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0.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2.xml" ContentType="application/vnd.ms-excel.slicer+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D:\ITC\Intern Project\Data Analysis Project\Prep Thesis\"/>
    </mc:Choice>
  </mc:AlternateContent>
  <xr:revisionPtr revIDLastSave="0" documentId="13_ncr:1_{1A9C3948-BB30-4D31-AC49-0E156565E295}" xr6:coauthVersionLast="47" xr6:coauthVersionMax="47" xr10:uidLastSave="{00000000-0000-0000-0000-000000000000}"/>
  <bookViews>
    <workbookView xWindow="-108" yWindow="-108" windowWidth="23256" windowHeight="12456" tabRatio="925" firstSheet="1" activeTab="2" xr2:uid="{00000000-000D-0000-FFFF-FFFF00000000}"/>
  </bookViews>
  <sheets>
    <sheet name="Combine-FV" sheetId="22" state="hidden" r:id="rId1"/>
    <sheet name="Analysis" sheetId="29" r:id="rId2"/>
    <sheet name="Dashboard" sheetId="32" r:id="rId3"/>
    <sheet name="SUM-Auto" sheetId="31" r:id="rId4"/>
    <sheet name="SUM-IS" sheetId="23" r:id="rId5"/>
    <sheet name="SUM-IS-BoD" sheetId="28" r:id="rId6"/>
    <sheet name="IS-All" sheetId="21" r:id="rId7"/>
    <sheet name="SUM-IS (2)" sheetId="26" state="hidden" r:id="rId8"/>
    <sheet name="BS-All" sheetId="25" r:id="rId9"/>
    <sheet name="MPT" sheetId="1" r:id="rId10"/>
    <sheet name="CHB" sheetId="5" r:id="rId11"/>
    <sheet name="SNK" sheetId="6" r:id="rId12"/>
    <sheet name="STR" sheetId="7" r:id="rId13"/>
    <sheet name="KPC" sheetId="3" r:id="rId14"/>
    <sheet name="SNL" sheetId="4" r:id="rId15"/>
    <sheet name="PTR" sheetId="2" r:id="rId16"/>
    <sheet name="STG" sheetId="8" r:id="rId17"/>
    <sheet name="RTK" sheetId="9" r:id="rId18"/>
    <sheet name="BKV" sheetId="10" r:id="rId19"/>
    <sheet name="BLV" sheetId="11" r:id="rId20"/>
    <sheet name="Khr168" sheetId="12" r:id="rId21"/>
    <sheet name="ASL" sheetId="13" r:id="rId22"/>
    <sheet name="99cash" sheetId="14" r:id="rId23"/>
    <sheet name="KTL" sheetId="15" r:id="rId24"/>
    <sheet name="SLG" sheetId="16" r:id="rId25"/>
    <sheet name="SST" sheetId="17" r:id="rId26"/>
    <sheet name="ASY168" sheetId="18" r:id="rId27"/>
    <sheet name="HO" sheetId="19" r:id="rId28"/>
  </sheets>
  <definedNames>
    <definedName name="Slicer_Branch">#N/A</definedName>
    <definedName name="Slicer_Branch1">#N/A</definedName>
    <definedName name="Slicer_Expense_Group">#N/A</definedName>
    <definedName name="Slicer_Month_Name1">#N/A</definedName>
    <definedName name="Timeline_Date">#N/A</definedName>
  </definedNames>
  <calcPr calcId="191029"/>
  <pivotCaches>
    <pivotCache cacheId="86" r:id="rId29"/>
    <pivotCache cacheId="89" r:id="rId30"/>
    <pivotCache cacheId="92" r:id="rId31"/>
    <pivotCache cacheId="95" r:id="rId32"/>
    <pivotCache cacheId="98" r:id="rId33"/>
    <pivotCache cacheId="101" r:id="rId34"/>
    <pivotCache cacheId="104" r:id="rId35"/>
    <pivotCache cacheId="107" r:id="rId36"/>
  </pivotCaches>
  <extLst>
    <ext xmlns:x14="http://schemas.microsoft.com/office/spreadsheetml/2009/9/main" uri="{876F7934-8845-4945-9796-88D515C7AA90}">
      <x14:pivotCaches>
        <pivotCache cacheId="36" r:id="rId37"/>
      </x14:pivotCaches>
    </ext>
    <ext xmlns:x14="http://schemas.microsoft.com/office/spreadsheetml/2009/9/main" uri="{BBE1A952-AA13-448e-AADC-164F8A28A991}">
      <x14:slicerCaches>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37" r:id="rId42"/>
      </x15:timelineCachePivotCaches>
    </ext>
    <ext xmlns:x15="http://schemas.microsoft.com/office/spreadsheetml/2010/11/main" uri="{D0CA8CA8-9F24-4464-BF8E-62219DCF47F9}">
      <x15:timelineCacheRefs>
        <x15:timelineCacheRef r:id="rId43"/>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Table_96d30656-080c-463b-8b07-66154f66415b" name="Fact_Table" connection="Query - Fact_Table"/>
          <x15:modelTable id="Dim_Date_1662acba-b5f3-4180-8fad-6e3b319ea394" name="Dim_Date" connection="Query - Dim_Date"/>
          <x15:modelTable id="Dim_Branch_a16e79a1-fff0-4024-b227-0177132b5015" name="Dim_Branch" connection="Query - Dim_Branch"/>
          <x15:modelTable id="Dim_Account_d20b6a35-9cd0-4bb6-bc6b-411e62562435" name="Dim_Account" connection="Query - Dim_Account"/>
        </x15:modelTables>
        <x15:modelRelationships>
          <x15:modelRelationship fromTable="Fact_Table" fromColumn="Date" toTable="Dim_Date" toColumn="Date"/>
          <x15:modelRelationship fromTable="Fact_Table" fromColumn="Branch" toTable="Dim_Branch" toColumn="Branch"/>
          <x15:modelRelationship fromTable="Fact_Table" fromColumn="GL Code" toTable="Dim_Account" toColumn="GL Cod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81" i="21" l="1"/>
  <c r="D580" i="21"/>
  <c r="W570" i="21" l="1"/>
  <c r="V570" i="21"/>
  <c r="U570" i="21"/>
  <c r="T570" i="21"/>
  <c r="S570" i="21"/>
  <c r="R570" i="21"/>
  <c r="Q570" i="21"/>
  <c r="P570" i="21"/>
  <c r="O570" i="21"/>
  <c r="N570" i="21"/>
  <c r="M570" i="21"/>
  <c r="L570" i="21"/>
  <c r="K570" i="21"/>
  <c r="J570" i="21"/>
  <c r="I570" i="21"/>
  <c r="H570" i="21"/>
  <c r="G570" i="21"/>
  <c r="F570" i="21"/>
  <c r="E570" i="21"/>
  <c r="W567" i="21"/>
  <c r="V567" i="21"/>
  <c r="U567" i="21"/>
  <c r="T567" i="21"/>
  <c r="S567" i="21"/>
  <c r="R567" i="21"/>
  <c r="Q567" i="21"/>
  <c r="P567" i="21"/>
  <c r="O567" i="21"/>
  <c r="N567" i="21"/>
  <c r="M567" i="21"/>
  <c r="L567" i="21"/>
  <c r="K567" i="21"/>
  <c r="J567" i="21"/>
  <c r="I567" i="21"/>
  <c r="H567" i="21"/>
  <c r="G567" i="21"/>
  <c r="F567" i="21"/>
  <c r="E567" i="21"/>
  <c r="W566" i="21"/>
  <c r="V566" i="21"/>
  <c r="U566" i="21"/>
  <c r="T566" i="21"/>
  <c r="S566" i="21"/>
  <c r="R566" i="21"/>
  <c r="Q566" i="21"/>
  <c r="P566" i="21"/>
  <c r="O566" i="21"/>
  <c r="N566" i="21"/>
  <c r="M566" i="21"/>
  <c r="L566" i="21"/>
  <c r="K566" i="21"/>
  <c r="J566" i="21"/>
  <c r="I566" i="21"/>
  <c r="H566" i="21"/>
  <c r="G566" i="21"/>
  <c r="F566" i="21"/>
  <c r="E566" i="21"/>
  <c r="W565" i="21"/>
  <c r="V565" i="21"/>
  <c r="U565" i="21"/>
  <c r="T565" i="21"/>
  <c r="S565" i="21"/>
  <c r="R565" i="21"/>
  <c r="Q565" i="21"/>
  <c r="P565" i="21"/>
  <c r="O565" i="21"/>
  <c r="N565" i="21"/>
  <c r="M565" i="21"/>
  <c r="L565" i="21"/>
  <c r="K565" i="21"/>
  <c r="J565" i="21"/>
  <c r="I565" i="21"/>
  <c r="H565" i="21"/>
  <c r="G565" i="21"/>
  <c r="F565" i="21"/>
  <c r="E565" i="21"/>
  <c r="W564" i="21"/>
  <c r="V564" i="21"/>
  <c r="U564" i="21"/>
  <c r="T564" i="21"/>
  <c r="S564" i="21"/>
  <c r="R564" i="21"/>
  <c r="Q564" i="21"/>
  <c r="P564" i="21"/>
  <c r="O564" i="21"/>
  <c r="N564" i="21"/>
  <c r="M564" i="21"/>
  <c r="L564" i="21"/>
  <c r="K564" i="21"/>
  <c r="J564" i="21"/>
  <c r="I564" i="21"/>
  <c r="H564" i="21"/>
  <c r="G564" i="21"/>
  <c r="F564" i="21"/>
  <c r="E564" i="21"/>
  <c r="L563" i="21"/>
  <c r="L562" i="21"/>
  <c r="L561" i="21"/>
  <c r="L560" i="21"/>
  <c r="L559" i="21"/>
  <c r="L558" i="21"/>
  <c r="L557" i="21"/>
  <c r="L556" i="21"/>
  <c r="L555" i="21"/>
  <c r="L554" i="21"/>
  <c r="L553" i="21"/>
  <c r="L552" i="21"/>
  <c r="L551" i="21"/>
  <c r="L550" i="21"/>
  <c r="L549" i="21"/>
  <c r="L548" i="21"/>
  <c r="L547" i="21"/>
  <c r="L546" i="21"/>
  <c r="L545" i="21"/>
  <c r="L544" i="21"/>
  <c r="L543" i="21"/>
  <c r="L542" i="21"/>
  <c r="L541" i="21"/>
  <c r="L540" i="21"/>
  <c r="L539" i="21"/>
  <c r="L538" i="21"/>
  <c r="L537" i="21"/>
  <c r="L536" i="21"/>
  <c r="L535" i="21"/>
  <c r="L534" i="21"/>
  <c r="L533" i="21"/>
  <c r="L532" i="21"/>
  <c r="L531" i="21"/>
  <c r="L530" i="21"/>
  <c r="L529" i="21"/>
  <c r="L528" i="21"/>
  <c r="L527" i="21"/>
  <c r="L526" i="21"/>
  <c r="L525" i="21"/>
  <c r="L524" i="21"/>
  <c r="L523" i="21"/>
  <c r="L522" i="21"/>
  <c r="L521" i="21"/>
  <c r="L520" i="21"/>
  <c r="L519" i="21"/>
  <c r="L518" i="21"/>
  <c r="L517" i="21"/>
  <c r="L516" i="21"/>
  <c r="L515" i="21"/>
  <c r="L514" i="21"/>
  <c r="L513" i="21"/>
  <c r="L512" i="21"/>
  <c r="L511" i="21"/>
  <c r="L510" i="21"/>
  <c r="L509" i="21"/>
  <c r="L508" i="21"/>
  <c r="L507" i="21"/>
  <c r="L506" i="21"/>
  <c r="L505" i="21"/>
  <c r="L503" i="21"/>
  <c r="L502" i="21"/>
  <c r="L501" i="21"/>
  <c r="L500" i="21"/>
  <c r="L499" i="21"/>
  <c r="L498" i="21"/>
  <c r="L497" i="21"/>
  <c r="L496" i="21"/>
  <c r="L495" i="21"/>
  <c r="L494" i="21"/>
  <c r="L493" i="21"/>
  <c r="L492" i="21"/>
  <c r="L491" i="21"/>
  <c r="L490" i="21"/>
  <c r="L489" i="21"/>
  <c r="L488" i="21"/>
  <c r="L568" i="21" l="1"/>
  <c r="D566" i="21"/>
  <c r="D567" i="21"/>
  <c r="D565" i="21"/>
  <c r="AN112" i="8"/>
  <c r="AQ89" i="8"/>
  <c r="AQ87" i="8"/>
  <c r="AQ81" i="8"/>
  <c r="AQ80" i="8"/>
  <c r="AQ78" i="8"/>
  <c r="AQ77" i="8"/>
  <c r="AQ76" i="8"/>
  <c r="V279" i="25" l="1"/>
  <c r="U279" i="25"/>
  <c r="T279" i="25"/>
  <c r="S279" i="25"/>
  <c r="R279" i="25"/>
  <c r="Q279" i="25"/>
  <c r="P279" i="25"/>
  <c r="O279" i="25"/>
  <c r="N279" i="25"/>
  <c r="M279" i="25"/>
  <c r="L279" i="25"/>
  <c r="K279" i="25"/>
  <c r="J279" i="25"/>
  <c r="I279" i="25"/>
  <c r="H279" i="25"/>
  <c r="G279" i="25"/>
  <c r="F279" i="25"/>
  <c r="E279" i="25"/>
  <c r="D279" i="25"/>
  <c r="V262" i="25"/>
  <c r="U262" i="25"/>
  <c r="T262" i="25"/>
  <c r="S262" i="25"/>
  <c r="R262" i="25"/>
  <c r="Q262" i="25"/>
  <c r="P262" i="25"/>
  <c r="O262" i="25"/>
  <c r="N262" i="25"/>
  <c r="M262" i="25"/>
  <c r="L262" i="25"/>
  <c r="K262" i="25"/>
  <c r="J262" i="25"/>
  <c r="I262" i="25"/>
  <c r="H262" i="25"/>
  <c r="G262" i="25"/>
  <c r="F262" i="25"/>
  <c r="E262" i="25"/>
  <c r="D262" i="25"/>
  <c r="V261" i="25"/>
  <c r="U261" i="25"/>
  <c r="T261" i="25"/>
  <c r="S261" i="25"/>
  <c r="R261" i="25"/>
  <c r="Q261" i="25"/>
  <c r="P261" i="25"/>
  <c r="O261" i="25"/>
  <c r="N261" i="25"/>
  <c r="M261" i="25"/>
  <c r="L261" i="25"/>
  <c r="K261" i="25"/>
  <c r="J261" i="25"/>
  <c r="I261" i="25"/>
  <c r="H261" i="25"/>
  <c r="G261" i="25"/>
  <c r="F261" i="25"/>
  <c r="E261" i="25"/>
  <c r="D261" i="25"/>
  <c r="V260" i="25"/>
  <c r="U260" i="25"/>
  <c r="T260" i="25"/>
  <c r="S260" i="25"/>
  <c r="R260" i="25"/>
  <c r="Q260" i="25"/>
  <c r="P260" i="25"/>
  <c r="O260" i="25"/>
  <c r="N260" i="25"/>
  <c r="M260" i="25"/>
  <c r="L260" i="25"/>
  <c r="K260" i="25"/>
  <c r="J260" i="25"/>
  <c r="I260" i="25"/>
  <c r="H260" i="25"/>
  <c r="G260" i="25"/>
  <c r="F260" i="25"/>
  <c r="E260" i="25"/>
  <c r="D260" i="25"/>
  <c r="V259" i="25"/>
  <c r="U259" i="25"/>
  <c r="T259" i="25"/>
  <c r="S259" i="25"/>
  <c r="R259" i="25"/>
  <c r="Q259" i="25"/>
  <c r="P259" i="25"/>
  <c r="O259" i="25"/>
  <c r="N259" i="25"/>
  <c r="M259" i="25"/>
  <c r="L259" i="25"/>
  <c r="K259" i="25"/>
  <c r="J259" i="25"/>
  <c r="I259" i="25"/>
  <c r="H259" i="25"/>
  <c r="G259" i="25"/>
  <c r="F259" i="25"/>
  <c r="E259" i="25"/>
  <c r="D259" i="25"/>
  <c r="V255" i="25"/>
  <c r="U255" i="25"/>
  <c r="T255" i="25"/>
  <c r="S255" i="25"/>
  <c r="R255" i="25"/>
  <c r="Q255" i="25"/>
  <c r="P255" i="25"/>
  <c r="O255" i="25"/>
  <c r="N255" i="25"/>
  <c r="M255" i="25"/>
  <c r="L255" i="25"/>
  <c r="K255" i="25"/>
  <c r="J255" i="25"/>
  <c r="I255" i="25"/>
  <c r="H255" i="25"/>
  <c r="G255" i="25"/>
  <c r="F255" i="25"/>
  <c r="E255" i="25"/>
  <c r="D255" i="25"/>
  <c r="V254" i="25"/>
  <c r="U254" i="25"/>
  <c r="T254" i="25"/>
  <c r="S254" i="25"/>
  <c r="R254" i="25"/>
  <c r="Q254" i="25"/>
  <c r="P254" i="25"/>
  <c r="O254" i="25"/>
  <c r="N254" i="25"/>
  <c r="M254" i="25"/>
  <c r="L254" i="25"/>
  <c r="K254" i="25"/>
  <c r="J254" i="25"/>
  <c r="I254" i="25"/>
  <c r="H254" i="25"/>
  <c r="G254" i="25"/>
  <c r="F254" i="25"/>
  <c r="E254" i="25"/>
  <c r="D254" i="25"/>
  <c r="V209" i="25"/>
  <c r="U209" i="25"/>
  <c r="T209" i="25"/>
  <c r="S209" i="25"/>
  <c r="R209" i="25"/>
  <c r="Q209" i="25"/>
  <c r="P209" i="25"/>
  <c r="O209" i="25"/>
  <c r="N209" i="25"/>
  <c r="M209" i="25"/>
  <c r="L209" i="25"/>
  <c r="K209" i="25"/>
  <c r="J209" i="25"/>
  <c r="I209" i="25"/>
  <c r="H209" i="25"/>
  <c r="G209" i="25"/>
  <c r="F209" i="25"/>
  <c r="E209" i="25"/>
  <c r="D209" i="25"/>
  <c r="V208" i="25"/>
  <c r="U208" i="25"/>
  <c r="T208" i="25"/>
  <c r="S208" i="25"/>
  <c r="R208" i="25"/>
  <c r="Q208" i="25"/>
  <c r="P208" i="25"/>
  <c r="O208" i="25"/>
  <c r="N208" i="25"/>
  <c r="M208" i="25"/>
  <c r="L208" i="25"/>
  <c r="K208" i="25"/>
  <c r="J208" i="25"/>
  <c r="I208" i="25"/>
  <c r="H208" i="25"/>
  <c r="G208" i="25"/>
  <c r="F208" i="25"/>
  <c r="E208" i="25"/>
  <c r="D208" i="25"/>
  <c r="V253" i="25"/>
  <c r="U253" i="25"/>
  <c r="T253" i="25"/>
  <c r="S253" i="25"/>
  <c r="R253" i="25"/>
  <c r="Q253" i="25"/>
  <c r="P253" i="25"/>
  <c r="O253" i="25"/>
  <c r="N253" i="25"/>
  <c r="M253" i="25"/>
  <c r="L253" i="25"/>
  <c r="K253" i="25"/>
  <c r="J253" i="25"/>
  <c r="I253" i="25"/>
  <c r="H253" i="25"/>
  <c r="G253" i="25"/>
  <c r="F253" i="25"/>
  <c r="E253" i="25"/>
  <c r="D253" i="25"/>
  <c r="V252" i="25"/>
  <c r="U252" i="25"/>
  <c r="T252" i="25"/>
  <c r="S252" i="25"/>
  <c r="R252" i="25"/>
  <c r="Q252" i="25"/>
  <c r="P252" i="25"/>
  <c r="O252" i="25"/>
  <c r="N252" i="25"/>
  <c r="M252" i="25"/>
  <c r="L252" i="25"/>
  <c r="K252" i="25"/>
  <c r="J252" i="25"/>
  <c r="I252" i="25"/>
  <c r="H252" i="25"/>
  <c r="G252" i="25"/>
  <c r="F252" i="25"/>
  <c r="E252" i="25"/>
  <c r="D252" i="25"/>
  <c r="V251" i="25"/>
  <c r="U251" i="25"/>
  <c r="T251" i="25"/>
  <c r="S251" i="25"/>
  <c r="R251" i="25"/>
  <c r="Q251" i="25"/>
  <c r="P251" i="25"/>
  <c r="O251" i="25"/>
  <c r="N251" i="25"/>
  <c r="M251" i="25"/>
  <c r="L251" i="25"/>
  <c r="K251" i="25"/>
  <c r="J251" i="25"/>
  <c r="I251" i="25"/>
  <c r="H251" i="25"/>
  <c r="G251" i="25"/>
  <c r="F251" i="25"/>
  <c r="E251" i="25"/>
  <c r="D251" i="25"/>
  <c r="V281" i="25"/>
  <c r="U281" i="25"/>
  <c r="T281" i="25"/>
  <c r="S281" i="25"/>
  <c r="R281" i="25"/>
  <c r="Q281" i="25"/>
  <c r="O281" i="25"/>
  <c r="P281" i="25"/>
  <c r="N281" i="25"/>
  <c r="M281" i="25"/>
  <c r="L281" i="25"/>
  <c r="K281" i="25"/>
  <c r="J281" i="25"/>
  <c r="I281" i="25"/>
  <c r="H249" i="25"/>
  <c r="H248" i="25"/>
  <c r="H247" i="25"/>
  <c r="H246" i="25"/>
  <c r="H245" i="25"/>
  <c r="H244" i="25"/>
  <c r="H243" i="25"/>
  <c r="H242" i="25"/>
  <c r="H241" i="25"/>
  <c r="H240" i="25"/>
  <c r="H239" i="25"/>
  <c r="H238" i="25"/>
  <c r="H237" i="25"/>
  <c r="H236" i="25"/>
  <c r="H235" i="25"/>
  <c r="H234" i="25"/>
  <c r="H233" i="25"/>
  <c r="H232" i="25"/>
  <c r="H229" i="25"/>
  <c r="H228" i="25"/>
  <c r="H227" i="25"/>
  <c r="H226" i="25"/>
  <c r="H225" i="25"/>
  <c r="H224" i="25"/>
  <c r="H223" i="25"/>
  <c r="H222" i="25"/>
  <c r="H221" i="25"/>
  <c r="H220" i="25"/>
  <c r="H219" i="25"/>
  <c r="H217" i="25"/>
  <c r="H216" i="25"/>
  <c r="W216" i="25" s="1"/>
  <c r="H215" i="25"/>
  <c r="W215" i="25" s="1"/>
  <c r="H214" i="25"/>
  <c r="W214" i="25" s="1"/>
  <c r="H213" i="25"/>
  <c r="W213" i="25" s="1"/>
  <c r="H212" i="25"/>
  <c r="H211" i="25"/>
  <c r="H207" i="25"/>
  <c r="H206" i="25"/>
  <c r="H205" i="25"/>
  <c r="H281" i="25"/>
  <c r="G283" i="25"/>
  <c r="V249" i="25"/>
  <c r="U249" i="25"/>
  <c r="T249" i="25"/>
  <c r="S249" i="25"/>
  <c r="R249" i="25"/>
  <c r="Q249" i="25"/>
  <c r="P249" i="25"/>
  <c r="O249" i="25"/>
  <c r="N249" i="25"/>
  <c r="M249" i="25"/>
  <c r="L249" i="25"/>
  <c r="K249" i="25"/>
  <c r="J249" i="25"/>
  <c r="I249" i="25"/>
  <c r="G249" i="25"/>
  <c r="F249" i="25"/>
  <c r="E249" i="25"/>
  <c r="D249" i="25"/>
  <c r="V248" i="25"/>
  <c r="U248" i="25"/>
  <c r="T248" i="25"/>
  <c r="S248" i="25"/>
  <c r="R248" i="25"/>
  <c r="Q248" i="25"/>
  <c r="P248" i="25"/>
  <c r="O248" i="25"/>
  <c r="N248" i="25"/>
  <c r="M248" i="25"/>
  <c r="L248" i="25"/>
  <c r="K248" i="25"/>
  <c r="J248" i="25"/>
  <c r="I248" i="25"/>
  <c r="G248" i="25"/>
  <c r="F248" i="25"/>
  <c r="E248" i="25"/>
  <c r="D248" i="25"/>
  <c r="V247" i="25"/>
  <c r="U247" i="25"/>
  <c r="T247" i="25"/>
  <c r="S247" i="25"/>
  <c r="R247" i="25"/>
  <c r="Q247" i="25"/>
  <c r="P247" i="25"/>
  <c r="O247" i="25"/>
  <c r="N247" i="25"/>
  <c r="M247" i="25"/>
  <c r="L247" i="25"/>
  <c r="K247" i="25"/>
  <c r="J247" i="25"/>
  <c r="I247" i="25"/>
  <c r="G247" i="25"/>
  <c r="F247" i="25"/>
  <c r="E247" i="25"/>
  <c r="D247" i="25"/>
  <c r="V246" i="25"/>
  <c r="U246" i="25"/>
  <c r="T246" i="25"/>
  <c r="S246" i="25"/>
  <c r="R246" i="25"/>
  <c r="Q246" i="25"/>
  <c r="P246" i="25"/>
  <c r="O246" i="25"/>
  <c r="N246" i="25"/>
  <c r="M246" i="25"/>
  <c r="L246" i="25"/>
  <c r="K246" i="25"/>
  <c r="J246" i="25"/>
  <c r="I246" i="25"/>
  <c r="G246" i="25"/>
  <c r="F246" i="25"/>
  <c r="E246" i="25"/>
  <c r="D246" i="25"/>
  <c r="V245" i="25"/>
  <c r="U245" i="25"/>
  <c r="T245" i="25"/>
  <c r="S245" i="25"/>
  <c r="R245" i="25"/>
  <c r="Q245" i="25"/>
  <c r="P245" i="25"/>
  <c r="O245" i="25"/>
  <c r="N245" i="25"/>
  <c r="M245" i="25"/>
  <c r="L245" i="25"/>
  <c r="K245" i="25"/>
  <c r="J245" i="25"/>
  <c r="I245" i="25"/>
  <c r="G245" i="25"/>
  <c r="F245" i="25"/>
  <c r="E245" i="25"/>
  <c r="D245" i="25"/>
  <c r="V244" i="25"/>
  <c r="U244" i="25"/>
  <c r="T244" i="25"/>
  <c r="S244" i="25"/>
  <c r="R244" i="25"/>
  <c r="Q244" i="25"/>
  <c r="P244" i="25"/>
  <c r="O244" i="25"/>
  <c r="N244" i="25"/>
  <c r="M244" i="25"/>
  <c r="L244" i="25"/>
  <c r="K244" i="25"/>
  <c r="J244" i="25"/>
  <c r="I244" i="25"/>
  <c r="G244" i="25"/>
  <c r="F244" i="25"/>
  <c r="E244" i="25"/>
  <c r="D244" i="25"/>
  <c r="V243" i="25"/>
  <c r="U243" i="25"/>
  <c r="T243" i="25"/>
  <c r="S243" i="25"/>
  <c r="R243" i="25"/>
  <c r="Q243" i="25"/>
  <c r="P243" i="25"/>
  <c r="O243" i="25"/>
  <c r="N243" i="25"/>
  <c r="M243" i="25"/>
  <c r="L243" i="25"/>
  <c r="K243" i="25"/>
  <c r="J243" i="25"/>
  <c r="I243" i="25"/>
  <c r="G243" i="25"/>
  <c r="F243" i="25"/>
  <c r="E243" i="25"/>
  <c r="D243" i="25"/>
  <c r="V242" i="25"/>
  <c r="U242" i="25"/>
  <c r="T242" i="25"/>
  <c r="S242" i="25"/>
  <c r="R242" i="25"/>
  <c r="Q242" i="25"/>
  <c r="P242" i="25"/>
  <c r="O242" i="25"/>
  <c r="N242" i="25"/>
  <c r="M242" i="25"/>
  <c r="L242" i="25"/>
  <c r="K242" i="25"/>
  <c r="J242" i="25"/>
  <c r="I242" i="25"/>
  <c r="G242" i="25"/>
  <c r="F242" i="25"/>
  <c r="E242" i="25"/>
  <c r="D242" i="25"/>
  <c r="V241" i="25"/>
  <c r="U241" i="25"/>
  <c r="T241" i="25"/>
  <c r="S241" i="25"/>
  <c r="R241" i="25"/>
  <c r="Q241" i="25"/>
  <c r="P241" i="25"/>
  <c r="O241" i="25"/>
  <c r="N241" i="25"/>
  <c r="M241" i="25"/>
  <c r="L241" i="25"/>
  <c r="K241" i="25"/>
  <c r="J241" i="25"/>
  <c r="I241" i="25"/>
  <c r="G241" i="25"/>
  <c r="F241" i="25"/>
  <c r="E241" i="25"/>
  <c r="D241" i="25"/>
  <c r="V240" i="25"/>
  <c r="U240" i="25"/>
  <c r="T240" i="25"/>
  <c r="S240" i="25"/>
  <c r="R240" i="25"/>
  <c r="Q240" i="25"/>
  <c r="P240" i="25"/>
  <c r="O240" i="25"/>
  <c r="N240" i="25"/>
  <c r="M240" i="25"/>
  <c r="L240" i="25"/>
  <c r="K240" i="25"/>
  <c r="J240" i="25"/>
  <c r="I240" i="25"/>
  <c r="G240" i="25"/>
  <c r="F240" i="25"/>
  <c r="E240" i="25"/>
  <c r="D240" i="25"/>
  <c r="V276" i="25"/>
  <c r="U276" i="25"/>
  <c r="T276" i="25"/>
  <c r="S276" i="25"/>
  <c r="R276" i="25"/>
  <c r="Q276" i="25"/>
  <c r="P276" i="25"/>
  <c r="O276" i="25"/>
  <c r="N276" i="25"/>
  <c r="M276" i="25"/>
  <c r="L276" i="25"/>
  <c r="K276" i="25"/>
  <c r="J276" i="25"/>
  <c r="I276" i="25"/>
  <c r="H276" i="25"/>
  <c r="G276" i="25"/>
  <c r="F276" i="25"/>
  <c r="E276" i="25"/>
  <c r="D276" i="25"/>
  <c r="V275" i="25"/>
  <c r="U275" i="25"/>
  <c r="T275" i="25"/>
  <c r="S275" i="25"/>
  <c r="R275" i="25"/>
  <c r="Q275" i="25"/>
  <c r="P275" i="25"/>
  <c r="O275" i="25"/>
  <c r="N275" i="25"/>
  <c r="M275" i="25"/>
  <c r="L275" i="25"/>
  <c r="K275" i="25"/>
  <c r="J275" i="25"/>
  <c r="I275" i="25"/>
  <c r="H275" i="25"/>
  <c r="G275" i="25"/>
  <c r="F275" i="25"/>
  <c r="E275" i="25"/>
  <c r="D275" i="25"/>
  <c r="V274" i="25"/>
  <c r="U274" i="25"/>
  <c r="T274" i="25"/>
  <c r="S274" i="25"/>
  <c r="R274" i="25"/>
  <c r="Q274" i="25"/>
  <c r="P274" i="25"/>
  <c r="O274" i="25"/>
  <c r="N274" i="25"/>
  <c r="M274" i="25"/>
  <c r="L274" i="25"/>
  <c r="K274" i="25"/>
  <c r="J274" i="25"/>
  <c r="I274" i="25"/>
  <c r="H274" i="25"/>
  <c r="G274" i="25"/>
  <c r="F274" i="25"/>
  <c r="E274" i="25"/>
  <c r="D274" i="25"/>
  <c r="V229" i="25"/>
  <c r="U229" i="25"/>
  <c r="T229" i="25"/>
  <c r="S229" i="25"/>
  <c r="R229" i="25"/>
  <c r="Q229" i="25"/>
  <c r="P229" i="25"/>
  <c r="O229" i="25"/>
  <c r="N229" i="25"/>
  <c r="M229" i="25"/>
  <c r="L229" i="25"/>
  <c r="K229" i="25"/>
  <c r="J229" i="25"/>
  <c r="I229" i="25"/>
  <c r="G229" i="25"/>
  <c r="F229" i="25"/>
  <c r="E229" i="25"/>
  <c r="D229" i="25"/>
  <c r="V228" i="25"/>
  <c r="U228" i="25"/>
  <c r="T228" i="25"/>
  <c r="S228" i="25"/>
  <c r="R228" i="25"/>
  <c r="Q228" i="25"/>
  <c r="P228" i="25"/>
  <c r="O228" i="25"/>
  <c r="N228" i="25"/>
  <c r="M228" i="25"/>
  <c r="L228" i="25"/>
  <c r="K228" i="25"/>
  <c r="J228" i="25"/>
  <c r="I228" i="25"/>
  <c r="G228" i="25"/>
  <c r="F228" i="25"/>
  <c r="E228" i="25"/>
  <c r="D228" i="25"/>
  <c r="V227" i="25"/>
  <c r="U227" i="25"/>
  <c r="T227" i="25"/>
  <c r="S227" i="25"/>
  <c r="R227" i="25"/>
  <c r="Q227" i="25"/>
  <c r="P227" i="25"/>
  <c r="O227" i="25"/>
  <c r="N227" i="25"/>
  <c r="M227" i="25"/>
  <c r="L227" i="25"/>
  <c r="K227" i="25"/>
  <c r="J227" i="25"/>
  <c r="I227" i="25"/>
  <c r="G227" i="25"/>
  <c r="F227" i="25"/>
  <c r="E227" i="25"/>
  <c r="D227" i="25"/>
  <c r="V226" i="25"/>
  <c r="U226" i="25"/>
  <c r="T226" i="25"/>
  <c r="S226" i="25"/>
  <c r="R226" i="25"/>
  <c r="Q226" i="25"/>
  <c r="P226" i="25"/>
  <c r="O226" i="25"/>
  <c r="N226" i="25"/>
  <c r="M226" i="25"/>
  <c r="L226" i="25"/>
  <c r="K226" i="25"/>
  <c r="J226" i="25"/>
  <c r="I226" i="25"/>
  <c r="G226" i="25"/>
  <c r="F226" i="25"/>
  <c r="E226" i="25"/>
  <c r="D226" i="25"/>
  <c r="V225" i="25"/>
  <c r="U225" i="25"/>
  <c r="T225" i="25"/>
  <c r="S225" i="25"/>
  <c r="R225" i="25"/>
  <c r="Q225" i="25"/>
  <c r="P225" i="25"/>
  <c r="O225" i="25"/>
  <c r="N225" i="25"/>
  <c r="M225" i="25"/>
  <c r="L225" i="25"/>
  <c r="K225" i="25"/>
  <c r="J225" i="25"/>
  <c r="I225" i="25"/>
  <c r="G225" i="25"/>
  <c r="F225" i="25"/>
  <c r="E225" i="25"/>
  <c r="D225" i="25"/>
  <c r="V224" i="25"/>
  <c r="U224" i="25"/>
  <c r="T224" i="25"/>
  <c r="S224" i="25"/>
  <c r="R224" i="25"/>
  <c r="Q224" i="25"/>
  <c r="P224" i="25"/>
  <c r="O224" i="25"/>
  <c r="N224" i="25"/>
  <c r="M224" i="25"/>
  <c r="L224" i="25"/>
  <c r="K224" i="25"/>
  <c r="J224" i="25"/>
  <c r="I224" i="25"/>
  <c r="G224" i="25"/>
  <c r="F224" i="25"/>
  <c r="E224" i="25"/>
  <c r="D224" i="25"/>
  <c r="G281" i="25"/>
  <c r="V223" i="25"/>
  <c r="U223" i="25"/>
  <c r="T223" i="25"/>
  <c r="S223" i="25"/>
  <c r="R223" i="25"/>
  <c r="Q223" i="25"/>
  <c r="P223" i="25"/>
  <c r="O223" i="25"/>
  <c r="N223" i="25"/>
  <c r="M223" i="25"/>
  <c r="L223" i="25"/>
  <c r="K223" i="25"/>
  <c r="J223" i="25"/>
  <c r="I223" i="25"/>
  <c r="G223" i="25"/>
  <c r="F223" i="25"/>
  <c r="E223" i="25"/>
  <c r="D223" i="25"/>
  <c r="V222" i="25"/>
  <c r="U222" i="25"/>
  <c r="T222" i="25"/>
  <c r="S222" i="25"/>
  <c r="R222" i="25"/>
  <c r="Q222" i="25"/>
  <c r="P222" i="25"/>
  <c r="O222" i="25"/>
  <c r="N222" i="25"/>
  <c r="M222" i="25"/>
  <c r="L222" i="25"/>
  <c r="K222" i="25"/>
  <c r="J222" i="25"/>
  <c r="I222" i="25"/>
  <c r="G222" i="25"/>
  <c r="F222" i="25"/>
  <c r="E222" i="25"/>
  <c r="D222" i="25"/>
  <c r="V217" i="25"/>
  <c r="U217" i="25"/>
  <c r="T217" i="25"/>
  <c r="S217" i="25"/>
  <c r="R217" i="25"/>
  <c r="Q217" i="25"/>
  <c r="P217" i="25"/>
  <c r="O217" i="25"/>
  <c r="N217" i="25"/>
  <c r="M217" i="25"/>
  <c r="L217" i="25"/>
  <c r="K217" i="25"/>
  <c r="J217" i="25"/>
  <c r="I217" i="25"/>
  <c r="G217" i="25"/>
  <c r="F217" i="25"/>
  <c r="E217" i="25"/>
  <c r="D217" i="25"/>
  <c r="V212" i="25"/>
  <c r="U212" i="25"/>
  <c r="T212" i="25"/>
  <c r="S212" i="25"/>
  <c r="R212" i="25"/>
  <c r="Q212" i="25"/>
  <c r="P212" i="25"/>
  <c r="O212" i="25"/>
  <c r="N212" i="25"/>
  <c r="M212" i="25"/>
  <c r="L212" i="25"/>
  <c r="K212" i="25"/>
  <c r="J212" i="25"/>
  <c r="I212" i="25"/>
  <c r="G212" i="25"/>
  <c r="F212" i="25"/>
  <c r="E212" i="25"/>
  <c r="D212" i="25"/>
  <c r="F281" i="25"/>
  <c r="E283" i="25"/>
  <c r="E281" i="25"/>
  <c r="V207" i="25"/>
  <c r="U207" i="25"/>
  <c r="T207" i="25"/>
  <c r="S207" i="25"/>
  <c r="R207" i="25"/>
  <c r="Q207" i="25"/>
  <c r="P207" i="25"/>
  <c r="O207" i="25"/>
  <c r="N207" i="25"/>
  <c r="M207" i="25"/>
  <c r="L207" i="25"/>
  <c r="K207" i="25"/>
  <c r="J207" i="25"/>
  <c r="I207" i="25"/>
  <c r="G207" i="25"/>
  <c r="F207" i="25"/>
  <c r="E207" i="25"/>
  <c r="D207" i="25"/>
  <c r="D285" i="25"/>
  <c r="D283" i="25"/>
  <c r="W274" i="25" l="1"/>
  <c r="W209" i="25"/>
  <c r="W260" i="25"/>
  <c r="W208" i="25"/>
  <c r="W259" i="25"/>
  <c r="W261" i="25"/>
  <c r="I256" i="25"/>
  <c r="M256" i="25"/>
  <c r="Q256" i="25"/>
  <c r="U256" i="25"/>
  <c r="K256" i="25"/>
  <c r="D256" i="25"/>
  <c r="H256" i="25"/>
  <c r="L256" i="25"/>
  <c r="P256" i="25"/>
  <c r="T256" i="25"/>
  <c r="E256" i="25"/>
  <c r="N256" i="25"/>
  <c r="F256" i="25"/>
  <c r="J256" i="25"/>
  <c r="R256" i="25"/>
  <c r="V256" i="25"/>
  <c r="W255" i="25"/>
  <c r="O256" i="25"/>
  <c r="S256" i="25"/>
  <c r="W207" i="25"/>
  <c r="W212" i="25"/>
  <c r="W222" i="25"/>
  <c r="W223" i="25"/>
  <c r="W228" i="25"/>
  <c r="H210" i="25"/>
  <c r="G256" i="25"/>
  <c r="W254" i="25"/>
  <c r="W224" i="25"/>
  <c r="W240" i="25"/>
  <c r="W244" i="25"/>
  <c r="W248" i="25"/>
  <c r="W217" i="25"/>
  <c r="W242" i="25"/>
  <c r="W246" i="25"/>
  <c r="W227" i="25"/>
  <c r="W229" i="25"/>
  <c r="W241" i="25"/>
  <c r="W243" i="25"/>
  <c r="W245" i="25"/>
  <c r="W247" i="25"/>
  <c r="W249" i="25"/>
  <c r="W226" i="25"/>
  <c r="W225" i="25"/>
  <c r="H250" i="25"/>
  <c r="W563" i="21"/>
  <c r="V563" i="21"/>
  <c r="U563" i="21"/>
  <c r="T563" i="21"/>
  <c r="S563" i="21"/>
  <c r="R563" i="21"/>
  <c r="Q563" i="21"/>
  <c r="P563" i="21"/>
  <c r="O563" i="21"/>
  <c r="N563" i="21"/>
  <c r="M563" i="21"/>
  <c r="K563" i="21"/>
  <c r="J563" i="21"/>
  <c r="I563" i="21"/>
  <c r="H563" i="21"/>
  <c r="G563" i="21"/>
  <c r="F563" i="21"/>
  <c r="E563" i="21"/>
  <c r="W562" i="21"/>
  <c r="V562" i="21"/>
  <c r="U562" i="21"/>
  <c r="T562" i="21"/>
  <c r="S562" i="21"/>
  <c r="R562" i="21"/>
  <c r="Q562" i="21"/>
  <c r="P562" i="21"/>
  <c r="O562" i="21"/>
  <c r="N562" i="21"/>
  <c r="M562" i="21"/>
  <c r="K562" i="21"/>
  <c r="J562" i="21"/>
  <c r="I562" i="21"/>
  <c r="H562" i="21"/>
  <c r="G562" i="21"/>
  <c r="F562" i="21"/>
  <c r="E562" i="21"/>
  <c r="W561" i="21"/>
  <c r="V561" i="21"/>
  <c r="U561" i="21"/>
  <c r="T561" i="21"/>
  <c r="S561" i="21"/>
  <c r="R561" i="21"/>
  <c r="Q561" i="21"/>
  <c r="P561" i="21"/>
  <c r="O561" i="21"/>
  <c r="N561" i="21"/>
  <c r="M561" i="21"/>
  <c r="K561" i="21"/>
  <c r="J561" i="21"/>
  <c r="I561" i="21"/>
  <c r="H561" i="21"/>
  <c r="G561" i="21"/>
  <c r="F561" i="21"/>
  <c r="E561" i="21"/>
  <c r="W560" i="21"/>
  <c r="V560" i="21"/>
  <c r="U560" i="21"/>
  <c r="T560" i="21"/>
  <c r="S560" i="21"/>
  <c r="R560" i="21"/>
  <c r="Q560" i="21"/>
  <c r="P560" i="21"/>
  <c r="O560" i="21"/>
  <c r="N560" i="21"/>
  <c r="M560" i="21"/>
  <c r="K560" i="21"/>
  <c r="J560" i="21"/>
  <c r="I560" i="21"/>
  <c r="H560" i="21"/>
  <c r="G560" i="21"/>
  <c r="F560" i="21"/>
  <c r="E560" i="21"/>
  <c r="W559" i="21"/>
  <c r="V559" i="21"/>
  <c r="U559" i="21"/>
  <c r="T559" i="21"/>
  <c r="S559" i="21"/>
  <c r="R559" i="21"/>
  <c r="Q559" i="21"/>
  <c r="P559" i="21"/>
  <c r="O559" i="21"/>
  <c r="N559" i="21"/>
  <c r="M559" i="21"/>
  <c r="K559" i="21"/>
  <c r="J559" i="21"/>
  <c r="I559" i="21"/>
  <c r="H559" i="21"/>
  <c r="G559" i="21"/>
  <c r="F559" i="21"/>
  <c r="E559" i="21"/>
  <c r="W558" i="21"/>
  <c r="V558" i="21"/>
  <c r="U558" i="21"/>
  <c r="T558" i="21"/>
  <c r="S558" i="21"/>
  <c r="R558" i="21"/>
  <c r="Q558" i="21"/>
  <c r="P558" i="21"/>
  <c r="O558" i="21"/>
  <c r="N558" i="21"/>
  <c r="M558" i="21"/>
  <c r="K558" i="21"/>
  <c r="J558" i="21"/>
  <c r="I558" i="21"/>
  <c r="H558" i="21"/>
  <c r="G558" i="21"/>
  <c r="F558" i="21"/>
  <c r="E558" i="21"/>
  <c r="W557" i="21"/>
  <c r="V557" i="21"/>
  <c r="U557" i="21"/>
  <c r="T557" i="21"/>
  <c r="S557" i="21"/>
  <c r="R557" i="21"/>
  <c r="Q557" i="21"/>
  <c r="P557" i="21"/>
  <c r="O557" i="21"/>
  <c r="N557" i="21"/>
  <c r="M557" i="21"/>
  <c r="K557" i="21"/>
  <c r="J557" i="21"/>
  <c r="I557" i="21"/>
  <c r="H557" i="21"/>
  <c r="G557" i="21"/>
  <c r="F557" i="21"/>
  <c r="E557" i="21"/>
  <c r="W556" i="21"/>
  <c r="V556" i="21"/>
  <c r="U556" i="21"/>
  <c r="T556" i="21"/>
  <c r="S556" i="21"/>
  <c r="R556" i="21"/>
  <c r="Q556" i="21"/>
  <c r="P556" i="21"/>
  <c r="O556" i="21"/>
  <c r="N556" i="21"/>
  <c r="M556" i="21"/>
  <c r="K556" i="21"/>
  <c r="J556" i="21"/>
  <c r="I556" i="21"/>
  <c r="H556" i="21"/>
  <c r="G556" i="21"/>
  <c r="F556" i="21"/>
  <c r="E556" i="21"/>
  <c r="W555" i="21"/>
  <c r="V555" i="21"/>
  <c r="U555" i="21"/>
  <c r="T555" i="21"/>
  <c r="S555" i="21"/>
  <c r="R555" i="21"/>
  <c r="Q555" i="21"/>
  <c r="P555" i="21"/>
  <c r="O555" i="21"/>
  <c r="N555" i="21"/>
  <c r="M555" i="21"/>
  <c r="K555" i="21"/>
  <c r="J555" i="21"/>
  <c r="I555" i="21"/>
  <c r="H555" i="21"/>
  <c r="G555" i="21"/>
  <c r="F555" i="21"/>
  <c r="E555" i="21"/>
  <c r="W554" i="21"/>
  <c r="V554" i="21"/>
  <c r="U554" i="21"/>
  <c r="T554" i="21"/>
  <c r="S554" i="21"/>
  <c r="R554" i="21"/>
  <c r="Q554" i="21"/>
  <c r="P554" i="21"/>
  <c r="O554" i="21"/>
  <c r="N554" i="21"/>
  <c r="M554" i="21"/>
  <c r="K554" i="21"/>
  <c r="J554" i="21"/>
  <c r="I554" i="21"/>
  <c r="H554" i="21"/>
  <c r="G554" i="21"/>
  <c r="F554" i="21"/>
  <c r="E554" i="21"/>
  <c r="W553" i="21"/>
  <c r="V553" i="21"/>
  <c r="U553" i="21"/>
  <c r="T553" i="21"/>
  <c r="S553" i="21"/>
  <c r="R553" i="21"/>
  <c r="Q553" i="21"/>
  <c r="P553" i="21"/>
  <c r="O553" i="21"/>
  <c r="N553" i="21"/>
  <c r="M553" i="21"/>
  <c r="K553" i="21"/>
  <c r="J553" i="21"/>
  <c r="I553" i="21"/>
  <c r="H553" i="21"/>
  <c r="G553" i="21"/>
  <c r="F553" i="21"/>
  <c r="E553" i="21"/>
  <c r="W552" i="21"/>
  <c r="V552" i="21"/>
  <c r="U552" i="21"/>
  <c r="T552" i="21"/>
  <c r="S552" i="21"/>
  <c r="R552" i="21"/>
  <c r="Q552" i="21"/>
  <c r="P552" i="21"/>
  <c r="O552" i="21"/>
  <c r="N552" i="21"/>
  <c r="M552" i="21"/>
  <c r="K552" i="21"/>
  <c r="J552" i="21"/>
  <c r="I552" i="21"/>
  <c r="H552" i="21"/>
  <c r="G552" i="21"/>
  <c r="F552" i="21"/>
  <c r="E552" i="21"/>
  <c r="W551" i="21"/>
  <c r="V551" i="21"/>
  <c r="U551" i="21"/>
  <c r="T551" i="21"/>
  <c r="S551" i="21"/>
  <c r="R551" i="21"/>
  <c r="Q551" i="21"/>
  <c r="P551" i="21"/>
  <c r="O551" i="21"/>
  <c r="N551" i="21"/>
  <c r="M551" i="21"/>
  <c r="K551" i="21"/>
  <c r="J551" i="21"/>
  <c r="I551" i="21"/>
  <c r="H551" i="21"/>
  <c r="G551" i="21"/>
  <c r="F551" i="21"/>
  <c r="E551" i="21"/>
  <c r="W550" i="21"/>
  <c r="V550" i="21"/>
  <c r="U550" i="21"/>
  <c r="T550" i="21"/>
  <c r="S550" i="21"/>
  <c r="R550" i="21"/>
  <c r="Q550" i="21"/>
  <c r="P550" i="21"/>
  <c r="O550" i="21"/>
  <c r="N550" i="21"/>
  <c r="M550" i="21"/>
  <c r="K550" i="21"/>
  <c r="J550" i="21"/>
  <c r="I550" i="21"/>
  <c r="H550" i="21"/>
  <c r="G550" i="21"/>
  <c r="F550" i="21"/>
  <c r="E550" i="21"/>
  <c r="W549" i="21"/>
  <c r="V549" i="21"/>
  <c r="U549" i="21"/>
  <c r="T549" i="21"/>
  <c r="S549" i="21"/>
  <c r="R549" i="21"/>
  <c r="Q549" i="21"/>
  <c r="P549" i="21"/>
  <c r="O549" i="21"/>
  <c r="N549" i="21"/>
  <c r="M549" i="21"/>
  <c r="K549" i="21"/>
  <c r="J549" i="21"/>
  <c r="I549" i="21"/>
  <c r="H549" i="21"/>
  <c r="G549" i="21"/>
  <c r="F549" i="21"/>
  <c r="E549" i="21"/>
  <c r="W548" i="21"/>
  <c r="V548" i="21"/>
  <c r="U548" i="21"/>
  <c r="T548" i="21"/>
  <c r="S548" i="21"/>
  <c r="R548" i="21"/>
  <c r="Q548" i="21"/>
  <c r="P548" i="21"/>
  <c r="O548" i="21"/>
  <c r="N548" i="21"/>
  <c r="M548" i="21"/>
  <c r="K548" i="21"/>
  <c r="J548" i="21"/>
  <c r="I548" i="21"/>
  <c r="H548" i="21"/>
  <c r="G548" i="21"/>
  <c r="F548" i="21"/>
  <c r="E548" i="21"/>
  <c r="W547" i="21"/>
  <c r="V547" i="21"/>
  <c r="U547" i="21"/>
  <c r="T547" i="21"/>
  <c r="S547" i="21"/>
  <c r="R547" i="21"/>
  <c r="Q547" i="21"/>
  <c r="P547" i="21"/>
  <c r="O547" i="21"/>
  <c r="N547" i="21"/>
  <c r="M547" i="21"/>
  <c r="K547" i="21"/>
  <c r="J547" i="21"/>
  <c r="I547" i="21"/>
  <c r="H547" i="21"/>
  <c r="G547" i="21"/>
  <c r="F547" i="21"/>
  <c r="E547" i="21"/>
  <c r="W546" i="21"/>
  <c r="V546" i="21"/>
  <c r="U546" i="21"/>
  <c r="T546" i="21"/>
  <c r="S546" i="21"/>
  <c r="R546" i="21"/>
  <c r="Q546" i="21"/>
  <c r="P546" i="21"/>
  <c r="O546" i="21"/>
  <c r="N546" i="21"/>
  <c r="M546" i="21"/>
  <c r="K546" i="21"/>
  <c r="J546" i="21"/>
  <c r="I546" i="21"/>
  <c r="H546" i="21"/>
  <c r="G546" i="21"/>
  <c r="F546" i="21"/>
  <c r="E546" i="21"/>
  <c r="W545" i="21"/>
  <c r="V545" i="21"/>
  <c r="U545" i="21"/>
  <c r="T545" i="21"/>
  <c r="S545" i="21"/>
  <c r="R545" i="21"/>
  <c r="Q545" i="21"/>
  <c r="P545" i="21"/>
  <c r="O545" i="21"/>
  <c r="N545" i="21"/>
  <c r="M545" i="21"/>
  <c r="K545" i="21"/>
  <c r="J545" i="21"/>
  <c r="I545" i="21"/>
  <c r="H545" i="21"/>
  <c r="G545" i="21"/>
  <c r="F545" i="21"/>
  <c r="E545" i="21"/>
  <c r="W544" i="21"/>
  <c r="V544" i="21"/>
  <c r="U544" i="21"/>
  <c r="T544" i="21"/>
  <c r="S544" i="21"/>
  <c r="R544" i="21"/>
  <c r="Q544" i="21"/>
  <c r="P544" i="21"/>
  <c r="O544" i="21"/>
  <c r="N544" i="21"/>
  <c r="M544" i="21"/>
  <c r="K544" i="21"/>
  <c r="J544" i="21"/>
  <c r="I544" i="21"/>
  <c r="H544" i="21"/>
  <c r="G544" i="21"/>
  <c r="F544" i="21"/>
  <c r="E544" i="21"/>
  <c r="W543" i="21"/>
  <c r="V543" i="21"/>
  <c r="U543" i="21"/>
  <c r="T543" i="21"/>
  <c r="S543" i="21"/>
  <c r="R543" i="21"/>
  <c r="Q543" i="21"/>
  <c r="P543" i="21"/>
  <c r="O543" i="21"/>
  <c r="N543" i="21"/>
  <c r="M543" i="21"/>
  <c r="K543" i="21"/>
  <c r="J543" i="21"/>
  <c r="I543" i="21"/>
  <c r="H543" i="21"/>
  <c r="G543" i="21"/>
  <c r="F543" i="21"/>
  <c r="E543" i="21"/>
  <c r="W542" i="21"/>
  <c r="V542" i="21"/>
  <c r="U542" i="21"/>
  <c r="T542" i="21"/>
  <c r="S542" i="21"/>
  <c r="R542" i="21"/>
  <c r="Q542" i="21"/>
  <c r="P542" i="21"/>
  <c r="O542" i="21"/>
  <c r="N542" i="21"/>
  <c r="M542" i="21"/>
  <c r="K542" i="21"/>
  <c r="J542" i="21"/>
  <c r="I542" i="21"/>
  <c r="H542" i="21"/>
  <c r="G542" i="21"/>
  <c r="F542" i="21"/>
  <c r="E542" i="21"/>
  <c r="W541" i="21"/>
  <c r="V541" i="21"/>
  <c r="U541" i="21"/>
  <c r="T541" i="21"/>
  <c r="S541" i="21"/>
  <c r="R541" i="21"/>
  <c r="Q541" i="21"/>
  <c r="P541" i="21"/>
  <c r="O541" i="21"/>
  <c r="N541" i="21"/>
  <c r="M541" i="21"/>
  <c r="K541" i="21"/>
  <c r="J541" i="21"/>
  <c r="I541" i="21"/>
  <c r="H541" i="21"/>
  <c r="G541" i="21"/>
  <c r="F541" i="21"/>
  <c r="E541" i="21"/>
  <c r="W540" i="21"/>
  <c r="V540" i="21"/>
  <c r="U540" i="21"/>
  <c r="T540" i="21"/>
  <c r="S540" i="21"/>
  <c r="R540" i="21"/>
  <c r="Q540" i="21"/>
  <c r="P540" i="21"/>
  <c r="O540" i="21"/>
  <c r="N540" i="21"/>
  <c r="M540" i="21"/>
  <c r="K540" i="21"/>
  <c r="J540" i="21"/>
  <c r="I540" i="21"/>
  <c r="H540" i="21"/>
  <c r="G540" i="21"/>
  <c r="F540" i="21"/>
  <c r="E540" i="21"/>
  <c r="W539" i="21"/>
  <c r="V539" i="21"/>
  <c r="U539" i="21"/>
  <c r="T539" i="21"/>
  <c r="S539" i="21"/>
  <c r="R539" i="21"/>
  <c r="Q539" i="21"/>
  <c r="P539" i="21"/>
  <c r="O539" i="21"/>
  <c r="N539" i="21"/>
  <c r="M539" i="21"/>
  <c r="K539" i="21"/>
  <c r="J539" i="21"/>
  <c r="I539" i="21"/>
  <c r="H539" i="21"/>
  <c r="G539" i="21"/>
  <c r="F539" i="21"/>
  <c r="E539" i="21"/>
  <c r="W538" i="21"/>
  <c r="V538" i="21"/>
  <c r="U538" i="21"/>
  <c r="T538" i="21"/>
  <c r="S538" i="21"/>
  <c r="R538" i="21"/>
  <c r="Q538" i="21"/>
  <c r="P538" i="21"/>
  <c r="O538" i="21"/>
  <c r="N538" i="21"/>
  <c r="M538" i="21"/>
  <c r="K538" i="21"/>
  <c r="J538" i="21"/>
  <c r="I538" i="21"/>
  <c r="H538" i="21"/>
  <c r="G538" i="21"/>
  <c r="F538" i="21"/>
  <c r="E538" i="21"/>
  <c r="W537" i="21"/>
  <c r="V537" i="21"/>
  <c r="U537" i="21"/>
  <c r="T537" i="21"/>
  <c r="S537" i="21"/>
  <c r="R537" i="21"/>
  <c r="Q537" i="21"/>
  <c r="P537" i="21"/>
  <c r="O537" i="21"/>
  <c r="N537" i="21"/>
  <c r="M537" i="21"/>
  <c r="K537" i="21"/>
  <c r="J537" i="21"/>
  <c r="I537" i="21"/>
  <c r="H537" i="21"/>
  <c r="G537" i="21"/>
  <c r="F537" i="21"/>
  <c r="E537" i="21"/>
  <c r="W536" i="21"/>
  <c r="V536" i="21"/>
  <c r="U536" i="21"/>
  <c r="T536" i="21"/>
  <c r="S536" i="21"/>
  <c r="R536" i="21"/>
  <c r="Q536" i="21"/>
  <c r="P536" i="21"/>
  <c r="O536" i="21"/>
  <c r="N536" i="21"/>
  <c r="M536" i="21"/>
  <c r="K536" i="21"/>
  <c r="J536" i="21"/>
  <c r="I536" i="21"/>
  <c r="H536" i="21"/>
  <c r="G536" i="21"/>
  <c r="F536" i="21"/>
  <c r="E536" i="21"/>
  <c r="W535" i="21"/>
  <c r="V535" i="21"/>
  <c r="U535" i="21"/>
  <c r="T535" i="21"/>
  <c r="S535" i="21"/>
  <c r="R535" i="21"/>
  <c r="Q535" i="21"/>
  <c r="P535" i="21"/>
  <c r="O535" i="21"/>
  <c r="N535" i="21"/>
  <c r="M535" i="21"/>
  <c r="K535" i="21"/>
  <c r="J535" i="21"/>
  <c r="I535" i="21"/>
  <c r="H535" i="21"/>
  <c r="G535" i="21"/>
  <c r="F535" i="21"/>
  <c r="E535" i="21"/>
  <c r="W534" i="21"/>
  <c r="V534" i="21"/>
  <c r="U534" i="21"/>
  <c r="T534" i="21"/>
  <c r="S534" i="21"/>
  <c r="R534" i="21"/>
  <c r="Q534" i="21"/>
  <c r="P534" i="21"/>
  <c r="O534" i="21"/>
  <c r="N534" i="21"/>
  <c r="M534" i="21"/>
  <c r="K534" i="21"/>
  <c r="J534" i="21"/>
  <c r="I534" i="21"/>
  <c r="H534" i="21"/>
  <c r="G534" i="21"/>
  <c r="F534" i="21"/>
  <c r="E534" i="21"/>
  <c r="W533" i="21"/>
  <c r="V533" i="21"/>
  <c r="U533" i="21"/>
  <c r="T533" i="21"/>
  <c r="S533" i="21"/>
  <c r="R533" i="21"/>
  <c r="Q533" i="21"/>
  <c r="P533" i="21"/>
  <c r="O533" i="21"/>
  <c r="N533" i="21"/>
  <c r="M533" i="21"/>
  <c r="K533" i="21"/>
  <c r="J533" i="21"/>
  <c r="I533" i="21"/>
  <c r="H533" i="21"/>
  <c r="G533" i="21"/>
  <c r="F533" i="21"/>
  <c r="E533" i="21"/>
  <c r="W532" i="21"/>
  <c r="V532" i="21"/>
  <c r="U532" i="21"/>
  <c r="T532" i="21"/>
  <c r="S532" i="21"/>
  <c r="R532" i="21"/>
  <c r="Q532" i="21"/>
  <c r="P532" i="21"/>
  <c r="O532" i="21"/>
  <c r="N532" i="21"/>
  <c r="M532" i="21"/>
  <c r="K532" i="21"/>
  <c r="J532" i="21"/>
  <c r="I532" i="21"/>
  <c r="H532" i="21"/>
  <c r="G532" i="21"/>
  <c r="F532" i="21"/>
  <c r="E532" i="21"/>
  <c r="W531" i="21"/>
  <c r="V531" i="21"/>
  <c r="U531" i="21"/>
  <c r="T531" i="21"/>
  <c r="S531" i="21"/>
  <c r="R531" i="21"/>
  <c r="Q531" i="21"/>
  <c r="P531" i="21"/>
  <c r="O531" i="21"/>
  <c r="N531" i="21"/>
  <c r="M531" i="21"/>
  <c r="K531" i="21"/>
  <c r="J531" i="21"/>
  <c r="I531" i="21"/>
  <c r="H531" i="21"/>
  <c r="G531" i="21"/>
  <c r="F531" i="21"/>
  <c r="E531" i="21"/>
  <c r="W530" i="21"/>
  <c r="V530" i="21"/>
  <c r="U530" i="21"/>
  <c r="T530" i="21"/>
  <c r="S530" i="21"/>
  <c r="R530" i="21"/>
  <c r="Q530" i="21"/>
  <c r="P530" i="21"/>
  <c r="O530" i="21"/>
  <c r="N530" i="21"/>
  <c r="M530" i="21"/>
  <c r="K530" i="21"/>
  <c r="J530" i="21"/>
  <c r="I530" i="21"/>
  <c r="H530" i="21"/>
  <c r="G530" i="21"/>
  <c r="F530" i="21"/>
  <c r="E530" i="21"/>
  <c r="W529" i="21"/>
  <c r="V529" i="21"/>
  <c r="U529" i="21"/>
  <c r="T529" i="21"/>
  <c r="S529" i="21"/>
  <c r="R529" i="21"/>
  <c r="Q529" i="21"/>
  <c r="P529" i="21"/>
  <c r="O529" i="21"/>
  <c r="N529" i="21"/>
  <c r="M529" i="21"/>
  <c r="K529" i="21"/>
  <c r="J529" i="21"/>
  <c r="I529" i="21"/>
  <c r="H529" i="21"/>
  <c r="G529" i="21"/>
  <c r="F529" i="21"/>
  <c r="E529" i="21"/>
  <c r="W528" i="21"/>
  <c r="V528" i="21"/>
  <c r="U528" i="21"/>
  <c r="T528" i="21"/>
  <c r="S528" i="21"/>
  <c r="R528" i="21"/>
  <c r="Q528" i="21"/>
  <c r="P528" i="21"/>
  <c r="O528" i="21"/>
  <c r="N528" i="21"/>
  <c r="M528" i="21"/>
  <c r="K528" i="21"/>
  <c r="J528" i="21"/>
  <c r="I528" i="21"/>
  <c r="H528" i="21"/>
  <c r="G528" i="21"/>
  <c r="F528" i="21"/>
  <c r="E528" i="21"/>
  <c r="W527" i="21"/>
  <c r="V527" i="21"/>
  <c r="U527" i="21"/>
  <c r="T527" i="21"/>
  <c r="S527" i="21"/>
  <c r="R527" i="21"/>
  <c r="Q527" i="21"/>
  <c r="P527" i="21"/>
  <c r="O527" i="21"/>
  <c r="N527" i="21"/>
  <c r="M527" i="21"/>
  <c r="K527" i="21"/>
  <c r="J527" i="21"/>
  <c r="I527" i="21"/>
  <c r="H527" i="21"/>
  <c r="G527" i="21"/>
  <c r="F527" i="21"/>
  <c r="E527" i="21"/>
  <c r="W526" i="21"/>
  <c r="V526" i="21"/>
  <c r="U526" i="21"/>
  <c r="T526" i="21"/>
  <c r="S526" i="21"/>
  <c r="R526" i="21"/>
  <c r="Q526" i="21"/>
  <c r="P526" i="21"/>
  <c r="O526" i="21"/>
  <c r="N526" i="21"/>
  <c r="M526" i="21"/>
  <c r="K526" i="21"/>
  <c r="J526" i="21"/>
  <c r="I526" i="21"/>
  <c r="H526" i="21"/>
  <c r="G526" i="21"/>
  <c r="F526" i="21"/>
  <c r="E526" i="21"/>
  <c r="W525" i="21"/>
  <c r="V525" i="21"/>
  <c r="U525" i="21"/>
  <c r="T525" i="21"/>
  <c r="S525" i="21"/>
  <c r="R525" i="21"/>
  <c r="Q525" i="21"/>
  <c r="P525" i="21"/>
  <c r="O525" i="21"/>
  <c r="N525" i="21"/>
  <c r="M525" i="21"/>
  <c r="K525" i="21"/>
  <c r="J525" i="21"/>
  <c r="I525" i="21"/>
  <c r="H525" i="21"/>
  <c r="G525" i="21"/>
  <c r="F525" i="21"/>
  <c r="E525" i="21"/>
  <c r="W524" i="21"/>
  <c r="V524" i="21"/>
  <c r="U524" i="21"/>
  <c r="T524" i="21"/>
  <c r="S524" i="21"/>
  <c r="R524" i="21"/>
  <c r="Q524" i="21"/>
  <c r="P524" i="21"/>
  <c r="O524" i="21"/>
  <c r="N524" i="21"/>
  <c r="M524" i="21"/>
  <c r="K524" i="21"/>
  <c r="J524" i="21"/>
  <c r="I524" i="21"/>
  <c r="H524" i="21"/>
  <c r="G524" i="21"/>
  <c r="F524" i="21"/>
  <c r="E524" i="21"/>
  <c r="W523" i="21"/>
  <c r="V523" i="21"/>
  <c r="U523" i="21"/>
  <c r="T523" i="21"/>
  <c r="S523" i="21"/>
  <c r="R523" i="21"/>
  <c r="Q523" i="21"/>
  <c r="P523" i="21"/>
  <c r="O523" i="21"/>
  <c r="N523" i="21"/>
  <c r="M523" i="21"/>
  <c r="K523" i="21"/>
  <c r="J523" i="21"/>
  <c r="I523" i="21"/>
  <c r="H523" i="21"/>
  <c r="G523" i="21"/>
  <c r="F523" i="21"/>
  <c r="E523" i="21"/>
  <c r="W522" i="21"/>
  <c r="V522" i="21"/>
  <c r="U522" i="21"/>
  <c r="T522" i="21"/>
  <c r="S522" i="21"/>
  <c r="R522" i="21"/>
  <c r="Q522" i="21"/>
  <c r="P522" i="21"/>
  <c r="O522" i="21"/>
  <c r="N522" i="21"/>
  <c r="M522" i="21"/>
  <c r="K522" i="21"/>
  <c r="J522" i="21"/>
  <c r="I522" i="21"/>
  <c r="H522" i="21"/>
  <c r="G522" i="21"/>
  <c r="F522" i="21"/>
  <c r="E522" i="21"/>
  <c r="W521" i="21"/>
  <c r="V521" i="21"/>
  <c r="U521" i="21"/>
  <c r="T521" i="21"/>
  <c r="S521" i="21"/>
  <c r="R521" i="21"/>
  <c r="Q521" i="21"/>
  <c r="P521" i="21"/>
  <c r="O521" i="21"/>
  <c r="N521" i="21"/>
  <c r="M521" i="21"/>
  <c r="K521" i="21"/>
  <c r="J521" i="21"/>
  <c r="I521" i="21"/>
  <c r="H521" i="21"/>
  <c r="G521" i="21"/>
  <c r="F521" i="21"/>
  <c r="E521" i="21"/>
  <c r="W520" i="21"/>
  <c r="V520" i="21"/>
  <c r="U520" i="21"/>
  <c r="T520" i="21"/>
  <c r="S520" i="21"/>
  <c r="R520" i="21"/>
  <c r="Q520" i="21"/>
  <c r="P520" i="21"/>
  <c r="O520" i="21"/>
  <c r="N520" i="21"/>
  <c r="M520" i="21"/>
  <c r="K520" i="21"/>
  <c r="J520" i="21"/>
  <c r="I520" i="21"/>
  <c r="H520" i="21"/>
  <c r="G520" i="21"/>
  <c r="F520" i="21"/>
  <c r="E520" i="21"/>
  <c r="W519" i="21"/>
  <c r="V519" i="21"/>
  <c r="U519" i="21"/>
  <c r="T519" i="21"/>
  <c r="S519" i="21"/>
  <c r="R519" i="21"/>
  <c r="Q519" i="21"/>
  <c r="P519" i="21"/>
  <c r="O519" i="21"/>
  <c r="N519" i="21"/>
  <c r="M519" i="21"/>
  <c r="K519" i="21"/>
  <c r="J519" i="21"/>
  <c r="I519" i="21"/>
  <c r="H519" i="21"/>
  <c r="G519" i="21"/>
  <c r="F519" i="21"/>
  <c r="E519" i="21"/>
  <c r="W518" i="21"/>
  <c r="V518" i="21"/>
  <c r="U518" i="21"/>
  <c r="T518" i="21"/>
  <c r="S518" i="21"/>
  <c r="R518" i="21"/>
  <c r="Q518" i="21"/>
  <c r="P518" i="21"/>
  <c r="O518" i="21"/>
  <c r="N518" i="21"/>
  <c r="M518" i="21"/>
  <c r="K518" i="21"/>
  <c r="J518" i="21"/>
  <c r="I518" i="21"/>
  <c r="H518" i="21"/>
  <c r="G518" i="21"/>
  <c r="F518" i="21"/>
  <c r="E518" i="21"/>
  <c r="W517" i="21"/>
  <c r="V517" i="21"/>
  <c r="U517" i="21"/>
  <c r="T517" i="21"/>
  <c r="S517" i="21"/>
  <c r="R517" i="21"/>
  <c r="Q517" i="21"/>
  <c r="P517" i="21"/>
  <c r="O517" i="21"/>
  <c r="N517" i="21"/>
  <c r="M517" i="21"/>
  <c r="K517" i="21"/>
  <c r="J517" i="21"/>
  <c r="I517" i="21"/>
  <c r="H517" i="21"/>
  <c r="G517" i="21"/>
  <c r="F517" i="21"/>
  <c r="E517" i="21"/>
  <c r="W516" i="21"/>
  <c r="V516" i="21"/>
  <c r="U516" i="21"/>
  <c r="T516" i="21"/>
  <c r="S516" i="21"/>
  <c r="R516" i="21"/>
  <c r="Q516" i="21"/>
  <c r="P516" i="21"/>
  <c r="O516" i="21"/>
  <c r="N516" i="21"/>
  <c r="M516" i="21"/>
  <c r="K516" i="21"/>
  <c r="J516" i="21"/>
  <c r="I516" i="21"/>
  <c r="H516" i="21"/>
  <c r="G516" i="21"/>
  <c r="F516" i="21"/>
  <c r="E516" i="21"/>
  <c r="W515" i="21"/>
  <c r="V515" i="21"/>
  <c r="U515" i="21"/>
  <c r="T515" i="21"/>
  <c r="S515" i="21"/>
  <c r="R515" i="21"/>
  <c r="Q515" i="21"/>
  <c r="P515" i="21"/>
  <c r="O515" i="21"/>
  <c r="N515" i="21"/>
  <c r="M515" i="21"/>
  <c r="K515" i="21"/>
  <c r="J515" i="21"/>
  <c r="I515" i="21"/>
  <c r="H515" i="21"/>
  <c r="G515" i="21"/>
  <c r="F515" i="21"/>
  <c r="E515" i="21"/>
  <c r="W514" i="21"/>
  <c r="V514" i="21"/>
  <c r="U514" i="21"/>
  <c r="T514" i="21"/>
  <c r="S514" i="21"/>
  <c r="R514" i="21"/>
  <c r="Q514" i="21"/>
  <c r="P514" i="21"/>
  <c r="O514" i="21"/>
  <c r="N514" i="21"/>
  <c r="M514" i="21"/>
  <c r="K514" i="21"/>
  <c r="J514" i="21"/>
  <c r="I514" i="21"/>
  <c r="H514" i="21"/>
  <c r="G514" i="21"/>
  <c r="F514" i="21"/>
  <c r="E514" i="21"/>
  <c r="W513" i="21"/>
  <c r="V513" i="21"/>
  <c r="U513" i="21"/>
  <c r="T513" i="21"/>
  <c r="S513" i="21"/>
  <c r="R513" i="21"/>
  <c r="Q513" i="21"/>
  <c r="P513" i="21"/>
  <c r="O513" i="21"/>
  <c r="N513" i="21"/>
  <c r="M513" i="21"/>
  <c r="K513" i="21"/>
  <c r="J513" i="21"/>
  <c r="I513" i="21"/>
  <c r="H513" i="21"/>
  <c r="G513" i="21"/>
  <c r="F513" i="21"/>
  <c r="E513" i="21"/>
  <c r="W512" i="21"/>
  <c r="V512" i="21"/>
  <c r="U512" i="21"/>
  <c r="T512" i="21"/>
  <c r="S512" i="21"/>
  <c r="R512" i="21"/>
  <c r="Q512" i="21"/>
  <c r="P512" i="21"/>
  <c r="O512" i="21"/>
  <c r="N512" i="21"/>
  <c r="M512" i="21"/>
  <c r="K512" i="21"/>
  <c r="J512" i="21"/>
  <c r="I512" i="21"/>
  <c r="H512" i="21"/>
  <c r="G512" i="21"/>
  <c r="F512" i="21"/>
  <c r="E512" i="21"/>
  <c r="W511" i="21"/>
  <c r="V511" i="21"/>
  <c r="U511" i="21"/>
  <c r="T511" i="21"/>
  <c r="S511" i="21"/>
  <c r="R511" i="21"/>
  <c r="Q511" i="21"/>
  <c r="P511" i="21"/>
  <c r="O511" i="21"/>
  <c r="N511" i="21"/>
  <c r="M511" i="21"/>
  <c r="K511" i="21"/>
  <c r="J511" i="21"/>
  <c r="I511" i="21"/>
  <c r="H511" i="21"/>
  <c r="G511" i="21"/>
  <c r="F511" i="21"/>
  <c r="E511" i="21"/>
  <c r="W510" i="21"/>
  <c r="V510" i="21"/>
  <c r="U510" i="21"/>
  <c r="T510" i="21"/>
  <c r="S510" i="21"/>
  <c r="R510" i="21"/>
  <c r="Q510" i="21"/>
  <c r="P510" i="21"/>
  <c r="O510" i="21"/>
  <c r="N510" i="21"/>
  <c r="M510" i="21"/>
  <c r="K510" i="21"/>
  <c r="J510" i="21"/>
  <c r="I510" i="21"/>
  <c r="H510" i="21"/>
  <c r="G510" i="21"/>
  <c r="F510" i="21"/>
  <c r="E510" i="21"/>
  <c r="W509" i="21"/>
  <c r="V509" i="21"/>
  <c r="U509" i="21"/>
  <c r="T509" i="21"/>
  <c r="S509" i="21"/>
  <c r="R509" i="21"/>
  <c r="Q509" i="21"/>
  <c r="P509" i="21"/>
  <c r="O509" i="21"/>
  <c r="N509" i="21"/>
  <c r="M509" i="21"/>
  <c r="K509" i="21"/>
  <c r="J509" i="21"/>
  <c r="I509" i="21"/>
  <c r="H509" i="21"/>
  <c r="G509" i="21"/>
  <c r="F509" i="21"/>
  <c r="E509" i="21"/>
  <c r="W508" i="21"/>
  <c r="V508" i="21"/>
  <c r="U508" i="21"/>
  <c r="T508" i="21"/>
  <c r="S508" i="21"/>
  <c r="R508" i="21"/>
  <c r="Q508" i="21"/>
  <c r="P508" i="21"/>
  <c r="O508" i="21"/>
  <c r="N508" i="21"/>
  <c r="M508" i="21"/>
  <c r="K508" i="21"/>
  <c r="J508" i="21"/>
  <c r="I508" i="21"/>
  <c r="H508" i="21"/>
  <c r="G508" i="21"/>
  <c r="F508" i="21"/>
  <c r="E508" i="21"/>
  <c r="W507" i="21"/>
  <c r="V507" i="21"/>
  <c r="U507" i="21"/>
  <c r="T507" i="21"/>
  <c r="S507" i="21"/>
  <c r="R507" i="21"/>
  <c r="Q507" i="21"/>
  <c r="P507" i="21"/>
  <c r="O507" i="21"/>
  <c r="N507" i="21"/>
  <c r="M507" i="21"/>
  <c r="K507" i="21"/>
  <c r="J507" i="21"/>
  <c r="I507" i="21"/>
  <c r="H507" i="21"/>
  <c r="G507" i="21"/>
  <c r="F507" i="21"/>
  <c r="E507" i="21"/>
  <c r="W506" i="21"/>
  <c r="V506" i="21"/>
  <c r="U506" i="21"/>
  <c r="T506" i="21"/>
  <c r="S506" i="21"/>
  <c r="R506" i="21"/>
  <c r="Q506" i="21"/>
  <c r="P506" i="21"/>
  <c r="O506" i="21"/>
  <c r="N506" i="21"/>
  <c r="M506" i="21"/>
  <c r="K506" i="21"/>
  <c r="J506" i="21"/>
  <c r="I506" i="21"/>
  <c r="H506" i="21"/>
  <c r="G506" i="21"/>
  <c r="F506" i="21"/>
  <c r="E506" i="21"/>
  <c r="W505" i="21"/>
  <c r="V505" i="21"/>
  <c r="U505" i="21"/>
  <c r="T505" i="21"/>
  <c r="S505" i="21"/>
  <c r="R505" i="21"/>
  <c r="Q505" i="21"/>
  <c r="P505" i="21"/>
  <c r="O505" i="21"/>
  <c r="N505" i="21"/>
  <c r="M505" i="21"/>
  <c r="K505" i="21"/>
  <c r="J505" i="21"/>
  <c r="I505" i="21"/>
  <c r="H505" i="21"/>
  <c r="G505" i="21"/>
  <c r="F505" i="21"/>
  <c r="E505" i="21"/>
  <c r="W503" i="21"/>
  <c r="V503" i="21"/>
  <c r="U503" i="21"/>
  <c r="T503" i="21"/>
  <c r="S503" i="21"/>
  <c r="R503" i="21"/>
  <c r="Q503" i="21"/>
  <c r="P503" i="21"/>
  <c r="O503" i="21"/>
  <c r="N503" i="21"/>
  <c r="M503" i="21"/>
  <c r="K503" i="21"/>
  <c r="J503" i="21"/>
  <c r="I503" i="21"/>
  <c r="H503" i="21"/>
  <c r="G503" i="21"/>
  <c r="F503" i="21"/>
  <c r="E503" i="21"/>
  <c r="W502" i="21"/>
  <c r="V502" i="21"/>
  <c r="U502" i="21"/>
  <c r="T502" i="21"/>
  <c r="S502" i="21"/>
  <c r="R502" i="21"/>
  <c r="Q502" i="21"/>
  <c r="P502" i="21"/>
  <c r="O502" i="21"/>
  <c r="N502" i="21"/>
  <c r="M502" i="21"/>
  <c r="K502" i="21"/>
  <c r="J502" i="21"/>
  <c r="I502" i="21"/>
  <c r="H502" i="21"/>
  <c r="G502" i="21"/>
  <c r="F502" i="21"/>
  <c r="E502" i="21"/>
  <c r="W501" i="21"/>
  <c r="V501" i="21"/>
  <c r="U501" i="21"/>
  <c r="T501" i="21"/>
  <c r="S501" i="21"/>
  <c r="R501" i="21"/>
  <c r="Q501" i="21"/>
  <c r="P501" i="21"/>
  <c r="O501" i="21"/>
  <c r="N501" i="21"/>
  <c r="M501" i="21"/>
  <c r="K501" i="21"/>
  <c r="J501" i="21"/>
  <c r="I501" i="21"/>
  <c r="H501" i="21"/>
  <c r="G501" i="21"/>
  <c r="F501" i="21"/>
  <c r="E501" i="21"/>
  <c r="W500" i="21"/>
  <c r="V500" i="21"/>
  <c r="U500" i="21"/>
  <c r="T500" i="21"/>
  <c r="S500" i="21"/>
  <c r="R500" i="21"/>
  <c r="Q500" i="21"/>
  <c r="P500" i="21"/>
  <c r="O500" i="21"/>
  <c r="N500" i="21"/>
  <c r="M500" i="21"/>
  <c r="K500" i="21"/>
  <c r="J500" i="21"/>
  <c r="I500" i="21"/>
  <c r="H500" i="21"/>
  <c r="G500" i="21"/>
  <c r="F500" i="21"/>
  <c r="E500" i="21"/>
  <c r="W499" i="21"/>
  <c r="V499" i="21"/>
  <c r="U499" i="21"/>
  <c r="T499" i="21"/>
  <c r="S499" i="21"/>
  <c r="R499" i="21"/>
  <c r="Q499" i="21"/>
  <c r="P499" i="21"/>
  <c r="O499" i="21"/>
  <c r="N499" i="21"/>
  <c r="M499" i="21"/>
  <c r="K499" i="21"/>
  <c r="J499" i="21"/>
  <c r="I499" i="21"/>
  <c r="H499" i="21"/>
  <c r="G499" i="21"/>
  <c r="F499" i="21"/>
  <c r="E499" i="21"/>
  <c r="W498" i="21"/>
  <c r="V498" i="21"/>
  <c r="U498" i="21"/>
  <c r="T498" i="21"/>
  <c r="S498" i="21"/>
  <c r="R498" i="21"/>
  <c r="Q498" i="21"/>
  <c r="P498" i="21"/>
  <c r="O498" i="21"/>
  <c r="N498" i="21"/>
  <c r="M498" i="21"/>
  <c r="K498" i="21"/>
  <c r="J498" i="21"/>
  <c r="I498" i="21"/>
  <c r="H498" i="21"/>
  <c r="G498" i="21"/>
  <c r="F498" i="21"/>
  <c r="E498" i="21"/>
  <c r="W497" i="21"/>
  <c r="V497" i="21"/>
  <c r="U497" i="21"/>
  <c r="T497" i="21"/>
  <c r="S497" i="21"/>
  <c r="R497" i="21"/>
  <c r="Q497" i="21"/>
  <c r="P497" i="21"/>
  <c r="O497" i="21"/>
  <c r="N497" i="21"/>
  <c r="M497" i="21"/>
  <c r="K497" i="21"/>
  <c r="J497" i="21"/>
  <c r="I497" i="21"/>
  <c r="H497" i="21"/>
  <c r="G497" i="21"/>
  <c r="F497" i="21"/>
  <c r="E497" i="21"/>
  <c r="W496" i="21"/>
  <c r="V496" i="21"/>
  <c r="U496" i="21"/>
  <c r="T496" i="21"/>
  <c r="S496" i="21"/>
  <c r="R496" i="21"/>
  <c r="Q496" i="21"/>
  <c r="P496" i="21"/>
  <c r="O496" i="21"/>
  <c r="N496" i="21"/>
  <c r="M496" i="21"/>
  <c r="K496" i="21"/>
  <c r="J496" i="21"/>
  <c r="I496" i="21"/>
  <c r="H496" i="21"/>
  <c r="G496" i="21"/>
  <c r="F496" i="21"/>
  <c r="E496" i="21"/>
  <c r="W495" i="21"/>
  <c r="V495" i="21"/>
  <c r="U495" i="21"/>
  <c r="T495" i="21"/>
  <c r="S495" i="21"/>
  <c r="R495" i="21"/>
  <c r="Q495" i="21"/>
  <c r="P495" i="21"/>
  <c r="O495" i="21"/>
  <c r="N495" i="21"/>
  <c r="M495" i="21"/>
  <c r="K495" i="21"/>
  <c r="J495" i="21"/>
  <c r="I495" i="21"/>
  <c r="H495" i="21"/>
  <c r="G495" i="21"/>
  <c r="F495" i="21"/>
  <c r="E495" i="21"/>
  <c r="W494" i="21"/>
  <c r="V494" i="21"/>
  <c r="U494" i="21"/>
  <c r="T494" i="21"/>
  <c r="S494" i="21"/>
  <c r="R494" i="21"/>
  <c r="Q494" i="21"/>
  <c r="P494" i="21"/>
  <c r="O494" i="21"/>
  <c r="N494" i="21"/>
  <c r="M494" i="21"/>
  <c r="K494" i="21"/>
  <c r="J494" i="21"/>
  <c r="I494" i="21"/>
  <c r="H494" i="21"/>
  <c r="G494" i="21"/>
  <c r="F494" i="21"/>
  <c r="E494" i="21"/>
  <c r="W493" i="21"/>
  <c r="V493" i="21"/>
  <c r="U493" i="21"/>
  <c r="T493" i="21"/>
  <c r="S493" i="21"/>
  <c r="R493" i="21"/>
  <c r="Q493" i="21"/>
  <c r="P493" i="21"/>
  <c r="O493" i="21"/>
  <c r="N493" i="21"/>
  <c r="M493" i="21"/>
  <c r="K493" i="21"/>
  <c r="J493" i="21"/>
  <c r="I493" i="21"/>
  <c r="H493" i="21"/>
  <c r="G493" i="21"/>
  <c r="F493" i="21"/>
  <c r="E493" i="21"/>
  <c r="W492" i="21"/>
  <c r="V492" i="21"/>
  <c r="U492" i="21"/>
  <c r="T492" i="21"/>
  <c r="S492" i="21"/>
  <c r="R492" i="21"/>
  <c r="Q492" i="21"/>
  <c r="P492" i="21"/>
  <c r="O492" i="21"/>
  <c r="N492" i="21"/>
  <c r="M492" i="21"/>
  <c r="K492" i="21"/>
  <c r="J492" i="21"/>
  <c r="I492" i="21"/>
  <c r="H492" i="21"/>
  <c r="G492" i="21"/>
  <c r="F492" i="21"/>
  <c r="E492" i="21"/>
  <c r="W491" i="21"/>
  <c r="V491" i="21"/>
  <c r="U491" i="21"/>
  <c r="T491" i="21"/>
  <c r="S491" i="21"/>
  <c r="R491" i="21"/>
  <c r="Q491" i="21"/>
  <c r="P491" i="21"/>
  <c r="O491" i="21"/>
  <c r="N491" i="21"/>
  <c r="M491" i="21"/>
  <c r="K491" i="21"/>
  <c r="J491" i="21"/>
  <c r="I491" i="21"/>
  <c r="H491" i="21"/>
  <c r="G491" i="21"/>
  <c r="F491" i="21"/>
  <c r="E491" i="21"/>
  <c r="W490" i="21"/>
  <c r="V490" i="21"/>
  <c r="U490" i="21"/>
  <c r="T490" i="21"/>
  <c r="S490" i="21"/>
  <c r="R490" i="21"/>
  <c r="Q490" i="21"/>
  <c r="P490" i="21"/>
  <c r="O490" i="21"/>
  <c r="N490" i="21"/>
  <c r="M490" i="21"/>
  <c r="K490" i="21"/>
  <c r="J490" i="21"/>
  <c r="I490" i="21"/>
  <c r="H490" i="21"/>
  <c r="G490" i="21"/>
  <c r="F490" i="21"/>
  <c r="E490" i="21"/>
  <c r="W489" i="21"/>
  <c r="V489" i="21"/>
  <c r="U489" i="21"/>
  <c r="T489" i="21"/>
  <c r="S489" i="21"/>
  <c r="R489" i="21"/>
  <c r="Q489" i="21"/>
  <c r="P489" i="21"/>
  <c r="O489" i="21"/>
  <c r="N489" i="21"/>
  <c r="M489" i="21"/>
  <c r="K489" i="21"/>
  <c r="J489" i="21"/>
  <c r="I489" i="21"/>
  <c r="H489" i="21"/>
  <c r="G489" i="21"/>
  <c r="F489" i="21"/>
  <c r="E489" i="21"/>
  <c r="W488" i="21"/>
  <c r="V488" i="21"/>
  <c r="U488" i="21"/>
  <c r="T488" i="21"/>
  <c r="S488" i="21"/>
  <c r="R488" i="21"/>
  <c r="Q488" i="21"/>
  <c r="P488" i="21"/>
  <c r="O488" i="21"/>
  <c r="N488" i="21"/>
  <c r="M488" i="21"/>
  <c r="K488" i="21"/>
  <c r="J488" i="21"/>
  <c r="I488" i="21"/>
  <c r="H488" i="21"/>
  <c r="G488" i="21"/>
  <c r="F488" i="21"/>
  <c r="E488" i="21"/>
  <c r="D281" i="25"/>
  <c r="V273" i="25"/>
  <c r="U273" i="25"/>
  <c r="T273" i="25"/>
  <c r="S273" i="25"/>
  <c r="R273" i="25"/>
  <c r="Q273" i="25"/>
  <c r="P273" i="25"/>
  <c r="O273" i="25"/>
  <c r="N273" i="25"/>
  <c r="M273" i="25"/>
  <c r="L273" i="25"/>
  <c r="K273" i="25"/>
  <c r="J273" i="25"/>
  <c r="I273" i="25"/>
  <c r="H273" i="25"/>
  <c r="G273" i="25"/>
  <c r="F273" i="25"/>
  <c r="E273" i="25"/>
  <c r="D273" i="25"/>
  <c r="V272" i="25"/>
  <c r="U272" i="25"/>
  <c r="T272" i="25"/>
  <c r="S272" i="25"/>
  <c r="R272" i="25"/>
  <c r="Q272" i="25"/>
  <c r="P272" i="25"/>
  <c r="O272" i="25"/>
  <c r="N272" i="25"/>
  <c r="M272" i="25"/>
  <c r="L272" i="25"/>
  <c r="K272" i="25"/>
  <c r="J272" i="25"/>
  <c r="I272" i="25"/>
  <c r="H272" i="25"/>
  <c r="G272" i="25"/>
  <c r="F272" i="25"/>
  <c r="E272" i="25"/>
  <c r="D272" i="25"/>
  <c r="V271" i="25"/>
  <c r="U271" i="25"/>
  <c r="T271" i="25"/>
  <c r="S271" i="25"/>
  <c r="R271" i="25"/>
  <c r="Q271" i="25"/>
  <c r="P271" i="25"/>
  <c r="O271" i="25"/>
  <c r="N271" i="25"/>
  <c r="M271" i="25"/>
  <c r="L271" i="25"/>
  <c r="K271" i="25"/>
  <c r="J271" i="25"/>
  <c r="I271" i="25"/>
  <c r="H271" i="25"/>
  <c r="G271" i="25"/>
  <c r="F271" i="25"/>
  <c r="E271" i="25"/>
  <c r="D271" i="25"/>
  <c r="V268" i="25"/>
  <c r="V269" i="25" s="1"/>
  <c r="U268" i="25"/>
  <c r="U269" i="25" s="1"/>
  <c r="T268" i="25"/>
  <c r="T269" i="25" s="1"/>
  <c r="S268" i="25"/>
  <c r="S269" i="25" s="1"/>
  <c r="R268" i="25"/>
  <c r="R269" i="25" s="1"/>
  <c r="Q268" i="25"/>
  <c r="Q269" i="25" s="1"/>
  <c r="P268" i="25"/>
  <c r="P269" i="25" s="1"/>
  <c r="O268" i="25"/>
  <c r="O269" i="25" s="1"/>
  <c r="N268" i="25"/>
  <c r="N269" i="25" s="1"/>
  <c r="M268" i="25"/>
  <c r="M269" i="25" s="1"/>
  <c r="L268" i="25"/>
  <c r="L269" i="25" s="1"/>
  <c r="K268" i="25"/>
  <c r="K269" i="25" s="1"/>
  <c r="J268" i="25"/>
  <c r="J269" i="25" s="1"/>
  <c r="I268" i="25"/>
  <c r="I269" i="25" s="1"/>
  <c r="H268" i="25"/>
  <c r="H269" i="25" s="1"/>
  <c r="G268" i="25"/>
  <c r="G269" i="25" s="1"/>
  <c r="F268" i="25"/>
  <c r="F269" i="25" s="1"/>
  <c r="E268" i="25"/>
  <c r="E269" i="25" s="1"/>
  <c r="D268" i="25"/>
  <c r="D269" i="25" s="1"/>
  <c r="V265" i="25"/>
  <c r="V266" i="25" s="1"/>
  <c r="V267" i="25" s="1"/>
  <c r="U265" i="25"/>
  <c r="U266" i="25" s="1"/>
  <c r="U267" i="25" s="1"/>
  <c r="T265" i="25"/>
  <c r="T266" i="25" s="1"/>
  <c r="T267" i="25" s="1"/>
  <c r="S265" i="25"/>
  <c r="S266" i="25" s="1"/>
  <c r="S267" i="25" s="1"/>
  <c r="R265" i="25"/>
  <c r="R266" i="25" s="1"/>
  <c r="R267" i="25" s="1"/>
  <c r="Q265" i="25"/>
  <c r="Q266" i="25" s="1"/>
  <c r="Q267" i="25" s="1"/>
  <c r="P265" i="25"/>
  <c r="P266" i="25" s="1"/>
  <c r="P267" i="25" s="1"/>
  <c r="O265" i="25"/>
  <c r="O266" i="25" s="1"/>
  <c r="O267" i="25" s="1"/>
  <c r="N265" i="25"/>
  <c r="N266" i="25" s="1"/>
  <c r="N267" i="25" s="1"/>
  <c r="M265" i="25"/>
  <c r="M266" i="25" s="1"/>
  <c r="M267" i="25" s="1"/>
  <c r="L265" i="25"/>
  <c r="L266" i="25" s="1"/>
  <c r="L267" i="25" s="1"/>
  <c r="K265" i="25"/>
  <c r="K266" i="25" s="1"/>
  <c r="K267" i="25" s="1"/>
  <c r="J265" i="25"/>
  <c r="J266" i="25" s="1"/>
  <c r="J267" i="25" s="1"/>
  <c r="I265" i="25"/>
  <c r="I266" i="25" s="1"/>
  <c r="I267" i="25" s="1"/>
  <c r="H265" i="25"/>
  <c r="H266" i="25" s="1"/>
  <c r="H267" i="25" s="1"/>
  <c r="G265" i="25"/>
  <c r="G266" i="25" s="1"/>
  <c r="G267" i="25" s="1"/>
  <c r="F265" i="25"/>
  <c r="F266" i="25" s="1"/>
  <c r="F267" i="25" s="1"/>
  <c r="E265" i="25"/>
  <c r="E266" i="25" s="1"/>
  <c r="E267" i="25" s="1"/>
  <c r="D265" i="25"/>
  <c r="D266" i="25" s="1"/>
  <c r="V258" i="25"/>
  <c r="V263" i="25" s="1"/>
  <c r="U258" i="25"/>
  <c r="U263" i="25" s="1"/>
  <c r="T258" i="25"/>
  <c r="T263" i="25" s="1"/>
  <c r="S258" i="25"/>
  <c r="S263" i="25" s="1"/>
  <c r="R258" i="25"/>
  <c r="R263" i="25" s="1"/>
  <c r="Q258" i="25"/>
  <c r="Q263" i="25" s="1"/>
  <c r="P258" i="25"/>
  <c r="O258" i="25"/>
  <c r="O263" i="25" s="1"/>
  <c r="N258" i="25"/>
  <c r="N263" i="25" s="1"/>
  <c r="M258" i="25"/>
  <c r="M263" i="25" s="1"/>
  <c r="L258" i="25"/>
  <c r="L263" i="25" s="1"/>
  <c r="K258" i="25"/>
  <c r="K263" i="25" s="1"/>
  <c r="J258" i="25"/>
  <c r="J263" i="25" s="1"/>
  <c r="I258" i="25"/>
  <c r="I263" i="25" s="1"/>
  <c r="H258" i="25"/>
  <c r="H263" i="25" s="1"/>
  <c r="G258" i="25"/>
  <c r="G263" i="25" s="1"/>
  <c r="F258" i="25"/>
  <c r="F263" i="25" s="1"/>
  <c r="E258" i="25"/>
  <c r="E263" i="25" s="1"/>
  <c r="D258" i="25"/>
  <c r="D263" i="25" s="1"/>
  <c r="V239" i="25"/>
  <c r="U239" i="25"/>
  <c r="T239" i="25"/>
  <c r="S239" i="25"/>
  <c r="R239" i="25"/>
  <c r="Q239" i="25"/>
  <c r="P239" i="25"/>
  <c r="O239" i="25"/>
  <c r="N239" i="25"/>
  <c r="M239" i="25"/>
  <c r="L239" i="25"/>
  <c r="K239" i="25"/>
  <c r="J239" i="25"/>
  <c r="I239" i="25"/>
  <c r="G239" i="25"/>
  <c r="F239" i="25"/>
  <c r="E239" i="25"/>
  <c r="D239" i="25"/>
  <c r="V238" i="25"/>
  <c r="U238" i="25"/>
  <c r="T238" i="25"/>
  <c r="S238" i="25"/>
  <c r="R238" i="25"/>
  <c r="Q238" i="25"/>
  <c r="P238" i="25"/>
  <c r="O238" i="25"/>
  <c r="N238" i="25"/>
  <c r="M238" i="25"/>
  <c r="L238" i="25"/>
  <c r="K238" i="25"/>
  <c r="J238" i="25"/>
  <c r="I238" i="25"/>
  <c r="G238" i="25"/>
  <c r="F238" i="25"/>
  <c r="E238" i="25"/>
  <c r="D238" i="25"/>
  <c r="V237" i="25"/>
  <c r="U237" i="25"/>
  <c r="T237" i="25"/>
  <c r="S237" i="25"/>
  <c r="R237" i="25"/>
  <c r="Q237" i="25"/>
  <c r="P237" i="25"/>
  <c r="O237" i="25"/>
  <c r="N237" i="25"/>
  <c r="M237" i="25"/>
  <c r="L237" i="25"/>
  <c r="K237" i="25"/>
  <c r="J237" i="25"/>
  <c r="I237" i="25"/>
  <c r="G237" i="25"/>
  <c r="F237" i="25"/>
  <c r="E237" i="25"/>
  <c r="D237" i="25"/>
  <c r="V236" i="25"/>
  <c r="U236" i="25"/>
  <c r="T236" i="25"/>
  <c r="S236" i="25"/>
  <c r="R236" i="25"/>
  <c r="Q236" i="25"/>
  <c r="P236" i="25"/>
  <c r="O236" i="25"/>
  <c r="N236" i="25"/>
  <c r="M236" i="25"/>
  <c r="L236" i="25"/>
  <c r="K236" i="25"/>
  <c r="J236" i="25"/>
  <c r="I236" i="25"/>
  <c r="G236" i="25"/>
  <c r="F236" i="25"/>
  <c r="E236" i="25"/>
  <c r="D236" i="25"/>
  <c r="V235" i="25"/>
  <c r="U235" i="25"/>
  <c r="T235" i="25"/>
  <c r="S235" i="25"/>
  <c r="R235" i="25"/>
  <c r="Q235" i="25"/>
  <c r="P235" i="25"/>
  <c r="O235" i="25"/>
  <c r="N235" i="25"/>
  <c r="M235" i="25"/>
  <c r="L235" i="25"/>
  <c r="K235" i="25"/>
  <c r="J235" i="25"/>
  <c r="I235" i="25"/>
  <c r="G235" i="25"/>
  <c r="F235" i="25"/>
  <c r="E235" i="25"/>
  <c r="D235" i="25"/>
  <c r="V234" i="25"/>
  <c r="U234" i="25"/>
  <c r="T234" i="25"/>
  <c r="S234" i="25"/>
  <c r="R234" i="25"/>
  <c r="Q234" i="25"/>
  <c r="P234" i="25"/>
  <c r="O234" i="25"/>
  <c r="N234" i="25"/>
  <c r="M234" i="25"/>
  <c r="L234" i="25"/>
  <c r="K234" i="25"/>
  <c r="J234" i="25"/>
  <c r="I234" i="25"/>
  <c r="G234" i="25"/>
  <c r="F234" i="25"/>
  <c r="E234" i="25"/>
  <c r="D234" i="25"/>
  <c r="V233" i="25"/>
  <c r="U233" i="25"/>
  <c r="T233" i="25"/>
  <c r="S233" i="25"/>
  <c r="R233" i="25"/>
  <c r="Q233" i="25"/>
  <c r="P233" i="25"/>
  <c r="O233" i="25"/>
  <c r="N233" i="25"/>
  <c r="M233" i="25"/>
  <c r="L233" i="25"/>
  <c r="K233" i="25"/>
  <c r="J233" i="25"/>
  <c r="I233" i="25"/>
  <c r="G233" i="25"/>
  <c r="F233" i="25"/>
  <c r="E233" i="25"/>
  <c r="D233" i="25"/>
  <c r="V232" i="25"/>
  <c r="U232" i="25"/>
  <c r="T232" i="25"/>
  <c r="S232" i="25"/>
  <c r="R232" i="25"/>
  <c r="Q232" i="25"/>
  <c r="P232" i="25"/>
  <c r="O232" i="25"/>
  <c r="N232" i="25"/>
  <c r="M232" i="25"/>
  <c r="L232" i="25"/>
  <c r="K232" i="25"/>
  <c r="J232" i="25"/>
  <c r="I232" i="25"/>
  <c r="G232" i="25"/>
  <c r="F232" i="25"/>
  <c r="E232" i="25"/>
  <c r="D232" i="25"/>
  <c r="V221" i="25"/>
  <c r="U221" i="25"/>
  <c r="T221" i="25"/>
  <c r="S221" i="25"/>
  <c r="R221" i="25"/>
  <c r="Q221" i="25"/>
  <c r="P221" i="25"/>
  <c r="O221" i="25"/>
  <c r="N221" i="25"/>
  <c r="M221" i="25"/>
  <c r="L221" i="25"/>
  <c r="K221" i="25"/>
  <c r="J221" i="25"/>
  <c r="I221" i="25"/>
  <c r="G221" i="25"/>
  <c r="F221" i="25"/>
  <c r="E221" i="25"/>
  <c r="D221" i="25"/>
  <c r="V220" i="25"/>
  <c r="U220" i="25"/>
  <c r="T220" i="25"/>
  <c r="S220" i="25"/>
  <c r="R220" i="25"/>
  <c r="Q220" i="25"/>
  <c r="P220" i="25"/>
  <c r="O220" i="25"/>
  <c r="N220" i="25"/>
  <c r="M220" i="25"/>
  <c r="L220" i="25"/>
  <c r="K220" i="25"/>
  <c r="J220" i="25"/>
  <c r="I220" i="25"/>
  <c r="G220" i="25"/>
  <c r="F220" i="25"/>
  <c r="E220" i="25"/>
  <c r="D220" i="25"/>
  <c r="V219" i="25"/>
  <c r="U219" i="25"/>
  <c r="T219" i="25"/>
  <c r="S219" i="25"/>
  <c r="R219" i="25"/>
  <c r="Q219" i="25"/>
  <c r="P219" i="25"/>
  <c r="O219" i="25"/>
  <c r="N219" i="25"/>
  <c r="M219" i="25"/>
  <c r="L219" i="25"/>
  <c r="K219" i="25"/>
  <c r="J219" i="25"/>
  <c r="I219" i="25"/>
  <c r="G219" i="25"/>
  <c r="F219" i="25"/>
  <c r="E219" i="25"/>
  <c r="D219" i="25"/>
  <c r="V211" i="25"/>
  <c r="V218" i="25" s="1"/>
  <c r="U211" i="25"/>
  <c r="U218" i="25" s="1"/>
  <c r="T211" i="25"/>
  <c r="T218" i="25" s="1"/>
  <c r="S211" i="25"/>
  <c r="S218" i="25" s="1"/>
  <c r="R211" i="25"/>
  <c r="R218" i="25" s="1"/>
  <c r="Q211" i="25"/>
  <c r="Q218" i="25" s="1"/>
  <c r="P211" i="25"/>
  <c r="P218" i="25" s="1"/>
  <c r="O211" i="25"/>
  <c r="O218" i="25" s="1"/>
  <c r="N211" i="25"/>
  <c r="N218" i="25" s="1"/>
  <c r="M211" i="25"/>
  <c r="M218" i="25" s="1"/>
  <c r="L211" i="25"/>
  <c r="L218" i="25" s="1"/>
  <c r="K211" i="25"/>
  <c r="K218" i="25" s="1"/>
  <c r="J211" i="25"/>
  <c r="J218" i="25" s="1"/>
  <c r="I211" i="25"/>
  <c r="I218" i="25" s="1"/>
  <c r="H218" i="25"/>
  <c r="G211" i="25"/>
  <c r="G218" i="25" s="1"/>
  <c r="F211" i="25"/>
  <c r="F218" i="25" s="1"/>
  <c r="E211" i="25"/>
  <c r="E218" i="25" s="1"/>
  <c r="D211" i="25"/>
  <c r="V206" i="25"/>
  <c r="U206" i="25"/>
  <c r="T206" i="25"/>
  <c r="S206" i="25"/>
  <c r="R206" i="25"/>
  <c r="Q206" i="25"/>
  <c r="P206" i="25"/>
  <c r="O206" i="25"/>
  <c r="N206" i="25"/>
  <c r="M206" i="25"/>
  <c r="L206" i="25"/>
  <c r="K206" i="25"/>
  <c r="J206" i="25"/>
  <c r="I206" i="25"/>
  <c r="G206" i="25"/>
  <c r="F206" i="25"/>
  <c r="E206" i="25"/>
  <c r="D206" i="25"/>
  <c r="V43" i="25"/>
  <c r="V40" i="25"/>
  <c r="V39" i="25"/>
  <c r="V38" i="25"/>
  <c r="V35" i="25"/>
  <c r="V32" i="25"/>
  <c r="V29" i="25"/>
  <c r="V26" i="25"/>
  <c r="V24" i="25"/>
  <c r="V23" i="25"/>
  <c r="V22" i="25"/>
  <c r="V21" i="25"/>
  <c r="V20" i="25"/>
  <c r="V19" i="25"/>
  <c r="V18" i="25"/>
  <c r="V17" i="25"/>
  <c r="V14" i="25"/>
  <c r="V13" i="25"/>
  <c r="V12" i="25"/>
  <c r="V10" i="25"/>
  <c r="V8" i="25"/>
  <c r="V7" i="25"/>
  <c r="V205" i="25"/>
  <c r="U205" i="25"/>
  <c r="T205" i="25"/>
  <c r="S205" i="25"/>
  <c r="R205" i="25"/>
  <c r="Q205" i="25"/>
  <c r="P205" i="25"/>
  <c r="O205" i="25"/>
  <c r="N205" i="25"/>
  <c r="M205" i="25"/>
  <c r="L205" i="25"/>
  <c r="L210" i="25" s="1"/>
  <c r="K205" i="25"/>
  <c r="J205" i="25"/>
  <c r="J210" i="25" s="1"/>
  <c r="I205" i="25"/>
  <c r="I210" i="25" s="1"/>
  <c r="G205" i="25"/>
  <c r="G210" i="25" s="1"/>
  <c r="F205" i="25"/>
  <c r="F210" i="25" s="1"/>
  <c r="E205" i="25"/>
  <c r="E210" i="25" s="1"/>
  <c r="D205" i="25"/>
  <c r="D210" i="25" s="1"/>
  <c r="G54" i="25"/>
  <c r="F54" i="25"/>
  <c r="E54" i="25"/>
  <c r="D54" i="25"/>
  <c r="D55" i="25"/>
  <c r="V190" i="25"/>
  <c r="V191" i="25" s="1"/>
  <c r="U190" i="25"/>
  <c r="U191" i="25" s="1"/>
  <c r="T190" i="25"/>
  <c r="T191" i="25" s="1"/>
  <c r="S190" i="25"/>
  <c r="S191" i="25" s="1"/>
  <c r="R190" i="25"/>
  <c r="R191" i="25" s="1"/>
  <c r="Q190" i="25"/>
  <c r="Q191" i="25" s="1"/>
  <c r="P190" i="25"/>
  <c r="P191" i="25" s="1"/>
  <c r="O190" i="25"/>
  <c r="O191" i="25" s="1"/>
  <c r="N190" i="25"/>
  <c r="N191" i="25" s="1"/>
  <c r="M190" i="25"/>
  <c r="M191" i="25" s="1"/>
  <c r="L190" i="25"/>
  <c r="L191" i="25" s="1"/>
  <c r="K190" i="25"/>
  <c r="K191" i="25" s="1"/>
  <c r="J190" i="25"/>
  <c r="J191" i="25" s="1"/>
  <c r="I190" i="25"/>
  <c r="I191" i="25" s="1"/>
  <c r="H190" i="25"/>
  <c r="H191" i="25" s="1"/>
  <c r="G190" i="25"/>
  <c r="G191" i="25" s="1"/>
  <c r="F190" i="25"/>
  <c r="F191" i="25" s="1"/>
  <c r="E190" i="25"/>
  <c r="E191" i="25" s="1"/>
  <c r="D190" i="25"/>
  <c r="D191" i="25" s="1"/>
  <c r="W189" i="25"/>
  <c r="W188" i="25"/>
  <c r="W187" i="25"/>
  <c r="V185" i="25"/>
  <c r="U185" i="25"/>
  <c r="T185" i="25"/>
  <c r="S185" i="25"/>
  <c r="R185" i="25"/>
  <c r="Q185" i="25"/>
  <c r="P185" i="25"/>
  <c r="O185" i="25"/>
  <c r="N185" i="25"/>
  <c r="M185" i="25"/>
  <c r="L185" i="25"/>
  <c r="K185" i="25"/>
  <c r="J185" i="25"/>
  <c r="I185" i="25"/>
  <c r="H185" i="25"/>
  <c r="G185" i="25"/>
  <c r="F185" i="25"/>
  <c r="E185" i="25"/>
  <c r="D185" i="25"/>
  <c r="W184" i="25"/>
  <c r="V182" i="25"/>
  <c r="V183" i="25" s="1"/>
  <c r="U182" i="25"/>
  <c r="U183" i="25" s="1"/>
  <c r="T182" i="25"/>
  <c r="T183" i="25" s="1"/>
  <c r="S182" i="25"/>
  <c r="S183" i="25" s="1"/>
  <c r="R182" i="25"/>
  <c r="R183" i="25" s="1"/>
  <c r="Q182" i="25"/>
  <c r="Q183" i="25" s="1"/>
  <c r="P182" i="25"/>
  <c r="P183" i="25" s="1"/>
  <c r="O182" i="25"/>
  <c r="O183" i="25" s="1"/>
  <c r="N182" i="25"/>
  <c r="N183" i="25" s="1"/>
  <c r="M182" i="25"/>
  <c r="M183" i="25" s="1"/>
  <c r="L182" i="25"/>
  <c r="L183" i="25" s="1"/>
  <c r="K182" i="25"/>
  <c r="K183" i="25" s="1"/>
  <c r="J182" i="25"/>
  <c r="J183" i="25" s="1"/>
  <c r="I182" i="25"/>
  <c r="I183" i="25" s="1"/>
  <c r="H182" i="25"/>
  <c r="H183" i="25" s="1"/>
  <c r="G182" i="25"/>
  <c r="G183" i="25" s="1"/>
  <c r="F182" i="25"/>
  <c r="F183" i="25" s="1"/>
  <c r="E182" i="25"/>
  <c r="E183" i="25" s="1"/>
  <c r="D182" i="25"/>
  <c r="W181" i="25"/>
  <c r="V179" i="25"/>
  <c r="V180" i="25" s="1"/>
  <c r="U179" i="25"/>
  <c r="U180" i="25" s="1"/>
  <c r="T179" i="25"/>
  <c r="T180" i="25" s="1"/>
  <c r="S179" i="25"/>
  <c r="S180" i="25" s="1"/>
  <c r="R179" i="25"/>
  <c r="R180" i="25" s="1"/>
  <c r="Q179" i="25"/>
  <c r="Q180" i="25" s="1"/>
  <c r="P179" i="25"/>
  <c r="P180" i="25" s="1"/>
  <c r="O179" i="25"/>
  <c r="O180" i="25" s="1"/>
  <c r="N179" i="25"/>
  <c r="N180" i="25" s="1"/>
  <c r="M179" i="25"/>
  <c r="M180" i="25" s="1"/>
  <c r="L179" i="25"/>
  <c r="L180" i="25" s="1"/>
  <c r="K179" i="25"/>
  <c r="K180" i="25" s="1"/>
  <c r="J179" i="25"/>
  <c r="J180" i="25" s="1"/>
  <c r="I179" i="25"/>
  <c r="I180" i="25" s="1"/>
  <c r="H179" i="25"/>
  <c r="H180" i="25" s="1"/>
  <c r="G179" i="25"/>
  <c r="G180" i="25" s="1"/>
  <c r="F179" i="25"/>
  <c r="F180" i="25" s="1"/>
  <c r="E179" i="25"/>
  <c r="E180" i="25" s="1"/>
  <c r="D179" i="25"/>
  <c r="D180" i="25" s="1"/>
  <c r="W178" i="25"/>
  <c r="V176" i="25"/>
  <c r="U176" i="25"/>
  <c r="T176" i="25"/>
  <c r="S176" i="25"/>
  <c r="R176" i="25"/>
  <c r="Q176" i="25"/>
  <c r="P176" i="25"/>
  <c r="O176" i="25"/>
  <c r="N176" i="25"/>
  <c r="M176" i="25"/>
  <c r="L176" i="25"/>
  <c r="K176" i="25"/>
  <c r="J176" i="25"/>
  <c r="I176" i="25"/>
  <c r="H176" i="25"/>
  <c r="G176" i="25"/>
  <c r="F176" i="25"/>
  <c r="E176" i="25"/>
  <c r="D176" i="25"/>
  <c r="W175" i="25"/>
  <c r="V174" i="25"/>
  <c r="U174" i="25"/>
  <c r="T174" i="25"/>
  <c r="S174" i="25"/>
  <c r="R174" i="25"/>
  <c r="Q174" i="25"/>
  <c r="P174" i="25"/>
  <c r="O174" i="25"/>
  <c r="N174" i="25"/>
  <c r="M174" i="25"/>
  <c r="L174" i="25"/>
  <c r="K174" i="25"/>
  <c r="J174" i="25"/>
  <c r="I174" i="25"/>
  <c r="H174" i="25"/>
  <c r="G174" i="25"/>
  <c r="F174" i="25"/>
  <c r="E174" i="25"/>
  <c r="D174" i="25"/>
  <c r="V164" i="25"/>
  <c r="U164" i="25"/>
  <c r="T164" i="25"/>
  <c r="S164" i="25"/>
  <c r="R164" i="25"/>
  <c r="Q164" i="25"/>
  <c r="P164" i="25"/>
  <c r="O164" i="25"/>
  <c r="N164" i="25"/>
  <c r="M164" i="25"/>
  <c r="L164" i="25"/>
  <c r="K164" i="25"/>
  <c r="J164" i="25"/>
  <c r="I164" i="25"/>
  <c r="H164" i="25"/>
  <c r="G164" i="25"/>
  <c r="F164" i="25"/>
  <c r="E164" i="25"/>
  <c r="D164" i="25"/>
  <c r="V160" i="25"/>
  <c r="U160" i="25"/>
  <c r="T160" i="25"/>
  <c r="S160" i="25"/>
  <c r="R160" i="25"/>
  <c r="Q160" i="25"/>
  <c r="P160" i="25"/>
  <c r="O160" i="25"/>
  <c r="N160" i="25"/>
  <c r="M160" i="25"/>
  <c r="L160" i="25"/>
  <c r="K160" i="25"/>
  <c r="J160" i="25"/>
  <c r="I160" i="25"/>
  <c r="H160" i="25"/>
  <c r="G160" i="25"/>
  <c r="F160" i="25"/>
  <c r="E160" i="25"/>
  <c r="D160" i="25"/>
  <c r="V156" i="25"/>
  <c r="V158" i="25" s="1"/>
  <c r="U156" i="25"/>
  <c r="U158" i="25" s="1"/>
  <c r="T156" i="25"/>
  <c r="T158" i="25" s="1"/>
  <c r="S156" i="25"/>
  <c r="S158" i="25" s="1"/>
  <c r="R156" i="25"/>
  <c r="R158" i="25" s="1"/>
  <c r="Q156" i="25"/>
  <c r="Q158" i="25" s="1"/>
  <c r="P156" i="25"/>
  <c r="P158" i="25" s="1"/>
  <c r="O156" i="25"/>
  <c r="O158" i="25" s="1"/>
  <c r="N156" i="25"/>
  <c r="N158" i="25" s="1"/>
  <c r="M156" i="25"/>
  <c r="M158" i="25" s="1"/>
  <c r="L156" i="25"/>
  <c r="L158" i="25" s="1"/>
  <c r="K156" i="25"/>
  <c r="K158" i="25" s="1"/>
  <c r="J156" i="25"/>
  <c r="J158" i="25" s="1"/>
  <c r="I156" i="25"/>
  <c r="I158" i="25" s="1"/>
  <c r="H156" i="25"/>
  <c r="H158" i="25" s="1"/>
  <c r="G156" i="25"/>
  <c r="G158" i="25" s="1"/>
  <c r="F156" i="25"/>
  <c r="F158" i="25" s="1"/>
  <c r="E156" i="25"/>
  <c r="E158" i="25" s="1"/>
  <c r="D156" i="25"/>
  <c r="D158" i="25" s="1"/>
  <c r="V155" i="25"/>
  <c r="U155" i="25"/>
  <c r="T155" i="25"/>
  <c r="S155" i="25"/>
  <c r="R155" i="25"/>
  <c r="Q155" i="25"/>
  <c r="P155" i="25"/>
  <c r="O155" i="25"/>
  <c r="N155" i="25"/>
  <c r="M155" i="25"/>
  <c r="K155" i="25"/>
  <c r="J155" i="25"/>
  <c r="I155" i="25"/>
  <c r="H155" i="25"/>
  <c r="G155" i="25"/>
  <c r="F155" i="25"/>
  <c r="E155" i="25"/>
  <c r="D155" i="25"/>
  <c r="V139" i="25"/>
  <c r="V140" i="25" s="1"/>
  <c r="U139" i="25"/>
  <c r="U140" i="25" s="1"/>
  <c r="T139" i="25"/>
  <c r="T140" i="25" s="1"/>
  <c r="S139" i="25"/>
  <c r="S140" i="25" s="1"/>
  <c r="R139" i="25"/>
  <c r="R140" i="25" s="1"/>
  <c r="Q139" i="25"/>
  <c r="Q140" i="25" s="1"/>
  <c r="P139" i="25"/>
  <c r="P140" i="25" s="1"/>
  <c r="O139" i="25"/>
  <c r="O140" i="25" s="1"/>
  <c r="N139" i="25"/>
  <c r="N140" i="25" s="1"/>
  <c r="M139" i="25"/>
  <c r="M140" i="25" s="1"/>
  <c r="L139" i="25"/>
  <c r="L140" i="25" s="1"/>
  <c r="K139" i="25"/>
  <c r="K140" i="25" s="1"/>
  <c r="J139" i="25"/>
  <c r="J140" i="25" s="1"/>
  <c r="I139" i="25"/>
  <c r="I140" i="25" s="1"/>
  <c r="H139" i="25"/>
  <c r="H140" i="25" s="1"/>
  <c r="G139" i="25"/>
  <c r="G140" i="25" s="1"/>
  <c r="F139" i="25"/>
  <c r="F140" i="25" s="1"/>
  <c r="E139" i="25"/>
  <c r="E140" i="25" s="1"/>
  <c r="D139" i="25"/>
  <c r="D140" i="25" s="1"/>
  <c r="W138" i="25"/>
  <c r="W137" i="25"/>
  <c r="W136" i="25"/>
  <c r="V134" i="25"/>
  <c r="U134" i="25"/>
  <c r="T134" i="25"/>
  <c r="S134" i="25"/>
  <c r="R134" i="25"/>
  <c r="Q134" i="25"/>
  <c r="P134" i="25"/>
  <c r="O134" i="25"/>
  <c r="N134" i="25"/>
  <c r="M134" i="25"/>
  <c r="L134" i="25"/>
  <c r="K134" i="25"/>
  <c r="J134" i="25"/>
  <c r="I134" i="25"/>
  <c r="H134" i="25"/>
  <c r="G134" i="25"/>
  <c r="F134" i="25"/>
  <c r="E134" i="25"/>
  <c r="D134" i="25"/>
  <c r="W133" i="25"/>
  <c r="V131" i="25"/>
  <c r="V132" i="25" s="1"/>
  <c r="U131" i="25"/>
  <c r="U132" i="25" s="1"/>
  <c r="T131" i="25"/>
  <c r="T132" i="25" s="1"/>
  <c r="S131" i="25"/>
  <c r="S132" i="25" s="1"/>
  <c r="R131" i="25"/>
  <c r="R132" i="25" s="1"/>
  <c r="Q131" i="25"/>
  <c r="Q132" i="25" s="1"/>
  <c r="P131" i="25"/>
  <c r="P132" i="25" s="1"/>
  <c r="O131" i="25"/>
  <c r="O132" i="25" s="1"/>
  <c r="N131" i="25"/>
  <c r="N132" i="25" s="1"/>
  <c r="M131" i="25"/>
  <c r="M132" i="25" s="1"/>
  <c r="L131" i="25"/>
  <c r="L132" i="25" s="1"/>
  <c r="K131" i="25"/>
  <c r="K132" i="25" s="1"/>
  <c r="J131" i="25"/>
  <c r="J132" i="25" s="1"/>
  <c r="I131" i="25"/>
  <c r="I132" i="25" s="1"/>
  <c r="H131" i="25"/>
  <c r="H132" i="25" s="1"/>
  <c r="G131" i="25"/>
  <c r="G132" i="25" s="1"/>
  <c r="F131" i="25"/>
  <c r="F132" i="25" s="1"/>
  <c r="E131" i="25"/>
  <c r="E132" i="25" s="1"/>
  <c r="D131" i="25"/>
  <c r="W130" i="25"/>
  <c r="V128" i="25"/>
  <c r="V129" i="25" s="1"/>
  <c r="U128" i="25"/>
  <c r="U129" i="25" s="1"/>
  <c r="T128" i="25"/>
  <c r="T129" i="25" s="1"/>
  <c r="S128" i="25"/>
  <c r="S129" i="25" s="1"/>
  <c r="R128" i="25"/>
  <c r="R129" i="25" s="1"/>
  <c r="Q128" i="25"/>
  <c r="Q129" i="25" s="1"/>
  <c r="P128" i="25"/>
  <c r="P129" i="25" s="1"/>
  <c r="O128" i="25"/>
  <c r="O129" i="25" s="1"/>
  <c r="N128" i="25"/>
  <c r="N129" i="25" s="1"/>
  <c r="M128" i="25"/>
  <c r="M129" i="25" s="1"/>
  <c r="L128" i="25"/>
  <c r="L129" i="25" s="1"/>
  <c r="K128" i="25"/>
  <c r="K129" i="25" s="1"/>
  <c r="J128" i="25"/>
  <c r="J129" i="25" s="1"/>
  <c r="I128" i="25"/>
  <c r="I129" i="25" s="1"/>
  <c r="H128" i="25"/>
  <c r="H129" i="25" s="1"/>
  <c r="G128" i="25"/>
  <c r="G129" i="25" s="1"/>
  <c r="F128" i="25"/>
  <c r="F129" i="25" s="1"/>
  <c r="E128" i="25"/>
  <c r="D128" i="25"/>
  <c r="D129" i="25" s="1"/>
  <c r="W127" i="25"/>
  <c r="V125" i="25"/>
  <c r="U125" i="25"/>
  <c r="T125" i="25"/>
  <c r="S125" i="25"/>
  <c r="R125" i="25"/>
  <c r="Q125" i="25"/>
  <c r="P125" i="25"/>
  <c r="O125" i="25"/>
  <c r="N125" i="25"/>
  <c r="M125" i="25"/>
  <c r="L125" i="25"/>
  <c r="K125" i="25"/>
  <c r="J125" i="25"/>
  <c r="I125" i="25"/>
  <c r="H125" i="25"/>
  <c r="G125" i="25"/>
  <c r="F125" i="25"/>
  <c r="E125" i="25"/>
  <c r="D125" i="25"/>
  <c r="W124" i="25"/>
  <c r="V123" i="25"/>
  <c r="U123" i="25"/>
  <c r="T123" i="25"/>
  <c r="S123" i="25"/>
  <c r="R123" i="25"/>
  <c r="Q123" i="25"/>
  <c r="P123" i="25"/>
  <c r="O123" i="25"/>
  <c r="N123" i="25"/>
  <c r="M123" i="25"/>
  <c r="L123" i="25"/>
  <c r="K123" i="25"/>
  <c r="J123" i="25"/>
  <c r="I123" i="25"/>
  <c r="H123" i="25"/>
  <c r="G123" i="25"/>
  <c r="F123" i="25"/>
  <c r="E123" i="25"/>
  <c r="D123" i="25"/>
  <c r="V113" i="25"/>
  <c r="U113" i="25"/>
  <c r="T113" i="25"/>
  <c r="S113" i="25"/>
  <c r="R113" i="25"/>
  <c r="Q113" i="25"/>
  <c r="P113" i="25"/>
  <c r="O113" i="25"/>
  <c r="N113" i="25"/>
  <c r="M113" i="25"/>
  <c r="L113" i="25"/>
  <c r="K113" i="25"/>
  <c r="J113" i="25"/>
  <c r="I113" i="25"/>
  <c r="H113" i="25"/>
  <c r="G113" i="25"/>
  <c r="F113" i="25"/>
  <c r="E113" i="25"/>
  <c r="D113" i="25"/>
  <c r="V109" i="25"/>
  <c r="U109" i="25"/>
  <c r="T109" i="25"/>
  <c r="S109" i="25"/>
  <c r="R109" i="25"/>
  <c r="Q109" i="25"/>
  <c r="P109" i="25"/>
  <c r="O109" i="25"/>
  <c r="N109" i="25"/>
  <c r="M109" i="25"/>
  <c r="L109" i="25"/>
  <c r="K109" i="25"/>
  <c r="J109" i="25"/>
  <c r="I109" i="25"/>
  <c r="H109" i="25"/>
  <c r="G109" i="25"/>
  <c r="F109" i="25"/>
  <c r="E109" i="25"/>
  <c r="D109" i="25"/>
  <c r="V105" i="25"/>
  <c r="V107" i="25" s="1"/>
  <c r="U105" i="25"/>
  <c r="U107" i="25" s="1"/>
  <c r="T105" i="25"/>
  <c r="T107" i="25" s="1"/>
  <c r="S105" i="25"/>
  <c r="S107" i="25" s="1"/>
  <c r="R105" i="25"/>
  <c r="R107" i="25" s="1"/>
  <c r="Q105" i="25"/>
  <c r="Q107" i="25" s="1"/>
  <c r="P105" i="25"/>
  <c r="P107" i="25" s="1"/>
  <c r="O105" i="25"/>
  <c r="O107" i="25" s="1"/>
  <c r="N105" i="25"/>
  <c r="N107" i="25" s="1"/>
  <c r="M105" i="25"/>
  <c r="M107" i="25" s="1"/>
  <c r="L105" i="25"/>
  <c r="L107" i="25" s="1"/>
  <c r="K105" i="25"/>
  <c r="K107" i="25" s="1"/>
  <c r="J105" i="25"/>
  <c r="J107" i="25" s="1"/>
  <c r="I105" i="25"/>
  <c r="I107" i="25" s="1"/>
  <c r="H105" i="25"/>
  <c r="H107" i="25" s="1"/>
  <c r="G105" i="25"/>
  <c r="G107" i="25" s="1"/>
  <c r="F105" i="25"/>
  <c r="F107" i="25" s="1"/>
  <c r="E105" i="25"/>
  <c r="E107" i="25" s="1"/>
  <c r="D105" i="25"/>
  <c r="D107" i="25" s="1"/>
  <c r="V104" i="25"/>
  <c r="U104" i="25"/>
  <c r="T104" i="25"/>
  <c r="S104" i="25"/>
  <c r="R104" i="25"/>
  <c r="Q104" i="25"/>
  <c r="P104" i="25"/>
  <c r="O104" i="25"/>
  <c r="N104" i="25"/>
  <c r="M104" i="25"/>
  <c r="K104" i="25"/>
  <c r="J104" i="25"/>
  <c r="I104" i="25"/>
  <c r="H104" i="25"/>
  <c r="G104" i="25"/>
  <c r="F104" i="25"/>
  <c r="E104" i="25"/>
  <c r="D104" i="25"/>
  <c r="V210" i="25" l="1"/>
  <c r="U210" i="25"/>
  <c r="T210" i="25"/>
  <c r="S210" i="25"/>
  <c r="R210" i="25"/>
  <c r="Q210" i="25"/>
  <c r="O210" i="25"/>
  <c r="N210" i="25"/>
  <c r="M210" i="25"/>
  <c r="P210" i="25"/>
  <c r="D556" i="21"/>
  <c r="D558" i="21"/>
  <c r="D560" i="21"/>
  <c r="D557" i="21"/>
  <c r="D559" i="21"/>
  <c r="D536" i="21"/>
  <c r="D533" i="21"/>
  <c r="H568" i="21"/>
  <c r="Q568" i="21"/>
  <c r="W18" i="28" s="1"/>
  <c r="I568" i="21"/>
  <c r="V568" i="21"/>
  <c r="M568" i="21"/>
  <c r="M572" i="21" s="1"/>
  <c r="U568" i="21"/>
  <c r="E568" i="21"/>
  <c r="N568" i="21"/>
  <c r="R568" i="21"/>
  <c r="J568" i="21"/>
  <c r="O568" i="21"/>
  <c r="S568" i="21"/>
  <c r="W568" i="21"/>
  <c r="F568" i="21"/>
  <c r="G568" i="21"/>
  <c r="K568" i="21"/>
  <c r="P568" i="21"/>
  <c r="T568" i="21"/>
  <c r="N504" i="21"/>
  <c r="N571" i="21" s="1"/>
  <c r="R504" i="21"/>
  <c r="R571" i="21" s="1"/>
  <c r="K210" i="25"/>
  <c r="W210" i="25" s="1"/>
  <c r="D570" i="21"/>
  <c r="D531" i="21"/>
  <c r="D489" i="21"/>
  <c r="D493" i="21"/>
  <c r="D497" i="21"/>
  <c r="D501" i="21"/>
  <c r="P263" i="25"/>
  <c r="P264" i="25" s="1"/>
  <c r="P270" i="25" s="1"/>
  <c r="S250" i="25"/>
  <c r="R250" i="25"/>
  <c r="Q277" i="25"/>
  <c r="Q278" i="25" s="1"/>
  <c r="Q286" i="25" s="1"/>
  <c r="L250" i="25"/>
  <c r="M277" i="25"/>
  <c r="M278" i="25" s="1"/>
  <c r="M286" i="25" s="1"/>
  <c r="W220" i="25"/>
  <c r="W232" i="25"/>
  <c r="I250" i="25"/>
  <c r="M250" i="25"/>
  <c r="Q250" i="25"/>
  <c r="U250" i="25"/>
  <c r="F250" i="25"/>
  <c r="K250" i="25"/>
  <c r="O250" i="25"/>
  <c r="W234" i="25"/>
  <c r="W236" i="25"/>
  <c r="W238" i="25"/>
  <c r="G277" i="25"/>
  <c r="G278" i="25" s="1"/>
  <c r="G286" i="25" s="1"/>
  <c r="K277" i="25"/>
  <c r="K278" i="25" s="1"/>
  <c r="K286" i="25" s="1"/>
  <c r="O277" i="25"/>
  <c r="O278" i="25" s="1"/>
  <c r="O286" i="25" s="1"/>
  <c r="S277" i="25"/>
  <c r="S278" i="25" s="1"/>
  <c r="S286" i="25" s="1"/>
  <c r="I277" i="25"/>
  <c r="I278" i="25" s="1"/>
  <c r="I286" i="25" s="1"/>
  <c r="F277" i="25"/>
  <c r="F278" i="25" s="1"/>
  <c r="F286" i="25" s="1"/>
  <c r="J277" i="25"/>
  <c r="J278" i="25" s="1"/>
  <c r="J286" i="25" s="1"/>
  <c r="N277" i="25"/>
  <c r="N278" i="25" s="1"/>
  <c r="N286" i="25" s="1"/>
  <c r="V277" i="25"/>
  <c r="V278" i="25" s="1"/>
  <c r="V286" i="25" s="1"/>
  <c r="E250" i="25"/>
  <c r="J250" i="25"/>
  <c r="N250" i="25"/>
  <c r="V250" i="25"/>
  <c r="AQ35" i="19" s="1"/>
  <c r="G250" i="25"/>
  <c r="T250" i="25"/>
  <c r="E277" i="25"/>
  <c r="E278" i="25" s="1"/>
  <c r="E286" i="25" s="1"/>
  <c r="U277" i="25"/>
  <c r="U278" i="25" s="1"/>
  <c r="U286" i="25" s="1"/>
  <c r="L264" i="25"/>
  <c r="L270" i="25" s="1"/>
  <c r="I264" i="25"/>
  <c r="I270" i="25" s="1"/>
  <c r="Q264" i="25"/>
  <c r="Q270" i="25" s="1"/>
  <c r="D277" i="25"/>
  <c r="L277" i="25"/>
  <c r="L278" i="25" s="1"/>
  <c r="L286" i="25" s="1"/>
  <c r="T277" i="25"/>
  <c r="T278" i="25" s="1"/>
  <c r="T286" i="25" s="1"/>
  <c r="W219" i="25"/>
  <c r="I230" i="25"/>
  <c r="I231" i="25" s="1"/>
  <c r="M230" i="25"/>
  <c r="Q230" i="25"/>
  <c r="U230" i="25"/>
  <c r="W221" i="25"/>
  <c r="W233" i="25"/>
  <c r="W235" i="25"/>
  <c r="W237" i="25"/>
  <c r="W239" i="25"/>
  <c r="F264" i="25"/>
  <c r="F270" i="25" s="1"/>
  <c r="F284" i="25" s="1"/>
  <c r="N264" i="25"/>
  <c r="N270" i="25" s="1"/>
  <c r="R264" i="25"/>
  <c r="R270" i="25" s="1"/>
  <c r="V264" i="25"/>
  <c r="V270" i="25" s="1"/>
  <c r="W205" i="25"/>
  <c r="D264" i="25"/>
  <c r="T264" i="25"/>
  <c r="T270" i="25" s="1"/>
  <c r="T284" i="25" s="1"/>
  <c r="W206" i="25"/>
  <c r="E264" i="25"/>
  <c r="E270" i="25" s="1"/>
  <c r="M264" i="25"/>
  <c r="M270" i="25" s="1"/>
  <c r="U264" i="25"/>
  <c r="U270" i="25" s="1"/>
  <c r="H277" i="25"/>
  <c r="H278" i="25" s="1"/>
  <c r="H286" i="25" s="1"/>
  <c r="P277" i="25"/>
  <c r="P278" i="25" s="1"/>
  <c r="P286" i="25" s="1"/>
  <c r="R277" i="25"/>
  <c r="R278" i="25" s="1"/>
  <c r="R286" i="25" s="1"/>
  <c r="D218" i="25"/>
  <c r="W218" i="25" s="1"/>
  <c r="W211" i="25"/>
  <c r="E230" i="25"/>
  <c r="E231" i="25" s="1"/>
  <c r="P250" i="25"/>
  <c r="G264" i="25"/>
  <c r="G270" i="25" s="1"/>
  <c r="K264" i="25"/>
  <c r="K270" i="25" s="1"/>
  <c r="K284" i="25" s="1"/>
  <c r="O264" i="25"/>
  <c r="O270" i="25" s="1"/>
  <c r="O284" i="25" s="1"/>
  <c r="D250" i="25"/>
  <c r="S264" i="25"/>
  <c r="S270" i="25" s="1"/>
  <c r="J264" i="25"/>
  <c r="J270" i="25" s="1"/>
  <c r="J284" i="25" s="1"/>
  <c r="G230" i="25"/>
  <c r="K230" i="25"/>
  <c r="O230" i="25"/>
  <c r="S230" i="25"/>
  <c r="F230" i="25"/>
  <c r="J230" i="25"/>
  <c r="J231" i="25" s="1"/>
  <c r="N230" i="25"/>
  <c r="R230" i="25"/>
  <c r="V230" i="25"/>
  <c r="D230" i="25"/>
  <c r="H230" i="25"/>
  <c r="H231" i="25" s="1"/>
  <c r="L230" i="25"/>
  <c r="P230" i="25"/>
  <c r="P231" i="25" s="1"/>
  <c r="T230" i="25"/>
  <c r="T231" i="25" s="1"/>
  <c r="E114" i="25"/>
  <c r="E126" i="25" s="1"/>
  <c r="I114" i="25"/>
  <c r="I126" i="25" s="1"/>
  <c r="M114" i="25"/>
  <c r="M126" i="25" s="1"/>
  <c r="Q114" i="25"/>
  <c r="Q126" i="25" s="1"/>
  <c r="U114" i="25"/>
  <c r="U126" i="25" s="1"/>
  <c r="J504" i="21"/>
  <c r="D511" i="21"/>
  <c r="D523" i="21"/>
  <c r="D539" i="21"/>
  <c r="D547" i="21"/>
  <c r="D555" i="21"/>
  <c r="D563" i="21"/>
  <c r="F165" i="25"/>
  <c r="F177" i="25" s="1"/>
  <c r="N165" i="25"/>
  <c r="N177" i="25" s="1"/>
  <c r="V165" i="25"/>
  <c r="V177" i="25" s="1"/>
  <c r="J165" i="25"/>
  <c r="J177" i="25" s="1"/>
  <c r="R165" i="25"/>
  <c r="R177" i="25" s="1"/>
  <c r="G114" i="25"/>
  <c r="G126" i="25" s="1"/>
  <c r="K114" i="25"/>
  <c r="K126" i="25" s="1"/>
  <c r="O114" i="25"/>
  <c r="O126" i="25" s="1"/>
  <c r="S114" i="25"/>
  <c r="S126" i="25" s="1"/>
  <c r="F135" i="25"/>
  <c r="F142" i="25" s="1"/>
  <c r="J135" i="25"/>
  <c r="J142" i="25" s="1"/>
  <c r="N135" i="25"/>
  <c r="N142" i="25" s="1"/>
  <c r="R135" i="25"/>
  <c r="R142" i="25" s="1"/>
  <c r="V135" i="25"/>
  <c r="V142" i="25" s="1"/>
  <c r="D165" i="25"/>
  <c r="D177" i="25" s="1"/>
  <c r="H165" i="25"/>
  <c r="H177" i="25" s="1"/>
  <c r="L165" i="25"/>
  <c r="L177" i="25" s="1"/>
  <c r="P165" i="25"/>
  <c r="P177" i="25" s="1"/>
  <c r="T165" i="25"/>
  <c r="T177" i="25" s="1"/>
  <c r="W134" i="25"/>
  <c r="D114" i="25"/>
  <c r="D126" i="25" s="1"/>
  <c r="H114" i="25"/>
  <c r="H126" i="25" s="1"/>
  <c r="L114" i="25"/>
  <c r="L126" i="25" s="1"/>
  <c r="P114" i="25"/>
  <c r="P126" i="25" s="1"/>
  <c r="T114" i="25"/>
  <c r="T126" i="25" s="1"/>
  <c r="E165" i="25"/>
  <c r="E177" i="25" s="1"/>
  <c r="I165" i="25"/>
  <c r="I177" i="25" s="1"/>
  <c r="M165" i="25"/>
  <c r="M177" i="25" s="1"/>
  <c r="Q165" i="25"/>
  <c r="Q177" i="25" s="1"/>
  <c r="U165" i="25"/>
  <c r="U177" i="25" s="1"/>
  <c r="W176" i="25"/>
  <c r="W268" i="25"/>
  <c r="F114" i="25"/>
  <c r="F126" i="25" s="1"/>
  <c r="J114" i="25"/>
  <c r="J126" i="25" s="1"/>
  <c r="N114" i="25"/>
  <c r="N126" i="25" s="1"/>
  <c r="R114" i="25"/>
  <c r="R126" i="25" s="1"/>
  <c r="V114" i="25"/>
  <c r="V126" i="25" s="1"/>
  <c r="W131" i="25"/>
  <c r="G165" i="25"/>
  <c r="G177" i="25" s="1"/>
  <c r="K165" i="25"/>
  <c r="K177" i="25" s="1"/>
  <c r="O165" i="25"/>
  <c r="O177" i="25" s="1"/>
  <c r="S165" i="25"/>
  <c r="S177" i="25" s="1"/>
  <c r="W182" i="25"/>
  <c r="W185" i="25"/>
  <c r="D507" i="21"/>
  <c r="D515" i="21"/>
  <c r="D519" i="21"/>
  <c r="D521" i="21"/>
  <c r="D525" i="21"/>
  <c r="D527" i="21"/>
  <c r="D529" i="21"/>
  <c r="D535" i="21"/>
  <c r="D537" i="21"/>
  <c r="D541" i="21"/>
  <c r="D543" i="21"/>
  <c r="D545" i="21"/>
  <c r="D549" i="21"/>
  <c r="D551" i="21"/>
  <c r="D553" i="21"/>
  <c r="D561" i="21"/>
  <c r="E504" i="21"/>
  <c r="V504" i="21"/>
  <c r="D490" i="21"/>
  <c r="K504" i="21"/>
  <c r="O504" i="21"/>
  <c r="D492" i="21"/>
  <c r="U504" i="21"/>
  <c r="D494" i="21"/>
  <c r="D496" i="21"/>
  <c r="D498" i="21"/>
  <c r="D500" i="21"/>
  <c r="D502" i="21"/>
  <c r="W504" i="21"/>
  <c r="P504" i="21"/>
  <c r="I504" i="21"/>
  <c r="M504" i="21"/>
  <c r="Q504" i="21"/>
  <c r="L504" i="21"/>
  <c r="D491" i="21"/>
  <c r="D495" i="21"/>
  <c r="D499" i="21"/>
  <c r="D503" i="21"/>
  <c r="L572" i="21"/>
  <c r="G504" i="21"/>
  <c r="S504" i="21"/>
  <c r="H504" i="21"/>
  <c r="V9" i="28" s="1"/>
  <c r="T504" i="21"/>
  <c r="D488" i="21"/>
  <c r="O569" i="21"/>
  <c r="O573" i="21" s="1"/>
  <c r="D505" i="21"/>
  <c r="D506" i="21"/>
  <c r="D510" i="21"/>
  <c r="D514" i="21"/>
  <c r="D518" i="21"/>
  <c r="D522" i="21"/>
  <c r="D526" i="21"/>
  <c r="D530" i="21"/>
  <c r="D534" i="21"/>
  <c r="D538" i="21"/>
  <c r="D542" i="21"/>
  <c r="D546" i="21"/>
  <c r="D550" i="21"/>
  <c r="D554" i="21"/>
  <c r="D562" i="21"/>
  <c r="F504" i="21"/>
  <c r="D509" i="21"/>
  <c r="D513" i="21"/>
  <c r="D517" i="21"/>
  <c r="D508" i="21"/>
  <c r="D512" i="21"/>
  <c r="D516" i="21"/>
  <c r="D520" i="21"/>
  <c r="D524" i="21"/>
  <c r="D528" i="21"/>
  <c r="D532" i="21"/>
  <c r="D540" i="21"/>
  <c r="D544" i="21"/>
  <c r="D548" i="21"/>
  <c r="D552" i="21"/>
  <c r="D564" i="21"/>
  <c r="W128" i="25"/>
  <c r="W271" i="25"/>
  <c r="I135" i="25"/>
  <c r="I142" i="25" s="1"/>
  <c r="M135" i="25"/>
  <c r="M142" i="25" s="1"/>
  <c r="W269" i="25"/>
  <c r="W273" i="25"/>
  <c r="W272" i="25"/>
  <c r="W266" i="25"/>
  <c r="W265" i="25"/>
  <c r="W258" i="25"/>
  <c r="W104" i="25"/>
  <c r="W155" i="25"/>
  <c r="D267" i="25"/>
  <c r="W267" i="25" s="1"/>
  <c r="K186" i="25"/>
  <c r="K193" i="25" s="1"/>
  <c r="F186" i="25"/>
  <c r="F193" i="25" s="1"/>
  <c r="N186" i="25"/>
  <c r="N193" i="25" s="1"/>
  <c r="G186" i="25"/>
  <c r="G193" i="25" s="1"/>
  <c r="W180" i="25"/>
  <c r="H186" i="25"/>
  <c r="H193" i="25" s="1"/>
  <c r="L186" i="25"/>
  <c r="L193" i="25" s="1"/>
  <c r="P186" i="25"/>
  <c r="P193" i="25" s="1"/>
  <c r="J186" i="25"/>
  <c r="J193" i="25" s="1"/>
  <c r="R186" i="25"/>
  <c r="R193" i="25" s="1"/>
  <c r="V186" i="25"/>
  <c r="V193" i="25" s="1"/>
  <c r="O186" i="25"/>
  <c r="O193" i="25" s="1"/>
  <c r="S186" i="25"/>
  <c r="S193" i="25" s="1"/>
  <c r="E186" i="25"/>
  <c r="E193" i="25" s="1"/>
  <c r="I186" i="25"/>
  <c r="I193" i="25" s="1"/>
  <c r="M186" i="25"/>
  <c r="M193" i="25" s="1"/>
  <c r="Q186" i="25"/>
  <c r="Q193" i="25" s="1"/>
  <c r="U186" i="25"/>
  <c r="U193" i="25" s="1"/>
  <c r="T186" i="25"/>
  <c r="T193" i="25" s="1"/>
  <c r="W179" i="25"/>
  <c r="D183" i="25"/>
  <c r="W183" i="25" s="1"/>
  <c r="K135" i="25"/>
  <c r="K142" i="25" s="1"/>
  <c r="S135" i="25"/>
  <c r="S142" i="25" s="1"/>
  <c r="H135" i="25"/>
  <c r="H142" i="25" s="1"/>
  <c r="L135" i="25"/>
  <c r="L142" i="25" s="1"/>
  <c r="P135" i="25"/>
  <c r="P142" i="25" s="1"/>
  <c r="T135" i="25"/>
  <c r="T142" i="25" s="1"/>
  <c r="G135" i="25"/>
  <c r="G142" i="25" s="1"/>
  <c r="O135" i="25"/>
  <c r="O142" i="25" s="1"/>
  <c r="Q135" i="25"/>
  <c r="Q142" i="25" s="1"/>
  <c r="U135" i="25"/>
  <c r="U142" i="25" s="1"/>
  <c r="E129" i="25"/>
  <c r="E135" i="25" s="1"/>
  <c r="E142" i="25" s="1"/>
  <c r="W125" i="25"/>
  <c r="D132" i="25"/>
  <c r="W132" i="25" s="1"/>
  <c r="S88" i="25"/>
  <c r="S89" i="25" s="1"/>
  <c r="O88" i="25"/>
  <c r="O89" i="25" s="1"/>
  <c r="K88" i="25"/>
  <c r="K89" i="25" s="1"/>
  <c r="G88" i="25"/>
  <c r="G89" i="25" s="1"/>
  <c r="U88" i="25"/>
  <c r="U89" i="25" s="1"/>
  <c r="T88" i="25"/>
  <c r="T89" i="25" s="1"/>
  <c r="Q88" i="25"/>
  <c r="Q89" i="25" s="1"/>
  <c r="P88" i="25"/>
  <c r="P89" i="25" s="1"/>
  <c r="M88" i="25"/>
  <c r="M89" i="25" s="1"/>
  <c r="L88" i="25"/>
  <c r="L89" i="25" s="1"/>
  <c r="I88" i="25"/>
  <c r="I89" i="25" s="1"/>
  <c r="H88" i="25"/>
  <c r="H89" i="25" s="1"/>
  <c r="E88" i="25"/>
  <c r="E89" i="25" s="1"/>
  <c r="D88" i="25"/>
  <c r="D89" i="25" s="1"/>
  <c r="R83" i="25"/>
  <c r="D83" i="25"/>
  <c r="V83" i="25"/>
  <c r="U83" i="25"/>
  <c r="T83" i="25"/>
  <c r="S83" i="25"/>
  <c r="Q83" i="25"/>
  <c r="P83" i="25"/>
  <c r="O83" i="25"/>
  <c r="N83" i="25"/>
  <c r="M83" i="25"/>
  <c r="L83" i="25"/>
  <c r="K83" i="25"/>
  <c r="J83" i="25"/>
  <c r="I83" i="25"/>
  <c r="H83" i="25"/>
  <c r="G83" i="25"/>
  <c r="F83" i="25"/>
  <c r="E83" i="25"/>
  <c r="U80" i="25"/>
  <c r="U81" i="25" s="1"/>
  <c r="Q80" i="25"/>
  <c r="Q81" i="25" s="1"/>
  <c r="E80" i="25"/>
  <c r="E81" i="25" s="1"/>
  <c r="V80" i="25"/>
  <c r="V81" i="25" s="1"/>
  <c r="T80" i="25"/>
  <c r="T81" i="25" s="1"/>
  <c r="S80" i="25"/>
  <c r="S81" i="25" s="1"/>
  <c r="R80" i="25"/>
  <c r="R81" i="25" s="1"/>
  <c r="P80" i="25"/>
  <c r="P81" i="25" s="1"/>
  <c r="O80" i="25"/>
  <c r="O81" i="25" s="1"/>
  <c r="N80" i="25"/>
  <c r="N81" i="25" s="1"/>
  <c r="M80" i="25"/>
  <c r="M81" i="25" s="1"/>
  <c r="L80" i="25"/>
  <c r="L81" i="25" s="1"/>
  <c r="K80" i="25"/>
  <c r="K81" i="25" s="1"/>
  <c r="J80" i="25"/>
  <c r="J81" i="25" s="1"/>
  <c r="I80" i="25"/>
  <c r="I81" i="25" s="1"/>
  <c r="H80" i="25"/>
  <c r="H81" i="25" s="1"/>
  <c r="G80" i="25"/>
  <c r="G81" i="25" s="1"/>
  <c r="F80" i="25"/>
  <c r="F81" i="25" s="1"/>
  <c r="D80" i="25"/>
  <c r="U77" i="25"/>
  <c r="U78" i="25" s="1"/>
  <c r="Q77" i="25"/>
  <c r="Q78" i="25" s="1"/>
  <c r="I77" i="25"/>
  <c r="I78" i="25" s="1"/>
  <c r="E77" i="25"/>
  <c r="E78" i="25" s="1"/>
  <c r="V77" i="25"/>
  <c r="V78" i="25" s="1"/>
  <c r="T77" i="25"/>
  <c r="T78" i="25" s="1"/>
  <c r="S77" i="25"/>
  <c r="S78" i="25" s="1"/>
  <c r="R77" i="25"/>
  <c r="R78" i="25" s="1"/>
  <c r="P77" i="25"/>
  <c r="P78" i="25" s="1"/>
  <c r="O77" i="25"/>
  <c r="O78" i="25" s="1"/>
  <c r="N77" i="25"/>
  <c r="N78" i="25" s="1"/>
  <c r="M77" i="25"/>
  <c r="M78" i="25" s="1"/>
  <c r="L77" i="25"/>
  <c r="L78" i="25" s="1"/>
  <c r="K77" i="25"/>
  <c r="K78" i="25" s="1"/>
  <c r="J77" i="25"/>
  <c r="J78" i="25" s="1"/>
  <c r="H77" i="25"/>
  <c r="H78" i="25" s="1"/>
  <c r="G77" i="25"/>
  <c r="G78" i="25" s="1"/>
  <c r="F77" i="25"/>
  <c r="F78" i="25" s="1"/>
  <c r="D77" i="25"/>
  <c r="V74" i="25"/>
  <c r="U74" i="25"/>
  <c r="T74" i="25"/>
  <c r="S74" i="25"/>
  <c r="R74" i="25"/>
  <c r="Q74" i="25"/>
  <c r="P74" i="25"/>
  <c r="O74" i="25"/>
  <c r="N74" i="25"/>
  <c r="M74" i="25"/>
  <c r="L74" i="25"/>
  <c r="K74" i="25"/>
  <c r="J74" i="25"/>
  <c r="I74" i="25"/>
  <c r="H74" i="25"/>
  <c r="G74" i="25"/>
  <c r="F74" i="25"/>
  <c r="E74" i="25"/>
  <c r="D74" i="25"/>
  <c r="U72" i="25"/>
  <c r="Q72" i="25"/>
  <c r="M72" i="25"/>
  <c r="I72" i="25"/>
  <c r="E72" i="25"/>
  <c r="S62" i="25"/>
  <c r="O62" i="25"/>
  <c r="K62" i="25"/>
  <c r="G62" i="25"/>
  <c r="V62" i="25"/>
  <c r="R62" i="25"/>
  <c r="N62" i="25"/>
  <c r="J62" i="25"/>
  <c r="F62" i="25"/>
  <c r="T62" i="25"/>
  <c r="P62" i="25"/>
  <c r="L62" i="25"/>
  <c r="H62" i="25"/>
  <c r="D62" i="25"/>
  <c r="S58" i="25"/>
  <c r="O58" i="25"/>
  <c r="K58" i="25"/>
  <c r="G58" i="25"/>
  <c r="V58" i="25"/>
  <c r="U58" i="25"/>
  <c r="T58" i="25"/>
  <c r="R58" i="25"/>
  <c r="Q58" i="25"/>
  <c r="P58" i="25"/>
  <c r="N58" i="25"/>
  <c r="M58" i="25"/>
  <c r="L58" i="25"/>
  <c r="J58" i="25"/>
  <c r="I58" i="25"/>
  <c r="H58" i="25"/>
  <c r="F58" i="25"/>
  <c r="E58" i="25"/>
  <c r="D58" i="25"/>
  <c r="D56" i="25"/>
  <c r="V54" i="25"/>
  <c r="V56" i="25" s="1"/>
  <c r="U54" i="25"/>
  <c r="U56" i="25" s="1"/>
  <c r="T54" i="25"/>
  <c r="T56" i="25" s="1"/>
  <c r="S54" i="25"/>
  <c r="R54" i="25"/>
  <c r="R56" i="25" s="1"/>
  <c r="Q54" i="25"/>
  <c r="Q56" i="25" s="1"/>
  <c r="P54" i="25"/>
  <c r="P56" i="25" s="1"/>
  <c r="O54" i="25"/>
  <c r="N54" i="25"/>
  <c r="N56" i="25" s="1"/>
  <c r="M54" i="25"/>
  <c r="M56" i="25" s="1"/>
  <c r="L54" i="25"/>
  <c r="L56" i="25" s="1"/>
  <c r="K54" i="25"/>
  <c r="J54" i="25"/>
  <c r="J56" i="25" s="1"/>
  <c r="I54" i="25"/>
  <c r="I56" i="25" s="1"/>
  <c r="H54" i="25"/>
  <c r="H56" i="25" s="1"/>
  <c r="F56" i="25"/>
  <c r="E56" i="25"/>
  <c r="V53" i="25"/>
  <c r="U53" i="25"/>
  <c r="T53" i="25"/>
  <c r="S53" i="25"/>
  <c r="R53" i="25"/>
  <c r="Q53" i="25"/>
  <c r="P53" i="25"/>
  <c r="O53" i="25"/>
  <c r="N53" i="25"/>
  <c r="M53" i="25"/>
  <c r="K53" i="25"/>
  <c r="J53" i="25"/>
  <c r="I53" i="25"/>
  <c r="H53" i="25"/>
  <c r="G53" i="25"/>
  <c r="F53" i="25"/>
  <c r="E53" i="25"/>
  <c r="D53" i="25"/>
  <c r="D36" i="25"/>
  <c r="D26" i="25"/>
  <c r="D27" i="25" s="1"/>
  <c r="U43" i="25"/>
  <c r="T43" i="25"/>
  <c r="S43" i="25"/>
  <c r="R43" i="25"/>
  <c r="Q43" i="25"/>
  <c r="P43" i="25"/>
  <c r="O43" i="25"/>
  <c r="N43" i="25"/>
  <c r="M43" i="25"/>
  <c r="L43" i="25"/>
  <c r="K43" i="25"/>
  <c r="J43" i="25"/>
  <c r="I43" i="25"/>
  <c r="H43" i="25"/>
  <c r="G43" i="25"/>
  <c r="F43" i="25"/>
  <c r="E43" i="25"/>
  <c r="U40" i="25"/>
  <c r="T40" i="25"/>
  <c r="S40" i="25"/>
  <c r="R40" i="25"/>
  <c r="Q40" i="25"/>
  <c r="P40" i="25"/>
  <c r="O40" i="25"/>
  <c r="N40" i="25"/>
  <c r="M40" i="25"/>
  <c r="L40" i="25"/>
  <c r="K40" i="25"/>
  <c r="J40" i="25"/>
  <c r="I40" i="25"/>
  <c r="H40" i="25"/>
  <c r="G40" i="25"/>
  <c r="F40" i="25"/>
  <c r="E40" i="25"/>
  <c r="U39" i="25"/>
  <c r="T39" i="25"/>
  <c r="S39" i="25"/>
  <c r="R39" i="25"/>
  <c r="Q39" i="25"/>
  <c r="P39" i="25"/>
  <c r="O39" i="25"/>
  <c r="N39" i="25"/>
  <c r="M39" i="25"/>
  <c r="L39" i="25"/>
  <c r="K39" i="25"/>
  <c r="J39" i="25"/>
  <c r="I39" i="25"/>
  <c r="H39" i="25"/>
  <c r="G39" i="25"/>
  <c r="F39" i="25"/>
  <c r="E39" i="25"/>
  <c r="V41" i="25"/>
  <c r="V42" i="25" s="1"/>
  <c r="U38" i="25"/>
  <c r="T38" i="25"/>
  <c r="S38" i="25"/>
  <c r="R38" i="25"/>
  <c r="Q38" i="25"/>
  <c r="P38" i="25"/>
  <c r="O38" i="25"/>
  <c r="N38" i="25"/>
  <c r="M38" i="25"/>
  <c r="L38" i="25"/>
  <c r="K38" i="25"/>
  <c r="J38" i="25"/>
  <c r="I38" i="25"/>
  <c r="H38" i="25"/>
  <c r="G38" i="25"/>
  <c r="F38" i="25"/>
  <c r="E38" i="25"/>
  <c r="V36" i="25"/>
  <c r="U35" i="25"/>
  <c r="U36" i="25" s="1"/>
  <c r="T35" i="25"/>
  <c r="T36" i="25" s="1"/>
  <c r="S35" i="25"/>
  <c r="S36" i="25" s="1"/>
  <c r="R35" i="25"/>
  <c r="R36" i="25" s="1"/>
  <c r="Q35" i="25"/>
  <c r="Q36" i="25" s="1"/>
  <c r="P35" i="25"/>
  <c r="P36" i="25" s="1"/>
  <c r="O35" i="25"/>
  <c r="O36" i="25" s="1"/>
  <c r="N35" i="25"/>
  <c r="N36" i="25" s="1"/>
  <c r="M35" i="25"/>
  <c r="M36" i="25" s="1"/>
  <c r="L35" i="25"/>
  <c r="L36" i="25" s="1"/>
  <c r="K35" i="25"/>
  <c r="K36" i="25" s="1"/>
  <c r="J35" i="25"/>
  <c r="J36" i="25" s="1"/>
  <c r="I35" i="25"/>
  <c r="I36" i="25" s="1"/>
  <c r="H35" i="25"/>
  <c r="H36" i="25" s="1"/>
  <c r="G35" i="25"/>
  <c r="G36" i="25" s="1"/>
  <c r="F35" i="25"/>
  <c r="F36" i="25" s="1"/>
  <c r="E35" i="25"/>
  <c r="E36" i="25" s="1"/>
  <c r="V33" i="25"/>
  <c r="V34" i="25" s="1"/>
  <c r="U32" i="25"/>
  <c r="U33" i="25" s="1"/>
  <c r="U34" i="25" s="1"/>
  <c r="T32" i="25"/>
  <c r="T33" i="25" s="1"/>
  <c r="T34" i="25" s="1"/>
  <c r="S32" i="25"/>
  <c r="S33" i="25" s="1"/>
  <c r="S34" i="25" s="1"/>
  <c r="R32" i="25"/>
  <c r="R33" i="25" s="1"/>
  <c r="R34" i="25" s="1"/>
  <c r="Q32" i="25"/>
  <c r="Q33" i="25" s="1"/>
  <c r="Q34" i="25" s="1"/>
  <c r="P32" i="25"/>
  <c r="P33" i="25" s="1"/>
  <c r="P34" i="25" s="1"/>
  <c r="O32" i="25"/>
  <c r="O33" i="25" s="1"/>
  <c r="O34" i="25" s="1"/>
  <c r="N32" i="25"/>
  <c r="N33" i="25" s="1"/>
  <c r="N34" i="25" s="1"/>
  <c r="M32" i="25"/>
  <c r="M33" i="25" s="1"/>
  <c r="M34" i="25" s="1"/>
  <c r="L32" i="25"/>
  <c r="L33" i="25" s="1"/>
  <c r="L34" i="25" s="1"/>
  <c r="K32" i="25"/>
  <c r="K33" i="25" s="1"/>
  <c r="K34" i="25" s="1"/>
  <c r="J32" i="25"/>
  <c r="J33" i="25" s="1"/>
  <c r="J34" i="25" s="1"/>
  <c r="I32" i="25"/>
  <c r="I33" i="25" s="1"/>
  <c r="I34" i="25" s="1"/>
  <c r="H32" i="25"/>
  <c r="H33" i="25" s="1"/>
  <c r="H34" i="25" s="1"/>
  <c r="G32" i="25"/>
  <c r="G33" i="25" s="1"/>
  <c r="G34" i="25" s="1"/>
  <c r="F32" i="25"/>
  <c r="F33" i="25" s="1"/>
  <c r="F34" i="25" s="1"/>
  <c r="E32" i="25"/>
  <c r="E33" i="25" s="1"/>
  <c r="E34" i="25" s="1"/>
  <c r="V30" i="25"/>
  <c r="V31" i="25" s="1"/>
  <c r="U29" i="25"/>
  <c r="U30" i="25" s="1"/>
  <c r="U31" i="25" s="1"/>
  <c r="T29" i="25"/>
  <c r="T30" i="25" s="1"/>
  <c r="T31" i="25" s="1"/>
  <c r="S29" i="25"/>
  <c r="S30" i="25" s="1"/>
  <c r="S31" i="25" s="1"/>
  <c r="R29" i="25"/>
  <c r="R30" i="25" s="1"/>
  <c r="R31" i="25" s="1"/>
  <c r="Q29" i="25"/>
  <c r="Q30" i="25" s="1"/>
  <c r="Q31" i="25" s="1"/>
  <c r="P29" i="25"/>
  <c r="P30" i="25" s="1"/>
  <c r="P31" i="25" s="1"/>
  <c r="O29" i="25"/>
  <c r="O30" i="25" s="1"/>
  <c r="O31" i="25" s="1"/>
  <c r="N29" i="25"/>
  <c r="N30" i="25" s="1"/>
  <c r="N31" i="25" s="1"/>
  <c r="M29" i="25"/>
  <c r="M30" i="25" s="1"/>
  <c r="M31" i="25" s="1"/>
  <c r="L29" i="25"/>
  <c r="L30" i="25" s="1"/>
  <c r="L31" i="25" s="1"/>
  <c r="K29" i="25"/>
  <c r="K30" i="25" s="1"/>
  <c r="K31" i="25" s="1"/>
  <c r="J29" i="25"/>
  <c r="J30" i="25" s="1"/>
  <c r="J31" i="25" s="1"/>
  <c r="I29" i="25"/>
  <c r="I30" i="25" s="1"/>
  <c r="I31" i="25" s="1"/>
  <c r="H29" i="25"/>
  <c r="H30" i="25" s="1"/>
  <c r="H31" i="25" s="1"/>
  <c r="G29" i="25"/>
  <c r="G30" i="25" s="1"/>
  <c r="G31" i="25" s="1"/>
  <c r="F29" i="25"/>
  <c r="F30" i="25" s="1"/>
  <c r="F31" i="25" s="1"/>
  <c r="E29" i="25"/>
  <c r="E30" i="25" s="1"/>
  <c r="E31" i="25" s="1"/>
  <c r="V27" i="25"/>
  <c r="U26" i="25"/>
  <c r="U27" i="25" s="1"/>
  <c r="T26" i="25"/>
  <c r="T27" i="25" s="1"/>
  <c r="S26" i="25"/>
  <c r="S27" i="25" s="1"/>
  <c r="R26" i="25"/>
  <c r="R27" i="25" s="1"/>
  <c r="Q26" i="25"/>
  <c r="Q27" i="25" s="1"/>
  <c r="P26" i="25"/>
  <c r="P27" i="25" s="1"/>
  <c r="O26" i="25"/>
  <c r="O27" i="25" s="1"/>
  <c r="N26" i="25"/>
  <c r="N27" i="25" s="1"/>
  <c r="M26" i="25"/>
  <c r="M27" i="25" s="1"/>
  <c r="L26" i="25"/>
  <c r="L27" i="25" s="1"/>
  <c r="K26" i="25"/>
  <c r="K27" i="25" s="1"/>
  <c r="J26" i="25"/>
  <c r="J27" i="25" s="1"/>
  <c r="I26" i="25"/>
  <c r="I27" i="25" s="1"/>
  <c r="H26" i="25"/>
  <c r="H27" i="25" s="1"/>
  <c r="G26" i="25"/>
  <c r="G27" i="25" s="1"/>
  <c r="F26" i="25"/>
  <c r="F27" i="25" s="1"/>
  <c r="E26" i="25"/>
  <c r="E27" i="25" s="1"/>
  <c r="U24" i="25"/>
  <c r="T24" i="25"/>
  <c r="S24" i="25"/>
  <c r="R24" i="25"/>
  <c r="Q24" i="25"/>
  <c r="P24" i="25"/>
  <c r="O24" i="25"/>
  <c r="N24" i="25"/>
  <c r="M24" i="25"/>
  <c r="L24" i="25"/>
  <c r="K24" i="25"/>
  <c r="J24" i="25"/>
  <c r="I24" i="25"/>
  <c r="H24" i="25"/>
  <c r="G24" i="25"/>
  <c r="F24" i="25"/>
  <c r="E24" i="25"/>
  <c r="U23" i="25"/>
  <c r="T23" i="25"/>
  <c r="S23" i="25"/>
  <c r="R23" i="25"/>
  <c r="Q23" i="25"/>
  <c r="P23" i="25"/>
  <c r="O23" i="25"/>
  <c r="N23" i="25"/>
  <c r="M23" i="25"/>
  <c r="L23" i="25"/>
  <c r="K23" i="25"/>
  <c r="J23" i="25"/>
  <c r="I23" i="25"/>
  <c r="H23" i="25"/>
  <c r="G23" i="25"/>
  <c r="F23" i="25"/>
  <c r="E23" i="25"/>
  <c r="U22" i="25"/>
  <c r="T22" i="25"/>
  <c r="S22" i="25"/>
  <c r="R22" i="25"/>
  <c r="Q22" i="25"/>
  <c r="P22" i="25"/>
  <c r="O22" i="25"/>
  <c r="N22" i="25"/>
  <c r="M22" i="25"/>
  <c r="L22" i="25"/>
  <c r="K22" i="25"/>
  <c r="J22" i="25"/>
  <c r="I22" i="25"/>
  <c r="H22" i="25"/>
  <c r="G22" i="25"/>
  <c r="F22" i="25"/>
  <c r="E22" i="25"/>
  <c r="U21" i="25"/>
  <c r="T21" i="25"/>
  <c r="S21" i="25"/>
  <c r="R21" i="25"/>
  <c r="Q21" i="25"/>
  <c r="P21" i="25"/>
  <c r="O21" i="25"/>
  <c r="N21" i="25"/>
  <c r="M21" i="25"/>
  <c r="L21" i="25"/>
  <c r="K21" i="25"/>
  <c r="J21" i="25"/>
  <c r="I21" i="25"/>
  <c r="H21" i="25"/>
  <c r="G21" i="25"/>
  <c r="F21" i="25"/>
  <c r="E21" i="25"/>
  <c r="U20" i="25"/>
  <c r="T20" i="25"/>
  <c r="S20" i="25"/>
  <c r="R20" i="25"/>
  <c r="Q20" i="25"/>
  <c r="P20" i="25"/>
  <c r="O20" i="25"/>
  <c r="N20" i="25"/>
  <c r="M20" i="25"/>
  <c r="L20" i="25"/>
  <c r="K20" i="25"/>
  <c r="J20" i="25"/>
  <c r="I20" i="25"/>
  <c r="H20" i="25"/>
  <c r="G20" i="25"/>
  <c r="F20" i="25"/>
  <c r="E20" i="25"/>
  <c r="U19" i="25"/>
  <c r="T19" i="25"/>
  <c r="S19" i="25"/>
  <c r="R19" i="25"/>
  <c r="Q19" i="25"/>
  <c r="P19" i="25"/>
  <c r="O19" i="25"/>
  <c r="N19" i="25"/>
  <c r="M19" i="25"/>
  <c r="L19" i="25"/>
  <c r="K19" i="25"/>
  <c r="J19" i="25"/>
  <c r="I19" i="25"/>
  <c r="H19" i="25"/>
  <c r="G19" i="25"/>
  <c r="F19" i="25"/>
  <c r="E19" i="25"/>
  <c r="U18" i="25"/>
  <c r="T18" i="25"/>
  <c r="S18" i="25"/>
  <c r="R18" i="25"/>
  <c r="Q18" i="25"/>
  <c r="P18" i="25"/>
  <c r="O18" i="25"/>
  <c r="N18" i="25"/>
  <c r="M18" i="25"/>
  <c r="L18" i="25"/>
  <c r="K18" i="25"/>
  <c r="J18" i="25"/>
  <c r="I18" i="25"/>
  <c r="H18" i="25"/>
  <c r="G18" i="25"/>
  <c r="F18" i="25"/>
  <c r="E18" i="25"/>
  <c r="V25" i="25"/>
  <c r="U17" i="25"/>
  <c r="T17" i="25"/>
  <c r="S17" i="25"/>
  <c r="R17" i="25"/>
  <c r="Q17" i="25"/>
  <c r="P17" i="25"/>
  <c r="O17" i="25"/>
  <c r="N17" i="25"/>
  <c r="M17" i="25"/>
  <c r="L17" i="25"/>
  <c r="K17" i="25"/>
  <c r="J17" i="25"/>
  <c r="I17" i="25"/>
  <c r="H17" i="25"/>
  <c r="G17" i="25"/>
  <c r="F17" i="25"/>
  <c r="E17" i="25"/>
  <c r="U14" i="25"/>
  <c r="T14" i="25"/>
  <c r="S14" i="25"/>
  <c r="R14" i="25"/>
  <c r="Q14" i="25"/>
  <c r="P14" i="25"/>
  <c r="O14" i="25"/>
  <c r="N14" i="25"/>
  <c r="M14" i="25"/>
  <c r="L14" i="25"/>
  <c r="K14" i="25"/>
  <c r="J14" i="25"/>
  <c r="I14" i="25"/>
  <c r="H14" i="25"/>
  <c r="G14" i="25"/>
  <c r="F14" i="25"/>
  <c r="E14" i="25"/>
  <c r="U13" i="25"/>
  <c r="T13" i="25"/>
  <c r="S13" i="25"/>
  <c r="R13" i="25"/>
  <c r="Q13" i="25"/>
  <c r="P13" i="25"/>
  <c r="O13" i="25"/>
  <c r="N13" i="25"/>
  <c r="M13" i="25"/>
  <c r="L13" i="25"/>
  <c r="K13" i="25"/>
  <c r="J13" i="25"/>
  <c r="I13" i="25"/>
  <c r="H13" i="25"/>
  <c r="G13" i="25"/>
  <c r="F13" i="25"/>
  <c r="E13" i="25"/>
  <c r="U12" i="25"/>
  <c r="T12" i="25"/>
  <c r="S12" i="25"/>
  <c r="R12" i="25"/>
  <c r="Q12" i="25"/>
  <c r="P12" i="25"/>
  <c r="O12" i="25"/>
  <c r="N12" i="25"/>
  <c r="M12" i="25"/>
  <c r="L12" i="25"/>
  <c r="K12" i="25"/>
  <c r="J12" i="25"/>
  <c r="I12" i="25"/>
  <c r="H12" i="25"/>
  <c r="G12" i="25"/>
  <c r="F12" i="25"/>
  <c r="E12" i="25"/>
  <c r="V11" i="25"/>
  <c r="U10" i="25"/>
  <c r="U11" i="25" s="1"/>
  <c r="T10" i="25"/>
  <c r="T11" i="25" s="1"/>
  <c r="S10" i="25"/>
  <c r="S11" i="25" s="1"/>
  <c r="R10" i="25"/>
  <c r="R11" i="25" s="1"/>
  <c r="Q10" i="25"/>
  <c r="Q11" i="25" s="1"/>
  <c r="P10" i="25"/>
  <c r="P11" i="25" s="1"/>
  <c r="O10" i="25"/>
  <c r="O11" i="25" s="1"/>
  <c r="N10" i="25"/>
  <c r="N11" i="25" s="1"/>
  <c r="M10" i="25"/>
  <c r="M11" i="25" s="1"/>
  <c r="L10" i="25"/>
  <c r="L11" i="25" s="1"/>
  <c r="K10" i="25"/>
  <c r="K11" i="25" s="1"/>
  <c r="J10" i="25"/>
  <c r="J11" i="25" s="1"/>
  <c r="I10" i="25"/>
  <c r="I11" i="25" s="1"/>
  <c r="H10" i="25"/>
  <c r="H11" i="25" s="1"/>
  <c r="G10" i="25"/>
  <c r="G11" i="25" s="1"/>
  <c r="F10" i="25"/>
  <c r="F11" i="25" s="1"/>
  <c r="E10" i="25"/>
  <c r="E11" i="25" s="1"/>
  <c r="U8" i="25"/>
  <c r="T8" i="25"/>
  <c r="S8" i="25"/>
  <c r="R8" i="25"/>
  <c r="Q8" i="25"/>
  <c r="P8" i="25"/>
  <c r="O8" i="25"/>
  <c r="N8" i="25"/>
  <c r="M8" i="25"/>
  <c r="L8" i="25"/>
  <c r="K8" i="25"/>
  <c r="J8" i="25"/>
  <c r="I8" i="25"/>
  <c r="H8" i="25"/>
  <c r="G8" i="25"/>
  <c r="F8" i="25"/>
  <c r="E8" i="25"/>
  <c r="V9" i="25"/>
  <c r="U7" i="25"/>
  <c r="T7" i="25"/>
  <c r="S7" i="25"/>
  <c r="R7" i="25"/>
  <c r="Q7" i="25"/>
  <c r="P7" i="25"/>
  <c r="O7" i="25"/>
  <c r="N7" i="25"/>
  <c r="M7" i="25"/>
  <c r="L7" i="25"/>
  <c r="K7" i="25"/>
  <c r="J7" i="25"/>
  <c r="I7" i="25"/>
  <c r="H7" i="25"/>
  <c r="G7" i="25"/>
  <c r="F7" i="25"/>
  <c r="E7" i="25"/>
  <c r="D43" i="25"/>
  <c r="D40" i="25"/>
  <c r="D39" i="25"/>
  <c r="D38" i="25"/>
  <c r="D32" i="25"/>
  <c r="D33" i="25" s="1"/>
  <c r="D34" i="25" s="1"/>
  <c r="D29" i="25"/>
  <c r="D30" i="25" s="1"/>
  <c r="D31" i="25" s="1"/>
  <c r="D24" i="25"/>
  <c r="D23" i="25"/>
  <c r="D22" i="25"/>
  <c r="D21" i="25"/>
  <c r="D20" i="25"/>
  <c r="D19" i="25"/>
  <c r="D18" i="25"/>
  <c r="D17" i="25"/>
  <c r="D14" i="25"/>
  <c r="D13" i="25"/>
  <c r="D12" i="25"/>
  <c r="D10" i="25"/>
  <c r="D11" i="25" s="1"/>
  <c r="D8" i="25"/>
  <c r="D7" i="25"/>
  <c r="V6" i="25"/>
  <c r="U6" i="25"/>
  <c r="T6" i="25"/>
  <c r="S6" i="25"/>
  <c r="R6" i="25"/>
  <c r="Q6" i="25"/>
  <c r="P6" i="25"/>
  <c r="O6" i="25"/>
  <c r="N6" i="25"/>
  <c r="M6" i="25"/>
  <c r="K6" i="25"/>
  <c r="J6" i="25"/>
  <c r="I6" i="25"/>
  <c r="H6" i="25"/>
  <c r="G6" i="25"/>
  <c r="F6" i="25"/>
  <c r="E6" i="25"/>
  <c r="D6" i="25"/>
  <c r="Q231" i="25" l="1"/>
  <c r="Q257" i="25" s="1"/>
  <c r="Q282" i="25" s="1"/>
  <c r="U231" i="25"/>
  <c r="V15" i="28"/>
  <c r="S569" i="21"/>
  <c r="S573" i="21" s="1"/>
  <c r="N569" i="21"/>
  <c r="N573" i="21" s="1"/>
  <c r="Q569" i="21"/>
  <c r="Q573" i="21" s="1"/>
  <c r="Q572" i="21"/>
  <c r="V19" i="28"/>
  <c r="P569" i="21"/>
  <c r="P573" i="21" s="1"/>
  <c r="M569" i="21"/>
  <c r="M573" i="21" s="1"/>
  <c r="W13" i="28"/>
  <c r="I569" i="21"/>
  <c r="I573" i="21" s="1"/>
  <c r="E569" i="21"/>
  <c r="E573" i="21" s="1"/>
  <c r="W250" i="25"/>
  <c r="W230" i="25"/>
  <c r="D278" i="25"/>
  <c r="D286" i="25" s="1"/>
  <c r="W277" i="25"/>
  <c r="W263" i="25"/>
  <c r="H264" i="25"/>
  <c r="H270" i="25" s="1"/>
  <c r="H284" i="25" s="1"/>
  <c r="V231" i="25"/>
  <c r="P257" i="25"/>
  <c r="P282" i="25" s="1"/>
  <c r="N231" i="25"/>
  <c r="N257" i="25" s="1"/>
  <c r="N282" i="25" s="1"/>
  <c r="K231" i="25"/>
  <c r="K257" i="25" s="1"/>
  <c r="K282" i="25" s="1"/>
  <c r="H257" i="25"/>
  <c r="H282" i="25" s="1"/>
  <c r="D231" i="25"/>
  <c r="F231" i="25"/>
  <c r="G231" i="25"/>
  <c r="G257" i="25" s="1"/>
  <c r="G282" i="25" s="1"/>
  <c r="T571" i="21"/>
  <c r="V21" i="28"/>
  <c r="G572" i="21"/>
  <c r="W8" i="28"/>
  <c r="K572" i="21"/>
  <c r="W12" i="28"/>
  <c r="H572" i="21"/>
  <c r="W9" i="28"/>
  <c r="M571" i="21"/>
  <c r="V14" i="28"/>
  <c r="K571" i="21"/>
  <c r="V12" i="28"/>
  <c r="R572" i="21"/>
  <c r="W19" i="28"/>
  <c r="U572" i="21"/>
  <c r="W22" i="28"/>
  <c r="J571" i="21"/>
  <c r="V11" i="28"/>
  <c r="F571" i="21"/>
  <c r="V7" i="28"/>
  <c r="J569" i="21"/>
  <c r="J573" i="21" s="1"/>
  <c r="W572" i="21"/>
  <c r="W24" i="28"/>
  <c r="T572" i="21"/>
  <c r="W21" i="28"/>
  <c r="L571" i="21"/>
  <c r="V13" i="28"/>
  <c r="I571" i="21"/>
  <c r="V10" i="28"/>
  <c r="U571" i="21"/>
  <c r="V22" i="28"/>
  <c r="N572" i="21"/>
  <c r="W15" i="28"/>
  <c r="W14" i="28"/>
  <c r="K569" i="21"/>
  <c r="K573" i="21" s="1"/>
  <c r="U569" i="21"/>
  <c r="U573" i="21" s="1"/>
  <c r="S571" i="21"/>
  <c r="V20" i="28"/>
  <c r="S572" i="21"/>
  <c r="W20" i="28"/>
  <c r="P572" i="21"/>
  <c r="W17" i="28"/>
  <c r="P571" i="21"/>
  <c r="V17" i="28"/>
  <c r="V571" i="21"/>
  <c r="V23" i="28"/>
  <c r="J572" i="21"/>
  <c r="W11" i="28"/>
  <c r="I572" i="21"/>
  <c r="W10" i="28"/>
  <c r="W569" i="21"/>
  <c r="W573" i="21" s="1"/>
  <c r="V569" i="21"/>
  <c r="V573" i="21" s="1"/>
  <c r="G571" i="21"/>
  <c r="V8" i="28"/>
  <c r="O572" i="21"/>
  <c r="W16" i="28"/>
  <c r="Q571" i="21"/>
  <c r="V18" i="28"/>
  <c r="W571" i="21"/>
  <c r="V24" i="28"/>
  <c r="O571" i="21"/>
  <c r="V16" i="28"/>
  <c r="E571" i="21"/>
  <c r="V6" i="28"/>
  <c r="V572" i="21"/>
  <c r="W23" i="28"/>
  <c r="F572" i="21"/>
  <c r="W7" i="28"/>
  <c r="E572" i="21"/>
  <c r="W6" i="28"/>
  <c r="R231" i="25"/>
  <c r="J63" i="25"/>
  <c r="T63" i="25"/>
  <c r="M231" i="25"/>
  <c r="M257" i="25" s="1"/>
  <c r="M282" i="25" s="1"/>
  <c r="L231" i="25"/>
  <c r="H15" i="25"/>
  <c r="L15" i="25"/>
  <c r="P15" i="25"/>
  <c r="T15" i="25"/>
  <c r="H41" i="25"/>
  <c r="H42" i="25" s="1"/>
  <c r="L41" i="25"/>
  <c r="L42" i="25" s="1"/>
  <c r="P41" i="25"/>
  <c r="P42" i="25" s="1"/>
  <c r="T41" i="25"/>
  <c r="T42" i="25" s="1"/>
  <c r="L63" i="25"/>
  <c r="D135" i="25"/>
  <c r="D142" i="25" s="1"/>
  <c r="O231" i="25"/>
  <c r="E257" i="25"/>
  <c r="E282" i="25" s="1"/>
  <c r="T257" i="25"/>
  <c r="T282" i="25" s="1"/>
  <c r="E280" i="25"/>
  <c r="E284" i="25"/>
  <c r="N9" i="25"/>
  <c r="H9" i="25"/>
  <c r="T9" i="25"/>
  <c r="Q280" i="25"/>
  <c r="Q284" i="25"/>
  <c r="J257" i="25"/>
  <c r="J282" i="25" s="1"/>
  <c r="U280" i="25"/>
  <c r="U284" i="25"/>
  <c r="S280" i="25"/>
  <c r="S284" i="25"/>
  <c r="J9" i="25"/>
  <c r="R9" i="25"/>
  <c r="L9" i="25"/>
  <c r="P9" i="25"/>
  <c r="R63" i="25"/>
  <c r="V63" i="25"/>
  <c r="M280" i="25"/>
  <c r="M284" i="25"/>
  <c r="G280" i="25"/>
  <c r="G284" i="25"/>
  <c r="P280" i="25"/>
  <c r="P284" i="25"/>
  <c r="R280" i="25"/>
  <c r="R284" i="25"/>
  <c r="F63" i="25"/>
  <c r="F280" i="25"/>
  <c r="I280" i="25"/>
  <c r="I284" i="25"/>
  <c r="J280" i="25"/>
  <c r="L280" i="25"/>
  <c r="L284" i="25"/>
  <c r="S231" i="25"/>
  <c r="V280" i="25"/>
  <c r="V284" i="25"/>
  <c r="N280" i="25"/>
  <c r="N284" i="25"/>
  <c r="G569" i="21"/>
  <c r="G573" i="21" s="1"/>
  <c r="R569" i="21"/>
  <c r="R573" i="21" s="1"/>
  <c r="H569" i="21"/>
  <c r="H573" i="21" s="1"/>
  <c r="H571" i="21"/>
  <c r="D504" i="21"/>
  <c r="AN110" i="8"/>
  <c r="L569" i="21"/>
  <c r="L573" i="21" s="1"/>
  <c r="T569" i="21"/>
  <c r="T573" i="21" s="1"/>
  <c r="F569" i="21"/>
  <c r="F573" i="21" s="1"/>
  <c r="D568" i="21"/>
  <c r="J25" i="25"/>
  <c r="R25" i="25"/>
  <c r="J41" i="25"/>
  <c r="J42" i="25" s="1"/>
  <c r="N41" i="25"/>
  <c r="N42" i="25" s="1"/>
  <c r="T280" i="25"/>
  <c r="N25" i="25"/>
  <c r="G41" i="25"/>
  <c r="G42" i="25" s="1"/>
  <c r="K41" i="25"/>
  <c r="K42" i="25" s="1"/>
  <c r="O41" i="25"/>
  <c r="O42" i="25" s="1"/>
  <c r="O280" i="25"/>
  <c r="K280" i="25"/>
  <c r="R41" i="25"/>
  <c r="R42" i="25" s="1"/>
  <c r="S41" i="25"/>
  <c r="S42" i="25" s="1"/>
  <c r="W53" i="25"/>
  <c r="F9" i="25"/>
  <c r="F25" i="25"/>
  <c r="F41" i="25"/>
  <c r="F42" i="25" s="1"/>
  <c r="D63" i="25"/>
  <c r="D270" i="25"/>
  <c r="D284" i="25" s="1"/>
  <c r="W177" i="25"/>
  <c r="D186" i="25"/>
  <c r="W126" i="25"/>
  <c r="W129" i="25"/>
  <c r="R84" i="25"/>
  <c r="F84" i="25"/>
  <c r="J84" i="25"/>
  <c r="N84" i="25"/>
  <c r="V84" i="25"/>
  <c r="N63" i="25"/>
  <c r="H63" i="25"/>
  <c r="P63" i="25"/>
  <c r="G56" i="25"/>
  <c r="G63" i="25" s="1"/>
  <c r="K56" i="25"/>
  <c r="K63" i="25" s="1"/>
  <c r="S56" i="25"/>
  <c r="S63" i="25" s="1"/>
  <c r="F72" i="25"/>
  <c r="N72" i="25"/>
  <c r="R72" i="25"/>
  <c r="R75" i="25" s="1"/>
  <c r="K84" i="25"/>
  <c r="K91" i="25" s="1"/>
  <c r="S84" i="25"/>
  <c r="S91" i="25" s="1"/>
  <c r="E62" i="25"/>
  <c r="E63" i="25" s="1"/>
  <c r="E75" i="25" s="1"/>
  <c r="I62" i="25"/>
  <c r="I63" i="25" s="1"/>
  <c r="I75" i="25" s="1"/>
  <c r="M62" i="25"/>
  <c r="M63" i="25" s="1"/>
  <c r="M75" i="25" s="1"/>
  <c r="Q62" i="25"/>
  <c r="Q63" i="25" s="1"/>
  <c r="Q75" i="25" s="1"/>
  <c r="U62" i="25"/>
  <c r="U63" i="25" s="1"/>
  <c r="U75" i="25" s="1"/>
  <c r="G72" i="25"/>
  <c r="K72" i="25"/>
  <c r="O72" i="25"/>
  <c r="S72" i="25"/>
  <c r="D81" i="25"/>
  <c r="W81" i="25" s="1"/>
  <c r="W80" i="25"/>
  <c r="H84" i="25"/>
  <c r="H91" i="25" s="1"/>
  <c r="L84" i="25"/>
  <c r="L91" i="25" s="1"/>
  <c r="P84" i="25"/>
  <c r="P91" i="25" s="1"/>
  <c r="T84" i="25"/>
  <c r="T91" i="25" s="1"/>
  <c r="F88" i="25"/>
  <c r="F89" i="25" s="1"/>
  <c r="J88" i="25"/>
  <c r="J89" i="25" s="1"/>
  <c r="N88" i="25"/>
  <c r="N89" i="25" s="1"/>
  <c r="R88" i="25"/>
  <c r="R89" i="25" s="1"/>
  <c r="V88" i="25"/>
  <c r="V89" i="25" s="1"/>
  <c r="W87" i="25"/>
  <c r="O56" i="25"/>
  <c r="O63" i="25" s="1"/>
  <c r="J72" i="25"/>
  <c r="V72" i="25"/>
  <c r="D78" i="25"/>
  <c r="W78" i="25" s="1"/>
  <c r="W77" i="25"/>
  <c r="G84" i="25"/>
  <c r="G91" i="25" s="1"/>
  <c r="O84" i="25"/>
  <c r="O91" i="25" s="1"/>
  <c r="D72" i="25"/>
  <c r="H72" i="25"/>
  <c r="L72" i="25"/>
  <c r="P72" i="25"/>
  <c r="T72" i="25"/>
  <c r="E84" i="25"/>
  <c r="E91" i="25" s="1"/>
  <c r="I84" i="25"/>
  <c r="I91" i="25" s="1"/>
  <c r="M84" i="25"/>
  <c r="M91" i="25" s="1"/>
  <c r="Q84" i="25"/>
  <c r="Q91" i="25" s="1"/>
  <c r="U84" i="25"/>
  <c r="U91" i="25" s="1"/>
  <c r="W86" i="25"/>
  <c r="W74" i="25"/>
  <c r="W83" i="25"/>
  <c r="W85" i="25"/>
  <c r="W73" i="25"/>
  <c r="W76" i="25"/>
  <c r="W79" i="25"/>
  <c r="W82" i="25"/>
  <c r="H25" i="25"/>
  <c r="L25" i="25"/>
  <c r="P25" i="25"/>
  <c r="T25" i="25"/>
  <c r="E9" i="25"/>
  <c r="I9" i="25"/>
  <c r="M9" i="25"/>
  <c r="Q9" i="25"/>
  <c r="U9" i="25"/>
  <c r="G9" i="25"/>
  <c r="K9" i="25"/>
  <c r="O9" i="25"/>
  <c r="S9" i="25"/>
  <c r="G15" i="25"/>
  <c r="K15" i="25"/>
  <c r="O15" i="25"/>
  <c r="S15" i="25"/>
  <c r="E25" i="25"/>
  <c r="I25" i="25"/>
  <c r="M25" i="25"/>
  <c r="Q25" i="25"/>
  <c r="U25" i="25"/>
  <c r="E41" i="25"/>
  <c r="E42" i="25" s="1"/>
  <c r="I41" i="25"/>
  <c r="I42" i="25" s="1"/>
  <c r="M41" i="25"/>
  <c r="M42" i="25" s="1"/>
  <c r="Q41" i="25"/>
  <c r="Q42" i="25" s="1"/>
  <c r="U41" i="25"/>
  <c r="U42" i="25" s="1"/>
  <c r="E37" i="25"/>
  <c r="I37" i="25"/>
  <c r="M37" i="25"/>
  <c r="Q37" i="25"/>
  <c r="U37" i="25"/>
  <c r="F37" i="25"/>
  <c r="J37" i="25"/>
  <c r="N37" i="25"/>
  <c r="R37" i="25"/>
  <c r="V37" i="25"/>
  <c r="V44" i="25" s="1"/>
  <c r="G37" i="25"/>
  <c r="K37" i="25"/>
  <c r="O37" i="25"/>
  <c r="S37" i="25"/>
  <c r="H37" i="25"/>
  <c r="L37" i="25"/>
  <c r="P37" i="25"/>
  <c r="T37" i="25"/>
  <c r="F15" i="25"/>
  <c r="J15" i="25"/>
  <c r="N15" i="25"/>
  <c r="R15" i="25"/>
  <c r="V15" i="25"/>
  <c r="V16" i="25" s="1"/>
  <c r="V28" i="25" s="1"/>
  <c r="G25" i="25"/>
  <c r="K25" i="25"/>
  <c r="O25" i="25"/>
  <c r="S25" i="25"/>
  <c r="D37" i="25"/>
  <c r="D25" i="25"/>
  <c r="E15" i="25"/>
  <c r="I15" i="25"/>
  <c r="I16" i="25" s="1"/>
  <c r="M15" i="25"/>
  <c r="Q15" i="25"/>
  <c r="U15" i="25"/>
  <c r="D9" i="25"/>
  <c r="D41" i="25"/>
  <c r="D42" i="25" s="1"/>
  <c r="D15" i="25"/>
  <c r="W31" i="25"/>
  <c r="W32" i="25"/>
  <c r="W36" i="25"/>
  <c r="W39" i="25"/>
  <c r="W35" i="25"/>
  <c r="W38" i="25"/>
  <c r="W6" i="25"/>
  <c r="W29" i="25"/>
  <c r="W27" i="25"/>
  <c r="W26" i="25"/>
  <c r="W30" i="25"/>
  <c r="W33" i="25"/>
  <c r="W40" i="25"/>
  <c r="AC49" i="28"/>
  <c r="AB49" i="28"/>
  <c r="AA49" i="28"/>
  <c r="Z49" i="28"/>
  <c r="Y49" i="28"/>
  <c r="V49" i="28"/>
  <c r="S49" i="28"/>
  <c r="P48" i="28"/>
  <c r="P47" i="28"/>
  <c r="P46" i="28"/>
  <c r="P45" i="28"/>
  <c r="P44" i="28"/>
  <c r="P43" i="28"/>
  <c r="P42" i="28"/>
  <c r="P41" i="28"/>
  <c r="P40" i="28"/>
  <c r="P39" i="28"/>
  <c r="P38" i="28"/>
  <c r="P37" i="28"/>
  <c r="P36" i="28"/>
  <c r="P35" i="28"/>
  <c r="P34" i="28"/>
  <c r="P33" i="28"/>
  <c r="P32" i="28"/>
  <c r="P31" i="28"/>
  <c r="B31" i="28"/>
  <c r="B32" i="28" s="1"/>
  <c r="B33" i="28" s="1"/>
  <c r="B34" i="28" s="1"/>
  <c r="B35" i="28" s="1"/>
  <c r="B36" i="28" s="1"/>
  <c r="B37" i="28" s="1"/>
  <c r="B38" i="28" s="1"/>
  <c r="B39" i="28" s="1"/>
  <c r="B40" i="28" s="1"/>
  <c r="B41" i="28" s="1"/>
  <c r="B42" i="28" s="1"/>
  <c r="B43" i="28" s="1"/>
  <c r="B44" i="28" s="1"/>
  <c r="B45" i="28" s="1"/>
  <c r="B46" i="28" s="1"/>
  <c r="B47" i="28" s="1"/>
  <c r="B48" i="28" s="1"/>
  <c r="P30" i="28"/>
  <c r="AC25" i="28"/>
  <c r="AB25" i="28"/>
  <c r="AA25" i="28"/>
  <c r="Z25" i="28"/>
  <c r="Y25" i="28"/>
  <c r="B7" i="28"/>
  <c r="B8" i="28" s="1"/>
  <c r="B9" i="28" s="1"/>
  <c r="B10" i="28" s="1"/>
  <c r="B11" i="28" s="1"/>
  <c r="B12" i="28" s="1"/>
  <c r="B13" i="28" s="1"/>
  <c r="B14" i="28" s="1"/>
  <c r="B15" i="28" s="1"/>
  <c r="B16" i="28" s="1"/>
  <c r="B17" i="28" s="1"/>
  <c r="B18" i="28" s="1"/>
  <c r="B19" i="28" s="1"/>
  <c r="B20" i="28" s="1"/>
  <c r="B21" i="28" s="1"/>
  <c r="B22" i="28" s="1"/>
  <c r="B23" i="28" s="1"/>
  <c r="B24" i="28" s="1"/>
  <c r="P108" i="23"/>
  <c r="O108" i="23"/>
  <c r="N108" i="23"/>
  <c r="M108" i="23"/>
  <c r="L108" i="23"/>
  <c r="K108" i="23"/>
  <c r="J108" i="23"/>
  <c r="I107" i="23"/>
  <c r="I106" i="23"/>
  <c r="I105" i="23"/>
  <c r="I104" i="23"/>
  <c r="I103" i="23"/>
  <c r="I102" i="23"/>
  <c r="I101" i="23"/>
  <c r="I100" i="23"/>
  <c r="I99" i="23"/>
  <c r="I98" i="23"/>
  <c r="I97" i="23"/>
  <c r="I96" i="23"/>
  <c r="I95" i="23"/>
  <c r="I94" i="23"/>
  <c r="I93" i="23"/>
  <c r="I92" i="23"/>
  <c r="I91" i="23"/>
  <c r="I90" i="23"/>
  <c r="B90" i="23"/>
  <c r="B91" i="23" s="1"/>
  <c r="B92" i="23" s="1"/>
  <c r="B93" i="23" s="1"/>
  <c r="B94" i="23" s="1"/>
  <c r="B95" i="23" s="1"/>
  <c r="B96" i="23" s="1"/>
  <c r="B97" i="23" s="1"/>
  <c r="B98" i="23" s="1"/>
  <c r="B99" i="23" s="1"/>
  <c r="B100" i="23" s="1"/>
  <c r="B101" i="23" s="1"/>
  <c r="B102" i="23" s="1"/>
  <c r="B103" i="23" s="1"/>
  <c r="B104" i="23" s="1"/>
  <c r="B105" i="23" s="1"/>
  <c r="B106" i="23" s="1"/>
  <c r="B107" i="23" s="1"/>
  <c r="I89" i="23"/>
  <c r="P75" i="25" l="1"/>
  <c r="X15" i="28"/>
  <c r="J16" i="25"/>
  <c r="J28" i="25" s="1"/>
  <c r="H16" i="25"/>
  <c r="X19" i="28"/>
  <c r="L75" i="25"/>
  <c r="D257" i="25"/>
  <c r="D282" i="25" s="1"/>
  <c r="W231" i="25"/>
  <c r="H280" i="25"/>
  <c r="P44" i="25"/>
  <c r="J75" i="25"/>
  <c r="W264" i="25"/>
  <c r="V257" i="25"/>
  <c r="V282" i="25" s="1"/>
  <c r="S257" i="25"/>
  <c r="S282" i="25" s="1"/>
  <c r="T75" i="25"/>
  <c r="P16" i="25"/>
  <c r="P28" i="25" s="1"/>
  <c r="T16" i="25"/>
  <c r="T28" i="25" s="1"/>
  <c r="N16" i="25"/>
  <c r="N28" i="25" s="1"/>
  <c r="G44" i="25"/>
  <c r="U16" i="25"/>
  <c r="U28" i="25" s="1"/>
  <c r="E16" i="25"/>
  <c r="E28" i="25" s="1"/>
  <c r="L16" i="25"/>
  <c r="L28" i="25" s="1"/>
  <c r="F16" i="25"/>
  <c r="F28" i="25" s="1"/>
  <c r="M16" i="25"/>
  <c r="M28" i="25" s="1"/>
  <c r="R16" i="25"/>
  <c r="R28" i="25" s="1"/>
  <c r="T44" i="25"/>
  <c r="M44" i="25"/>
  <c r="V75" i="25"/>
  <c r="V91" i="25"/>
  <c r="F75" i="25"/>
  <c r="W25" i="28"/>
  <c r="X18" i="28"/>
  <c r="X7" i="28"/>
  <c r="X12" i="28"/>
  <c r="X6" i="28"/>
  <c r="V25" i="28"/>
  <c r="X24" i="28"/>
  <c r="X23" i="28"/>
  <c r="X20" i="28"/>
  <c r="X10" i="28"/>
  <c r="X16" i="28"/>
  <c r="X8" i="28"/>
  <c r="X17" i="28"/>
  <c r="X9" i="28"/>
  <c r="X11" i="28"/>
  <c r="X14" i="28"/>
  <c r="X21" i="28"/>
  <c r="X22" i="28"/>
  <c r="X13" i="28"/>
  <c r="L44" i="25"/>
  <c r="W135" i="25"/>
  <c r="H44" i="25"/>
  <c r="R91" i="25"/>
  <c r="J44" i="25"/>
  <c r="N75" i="25"/>
  <c r="I28" i="25"/>
  <c r="Q44" i="25"/>
  <c r="G75" i="25"/>
  <c r="K44" i="25"/>
  <c r="N44" i="25"/>
  <c r="S44" i="25"/>
  <c r="O44" i="25"/>
  <c r="U44" i="25"/>
  <c r="F91" i="25"/>
  <c r="K75" i="25"/>
  <c r="S75" i="25"/>
  <c r="H75" i="25"/>
  <c r="D569" i="21"/>
  <c r="D44" i="25"/>
  <c r="R44" i="25"/>
  <c r="I44" i="25"/>
  <c r="H28" i="25"/>
  <c r="J91" i="25"/>
  <c r="F44" i="25"/>
  <c r="D75" i="25"/>
  <c r="W270" i="25"/>
  <c r="D280" i="25"/>
  <c r="W186" i="25"/>
  <c r="D193" i="25"/>
  <c r="N91" i="25"/>
  <c r="O75" i="25"/>
  <c r="D84" i="25"/>
  <c r="W37" i="25"/>
  <c r="E44" i="25"/>
  <c r="K16" i="25"/>
  <c r="K28" i="25" s="1"/>
  <c r="G16" i="25"/>
  <c r="G28" i="25" s="1"/>
  <c r="O16" i="25"/>
  <c r="O28" i="25" s="1"/>
  <c r="Q16" i="25"/>
  <c r="Q28" i="25" s="1"/>
  <c r="S16" i="25"/>
  <c r="S28" i="25" s="1"/>
  <c r="D16" i="25"/>
  <c r="D28" i="25" s="1"/>
  <c r="P49" i="28"/>
  <c r="I108" i="23"/>
  <c r="K441" i="21"/>
  <c r="K473" i="21"/>
  <c r="K472" i="21"/>
  <c r="K471" i="21"/>
  <c r="K470" i="21"/>
  <c r="K469" i="21"/>
  <c r="K468" i="21"/>
  <c r="K467" i="21"/>
  <c r="K466" i="21"/>
  <c r="K465" i="21"/>
  <c r="K464" i="21"/>
  <c r="K463" i="21"/>
  <c r="K462" i="21"/>
  <c r="K461" i="21"/>
  <c r="K460" i="21"/>
  <c r="K459" i="21"/>
  <c r="K458" i="21"/>
  <c r="K457" i="21"/>
  <c r="K456" i="21"/>
  <c r="K455" i="21"/>
  <c r="K454" i="21"/>
  <c r="K453" i="21"/>
  <c r="K452" i="21"/>
  <c r="K451" i="21"/>
  <c r="K450" i="21"/>
  <c r="K449" i="21"/>
  <c r="K448" i="21"/>
  <c r="K447" i="21"/>
  <c r="K446" i="21"/>
  <c r="K445" i="21"/>
  <c r="K444" i="21"/>
  <c r="K443" i="21"/>
  <c r="K442" i="21"/>
  <c r="K440" i="21"/>
  <c r="K439" i="21"/>
  <c r="K438" i="21"/>
  <c r="K437" i="21"/>
  <c r="K436" i="21"/>
  <c r="K435" i="21"/>
  <c r="K434" i="21"/>
  <c r="K433" i="21"/>
  <c r="K432" i="21"/>
  <c r="K431" i="21"/>
  <c r="K430" i="21"/>
  <c r="K429" i="21"/>
  <c r="K428" i="21"/>
  <c r="K427" i="21"/>
  <c r="K426" i="21"/>
  <c r="K425" i="21"/>
  <c r="K424" i="21"/>
  <c r="K423" i="21"/>
  <c r="K422" i="21"/>
  <c r="K421" i="21"/>
  <c r="K420" i="21"/>
  <c r="K419" i="21"/>
  <c r="K418" i="21"/>
  <c r="K417" i="21"/>
  <c r="K416" i="21"/>
  <c r="K415" i="21"/>
  <c r="K414" i="21"/>
  <c r="K412" i="21"/>
  <c r="K411" i="21"/>
  <c r="K410" i="21"/>
  <c r="K409" i="21"/>
  <c r="K408" i="21"/>
  <c r="K407" i="21"/>
  <c r="K406" i="21"/>
  <c r="K405" i="21"/>
  <c r="K404" i="21"/>
  <c r="K403" i="21"/>
  <c r="K402" i="21"/>
  <c r="K401" i="21"/>
  <c r="K400" i="21"/>
  <c r="K399" i="21"/>
  <c r="K398" i="21"/>
  <c r="K397" i="21"/>
  <c r="F473" i="21"/>
  <c r="F472" i="21"/>
  <c r="F471" i="21"/>
  <c r="F470" i="21"/>
  <c r="F469" i="21"/>
  <c r="F468" i="21"/>
  <c r="F467" i="21"/>
  <c r="F466" i="21"/>
  <c r="F465" i="21"/>
  <c r="F464" i="21"/>
  <c r="F463" i="21"/>
  <c r="F462" i="21"/>
  <c r="F461" i="21"/>
  <c r="F460" i="21"/>
  <c r="F459" i="21"/>
  <c r="F458" i="21"/>
  <c r="F457" i="21"/>
  <c r="F456" i="21"/>
  <c r="F455" i="21"/>
  <c r="F454" i="21"/>
  <c r="F453" i="21"/>
  <c r="F452" i="21"/>
  <c r="F451" i="21"/>
  <c r="F450" i="21"/>
  <c r="F449" i="21"/>
  <c r="F448" i="21"/>
  <c r="F447" i="21"/>
  <c r="F446" i="21"/>
  <c r="F445" i="21"/>
  <c r="F444" i="21"/>
  <c r="F443" i="21"/>
  <c r="F442" i="21"/>
  <c r="F441" i="21"/>
  <c r="F440" i="21"/>
  <c r="F439" i="21"/>
  <c r="F438" i="21"/>
  <c r="F437" i="21"/>
  <c r="F436" i="21"/>
  <c r="F435" i="21"/>
  <c r="F434" i="21"/>
  <c r="F433" i="21"/>
  <c r="F432" i="21"/>
  <c r="F431" i="21"/>
  <c r="F430" i="21"/>
  <c r="F429" i="21"/>
  <c r="F428" i="21"/>
  <c r="F427" i="21"/>
  <c r="F426" i="21"/>
  <c r="F425" i="21"/>
  <c r="F424" i="21"/>
  <c r="F423" i="21"/>
  <c r="F422" i="21"/>
  <c r="F421" i="21"/>
  <c r="F420" i="21"/>
  <c r="F419" i="21"/>
  <c r="F418" i="21"/>
  <c r="F417" i="21"/>
  <c r="F416" i="21"/>
  <c r="F415" i="21"/>
  <c r="F414" i="21"/>
  <c r="F412" i="21"/>
  <c r="F411" i="21"/>
  <c r="F410" i="21"/>
  <c r="F409" i="21"/>
  <c r="F408" i="21"/>
  <c r="F407" i="21"/>
  <c r="F406" i="21"/>
  <c r="F405" i="21"/>
  <c r="F404" i="21"/>
  <c r="F403" i="21"/>
  <c r="F402" i="21"/>
  <c r="F401" i="21"/>
  <c r="F400" i="21"/>
  <c r="F399" i="21"/>
  <c r="F398" i="21"/>
  <c r="F397" i="21"/>
  <c r="W473" i="21"/>
  <c r="V473" i="21"/>
  <c r="U473" i="21"/>
  <c r="T473" i="21"/>
  <c r="S473" i="21"/>
  <c r="R473" i="21"/>
  <c r="Q473" i="21"/>
  <c r="P473" i="21"/>
  <c r="O473" i="21"/>
  <c r="N473" i="21"/>
  <c r="M473" i="21"/>
  <c r="L473" i="21"/>
  <c r="J473" i="21"/>
  <c r="I473" i="21"/>
  <c r="H473" i="21"/>
  <c r="G473" i="21"/>
  <c r="E473" i="21"/>
  <c r="W472" i="21"/>
  <c r="V472" i="21"/>
  <c r="U472" i="21"/>
  <c r="T472" i="21"/>
  <c r="S472" i="21"/>
  <c r="R472" i="21"/>
  <c r="Q472" i="21"/>
  <c r="P472" i="21"/>
  <c r="O472" i="21"/>
  <c r="N472" i="21"/>
  <c r="M472" i="21"/>
  <c r="L472" i="21"/>
  <c r="J472" i="21"/>
  <c r="I472" i="21"/>
  <c r="H472" i="21"/>
  <c r="G472" i="21"/>
  <c r="E472" i="21"/>
  <c r="W471" i="21"/>
  <c r="V471" i="21"/>
  <c r="U471" i="21"/>
  <c r="T471" i="21"/>
  <c r="S471" i="21"/>
  <c r="R471" i="21"/>
  <c r="Q471" i="21"/>
  <c r="P471" i="21"/>
  <c r="O471" i="21"/>
  <c r="N471" i="21"/>
  <c r="M471" i="21"/>
  <c r="L471" i="21"/>
  <c r="J471" i="21"/>
  <c r="I471" i="21"/>
  <c r="H471" i="21"/>
  <c r="G471" i="21"/>
  <c r="E471" i="21"/>
  <c r="W470" i="21"/>
  <c r="V470" i="21"/>
  <c r="U470" i="21"/>
  <c r="T470" i="21"/>
  <c r="S470" i="21"/>
  <c r="R470" i="21"/>
  <c r="Q470" i="21"/>
  <c r="P470" i="21"/>
  <c r="O470" i="21"/>
  <c r="N470" i="21"/>
  <c r="M470" i="21"/>
  <c r="L470" i="21"/>
  <c r="J470" i="21"/>
  <c r="I470" i="21"/>
  <c r="H470" i="21"/>
  <c r="G470" i="21"/>
  <c r="E470" i="21"/>
  <c r="W469" i="21"/>
  <c r="V469" i="21"/>
  <c r="U469" i="21"/>
  <c r="T469" i="21"/>
  <c r="S469" i="21"/>
  <c r="R469" i="21"/>
  <c r="Q469" i="21"/>
  <c r="P469" i="21"/>
  <c r="O469" i="21"/>
  <c r="N469" i="21"/>
  <c r="M469" i="21"/>
  <c r="L469" i="21"/>
  <c r="J469" i="21"/>
  <c r="I469" i="21"/>
  <c r="H469" i="21"/>
  <c r="G469" i="21"/>
  <c r="E469" i="21"/>
  <c r="X25" i="28" l="1"/>
  <c r="W280" i="25"/>
  <c r="W75" i="25"/>
  <c r="W84" i="25"/>
  <c r="D91" i="25"/>
  <c r="W28" i="25"/>
  <c r="D472" i="21"/>
  <c r="D473" i="21"/>
  <c r="D470" i="21"/>
  <c r="D471" i="21"/>
  <c r="W468" i="21"/>
  <c r="V468" i="21"/>
  <c r="U468" i="21"/>
  <c r="T468" i="21"/>
  <c r="S468" i="21"/>
  <c r="R468" i="21"/>
  <c r="Q468" i="21"/>
  <c r="P468" i="21"/>
  <c r="O468" i="21"/>
  <c r="N468" i="21"/>
  <c r="M468" i="21"/>
  <c r="L468" i="21"/>
  <c r="J468" i="21"/>
  <c r="I468" i="21"/>
  <c r="H468" i="21"/>
  <c r="G468" i="21"/>
  <c r="E468" i="21"/>
  <c r="W467" i="21"/>
  <c r="V467" i="21"/>
  <c r="U467" i="21"/>
  <c r="T467" i="21"/>
  <c r="S467" i="21"/>
  <c r="R467" i="21"/>
  <c r="Q467" i="21"/>
  <c r="P467" i="21"/>
  <c r="O467" i="21"/>
  <c r="N467" i="21"/>
  <c r="M467" i="21"/>
  <c r="L467" i="21"/>
  <c r="J467" i="21"/>
  <c r="I467" i="21"/>
  <c r="H467" i="21"/>
  <c r="G467" i="21"/>
  <c r="E467" i="21"/>
  <c r="W466" i="21"/>
  <c r="V466" i="21"/>
  <c r="U466" i="21"/>
  <c r="T466" i="21"/>
  <c r="S466" i="21"/>
  <c r="R466" i="21"/>
  <c r="Q466" i="21"/>
  <c r="P466" i="21"/>
  <c r="O466" i="21"/>
  <c r="N466" i="21"/>
  <c r="M466" i="21"/>
  <c r="L466" i="21"/>
  <c r="J466" i="21"/>
  <c r="I466" i="21"/>
  <c r="H466" i="21"/>
  <c r="G466" i="21"/>
  <c r="E466" i="21"/>
  <c r="W465" i="21"/>
  <c r="V465" i="21"/>
  <c r="U465" i="21"/>
  <c r="T465" i="21"/>
  <c r="S465" i="21"/>
  <c r="R465" i="21"/>
  <c r="Q465" i="21"/>
  <c r="P465" i="21"/>
  <c r="O465" i="21"/>
  <c r="N465" i="21"/>
  <c r="M465" i="21"/>
  <c r="L465" i="21"/>
  <c r="J465" i="21"/>
  <c r="I465" i="21"/>
  <c r="H465" i="21"/>
  <c r="G465" i="21"/>
  <c r="E465" i="21"/>
  <c r="W464" i="21"/>
  <c r="V464" i="21"/>
  <c r="U464" i="21"/>
  <c r="T464" i="21"/>
  <c r="S464" i="21"/>
  <c r="R464" i="21"/>
  <c r="Q464" i="21"/>
  <c r="P464" i="21"/>
  <c r="O464" i="21"/>
  <c r="N464" i="21"/>
  <c r="M464" i="21"/>
  <c r="L464" i="21"/>
  <c r="J464" i="21"/>
  <c r="I464" i="21"/>
  <c r="H464" i="21"/>
  <c r="G464" i="21"/>
  <c r="E464" i="21"/>
  <c r="W463" i="21"/>
  <c r="V463" i="21"/>
  <c r="U463" i="21"/>
  <c r="T463" i="21"/>
  <c r="S463" i="21"/>
  <c r="R463" i="21"/>
  <c r="Q463" i="21"/>
  <c r="P463" i="21"/>
  <c r="O463" i="21"/>
  <c r="N463" i="21"/>
  <c r="M463" i="21"/>
  <c r="L463" i="21"/>
  <c r="J463" i="21"/>
  <c r="I463" i="21"/>
  <c r="H463" i="21"/>
  <c r="G463" i="21"/>
  <c r="E463" i="21"/>
  <c r="W462" i="21"/>
  <c r="V462" i="21"/>
  <c r="U462" i="21"/>
  <c r="T462" i="21"/>
  <c r="S462" i="21"/>
  <c r="R462" i="21"/>
  <c r="Q462" i="21"/>
  <c r="P462" i="21"/>
  <c r="O462" i="21"/>
  <c r="N462" i="21"/>
  <c r="M462" i="21"/>
  <c r="L462" i="21"/>
  <c r="J462" i="21"/>
  <c r="I462" i="21"/>
  <c r="H462" i="21"/>
  <c r="G462" i="21"/>
  <c r="E462" i="21"/>
  <c r="W461" i="21"/>
  <c r="V461" i="21"/>
  <c r="U461" i="21"/>
  <c r="T461" i="21"/>
  <c r="S461" i="21"/>
  <c r="R461" i="21"/>
  <c r="Q461" i="21"/>
  <c r="P461" i="21"/>
  <c r="O461" i="21"/>
  <c r="N461" i="21"/>
  <c r="M461" i="21"/>
  <c r="L461" i="21"/>
  <c r="J461" i="21"/>
  <c r="I461" i="21"/>
  <c r="H461" i="21"/>
  <c r="G461" i="21"/>
  <c r="E461" i="21"/>
  <c r="W460" i="21"/>
  <c r="V460" i="21"/>
  <c r="U460" i="21"/>
  <c r="T460" i="21"/>
  <c r="S460" i="21"/>
  <c r="R460" i="21"/>
  <c r="Q460" i="21"/>
  <c r="P460" i="21"/>
  <c r="O460" i="21"/>
  <c r="N460" i="21"/>
  <c r="M460" i="21"/>
  <c r="L460" i="21"/>
  <c r="J460" i="21"/>
  <c r="I460" i="21"/>
  <c r="H460" i="21"/>
  <c r="G460" i="21"/>
  <c r="E460" i="21"/>
  <c r="W459" i="21"/>
  <c r="V459" i="21"/>
  <c r="U459" i="21"/>
  <c r="T459" i="21"/>
  <c r="S459" i="21"/>
  <c r="R459" i="21"/>
  <c r="Q459" i="21"/>
  <c r="P459" i="21"/>
  <c r="O459" i="21"/>
  <c r="N459" i="21"/>
  <c r="M459" i="21"/>
  <c r="L459" i="21"/>
  <c r="J459" i="21"/>
  <c r="I459" i="21"/>
  <c r="H459" i="21"/>
  <c r="G459" i="21"/>
  <c r="E459" i="21"/>
  <c r="W458" i="21"/>
  <c r="V458" i="21"/>
  <c r="U458" i="21"/>
  <c r="T458" i="21"/>
  <c r="S458" i="21"/>
  <c r="R458" i="21"/>
  <c r="Q458" i="21"/>
  <c r="P458" i="21"/>
  <c r="O458" i="21"/>
  <c r="N458" i="21"/>
  <c r="M458" i="21"/>
  <c r="L458" i="21"/>
  <c r="J458" i="21"/>
  <c r="I458" i="21"/>
  <c r="H458" i="21"/>
  <c r="G458" i="21"/>
  <c r="E458" i="21"/>
  <c r="W457" i="21"/>
  <c r="V457" i="21"/>
  <c r="U457" i="21"/>
  <c r="T457" i="21"/>
  <c r="S457" i="21"/>
  <c r="R457" i="21"/>
  <c r="Q457" i="21"/>
  <c r="P457" i="21"/>
  <c r="O457" i="21"/>
  <c r="N457" i="21"/>
  <c r="M457" i="21"/>
  <c r="L457" i="21"/>
  <c r="J457" i="21"/>
  <c r="I457" i="21"/>
  <c r="H457" i="21"/>
  <c r="G457" i="21"/>
  <c r="E457" i="21"/>
  <c r="W456" i="21"/>
  <c r="V456" i="21"/>
  <c r="U456" i="21"/>
  <c r="T456" i="21"/>
  <c r="S456" i="21"/>
  <c r="R456" i="21"/>
  <c r="Q456" i="21"/>
  <c r="P456" i="21"/>
  <c r="O456" i="21"/>
  <c r="N456" i="21"/>
  <c r="M456" i="21"/>
  <c r="L456" i="21"/>
  <c r="J456" i="21"/>
  <c r="I456" i="21"/>
  <c r="H456" i="21"/>
  <c r="G456" i="21"/>
  <c r="E456" i="21"/>
  <c r="W455" i="21"/>
  <c r="V455" i="21"/>
  <c r="U455" i="21"/>
  <c r="T455" i="21"/>
  <c r="S455" i="21"/>
  <c r="R455" i="21"/>
  <c r="Q455" i="21"/>
  <c r="P455" i="21"/>
  <c r="O455" i="21"/>
  <c r="N455" i="21"/>
  <c r="M455" i="21"/>
  <c r="L455" i="21"/>
  <c r="J455" i="21"/>
  <c r="I455" i="21"/>
  <c r="H455" i="21"/>
  <c r="G455" i="21"/>
  <c r="E455" i="21"/>
  <c r="W454" i="21"/>
  <c r="V454" i="21"/>
  <c r="U454" i="21"/>
  <c r="T454" i="21"/>
  <c r="S454" i="21"/>
  <c r="R454" i="21"/>
  <c r="Q454" i="21"/>
  <c r="P454" i="21"/>
  <c r="O454" i="21"/>
  <c r="N454" i="21"/>
  <c r="M454" i="21"/>
  <c r="L454" i="21"/>
  <c r="J454" i="21"/>
  <c r="I454" i="21"/>
  <c r="H454" i="21"/>
  <c r="G454" i="21"/>
  <c r="E454" i="21"/>
  <c r="W453" i="21"/>
  <c r="V453" i="21"/>
  <c r="U453" i="21"/>
  <c r="T453" i="21"/>
  <c r="S453" i="21"/>
  <c r="R453" i="21"/>
  <c r="Q453" i="21"/>
  <c r="P453" i="21"/>
  <c r="O453" i="21"/>
  <c r="N453" i="21"/>
  <c r="M453" i="21"/>
  <c r="L453" i="21"/>
  <c r="J453" i="21"/>
  <c r="I453" i="21"/>
  <c r="H453" i="21"/>
  <c r="G453" i="21"/>
  <c r="E453" i="21"/>
  <c r="W452" i="21"/>
  <c r="V452" i="21"/>
  <c r="U452" i="21"/>
  <c r="T452" i="21"/>
  <c r="S452" i="21"/>
  <c r="R452" i="21"/>
  <c r="Q452" i="21"/>
  <c r="P452" i="21"/>
  <c r="O452" i="21"/>
  <c r="N452" i="21"/>
  <c r="M452" i="21"/>
  <c r="L452" i="21"/>
  <c r="J452" i="21"/>
  <c r="I452" i="21"/>
  <c r="H452" i="21"/>
  <c r="G452" i="21"/>
  <c r="E452" i="21"/>
  <c r="W451" i="21"/>
  <c r="V451" i="21"/>
  <c r="U451" i="21"/>
  <c r="T451" i="21"/>
  <c r="S451" i="21"/>
  <c r="R451" i="21"/>
  <c r="Q451" i="21"/>
  <c r="P451" i="21"/>
  <c r="O451" i="21"/>
  <c r="N451" i="21"/>
  <c r="M451" i="21"/>
  <c r="L451" i="21"/>
  <c r="J451" i="21"/>
  <c r="I451" i="21"/>
  <c r="H451" i="21"/>
  <c r="G451" i="21"/>
  <c r="E451" i="21"/>
  <c r="W450" i="21"/>
  <c r="V450" i="21"/>
  <c r="U450" i="21"/>
  <c r="T450" i="21"/>
  <c r="S450" i="21"/>
  <c r="R450" i="21"/>
  <c r="Q450" i="21"/>
  <c r="P450" i="21"/>
  <c r="O450" i="21"/>
  <c r="N450" i="21"/>
  <c r="M450" i="21"/>
  <c r="L450" i="21"/>
  <c r="J450" i="21"/>
  <c r="I450" i="21"/>
  <c r="H450" i="21"/>
  <c r="G450" i="21"/>
  <c r="E450" i="21"/>
  <c r="W449" i="21"/>
  <c r="V449" i="21"/>
  <c r="U449" i="21"/>
  <c r="T449" i="21"/>
  <c r="S449" i="21"/>
  <c r="R449" i="21"/>
  <c r="Q449" i="21"/>
  <c r="P449" i="21"/>
  <c r="O449" i="21"/>
  <c r="N449" i="21"/>
  <c r="M449" i="21"/>
  <c r="L449" i="21"/>
  <c r="J449" i="21"/>
  <c r="I449" i="21"/>
  <c r="H449" i="21"/>
  <c r="G449" i="21"/>
  <c r="E449" i="21"/>
  <c r="W448" i="21"/>
  <c r="V448" i="21"/>
  <c r="U448" i="21"/>
  <c r="T448" i="21"/>
  <c r="S448" i="21"/>
  <c r="R448" i="21"/>
  <c r="Q448" i="21"/>
  <c r="P448" i="21"/>
  <c r="O448" i="21"/>
  <c r="N448" i="21"/>
  <c r="M448" i="21"/>
  <c r="L448" i="21"/>
  <c r="J448" i="21"/>
  <c r="I448" i="21"/>
  <c r="H448" i="21"/>
  <c r="G448" i="21"/>
  <c r="E448" i="21"/>
  <c r="W447" i="21"/>
  <c r="V447" i="21"/>
  <c r="U447" i="21"/>
  <c r="T447" i="21"/>
  <c r="S447" i="21"/>
  <c r="R447" i="21"/>
  <c r="Q447" i="21"/>
  <c r="P447" i="21"/>
  <c r="O447" i="21"/>
  <c r="N447" i="21"/>
  <c r="M447" i="21"/>
  <c r="L447" i="21"/>
  <c r="J447" i="21"/>
  <c r="I447" i="21"/>
  <c r="H447" i="21"/>
  <c r="G447" i="21"/>
  <c r="E447" i="21"/>
  <c r="W446" i="21"/>
  <c r="V446" i="21"/>
  <c r="U446" i="21"/>
  <c r="T446" i="21"/>
  <c r="S446" i="21"/>
  <c r="R446" i="21"/>
  <c r="Q446" i="21"/>
  <c r="P446" i="21"/>
  <c r="O446" i="21"/>
  <c r="N446" i="21"/>
  <c r="M446" i="21"/>
  <c r="L446" i="21"/>
  <c r="J446" i="21"/>
  <c r="I446" i="21"/>
  <c r="H446" i="21"/>
  <c r="G446" i="21"/>
  <c r="E446" i="21"/>
  <c r="W445" i="21"/>
  <c r="V445" i="21"/>
  <c r="U445" i="21"/>
  <c r="T445" i="21"/>
  <c r="S445" i="21"/>
  <c r="R445" i="21"/>
  <c r="Q445" i="21"/>
  <c r="P445" i="21"/>
  <c r="O445" i="21"/>
  <c r="N445" i="21"/>
  <c r="M445" i="21"/>
  <c r="L445" i="21"/>
  <c r="J445" i="21"/>
  <c r="I445" i="21"/>
  <c r="H445" i="21"/>
  <c r="G445" i="21"/>
  <c r="E445" i="21"/>
  <c r="W444" i="21"/>
  <c r="V444" i="21"/>
  <c r="U444" i="21"/>
  <c r="T444" i="21"/>
  <c r="S444" i="21"/>
  <c r="R444" i="21"/>
  <c r="Q444" i="21"/>
  <c r="P444" i="21"/>
  <c r="O444" i="21"/>
  <c r="N444" i="21"/>
  <c r="M444" i="21"/>
  <c r="L444" i="21"/>
  <c r="J444" i="21"/>
  <c r="I444" i="21"/>
  <c r="H444" i="21"/>
  <c r="G444" i="21"/>
  <c r="E444" i="21"/>
  <c r="W443" i="21"/>
  <c r="V443" i="21"/>
  <c r="U443" i="21"/>
  <c r="T443" i="21"/>
  <c r="S443" i="21"/>
  <c r="R443" i="21"/>
  <c r="Q443" i="21"/>
  <c r="P443" i="21"/>
  <c r="O443" i="21"/>
  <c r="N443" i="21"/>
  <c r="M443" i="21"/>
  <c r="L443" i="21"/>
  <c r="J443" i="21"/>
  <c r="I443" i="21"/>
  <c r="H443" i="21"/>
  <c r="G443" i="21"/>
  <c r="E443" i="21"/>
  <c r="W442" i="21"/>
  <c r="V442" i="21"/>
  <c r="U442" i="21"/>
  <c r="T442" i="21"/>
  <c r="S442" i="21"/>
  <c r="R442" i="21"/>
  <c r="Q442" i="21"/>
  <c r="P442" i="21"/>
  <c r="O442" i="21"/>
  <c r="N442" i="21"/>
  <c r="M442" i="21"/>
  <c r="L442" i="21"/>
  <c r="J442" i="21"/>
  <c r="I442" i="21"/>
  <c r="H442" i="21"/>
  <c r="G442" i="21"/>
  <c r="E442" i="21"/>
  <c r="W441" i="21"/>
  <c r="V441" i="21"/>
  <c r="U441" i="21"/>
  <c r="T441" i="21"/>
  <c r="S441" i="21"/>
  <c r="R441" i="21"/>
  <c r="Q441" i="21"/>
  <c r="P441" i="21"/>
  <c r="O441" i="21"/>
  <c r="N441" i="21"/>
  <c r="M441" i="21"/>
  <c r="L441" i="21"/>
  <c r="J441" i="21"/>
  <c r="I441" i="21"/>
  <c r="H441" i="21"/>
  <c r="G441" i="21"/>
  <c r="E441" i="21"/>
  <c r="W440" i="21"/>
  <c r="V440" i="21"/>
  <c r="U440" i="21"/>
  <c r="T440" i="21"/>
  <c r="S440" i="21"/>
  <c r="R440" i="21"/>
  <c r="Q440" i="21"/>
  <c r="P440" i="21"/>
  <c r="O440" i="21"/>
  <c r="N440" i="21"/>
  <c r="M440" i="21"/>
  <c r="L440" i="21"/>
  <c r="J440" i="21"/>
  <c r="I440" i="21"/>
  <c r="H440" i="21"/>
  <c r="G440" i="21"/>
  <c r="E440" i="21"/>
  <c r="W439" i="21"/>
  <c r="V439" i="21"/>
  <c r="U439" i="21"/>
  <c r="T439" i="21"/>
  <c r="S439" i="21"/>
  <c r="R439" i="21"/>
  <c r="Q439" i="21"/>
  <c r="P439" i="21"/>
  <c r="O439" i="21"/>
  <c r="N439" i="21"/>
  <c r="M439" i="21"/>
  <c r="L439" i="21"/>
  <c r="J439" i="21"/>
  <c r="I439" i="21"/>
  <c r="H439" i="21"/>
  <c r="G439" i="21"/>
  <c r="E439" i="21"/>
  <c r="W438" i="21"/>
  <c r="V438" i="21"/>
  <c r="U438" i="21"/>
  <c r="T438" i="21"/>
  <c r="S438" i="21"/>
  <c r="R438" i="21"/>
  <c r="Q438" i="21"/>
  <c r="P438" i="21"/>
  <c r="O438" i="21"/>
  <c r="N438" i="21"/>
  <c r="M438" i="21"/>
  <c r="L438" i="21"/>
  <c r="J438" i="21"/>
  <c r="I438" i="21"/>
  <c r="H438" i="21"/>
  <c r="G438" i="21"/>
  <c r="E438" i="21"/>
  <c r="W437" i="21"/>
  <c r="V437" i="21"/>
  <c r="U437" i="21"/>
  <c r="T437" i="21"/>
  <c r="S437" i="21"/>
  <c r="R437" i="21"/>
  <c r="Q437" i="21"/>
  <c r="P437" i="21"/>
  <c r="O437" i="21"/>
  <c r="N437" i="21"/>
  <c r="M437" i="21"/>
  <c r="L437" i="21"/>
  <c r="J437" i="21"/>
  <c r="I437" i="21"/>
  <c r="H437" i="21"/>
  <c r="G437" i="21"/>
  <c r="E437" i="21"/>
  <c r="W436" i="21"/>
  <c r="V436" i="21"/>
  <c r="U436" i="21"/>
  <c r="T436" i="21"/>
  <c r="S436" i="21"/>
  <c r="R436" i="21"/>
  <c r="Q436" i="21"/>
  <c r="P436" i="21"/>
  <c r="O436" i="21"/>
  <c r="N436" i="21"/>
  <c r="M436" i="21"/>
  <c r="L436" i="21"/>
  <c r="J436" i="21"/>
  <c r="I436" i="21"/>
  <c r="H436" i="21"/>
  <c r="G436" i="21"/>
  <c r="E436" i="21"/>
  <c r="W435" i="21"/>
  <c r="V435" i="21"/>
  <c r="U435" i="21"/>
  <c r="T435" i="21"/>
  <c r="S435" i="21"/>
  <c r="R435" i="21"/>
  <c r="Q435" i="21"/>
  <c r="P435" i="21"/>
  <c r="O435" i="21"/>
  <c r="N435" i="21"/>
  <c r="M435" i="21"/>
  <c r="L435" i="21"/>
  <c r="J435" i="21"/>
  <c r="I435" i="21"/>
  <c r="H435" i="21"/>
  <c r="G435" i="21"/>
  <c r="E435" i="21"/>
  <c r="W434" i="21"/>
  <c r="V434" i="21"/>
  <c r="U434" i="21"/>
  <c r="T434" i="21"/>
  <c r="S434" i="21"/>
  <c r="R434" i="21"/>
  <c r="Q434" i="21"/>
  <c r="P434" i="21"/>
  <c r="O434" i="21"/>
  <c r="N434" i="21"/>
  <c r="M434" i="21"/>
  <c r="L434" i="21"/>
  <c r="J434" i="21"/>
  <c r="I434" i="21"/>
  <c r="H434" i="21"/>
  <c r="G434" i="21"/>
  <c r="E434" i="21"/>
  <c r="W433" i="21"/>
  <c r="V433" i="21"/>
  <c r="U433" i="21"/>
  <c r="T433" i="21"/>
  <c r="S433" i="21"/>
  <c r="R433" i="21"/>
  <c r="Q433" i="21"/>
  <c r="P433" i="21"/>
  <c r="O433" i="21"/>
  <c r="N433" i="21"/>
  <c r="M433" i="21"/>
  <c r="L433" i="21"/>
  <c r="J433" i="21"/>
  <c r="I433" i="21"/>
  <c r="H433" i="21"/>
  <c r="G433" i="21"/>
  <c r="E433" i="21"/>
  <c r="W432" i="21"/>
  <c r="V432" i="21"/>
  <c r="U432" i="21"/>
  <c r="T432" i="21"/>
  <c r="S432" i="21"/>
  <c r="R432" i="21"/>
  <c r="Q432" i="21"/>
  <c r="P432" i="21"/>
  <c r="O432" i="21"/>
  <c r="N432" i="21"/>
  <c r="M432" i="21"/>
  <c r="L432" i="21"/>
  <c r="J432" i="21"/>
  <c r="I432" i="21"/>
  <c r="H432" i="21"/>
  <c r="G432" i="21"/>
  <c r="E432" i="21"/>
  <c r="W431" i="21"/>
  <c r="V431" i="21"/>
  <c r="U431" i="21"/>
  <c r="T431" i="21"/>
  <c r="S431" i="21"/>
  <c r="R431" i="21"/>
  <c r="Q431" i="21"/>
  <c r="P431" i="21"/>
  <c r="O431" i="21"/>
  <c r="N431" i="21"/>
  <c r="M431" i="21"/>
  <c r="L431" i="21"/>
  <c r="J431" i="21"/>
  <c r="I431" i="21"/>
  <c r="H431" i="21"/>
  <c r="G431" i="21"/>
  <c r="E431" i="21"/>
  <c r="W430" i="21"/>
  <c r="V430" i="21"/>
  <c r="U430" i="21"/>
  <c r="T430" i="21"/>
  <c r="S430" i="21"/>
  <c r="R430" i="21"/>
  <c r="Q430" i="21"/>
  <c r="P430" i="21"/>
  <c r="O430" i="21"/>
  <c r="N430" i="21"/>
  <c r="M430" i="21"/>
  <c r="L430" i="21"/>
  <c r="J430" i="21"/>
  <c r="I430" i="21"/>
  <c r="H430" i="21"/>
  <c r="G430" i="21"/>
  <c r="E430" i="21"/>
  <c r="W429" i="21"/>
  <c r="V429" i="21"/>
  <c r="U429" i="21"/>
  <c r="T429" i="21"/>
  <c r="S429" i="21"/>
  <c r="R429" i="21"/>
  <c r="Q429" i="21"/>
  <c r="P429" i="21"/>
  <c r="O429" i="21"/>
  <c r="N429" i="21"/>
  <c r="M429" i="21"/>
  <c r="L429" i="21"/>
  <c r="J429" i="21"/>
  <c r="I429" i="21"/>
  <c r="H429" i="21"/>
  <c r="G429" i="21"/>
  <c r="E429" i="21"/>
  <c r="W428" i="21"/>
  <c r="V428" i="21"/>
  <c r="U428" i="21"/>
  <c r="T428" i="21"/>
  <c r="S428" i="21"/>
  <c r="R428" i="21"/>
  <c r="Q428" i="21"/>
  <c r="P428" i="21"/>
  <c r="O428" i="21"/>
  <c r="N428" i="21"/>
  <c r="M428" i="21"/>
  <c r="L428" i="21"/>
  <c r="J428" i="21"/>
  <c r="I428" i="21"/>
  <c r="H428" i="21"/>
  <c r="G428" i="21"/>
  <c r="E428" i="21"/>
  <c r="W427" i="21"/>
  <c r="V427" i="21"/>
  <c r="U427" i="21"/>
  <c r="T427" i="21"/>
  <c r="S427" i="21"/>
  <c r="R427" i="21"/>
  <c r="Q427" i="21"/>
  <c r="P427" i="21"/>
  <c r="O427" i="21"/>
  <c r="N427" i="21"/>
  <c r="M427" i="21"/>
  <c r="L427" i="21"/>
  <c r="J427" i="21"/>
  <c r="I427" i="21"/>
  <c r="H427" i="21"/>
  <c r="G427" i="21"/>
  <c r="E427" i="21"/>
  <c r="W426" i="21"/>
  <c r="V426" i="21"/>
  <c r="U426" i="21"/>
  <c r="T426" i="21"/>
  <c r="S426" i="21"/>
  <c r="R426" i="21"/>
  <c r="Q426" i="21"/>
  <c r="P426" i="21"/>
  <c r="O426" i="21"/>
  <c r="N426" i="21"/>
  <c r="M426" i="21"/>
  <c r="L426" i="21"/>
  <c r="J426" i="21"/>
  <c r="I426" i="21"/>
  <c r="H426" i="21"/>
  <c r="G426" i="21"/>
  <c r="E426" i="21"/>
  <c r="W425" i="21"/>
  <c r="V425" i="21"/>
  <c r="U425" i="21"/>
  <c r="T425" i="21"/>
  <c r="S425" i="21"/>
  <c r="R425" i="21"/>
  <c r="Q425" i="21"/>
  <c r="P425" i="21"/>
  <c r="O425" i="21"/>
  <c r="N425" i="21"/>
  <c r="M425" i="21"/>
  <c r="L425" i="21"/>
  <c r="J425" i="21"/>
  <c r="I425" i="21"/>
  <c r="H425" i="21"/>
  <c r="G425" i="21"/>
  <c r="E425" i="21"/>
  <c r="W424" i="21"/>
  <c r="V424" i="21"/>
  <c r="U424" i="21"/>
  <c r="T424" i="21"/>
  <c r="S424" i="21"/>
  <c r="R424" i="21"/>
  <c r="Q424" i="21"/>
  <c r="P424" i="21"/>
  <c r="O424" i="21"/>
  <c r="N424" i="21"/>
  <c r="M424" i="21"/>
  <c r="L424" i="21"/>
  <c r="J424" i="21"/>
  <c r="I424" i="21"/>
  <c r="H424" i="21"/>
  <c r="G424" i="21"/>
  <c r="E424" i="21"/>
  <c r="W423" i="21"/>
  <c r="V423" i="21"/>
  <c r="U423" i="21"/>
  <c r="T423" i="21"/>
  <c r="S423" i="21"/>
  <c r="R423" i="21"/>
  <c r="Q423" i="21"/>
  <c r="P423" i="21"/>
  <c r="O423" i="21"/>
  <c r="N423" i="21"/>
  <c r="M423" i="21"/>
  <c r="L423" i="21"/>
  <c r="J423" i="21"/>
  <c r="I423" i="21"/>
  <c r="H423" i="21"/>
  <c r="G423" i="21"/>
  <c r="E423" i="21"/>
  <c r="W422" i="21"/>
  <c r="V422" i="21"/>
  <c r="U422" i="21"/>
  <c r="T422" i="21"/>
  <c r="S422" i="21"/>
  <c r="R422" i="21"/>
  <c r="Q422" i="21"/>
  <c r="P422" i="21"/>
  <c r="O422" i="21"/>
  <c r="N422" i="21"/>
  <c r="M422" i="21"/>
  <c r="L422" i="21"/>
  <c r="J422" i="21"/>
  <c r="I422" i="21"/>
  <c r="H422" i="21"/>
  <c r="G422" i="21"/>
  <c r="E422" i="21"/>
  <c r="W421" i="21"/>
  <c r="V421" i="21"/>
  <c r="U421" i="21"/>
  <c r="T421" i="21"/>
  <c r="S421" i="21"/>
  <c r="R421" i="21"/>
  <c r="Q421" i="21"/>
  <c r="P421" i="21"/>
  <c r="O421" i="21"/>
  <c r="N421" i="21"/>
  <c r="M421" i="21"/>
  <c r="L421" i="21"/>
  <c r="J421" i="21"/>
  <c r="I421" i="21"/>
  <c r="H421" i="21"/>
  <c r="G421" i="21"/>
  <c r="E421" i="21"/>
  <c r="W420" i="21"/>
  <c r="V420" i="21"/>
  <c r="U420" i="21"/>
  <c r="T420" i="21"/>
  <c r="S420" i="21"/>
  <c r="R420" i="21"/>
  <c r="Q420" i="21"/>
  <c r="P420" i="21"/>
  <c r="O420" i="21"/>
  <c r="N420" i="21"/>
  <c r="M420" i="21"/>
  <c r="L420" i="21"/>
  <c r="J420" i="21"/>
  <c r="I420" i="21"/>
  <c r="H420" i="21"/>
  <c r="G420" i="21"/>
  <c r="E420" i="21"/>
  <c r="W419" i="21"/>
  <c r="V419" i="21"/>
  <c r="U419" i="21"/>
  <c r="T419" i="21"/>
  <c r="S419" i="21"/>
  <c r="R419" i="21"/>
  <c r="Q419" i="21"/>
  <c r="P419" i="21"/>
  <c r="O419" i="21"/>
  <c r="N419" i="21"/>
  <c r="M419" i="21"/>
  <c r="L419" i="21"/>
  <c r="J419" i="21"/>
  <c r="I419" i="21"/>
  <c r="H419" i="21"/>
  <c r="G419" i="21"/>
  <c r="E419" i="21"/>
  <c r="W418" i="21"/>
  <c r="V418" i="21"/>
  <c r="U418" i="21"/>
  <c r="T418" i="21"/>
  <c r="S418" i="21"/>
  <c r="R418" i="21"/>
  <c r="Q418" i="21"/>
  <c r="P418" i="21"/>
  <c r="O418" i="21"/>
  <c r="N418" i="21"/>
  <c r="M418" i="21"/>
  <c r="L418" i="21"/>
  <c r="J418" i="21"/>
  <c r="I418" i="21"/>
  <c r="H418" i="21"/>
  <c r="G418" i="21"/>
  <c r="E418" i="21"/>
  <c r="W417" i="21"/>
  <c r="V417" i="21"/>
  <c r="U417" i="21"/>
  <c r="T417" i="21"/>
  <c r="S417" i="21"/>
  <c r="R417" i="21"/>
  <c r="Q417" i="21"/>
  <c r="P417" i="21"/>
  <c r="O417" i="21"/>
  <c r="N417" i="21"/>
  <c r="M417" i="21"/>
  <c r="L417" i="21"/>
  <c r="J417" i="21"/>
  <c r="I417" i="21"/>
  <c r="H417" i="21"/>
  <c r="G417" i="21"/>
  <c r="E417" i="21"/>
  <c r="W416" i="21"/>
  <c r="V416" i="21"/>
  <c r="U416" i="21"/>
  <c r="T416" i="21"/>
  <c r="S416" i="21"/>
  <c r="R416" i="21"/>
  <c r="Q416" i="21"/>
  <c r="P416" i="21"/>
  <c r="O416" i="21"/>
  <c r="N416" i="21"/>
  <c r="M416" i="21"/>
  <c r="L416" i="21"/>
  <c r="J416" i="21"/>
  <c r="I416" i="21"/>
  <c r="H416" i="21"/>
  <c r="G416" i="21"/>
  <c r="E416" i="21"/>
  <c r="W415" i="21"/>
  <c r="V415" i="21"/>
  <c r="U415" i="21"/>
  <c r="T415" i="21"/>
  <c r="S415" i="21"/>
  <c r="R415" i="21"/>
  <c r="Q415" i="21"/>
  <c r="P415" i="21"/>
  <c r="O415" i="21"/>
  <c r="N415" i="21"/>
  <c r="M415" i="21"/>
  <c r="L415" i="21"/>
  <c r="J415" i="21"/>
  <c r="I415" i="21"/>
  <c r="H415" i="21"/>
  <c r="G415" i="21"/>
  <c r="E415" i="21"/>
  <c r="W414" i="21"/>
  <c r="V414" i="21"/>
  <c r="U414" i="21"/>
  <c r="T414" i="21"/>
  <c r="S414" i="21"/>
  <c r="R414" i="21"/>
  <c r="Q414" i="21"/>
  <c r="P414" i="21"/>
  <c r="O414" i="21"/>
  <c r="N414" i="21"/>
  <c r="M414" i="21"/>
  <c r="L414" i="21"/>
  <c r="J414" i="21"/>
  <c r="I414" i="21"/>
  <c r="H414" i="21"/>
  <c r="G414" i="21"/>
  <c r="E414" i="21"/>
  <c r="W412" i="21"/>
  <c r="V412" i="21"/>
  <c r="U412" i="21"/>
  <c r="T412" i="21"/>
  <c r="S412" i="21"/>
  <c r="R412" i="21"/>
  <c r="Q412" i="21"/>
  <c r="P412" i="21"/>
  <c r="O412" i="21"/>
  <c r="N412" i="21"/>
  <c r="M412" i="21"/>
  <c r="L412" i="21"/>
  <c r="J412" i="21"/>
  <c r="I412" i="21"/>
  <c r="H412" i="21"/>
  <c r="G412" i="21"/>
  <c r="E412" i="21"/>
  <c r="W411" i="21"/>
  <c r="V411" i="21"/>
  <c r="U411" i="21"/>
  <c r="T411" i="21"/>
  <c r="S411" i="21"/>
  <c r="R411" i="21"/>
  <c r="Q411" i="21"/>
  <c r="P411" i="21"/>
  <c r="O411" i="21"/>
  <c r="N411" i="21"/>
  <c r="M411" i="21"/>
  <c r="L411" i="21"/>
  <c r="J411" i="21"/>
  <c r="I411" i="21"/>
  <c r="H411" i="21"/>
  <c r="G411" i="21"/>
  <c r="E411" i="21"/>
  <c r="W410" i="21"/>
  <c r="V410" i="21"/>
  <c r="U410" i="21"/>
  <c r="T410" i="21"/>
  <c r="S410" i="21"/>
  <c r="R410" i="21"/>
  <c r="Q410" i="21"/>
  <c r="P410" i="21"/>
  <c r="O410" i="21"/>
  <c r="N410" i="21"/>
  <c r="M410" i="21"/>
  <c r="L410" i="21"/>
  <c r="J410" i="21"/>
  <c r="I410" i="21"/>
  <c r="H410" i="21"/>
  <c r="G410" i="21"/>
  <c r="E410" i="21"/>
  <c r="W409" i="21"/>
  <c r="V409" i="21"/>
  <c r="U409" i="21"/>
  <c r="T409" i="21"/>
  <c r="S409" i="21"/>
  <c r="R409" i="21"/>
  <c r="Q409" i="21"/>
  <c r="P409" i="21"/>
  <c r="O409" i="21"/>
  <c r="N409" i="21"/>
  <c r="M409" i="21"/>
  <c r="L409" i="21"/>
  <c r="J409" i="21"/>
  <c r="I409" i="21"/>
  <c r="H409" i="21"/>
  <c r="G409" i="21"/>
  <c r="E409" i="21"/>
  <c r="W408" i="21"/>
  <c r="V408" i="21"/>
  <c r="U408" i="21"/>
  <c r="T408" i="21"/>
  <c r="S408" i="21"/>
  <c r="R408" i="21"/>
  <c r="Q408" i="21"/>
  <c r="P408" i="21"/>
  <c r="O408" i="21"/>
  <c r="N408" i="21"/>
  <c r="M408" i="21"/>
  <c r="L408" i="21"/>
  <c r="J408" i="21"/>
  <c r="I408" i="21"/>
  <c r="H408" i="21"/>
  <c r="G408" i="21"/>
  <c r="E408" i="21"/>
  <c r="W407" i="21"/>
  <c r="V407" i="21"/>
  <c r="U407" i="21"/>
  <c r="T407" i="21"/>
  <c r="S407" i="21"/>
  <c r="R407" i="21"/>
  <c r="Q407" i="21"/>
  <c r="P407" i="21"/>
  <c r="O407" i="21"/>
  <c r="N407" i="21"/>
  <c r="M407" i="21"/>
  <c r="L407" i="21"/>
  <c r="J407" i="21"/>
  <c r="I407" i="21"/>
  <c r="H407" i="21"/>
  <c r="G407" i="21"/>
  <c r="E407" i="21"/>
  <c r="W406" i="21"/>
  <c r="V406" i="21"/>
  <c r="U406" i="21"/>
  <c r="T406" i="21"/>
  <c r="S406" i="21"/>
  <c r="R406" i="21"/>
  <c r="Q406" i="21"/>
  <c r="P406" i="21"/>
  <c r="O406" i="21"/>
  <c r="N406" i="21"/>
  <c r="M406" i="21"/>
  <c r="L406" i="21"/>
  <c r="J406" i="21"/>
  <c r="I406" i="21"/>
  <c r="H406" i="21"/>
  <c r="G406" i="21"/>
  <c r="E406" i="21"/>
  <c r="W405" i="21"/>
  <c r="V405" i="21"/>
  <c r="U405" i="21"/>
  <c r="T405" i="21"/>
  <c r="S405" i="21"/>
  <c r="R405" i="21"/>
  <c r="Q405" i="21"/>
  <c r="P405" i="21"/>
  <c r="O405" i="21"/>
  <c r="N405" i="21"/>
  <c r="M405" i="21"/>
  <c r="L405" i="21"/>
  <c r="J405" i="21"/>
  <c r="I405" i="21"/>
  <c r="H405" i="21"/>
  <c r="G405" i="21"/>
  <c r="E405" i="21"/>
  <c r="W404" i="21"/>
  <c r="V404" i="21"/>
  <c r="U404" i="21"/>
  <c r="T404" i="21"/>
  <c r="S404" i="21"/>
  <c r="R404" i="21"/>
  <c r="Q404" i="21"/>
  <c r="P404" i="21"/>
  <c r="O404" i="21"/>
  <c r="N404" i="21"/>
  <c r="M404" i="21"/>
  <c r="L404" i="21"/>
  <c r="J404" i="21"/>
  <c r="I404" i="21"/>
  <c r="H404" i="21"/>
  <c r="G404" i="21"/>
  <c r="E404" i="21"/>
  <c r="W403" i="21"/>
  <c r="V403" i="21"/>
  <c r="U403" i="21"/>
  <c r="T403" i="21"/>
  <c r="S403" i="21"/>
  <c r="R403" i="21"/>
  <c r="Q403" i="21"/>
  <c r="P403" i="21"/>
  <c r="O403" i="21"/>
  <c r="N403" i="21"/>
  <c r="M403" i="21"/>
  <c r="L403" i="21"/>
  <c r="J403" i="21"/>
  <c r="I403" i="21"/>
  <c r="H403" i="21"/>
  <c r="G403" i="21"/>
  <c r="E403" i="21"/>
  <c r="W402" i="21"/>
  <c r="V402" i="21"/>
  <c r="U402" i="21"/>
  <c r="T402" i="21"/>
  <c r="S402" i="21"/>
  <c r="R402" i="21"/>
  <c r="Q402" i="21"/>
  <c r="P402" i="21"/>
  <c r="O402" i="21"/>
  <c r="N402" i="21"/>
  <c r="M402" i="21"/>
  <c r="L402" i="21"/>
  <c r="J402" i="21"/>
  <c r="I402" i="21"/>
  <c r="H402" i="21"/>
  <c r="G402" i="21"/>
  <c r="E402" i="21"/>
  <c r="W401" i="21"/>
  <c r="V401" i="21"/>
  <c r="U401" i="21"/>
  <c r="T401" i="21"/>
  <c r="S401" i="21"/>
  <c r="R401" i="21"/>
  <c r="Q401" i="21"/>
  <c r="P401" i="21"/>
  <c r="O401" i="21"/>
  <c r="N401" i="21"/>
  <c r="M401" i="21"/>
  <c r="L401" i="21"/>
  <c r="J401" i="21"/>
  <c r="I401" i="21"/>
  <c r="H401" i="21"/>
  <c r="G401" i="21"/>
  <c r="E401" i="21"/>
  <c r="W400" i="21"/>
  <c r="V400" i="21"/>
  <c r="U400" i="21"/>
  <c r="T400" i="21"/>
  <c r="S400" i="21"/>
  <c r="R400" i="21"/>
  <c r="Q400" i="21"/>
  <c r="P400" i="21"/>
  <c r="O400" i="21"/>
  <c r="N400" i="21"/>
  <c r="M400" i="21"/>
  <c r="L400" i="21"/>
  <c r="J400" i="21"/>
  <c r="I400" i="21"/>
  <c r="H400" i="21"/>
  <c r="G400" i="21"/>
  <c r="E400" i="21"/>
  <c r="W399" i="21"/>
  <c r="V399" i="21"/>
  <c r="U399" i="21"/>
  <c r="T399" i="21"/>
  <c r="S399" i="21"/>
  <c r="R399" i="21"/>
  <c r="Q399" i="21"/>
  <c r="P399" i="21"/>
  <c r="O399" i="21"/>
  <c r="N399" i="21"/>
  <c r="M399" i="21"/>
  <c r="L399" i="21"/>
  <c r="J399" i="21"/>
  <c r="I399" i="21"/>
  <c r="H399" i="21"/>
  <c r="G399" i="21"/>
  <c r="E399" i="21"/>
  <c r="W398" i="21"/>
  <c r="V398" i="21"/>
  <c r="U398" i="21"/>
  <c r="T398" i="21"/>
  <c r="S398" i="21"/>
  <c r="R398" i="21"/>
  <c r="Q398" i="21"/>
  <c r="P398" i="21"/>
  <c r="O398" i="21"/>
  <c r="N398" i="21"/>
  <c r="M398" i="21"/>
  <c r="L398" i="21"/>
  <c r="J398" i="21"/>
  <c r="I398" i="21"/>
  <c r="H398" i="21"/>
  <c r="G398" i="21"/>
  <c r="E398" i="21"/>
  <c r="W397" i="21"/>
  <c r="V397" i="21"/>
  <c r="U397" i="21"/>
  <c r="T397" i="21"/>
  <c r="S397" i="21"/>
  <c r="R397" i="21"/>
  <c r="Q397" i="21"/>
  <c r="P397" i="21"/>
  <c r="O397" i="21"/>
  <c r="N397" i="21"/>
  <c r="M397" i="21"/>
  <c r="L397" i="21"/>
  <c r="J397" i="21" l="1"/>
  <c r="I397" i="21"/>
  <c r="H397" i="21"/>
  <c r="G397" i="21"/>
  <c r="E397" i="21"/>
  <c r="E293" i="21"/>
  <c r="H293" i="21"/>
  <c r="G293" i="21"/>
  <c r="F293" i="21"/>
  <c r="W476" i="21" l="1"/>
  <c r="J80" i="23" s="1"/>
  <c r="V476" i="21"/>
  <c r="J76" i="23" s="1"/>
  <c r="U476" i="21"/>
  <c r="J72" i="23" s="1"/>
  <c r="T476" i="21"/>
  <c r="J68" i="23" s="1"/>
  <c r="S476" i="21"/>
  <c r="J64" i="23" s="1"/>
  <c r="R476" i="21"/>
  <c r="J60" i="23" s="1"/>
  <c r="Q476" i="21"/>
  <c r="J56" i="23" s="1"/>
  <c r="P476" i="21"/>
  <c r="J52" i="23" s="1"/>
  <c r="O476" i="21"/>
  <c r="J48" i="23" s="1"/>
  <c r="N476" i="21"/>
  <c r="J44" i="23" s="1"/>
  <c r="M476" i="21"/>
  <c r="L476" i="21"/>
  <c r="J36" i="23" s="1"/>
  <c r="K476" i="21"/>
  <c r="J476" i="21"/>
  <c r="J28" i="23" s="1"/>
  <c r="I476" i="21"/>
  <c r="J24" i="23" s="1"/>
  <c r="H476" i="21"/>
  <c r="J20" i="23" s="1"/>
  <c r="G476" i="21"/>
  <c r="J16" i="23" s="1"/>
  <c r="F476" i="21"/>
  <c r="J12" i="23" s="1"/>
  <c r="E476" i="21"/>
  <c r="J8" i="23" s="1"/>
  <c r="D465" i="21"/>
  <c r="D464" i="21"/>
  <c r="D460" i="21"/>
  <c r="D456" i="21"/>
  <c r="D452" i="21"/>
  <c r="D448" i="21"/>
  <c r="D444" i="21"/>
  <c r="D436" i="21"/>
  <c r="D432" i="21"/>
  <c r="D428" i="21"/>
  <c r="D424" i="21"/>
  <c r="D420" i="21"/>
  <c r="W474" i="21"/>
  <c r="S474" i="21"/>
  <c r="O474" i="21"/>
  <c r="K474" i="21"/>
  <c r="G474" i="21"/>
  <c r="Y413" i="21"/>
  <c r="E413" i="21"/>
  <c r="D407" i="21"/>
  <c r="D403" i="21"/>
  <c r="D399" i="21"/>
  <c r="T413" i="21"/>
  <c r="H413" i="21"/>
  <c r="W413" i="21"/>
  <c r="S413" i="21"/>
  <c r="R413" i="21"/>
  <c r="O413" i="21"/>
  <c r="K413" i="21"/>
  <c r="K478" i="21" l="1"/>
  <c r="T12" i="28"/>
  <c r="J30" i="23"/>
  <c r="O477" i="21"/>
  <c r="S16" i="28"/>
  <c r="J45" i="23"/>
  <c r="R477" i="21"/>
  <c r="J57" i="23"/>
  <c r="S19" i="28"/>
  <c r="O478" i="21"/>
  <c r="T16" i="28"/>
  <c r="J46" i="23"/>
  <c r="K477" i="21"/>
  <c r="J29" i="23"/>
  <c r="S12" i="28"/>
  <c r="H477" i="21"/>
  <c r="S9" i="28"/>
  <c r="J17" i="23"/>
  <c r="S477" i="21"/>
  <c r="J61" i="23"/>
  <c r="S20" i="28"/>
  <c r="S478" i="21"/>
  <c r="T20" i="28"/>
  <c r="J62" i="23"/>
  <c r="T477" i="21"/>
  <c r="J65" i="23"/>
  <c r="S21" i="28"/>
  <c r="J32" i="23"/>
  <c r="J40" i="23"/>
  <c r="G478" i="21"/>
  <c r="T8" i="28"/>
  <c r="J14" i="23"/>
  <c r="E477" i="21"/>
  <c r="S6" i="28"/>
  <c r="J5" i="23"/>
  <c r="W478" i="21"/>
  <c r="T24" i="28"/>
  <c r="J78" i="23"/>
  <c r="W477" i="21"/>
  <c r="S24" i="28"/>
  <c r="J77" i="23"/>
  <c r="D397" i="21"/>
  <c r="D476" i="21"/>
  <c r="D416" i="21"/>
  <c r="L413" i="21"/>
  <c r="P413" i="21"/>
  <c r="D398" i="21"/>
  <c r="D402" i="21"/>
  <c r="D406" i="21"/>
  <c r="D410" i="21"/>
  <c r="H474" i="21"/>
  <c r="L474" i="21"/>
  <c r="P474" i="21"/>
  <c r="T474" i="21"/>
  <c r="D415" i="21"/>
  <c r="D419" i="21"/>
  <c r="D423" i="21"/>
  <c r="D427" i="21"/>
  <c r="D431" i="21"/>
  <c r="D435" i="21"/>
  <c r="D439" i="21"/>
  <c r="D443" i="21"/>
  <c r="D447" i="21"/>
  <c r="D451" i="21"/>
  <c r="D455" i="21"/>
  <c r="D459" i="21"/>
  <c r="D463" i="21"/>
  <c r="D468" i="21"/>
  <c r="D469" i="21"/>
  <c r="D440" i="21"/>
  <c r="D467" i="21"/>
  <c r="D411" i="21"/>
  <c r="I413" i="21"/>
  <c r="M413" i="21"/>
  <c r="Q413" i="21"/>
  <c r="U413" i="21"/>
  <c r="F413" i="21"/>
  <c r="D401" i="21"/>
  <c r="D405" i="21"/>
  <c r="D409" i="21"/>
  <c r="U474" i="21"/>
  <c r="J413" i="21"/>
  <c r="N413" i="21"/>
  <c r="V413" i="21"/>
  <c r="G413" i="21"/>
  <c r="D400" i="21"/>
  <c r="D404" i="21"/>
  <c r="D408" i="21"/>
  <c r="D412" i="21"/>
  <c r="K475" i="21"/>
  <c r="K479" i="21" s="1"/>
  <c r="S475" i="21"/>
  <c r="S479" i="21" s="1"/>
  <c r="O475" i="21"/>
  <c r="O479" i="21" s="1"/>
  <c r="W475" i="21"/>
  <c r="W479" i="21" s="1"/>
  <c r="D418" i="21"/>
  <c r="D422" i="21"/>
  <c r="D426" i="21"/>
  <c r="D430" i="21"/>
  <c r="D434" i="21"/>
  <c r="D438" i="21"/>
  <c r="D442" i="21"/>
  <c r="D446" i="21"/>
  <c r="D450" i="21"/>
  <c r="D454" i="21"/>
  <c r="D458" i="21"/>
  <c r="D462" i="21"/>
  <c r="E474" i="21"/>
  <c r="D414" i="21"/>
  <c r="I474" i="21"/>
  <c r="M474" i="21"/>
  <c r="Q474" i="21"/>
  <c r="F474" i="21"/>
  <c r="J474" i="21"/>
  <c r="N474" i="21"/>
  <c r="R474" i="21"/>
  <c r="V474" i="21"/>
  <c r="D417" i="21"/>
  <c r="D421" i="21"/>
  <c r="D425" i="21"/>
  <c r="D429" i="21"/>
  <c r="D433" i="21"/>
  <c r="D437" i="21"/>
  <c r="D441" i="21"/>
  <c r="D445" i="21"/>
  <c r="D449" i="21"/>
  <c r="D453" i="21"/>
  <c r="D457" i="21"/>
  <c r="D461" i="21"/>
  <c r="D466" i="21"/>
  <c r="U20" i="28" l="1"/>
  <c r="I478" i="21"/>
  <c r="T10" i="28"/>
  <c r="J22" i="23"/>
  <c r="U477" i="21"/>
  <c r="J69" i="23"/>
  <c r="S22" i="28"/>
  <c r="V478" i="21"/>
  <c r="T23" i="28"/>
  <c r="J74" i="23"/>
  <c r="N477" i="21"/>
  <c r="S15" i="28"/>
  <c r="J41" i="23"/>
  <c r="Q477" i="21"/>
  <c r="J53" i="23"/>
  <c r="S18" i="28"/>
  <c r="H478" i="21"/>
  <c r="T9" i="28"/>
  <c r="U9" i="28" s="1"/>
  <c r="J18" i="23"/>
  <c r="U12" i="28"/>
  <c r="J478" i="21"/>
  <c r="T11" i="28"/>
  <c r="J26" i="23"/>
  <c r="R478" i="21"/>
  <c r="T19" i="28"/>
  <c r="J58" i="23"/>
  <c r="Q478" i="21"/>
  <c r="T18" i="28"/>
  <c r="J54" i="23"/>
  <c r="J477" i="21"/>
  <c r="S11" i="28"/>
  <c r="J25" i="23"/>
  <c r="V477" i="21"/>
  <c r="S23" i="28"/>
  <c r="J73" i="23"/>
  <c r="N478" i="21"/>
  <c r="T15" i="28"/>
  <c r="J42" i="23"/>
  <c r="U478" i="21"/>
  <c r="T22" i="28"/>
  <c r="J70" i="23"/>
  <c r="I477" i="21"/>
  <c r="J21" i="23"/>
  <c r="S10" i="28"/>
  <c r="U16" i="28"/>
  <c r="T478" i="21"/>
  <c r="T21" i="28"/>
  <c r="U21" i="28" s="1"/>
  <c r="J66" i="23"/>
  <c r="M477" i="21"/>
  <c r="S14" i="28"/>
  <c r="J37" i="23"/>
  <c r="M478" i="21"/>
  <c r="T14" i="28"/>
  <c r="J38" i="23"/>
  <c r="S8" i="28"/>
  <c r="U8" i="28" s="1"/>
  <c r="J13" i="23"/>
  <c r="F477" i="21"/>
  <c r="J9" i="23"/>
  <c r="S7" i="28"/>
  <c r="F478" i="21"/>
  <c r="T7" i="28"/>
  <c r="J10" i="23"/>
  <c r="E478" i="21"/>
  <c r="J6" i="23"/>
  <c r="T6" i="28"/>
  <c r="U6" i="28" s="1"/>
  <c r="P478" i="21"/>
  <c r="T17" i="28"/>
  <c r="J50" i="23"/>
  <c r="P477" i="21"/>
  <c r="J49" i="23"/>
  <c r="S17" i="28"/>
  <c r="U17" i="28" s="1"/>
  <c r="U24" i="28"/>
  <c r="L477" i="21"/>
  <c r="S13" i="28"/>
  <c r="J33" i="23"/>
  <c r="L478" i="21"/>
  <c r="J34" i="23"/>
  <c r="T13" i="28"/>
  <c r="U475" i="21"/>
  <c r="U479" i="21" s="1"/>
  <c r="G475" i="21"/>
  <c r="G479" i="21" s="1"/>
  <c r="G477" i="21"/>
  <c r="T475" i="21"/>
  <c r="T479" i="21" s="1"/>
  <c r="L475" i="21"/>
  <c r="L479" i="21" s="1"/>
  <c r="P475" i="21"/>
  <c r="P479" i="21" s="1"/>
  <c r="D413" i="21"/>
  <c r="H475" i="21"/>
  <c r="H479" i="21" s="1"/>
  <c r="F475" i="21"/>
  <c r="F479" i="21" s="1"/>
  <c r="V475" i="21"/>
  <c r="V479" i="21" s="1"/>
  <c r="J475" i="21"/>
  <c r="J479" i="21" s="1"/>
  <c r="I475" i="21"/>
  <c r="I479" i="21" s="1"/>
  <c r="D474" i="21"/>
  <c r="E475" i="21"/>
  <c r="E479" i="21" s="1"/>
  <c r="Q475" i="21"/>
  <c r="Q479" i="21" s="1"/>
  <c r="R475" i="21"/>
  <c r="R479" i="21" s="1"/>
  <c r="N475" i="21"/>
  <c r="N479" i="21" s="1"/>
  <c r="M475" i="21"/>
  <c r="M479" i="21" s="1"/>
  <c r="I16" i="23"/>
  <c r="H16" i="23"/>
  <c r="G16" i="23"/>
  <c r="F16" i="23"/>
  <c r="E16" i="23"/>
  <c r="I12" i="23"/>
  <c r="H12" i="23"/>
  <c r="G12" i="23"/>
  <c r="F12" i="23"/>
  <c r="E12" i="23"/>
  <c r="I8" i="23"/>
  <c r="H8" i="23"/>
  <c r="G8" i="23"/>
  <c r="F8" i="23"/>
  <c r="E8" i="23"/>
  <c r="U19" i="28" l="1"/>
  <c r="U10" i="28"/>
  <c r="U11" i="28"/>
  <c r="U18" i="28"/>
  <c r="U15" i="28"/>
  <c r="U23" i="28"/>
  <c r="U22" i="28"/>
  <c r="U7" i="28"/>
  <c r="U14" i="28"/>
  <c r="T25" i="28"/>
  <c r="S25" i="28"/>
  <c r="U13" i="28"/>
  <c r="Q16" i="23"/>
  <c r="D475" i="21"/>
  <c r="D480" i="21" s="1"/>
  <c r="W308" i="21"/>
  <c r="V308" i="21"/>
  <c r="U308" i="21"/>
  <c r="T308" i="21"/>
  <c r="S308" i="21"/>
  <c r="R308" i="21"/>
  <c r="Q308" i="21"/>
  <c r="P308" i="21"/>
  <c r="O308" i="21"/>
  <c r="N308" i="21"/>
  <c r="M308" i="21"/>
  <c r="L308" i="21"/>
  <c r="K308" i="21"/>
  <c r="J308" i="21"/>
  <c r="I308" i="21"/>
  <c r="H308" i="21"/>
  <c r="G308" i="21"/>
  <c r="F308" i="21"/>
  <c r="E308" i="21"/>
  <c r="W366" i="21"/>
  <c r="V366" i="21"/>
  <c r="U366" i="21"/>
  <c r="T366" i="21"/>
  <c r="S366" i="21"/>
  <c r="R366" i="21"/>
  <c r="Q366" i="21"/>
  <c r="P366" i="21"/>
  <c r="O366" i="21"/>
  <c r="N366" i="21"/>
  <c r="M366" i="21"/>
  <c r="L366" i="21"/>
  <c r="K366" i="21"/>
  <c r="J366" i="21"/>
  <c r="I366" i="21"/>
  <c r="H366" i="21"/>
  <c r="G366" i="21"/>
  <c r="F366" i="21"/>
  <c r="E366" i="21"/>
  <c r="W365" i="21"/>
  <c r="V365" i="21"/>
  <c r="U365" i="21"/>
  <c r="T365" i="21"/>
  <c r="S365" i="21"/>
  <c r="R365" i="21"/>
  <c r="Q365" i="21"/>
  <c r="P365" i="21"/>
  <c r="O365" i="21"/>
  <c r="N365" i="21"/>
  <c r="M365" i="21"/>
  <c r="L365" i="21"/>
  <c r="K365" i="21"/>
  <c r="J365" i="21"/>
  <c r="I365" i="21"/>
  <c r="H365" i="21"/>
  <c r="G365" i="21"/>
  <c r="F365" i="21"/>
  <c r="E365" i="21"/>
  <c r="W364" i="21"/>
  <c r="V364" i="21"/>
  <c r="U364" i="21"/>
  <c r="T364" i="21"/>
  <c r="S364" i="21"/>
  <c r="R364" i="21"/>
  <c r="Q364" i="21"/>
  <c r="P364" i="21"/>
  <c r="O364" i="21"/>
  <c r="N364" i="21"/>
  <c r="M364" i="21"/>
  <c r="L364" i="21"/>
  <c r="K364" i="21"/>
  <c r="J364" i="21"/>
  <c r="I364" i="21"/>
  <c r="H364" i="21"/>
  <c r="G364" i="21"/>
  <c r="F364" i="21"/>
  <c r="E364" i="21"/>
  <c r="W369" i="21"/>
  <c r="V369" i="21"/>
  <c r="U369" i="21"/>
  <c r="T369" i="21"/>
  <c r="S369" i="21"/>
  <c r="R369" i="21"/>
  <c r="Q369" i="21"/>
  <c r="P369" i="21"/>
  <c r="O369" i="21"/>
  <c r="N369" i="21"/>
  <c r="M369" i="21"/>
  <c r="L369" i="21"/>
  <c r="K369" i="21"/>
  <c r="J369" i="21"/>
  <c r="I369" i="21"/>
  <c r="H369" i="21"/>
  <c r="G369" i="21"/>
  <c r="F369" i="21"/>
  <c r="E369" i="21"/>
  <c r="W363" i="21"/>
  <c r="V363" i="21"/>
  <c r="U363" i="21"/>
  <c r="T363" i="21"/>
  <c r="S363" i="21"/>
  <c r="R363" i="21"/>
  <c r="Q363" i="21"/>
  <c r="P363" i="21"/>
  <c r="O363" i="21"/>
  <c r="N363" i="21"/>
  <c r="M363" i="21"/>
  <c r="L363" i="21"/>
  <c r="K363" i="21"/>
  <c r="J363" i="21"/>
  <c r="I363" i="21"/>
  <c r="H363" i="21"/>
  <c r="G363" i="21"/>
  <c r="F363" i="21"/>
  <c r="E363" i="21"/>
  <c r="W362" i="21"/>
  <c r="V362" i="21"/>
  <c r="U362" i="21"/>
  <c r="T362" i="21"/>
  <c r="S362" i="21"/>
  <c r="R362" i="21"/>
  <c r="Q362" i="21"/>
  <c r="P362" i="21"/>
  <c r="O362" i="21"/>
  <c r="N362" i="21"/>
  <c r="M362" i="21"/>
  <c r="L362" i="21"/>
  <c r="K362" i="21"/>
  <c r="J362" i="21"/>
  <c r="I362" i="21"/>
  <c r="H362" i="21"/>
  <c r="G362" i="21"/>
  <c r="F362" i="21"/>
  <c r="E362" i="21"/>
  <c r="W361" i="21"/>
  <c r="V361" i="21"/>
  <c r="U361" i="21"/>
  <c r="T361" i="21"/>
  <c r="S361" i="21"/>
  <c r="R361" i="21"/>
  <c r="Q361" i="21"/>
  <c r="P361" i="21"/>
  <c r="O361" i="21"/>
  <c r="N361" i="21"/>
  <c r="M361" i="21"/>
  <c r="L361" i="21"/>
  <c r="K361" i="21"/>
  <c r="J361" i="21"/>
  <c r="I361" i="21"/>
  <c r="H361" i="21"/>
  <c r="G361" i="21"/>
  <c r="F361" i="21"/>
  <c r="E361" i="21"/>
  <c r="W360" i="21"/>
  <c r="V360" i="21"/>
  <c r="U360" i="21"/>
  <c r="T360" i="21"/>
  <c r="S360" i="21"/>
  <c r="R360" i="21"/>
  <c r="Q360" i="21"/>
  <c r="P360" i="21"/>
  <c r="O360" i="21"/>
  <c r="N360" i="21"/>
  <c r="M360" i="21"/>
  <c r="L360" i="21"/>
  <c r="K360" i="21"/>
  <c r="J360" i="21"/>
  <c r="I360" i="21"/>
  <c r="H360" i="21"/>
  <c r="G360" i="21"/>
  <c r="F360" i="21"/>
  <c r="E360" i="21"/>
  <c r="W359" i="21"/>
  <c r="V359" i="21"/>
  <c r="U359" i="21"/>
  <c r="T359" i="21"/>
  <c r="S359" i="21"/>
  <c r="R359" i="21"/>
  <c r="Q359" i="21"/>
  <c r="P359" i="21"/>
  <c r="O359" i="21"/>
  <c r="N359" i="21"/>
  <c r="M359" i="21"/>
  <c r="L359" i="21"/>
  <c r="K359" i="21"/>
  <c r="J359" i="21"/>
  <c r="I359" i="21"/>
  <c r="H359" i="21"/>
  <c r="G359" i="21"/>
  <c r="F359" i="21"/>
  <c r="E359" i="21"/>
  <c r="W358" i="21"/>
  <c r="V358" i="21"/>
  <c r="U358" i="21"/>
  <c r="T358" i="21"/>
  <c r="S358" i="21"/>
  <c r="R358" i="21"/>
  <c r="Q358" i="21"/>
  <c r="P358" i="21"/>
  <c r="O358" i="21"/>
  <c r="N358" i="21"/>
  <c r="M358" i="21"/>
  <c r="L358" i="21"/>
  <c r="K358" i="21"/>
  <c r="J358" i="21"/>
  <c r="I358" i="21"/>
  <c r="H358" i="21"/>
  <c r="G358" i="21"/>
  <c r="F358" i="21"/>
  <c r="E358" i="21"/>
  <c r="W357" i="21"/>
  <c r="V357" i="21"/>
  <c r="U357" i="21"/>
  <c r="T357" i="21"/>
  <c r="S357" i="21"/>
  <c r="R357" i="21"/>
  <c r="Q357" i="21"/>
  <c r="P357" i="21"/>
  <c r="O357" i="21"/>
  <c r="N357" i="21"/>
  <c r="M357" i="21"/>
  <c r="L357" i="21"/>
  <c r="K357" i="21"/>
  <c r="J357" i="21"/>
  <c r="I357" i="21"/>
  <c r="H357" i="21"/>
  <c r="G357" i="21"/>
  <c r="F357" i="21"/>
  <c r="E357" i="21"/>
  <c r="W356" i="21"/>
  <c r="V356" i="21"/>
  <c r="U356" i="21"/>
  <c r="T356" i="21"/>
  <c r="S356" i="21"/>
  <c r="R356" i="21"/>
  <c r="Q356" i="21"/>
  <c r="P356" i="21"/>
  <c r="O356" i="21"/>
  <c r="N356" i="21"/>
  <c r="M356" i="21"/>
  <c r="L356" i="21"/>
  <c r="K356" i="21"/>
  <c r="J356" i="21"/>
  <c r="I356" i="21"/>
  <c r="H356" i="21"/>
  <c r="G356" i="21"/>
  <c r="F356" i="21"/>
  <c r="E356" i="21"/>
  <c r="W355" i="21"/>
  <c r="V355" i="21"/>
  <c r="U355" i="21"/>
  <c r="T355" i="21"/>
  <c r="S355" i="21"/>
  <c r="R355" i="21"/>
  <c r="Q355" i="21"/>
  <c r="P355" i="21"/>
  <c r="O355" i="21"/>
  <c r="N355" i="21"/>
  <c r="M355" i="21"/>
  <c r="L355" i="21"/>
  <c r="K355" i="21"/>
  <c r="J355" i="21"/>
  <c r="I355" i="21"/>
  <c r="H355" i="21"/>
  <c r="G355" i="21"/>
  <c r="F355" i="21"/>
  <c r="E355" i="21"/>
  <c r="W354" i="21"/>
  <c r="V354" i="21"/>
  <c r="U354" i="21"/>
  <c r="T354" i="21"/>
  <c r="S354" i="21"/>
  <c r="R354" i="21"/>
  <c r="Q354" i="21"/>
  <c r="P354" i="21"/>
  <c r="O354" i="21"/>
  <c r="N354" i="21"/>
  <c r="M354" i="21"/>
  <c r="L354" i="21"/>
  <c r="K354" i="21"/>
  <c r="J354" i="21"/>
  <c r="I354" i="21"/>
  <c r="H354" i="21"/>
  <c r="G354" i="21"/>
  <c r="F354" i="21"/>
  <c r="E354" i="21"/>
  <c r="W353" i="21"/>
  <c r="V353" i="21"/>
  <c r="U353" i="21"/>
  <c r="T353" i="21"/>
  <c r="S353" i="21"/>
  <c r="R353" i="21"/>
  <c r="Q353" i="21"/>
  <c r="P353" i="21"/>
  <c r="O353" i="21"/>
  <c r="N353" i="21"/>
  <c r="M353" i="21"/>
  <c r="L353" i="21"/>
  <c r="K353" i="21"/>
  <c r="J353" i="21"/>
  <c r="I353" i="21"/>
  <c r="H353" i="21"/>
  <c r="G353" i="21"/>
  <c r="F353" i="21"/>
  <c r="E353" i="21"/>
  <c r="W352" i="21"/>
  <c r="V352" i="21"/>
  <c r="U352" i="21"/>
  <c r="T352" i="21"/>
  <c r="S352" i="21"/>
  <c r="R352" i="21"/>
  <c r="Q352" i="21"/>
  <c r="P352" i="21"/>
  <c r="O352" i="21"/>
  <c r="N352" i="21"/>
  <c r="M352" i="21"/>
  <c r="L352" i="21"/>
  <c r="K352" i="21"/>
  <c r="J352" i="21"/>
  <c r="I352" i="21"/>
  <c r="H352" i="21"/>
  <c r="G352" i="21"/>
  <c r="F352" i="21"/>
  <c r="E352" i="21"/>
  <c r="W351" i="21"/>
  <c r="V351" i="21"/>
  <c r="U351" i="21"/>
  <c r="T351" i="21"/>
  <c r="S351" i="21"/>
  <c r="R351" i="21"/>
  <c r="Q351" i="21"/>
  <c r="P351" i="21"/>
  <c r="O351" i="21"/>
  <c r="N351" i="21"/>
  <c r="M351" i="21"/>
  <c r="L351" i="21"/>
  <c r="K351" i="21"/>
  <c r="J351" i="21"/>
  <c r="I351" i="21"/>
  <c r="H351" i="21"/>
  <c r="G351" i="21"/>
  <c r="F351" i="21"/>
  <c r="E351" i="21"/>
  <c r="W350" i="21"/>
  <c r="V350" i="21"/>
  <c r="U350" i="21"/>
  <c r="T350" i="21"/>
  <c r="S350" i="21"/>
  <c r="R350" i="21"/>
  <c r="Q350" i="21"/>
  <c r="P350" i="21"/>
  <c r="O350" i="21"/>
  <c r="N350" i="21"/>
  <c r="M350" i="21"/>
  <c r="L350" i="21"/>
  <c r="K350" i="21"/>
  <c r="J350" i="21"/>
  <c r="I350" i="21"/>
  <c r="H350" i="21"/>
  <c r="G350" i="21"/>
  <c r="F350" i="21"/>
  <c r="E350" i="21"/>
  <c r="W349" i="21"/>
  <c r="V349" i="21"/>
  <c r="U349" i="21"/>
  <c r="T349" i="21"/>
  <c r="S349" i="21"/>
  <c r="R349" i="21"/>
  <c r="Q349" i="21"/>
  <c r="P349" i="21"/>
  <c r="O349" i="21"/>
  <c r="N349" i="21"/>
  <c r="M349" i="21"/>
  <c r="L349" i="21"/>
  <c r="K349" i="21"/>
  <c r="J349" i="21"/>
  <c r="I349" i="21"/>
  <c r="H349" i="21"/>
  <c r="G349" i="21"/>
  <c r="F349" i="21"/>
  <c r="E349" i="21"/>
  <c r="W348" i="21"/>
  <c r="V348" i="21"/>
  <c r="U348" i="21"/>
  <c r="T348" i="21"/>
  <c r="S348" i="21"/>
  <c r="R348" i="21"/>
  <c r="Q348" i="21"/>
  <c r="P348" i="21"/>
  <c r="O348" i="21"/>
  <c r="N348" i="21"/>
  <c r="M348" i="21"/>
  <c r="L348" i="21"/>
  <c r="K348" i="21"/>
  <c r="J348" i="21"/>
  <c r="I348" i="21"/>
  <c r="H348" i="21"/>
  <c r="G348" i="21"/>
  <c r="F348" i="21"/>
  <c r="E348" i="21"/>
  <c r="W347" i="21"/>
  <c r="V347" i="21"/>
  <c r="U347" i="21"/>
  <c r="T347" i="21"/>
  <c r="S347" i="21"/>
  <c r="R347" i="21"/>
  <c r="Q347" i="21"/>
  <c r="P347" i="21"/>
  <c r="O347" i="21"/>
  <c r="N347" i="21"/>
  <c r="M347" i="21"/>
  <c r="L347" i="21"/>
  <c r="K347" i="21"/>
  <c r="J347" i="21"/>
  <c r="I347" i="21"/>
  <c r="H347" i="21"/>
  <c r="G347" i="21"/>
  <c r="F347" i="21"/>
  <c r="E347" i="21"/>
  <c r="W346" i="21"/>
  <c r="V346" i="21"/>
  <c r="U346" i="21"/>
  <c r="T346" i="21"/>
  <c r="S346" i="21"/>
  <c r="R346" i="21"/>
  <c r="Q346" i="21"/>
  <c r="P346" i="21"/>
  <c r="O346" i="21"/>
  <c r="N346" i="21"/>
  <c r="M346" i="21"/>
  <c r="L346" i="21"/>
  <c r="K346" i="21"/>
  <c r="J346" i="21"/>
  <c r="I346" i="21"/>
  <c r="H346" i="21"/>
  <c r="G346" i="21"/>
  <c r="F346" i="21"/>
  <c r="E346" i="21"/>
  <c r="W345" i="21"/>
  <c r="V345" i="21"/>
  <c r="U345" i="21"/>
  <c r="T345" i="21"/>
  <c r="S345" i="21"/>
  <c r="R345" i="21"/>
  <c r="Q345" i="21"/>
  <c r="P345" i="21"/>
  <c r="O345" i="21"/>
  <c r="N345" i="21"/>
  <c r="M345" i="21"/>
  <c r="L345" i="21"/>
  <c r="K345" i="21"/>
  <c r="J345" i="21"/>
  <c r="I345" i="21"/>
  <c r="H345" i="21"/>
  <c r="G345" i="21"/>
  <c r="F345" i="21"/>
  <c r="E345" i="21"/>
  <c r="W344" i="21"/>
  <c r="V344" i="21"/>
  <c r="U344" i="21"/>
  <c r="T344" i="21"/>
  <c r="S344" i="21"/>
  <c r="R344" i="21"/>
  <c r="Q344" i="21"/>
  <c r="P344" i="21"/>
  <c r="O344" i="21"/>
  <c r="N344" i="21"/>
  <c r="M344" i="21"/>
  <c r="L344" i="21"/>
  <c r="K344" i="21"/>
  <c r="J344" i="21"/>
  <c r="I344" i="21"/>
  <c r="H344" i="21"/>
  <c r="G344" i="21"/>
  <c r="F344" i="21"/>
  <c r="E344" i="21"/>
  <c r="W343" i="21"/>
  <c r="V343" i="21"/>
  <c r="U343" i="21"/>
  <c r="T343" i="21"/>
  <c r="S343" i="21"/>
  <c r="R343" i="21"/>
  <c r="Q343" i="21"/>
  <c r="P343" i="21"/>
  <c r="O343" i="21"/>
  <c r="N343" i="21"/>
  <c r="M343" i="21"/>
  <c r="L343" i="21"/>
  <c r="K343" i="21"/>
  <c r="J343" i="21"/>
  <c r="I343" i="21"/>
  <c r="H343" i="21"/>
  <c r="G343" i="21"/>
  <c r="F343" i="21"/>
  <c r="E343" i="21"/>
  <c r="W342" i="21"/>
  <c r="V342" i="21"/>
  <c r="U342" i="21"/>
  <c r="T342" i="21"/>
  <c r="S342" i="21"/>
  <c r="R342" i="21"/>
  <c r="Q342" i="21"/>
  <c r="P342" i="21"/>
  <c r="O342" i="21"/>
  <c r="N342" i="21"/>
  <c r="M342" i="21"/>
  <c r="L342" i="21"/>
  <c r="K342" i="21"/>
  <c r="J342" i="21"/>
  <c r="I342" i="21"/>
  <c r="H342" i="21"/>
  <c r="G342" i="21"/>
  <c r="F342" i="21"/>
  <c r="E342" i="21"/>
  <c r="W341" i="21"/>
  <c r="V341" i="21"/>
  <c r="U341" i="21"/>
  <c r="T341" i="21"/>
  <c r="S341" i="21"/>
  <c r="R341" i="21"/>
  <c r="Q341" i="21"/>
  <c r="P341" i="21"/>
  <c r="O341" i="21"/>
  <c r="N341" i="21"/>
  <c r="M341" i="21"/>
  <c r="L341" i="21"/>
  <c r="K341" i="21"/>
  <c r="J341" i="21"/>
  <c r="I341" i="21"/>
  <c r="H341" i="21"/>
  <c r="G341" i="21"/>
  <c r="F341" i="21"/>
  <c r="E341" i="21"/>
  <c r="W340" i="21"/>
  <c r="V340" i="21"/>
  <c r="U340" i="21"/>
  <c r="T340" i="21"/>
  <c r="S340" i="21"/>
  <c r="R340" i="21"/>
  <c r="Q340" i="21"/>
  <c r="P340" i="21"/>
  <c r="O340" i="21"/>
  <c r="N340" i="21"/>
  <c r="M340" i="21"/>
  <c r="L340" i="21"/>
  <c r="K340" i="21"/>
  <c r="J340" i="21"/>
  <c r="I340" i="21"/>
  <c r="H340" i="21"/>
  <c r="G340" i="21"/>
  <c r="F340" i="21"/>
  <c r="E340" i="21"/>
  <c r="W339" i="21"/>
  <c r="V339" i="21"/>
  <c r="U339" i="21"/>
  <c r="T339" i="21"/>
  <c r="S339" i="21"/>
  <c r="R339" i="21"/>
  <c r="Q339" i="21"/>
  <c r="P339" i="21"/>
  <c r="O339" i="21"/>
  <c r="N339" i="21"/>
  <c r="M339" i="21"/>
  <c r="L339" i="21"/>
  <c r="K339" i="21"/>
  <c r="J339" i="21"/>
  <c r="I339" i="21"/>
  <c r="H339" i="21"/>
  <c r="G339" i="21"/>
  <c r="F339" i="21"/>
  <c r="E339" i="21"/>
  <c r="W338" i="21"/>
  <c r="V338" i="21"/>
  <c r="U338" i="21"/>
  <c r="T338" i="21"/>
  <c r="S338" i="21"/>
  <c r="R338" i="21"/>
  <c r="Q338" i="21"/>
  <c r="P338" i="21"/>
  <c r="O338" i="21"/>
  <c r="N338" i="21"/>
  <c r="M338" i="21"/>
  <c r="L338" i="21"/>
  <c r="K338" i="21"/>
  <c r="J338" i="21"/>
  <c r="I338" i="21"/>
  <c r="H338" i="21"/>
  <c r="G338" i="21"/>
  <c r="F338" i="21"/>
  <c r="E338" i="21"/>
  <c r="W337" i="21"/>
  <c r="V337" i="21"/>
  <c r="U337" i="21"/>
  <c r="T337" i="21"/>
  <c r="S337" i="21"/>
  <c r="R337" i="21"/>
  <c r="Q337" i="21"/>
  <c r="P337" i="21"/>
  <c r="O337" i="21"/>
  <c r="N337" i="21"/>
  <c r="M337" i="21"/>
  <c r="L337" i="21"/>
  <c r="K337" i="21"/>
  <c r="J337" i="21"/>
  <c r="I337" i="21"/>
  <c r="H337" i="21"/>
  <c r="G337" i="21"/>
  <c r="F337" i="21"/>
  <c r="E337" i="21"/>
  <c r="W336" i="21"/>
  <c r="V336" i="21"/>
  <c r="U336" i="21"/>
  <c r="T336" i="21"/>
  <c r="S336" i="21"/>
  <c r="R336" i="21"/>
  <c r="Q336" i="21"/>
  <c r="P336" i="21"/>
  <c r="O336" i="21"/>
  <c r="N336" i="21"/>
  <c r="M336" i="21"/>
  <c r="L336" i="21"/>
  <c r="K336" i="21"/>
  <c r="J336" i="21"/>
  <c r="I336" i="21"/>
  <c r="H336" i="21"/>
  <c r="G336" i="21"/>
  <c r="F336" i="21"/>
  <c r="E336" i="21"/>
  <c r="W335" i="21"/>
  <c r="V335" i="21"/>
  <c r="U335" i="21"/>
  <c r="T335" i="21"/>
  <c r="S335" i="21"/>
  <c r="R335" i="21"/>
  <c r="Q335" i="21"/>
  <c r="P335" i="21"/>
  <c r="O335" i="21"/>
  <c r="N335" i="21"/>
  <c r="M335" i="21"/>
  <c r="L335" i="21"/>
  <c r="K335" i="21"/>
  <c r="J335" i="21"/>
  <c r="I335" i="21"/>
  <c r="H335" i="21"/>
  <c r="G335" i="21"/>
  <c r="F335" i="21"/>
  <c r="E335" i="21"/>
  <c r="W334" i="21"/>
  <c r="V334" i="21"/>
  <c r="U334" i="21"/>
  <c r="T334" i="21"/>
  <c r="S334" i="21"/>
  <c r="R334" i="21"/>
  <c r="Q334" i="21"/>
  <c r="P334" i="21"/>
  <c r="O334" i="21"/>
  <c r="N334" i="21"/>
  <c r="M334" i="21"/>
  <c r="L334" i="21"/>
  <c r="K334" i="21"/>
  <c r="J334" i="21"/>
  <c r="I334" i="21"/>
  <c r="H334" i="21"/>
  <c r="G334" i="21"/>
  <c r="F334" i="21"/>
  <c r="E334" i="21"/>
  <c r="W333" i="21"/>
  <c r="V333" i="21"/>
  <c r="U333" i="21"/>
  <c r="T333" i="21"/>
  <c r="S333" i="21"/>
  <c r="R333" i="21"/>
  <c r="Q333" i="21"/>
  <c r="P333" i="21"/>
  <c r="O333" i="21"/>
  <c r="N333" i="21"/>
  <c r="M333" i="21"/>
  <c r="L333" i="21"/>
  <c r="K333" i="21"/>
  <c r="J333" i="21"/>
  <c r="I333" i="21"/>
  <c r="H333" i="21"/>
  <c r="G333" i="21"/>
  <c r="F333" i="21"/>
  <c r="E333" i="21"/>
  <c r="W332" i="21"/>
  <c r="V332" i="21"/>
  <c r="U332" i="21"/>
  <c r="T332" i="21"/>
  <c r="S332" i="21"/>
  <c r="R332" i="21"/>
  <c r="Q332" i="21"/>
  <c r="P332" i="21"/>
  <c r="O332" i="21"/>
  <c r="N332" i="21"/>
  <c r="M332" i="21"/>
  <c r="L332" i="21"/>
  <c r="K332" i="21"/>
  <c r="J332" i="21"/>
  <c r="I332" i="21"/>
  <c r="H332" i="21"/>
  <c r="G332" i="21"/>
  <c r="F332" i="21"/>
  <c r="E332" i="21"/>
  <c r="W331" i="21"/>
  <c r="V331" i="21"/>
  <c r="U331" i="21"/>
  <c r="T331" i="21"/>
  <c r="S331" i="21"/>
  <c r="R331" i="21"/>
  <c r="Q331" i="21"/>
  <c r="P331" i="21"/>
  <c r="O331" i="21"/>
  <c r="N331" i="21"/>
  <c r="M331" i="21"/>
  <c r="L331" i="21"/>
  <c r="K331" i="21"/>
  <c r="J331" i="21"/>
  <c r="I331" i="21"/>
  <c r="H331" i="21"/>
  <c r="G331" i="21"/>
  <c r="F331" i="21"/>
  <c r="E331" i="21"/>
  <c r="W330" i="21"/>
  <c r="V330" i="21"/>
  <c r="U330" i="21"/>
  <c r="T330" i="21"/>
  <c r="S330" i="21"/>
  <c r="R330" i="21"/>
  <c r="Q330" i="21"/>
  <c r="P330" i="21"/>
  <c r="O330" i="21"/>
  <c r="N330" i="21"/>
  <c r="M330" i="21"/>
  <c r="L330" i="21"/>
  <c r="K330" i="21"/>
  <c r="J330" i="21"/>
  <c r="I330" i="21"/>
  <c r="H330" i="21"/>
  <c r="G330" i="21"/>
  <c r="F330" i="21"/>
  <c r="E330" i="21"/>
  <c r="W329" i="21"/>
  <c r="V329" i="21"/>
  <c r="U329" i="21"/>
  <c r="T329" i="21"/>
  <c r="S329" i="21"/>
  <c r="R329" i="21"/>
  <c r="Q329" i="21"/>
  <c r="P329" i="21"/>
  <c r="O329" i="21"/>
  <c r="N329" i="21"/>
  <c r="M329" i="21"/>
  <c r="L329" i="21"/>
  <c r="K329" i="21"/>
  <c r="J329" i="21"/>
  <c r="I329" i="21"/>
  <c r="H329" i="21"/>
  <c r="G329" i="21"/>
  <c r="F329" i="21"/>
  <c r="E329" i="21"/>
  <c r="W328" i="21"/>
  <c r="V328" i="21"/>
  <c r="U328" i="21"/>
  <c r="T328" i="21"/>
  <c r="S328" i="21"/>
  <c r="R328" i="21"/>
  <c r="Q328" i="21"/>
  <c r="P328" i="21"/>
  <c r="O328" i="21"/>
  <c r="N328" i="21"/>
  <c r="M328" i="21"/>
  <c r="L328" i="21"/>
  <c r="K328" i="21"/>
  <c r="J328" i="21"/>
  <c r="I328" i="21"/>
  <c r="H328" i="21"/>
  <c r="G328" i="21"/>
  <c r="F328" i="21"/>
  <c r="E328" i="21"/>
  <c r="W327" i="21"/>
  <c r="V327" i="21"/>
  <c r="U327" i="21"/>
  <c r="T327" i="21"/>
  <c r="S327" i="21"/>
  <c r="R327" i="21"/>
  <c r="Q327" i="21"/>
  <c r="P327" i="21"/>
  <c r="O327" i="21"/>
  <c r="N327" i="21"/>
  <c r="M327" i="21"/>
  <c r="L327" i="21"/>
  <c r="K327" i="21"/>
  <c r="J327" i="21"/>
  <c r="I327" i="21"/>
  <c r="H327" i="21"/>
  <c r="G327" i="21"/>
  <c r="F327" i="21"/>
  <c r="E327" i="21"/>
  <c r="W326" i="21"/>
  <c r="V326" i="21"/>
  <c r="U326" i="21"/>
  <c r="T326" i="21"/>
  <c r="S326" i="21"/>
  <c r="R326" i="21"/>
  <c r="Q326" i="21"/>
  <c r="P326" i="21"/>
  <c r="O326" i="21"/>
  <c r="N326" i="21"/>
  <c r="M326" i="21"/>
  <c r="L326" i="21"/>
  <c r="K326" i="21"/>
  <c r="J326" i="21"/>
  <c r="I326" i="21"/>
  <c r="H326" i="21"/>
  <c r="G326" i="21"/>
  <c r="F326" i="21"/>
  <c r="E326" i="21"/>
  <c r="W325" i="21"/>
  <c r="V325" i="21"/>
  <c r="U325" i="21"/>
  <c r="T325" i="21"/>
  <c r="S325" i="21"/>
  <c r="R325" i="21"/>
  <c r="Q325" i="21"/>
  <c r="P325" i="21"/>
  <c r="O325" i="21"/>
  <c r="N325" i="21"/>
  <c r="M325" i="21"/>
  <c r="L325" i="21"/>
  <c r="K325" i="21"/>
  <c r="J325" i="21"/>
  <c r="I325" i="21"/>
  <c r="H325" i="21"/>
  <c r="G325" i="21"/>
  <c r="F325" i="21"/>
  <c r="E325" i="21"/>
  <c r="W324" i="21"/>
  <c r="V324" i="21"/>
  <c r="U324" i="21"/>
  <c r="T324" i="21"/>
  <c r="S324" i="21"/>
  <c r="R324" i="21"/>
  <c r="Q324" i="21"/>
  <c r="P324" i="21"/>
  <c r="O324" i="21"/>
  <c r="N324" i="21"/>
  <c r="M324" i="21"/>
  <c r="L324" i="21"/>
  <c r="K324" i="21"/>
  <c r="J324" i="21"/>
  <c r="I324" i="21"/>
  <c r="H324" i="21"/>
  <c r="G324" i="21"/>
  <c r="F324" i="21"/>
  <c r="E324" i="21"/>
  <c r="W323" i="21"/>
  <c r="V323" i="21"/>
  <c r="U323" i="21"/>
  <c r="T323" i="21"/>
  <c r="S323" i="21"/>
  <c r="R323" i="21"/>
  <c r="Q323" i="21"/>
  <c r="P323" i="21"/>
  <c r="O323" i="21"/>
  <c r="N323" i="21"/>
  <c r="M323" i="21"/>
  <c r="L323" i="21"/>
  <c r="K323" i="21"/>
  <c r="J323" i="21"/>
  <c r="I323" i="21"/>
  <c r="H323" i="21"/>
  <c r="G323" i="21"/>
  <c r="F323" i="21"/>
  <c r="E323" i="21"/>
  <c r="W322" i="21"/>
  <c r="V322" i="21"/>
  <c r="U322" i="21"/>
  <c r="T322" i="21"/>
  <c r="S322" i="21"/>
  <c r="R322" i="21"/>
  <c r="Q322" i="21"/>
  <c r="P322" i="21"/>
  <c r="O322" i="21"/>
  <c r="N322" i="21"/>
  <c r="M322" i="21"/>
  <c r="L322" i="21"/>
  <c r="K322" i="21"/>
  <c r="J322" i="21"/>
  <c r="I322" i="21"/>
  <c r="H322" i="21"/>
  <c r="G322" i="21"/>
  <c r="F322" i="21"/>
  <c r="E322" i="21"/>
  <c r="W321" i="21"/>
  <c r="V321" i="21"/>
  <c r="U321" i="21"/>
  <c r="T321" i="21"/>
  <c r="S321" i="21"/>
  <c r="R321" i="21"/>
  <c r="Q321" i="21"/>
  <c r="P321" i="21"/>
  <c r="O321" i="21"/>
  <c r="N321" i="21"/>
  <c r="M321" i="21"/>
  <c r="L321" i="21"/>
  <c r="K321" i="21"/>
  <c r="J321" i="21"/>
  <c r="I321" i="21"/>
  <c r="H321" i="21"/>
  <c r="G321" i="21"/>
  <c r="F321" i="21"/>
  <c r="E321" i="21"/>
  <c r="W320" i="21"/>
  <c r="V320" i="21"/>
  <c r="U320" i="21"/>
  <c r="T320" i="21"/>
  <c r="S320" i="21"/>
  <c r="R320" i="21"/>
  <c r="Q320" i="21"/>
  <c r="P320" i="21"/>
  <c r="O320" i="21"/>
  <c r="N320" i="21"/>
  <c r="M320" i="21"/>
  <c r="L320" i="21"/>
  <c r="K320" i="21"/>
  <c r="J320" i="21"/>
  <c r="I320" i="21"/>
  <c r="H320" i="21"/>
  <c r="G320" i="21"/>
  <c r="F320" i="21"/>
  <c r="E320" i="21"/>
  <c r="W319" i="21"/>
  <c r="V319" i="21"/>
  <c r="U319" i="21"/>
  <c r="T319" i="21"/>
  <c r="S319" i="21"/>
  <c r="R319" i="21"/>
  <c r="Q319" i="21"/>
  <c r="P319" i="21"/>
  <c r="O319" i="21"/>
  <c r="N319" i="21"/>
  <c r="M319" i="21"/>
  <c r="L319" i="21"/>
  <c r="K319" i="21"/>
  <c r="J319" i="21"/>
  <c r="I319" i="21"/>
  <c r="H319" i="21"/>
  <c r="G319" i="21"/>
  <c r="F319" i="21"/>
  <c r="E319" i="21"/>
  <c r="W318" i="21"/>
  <c r="V318" i="21"/>
  <c r="U318" i="21"/>
  <c r="T318" i="21"/>
  <c r="S318" i="21"/>
  <c r="R318" i="21"/>
  <c r="Q318" i="21"/>
  <c r="P318" i="21"/>
  <c r="O318" i="21"/>
  <c r="N318" i="21"/>
  <c r="M318" i="21"/>
  <c r="L318" i="21"/>
  <c r="K318" i="21"/>
  <c r="J318" i="21"/>
  <c r="I318" i="21"/>
  <c r="H318" i="21"/>
  <c r="G318" i="21"/>
  <c r="F318" i="21"/>
  <c r="E318" i="21"/>
  <c r="W317" i="21"/>
  <c r="V317" i="21"/>
  <c r="U317" i="21"/>
  <c r="T317" i="21"/>
  <c r="S317" i="21"/>
  <c r="R317" i="21"/>
  <c r="Q317" i="21"/>
  <c r="P317" i="21"/>
  <c r="O317" i="21"/>
  <c r="N317" i="21"/>
  <c r="M317" i="21"/>
  <c r="L317" i="21"/>
  <c r="K317" i="21"/>
  <c r="J317" i="21"/>
  <c r="I317" i="21"/>
  <c r="H317" i="21"/>
  <c r="G317" i="21"/>
  <c r="F317" i="21"/>
  <c r="E317" i="21"/>
  <c r="W316" i="21"/>
  <c r="V316" i="21"/>
  <c r="U316" i="21"/>
  <c r="T316" i="21"/>
  <c r="S316" i="21"/>
  <c r="R316" i="21"/>
  <c r="Q316" i="21"/>
  <c r="P316" i="21"/>
  <c r="O316" i="21"/>
  <c r="N316" i="21"/>
  <c r="M316" i="21"/>
  <c r="L316" i="21"/>
  <c r="K316" i="21"/>
  <c r="J316" i="21"/>
  <c r="I316" i="21"/>
  <c r="H316" i="21"/>
  <c r="G316" i="21"/>
  <c r="F316" i="21"/>
  <c r="E316" i="21"/>
  <c r="W315" i="21"/>
  <c r="V315" i="21"/>
  <c r="U315" i="21"/>
  <c r="T315" i="21"/>
  <c r="S315" i="21"/>
  <c r="R315" i="21"/>
  <c r="Q315" i="21"/>
  <c r="P315" i="21"/>
  <c r="O315" i="21"/>
  <c r="N315" i="21"/>
  <c r="M315" i="21"/>
  <c r="L315" i="21"/>
  <c r="K315" i="21"/>
  <c r="J315" i="21"/>
  <c r="I315" i="21"/>
  <c r="H315" i="21"/>
  <c r="G315" i="21"/>
  <c r="F315" i="21"/>
  <c r="E315" i="21"/>
  <c r="W314" i="21"/>
  <c r="V314" i="21"/>
  <c r="U314" i="21"/>
  <c r="T314" i="21"/>
  <c r="S314" i="21"/>
  <c r="R314" i="21"/>
  <c r="Q314" i="21"/>
  <c r="P314" i="21"/>
  <c r="O314" i="21"/>
  <c r="N314" i="21"/>
  <c r="M314" i="21"/>
  <c r="L314" i="21"/>
  <c r="K314" i="21"/>
  <c r="J314" i="21"/>
  <c r="I314" i="21"/>
  <c r="H314" i="21"/>
  <c r="G314" i="21"/>
  <c r="F314" i="21"/>
  <c r="E314" i="21"/>
  <c r="W313" i="21"/>
  <c r="V313" i="21"/>
  <c r="U313" i="21"/>
  <c r="T313" i="21"/>
  <c r="S313" i="21"/>
  <c r="R313" i="21"/>
  <c r="Q313" i="21"/>
  <c r="P313" i="21"/>
  <c r="O313" i="21"/>
  <c r="N313" i="21"/>
  <c r="M313" i="21"/>
  <c r="L313" i="21"/>
  <c r="K313" i="21"/>
  <c r="J313" i="21"/>
  <c r="I313" i="21"/>
  <c r="H313" i="21"/>
  <c r="G313" i="21"/>
  <c r="F313" i="21"/>
  <c r="E313" i="21"/>
  <c r="W312" i="21"/>
  <c r="V312" i="21"/>
  <c r="U312" i="21"/>
  <c r="T312" i="21"/>
  <c r="S312" i="21"/>
  <c r="R312" i="21"/>
  <c r="Q312" i="21"/>
  <c r="P312" i="21"/>
  <c r="O312" i="21"/>
  <c r="N312" i="21"/>
  <c r="M312" i="21"/>
  <c r="L312" i="21"/>
  <c r="K312" i="21"/>
  <c r="J312" i="21"/>
  <c r="I312" i="21"/>
  <c r="H312" i="21"/>
  <c r="G312" i="21"/>
  <c r="F312" i="21"/>
  <c r="E312" i="21"/>
  <c r="W311" i="21"/>
  <c r="V311" i="21"/>
  <c r="U311" i="21"/>
  <c r="T311" i="21"/>
  <c r="S311" i="21"/>
  <c r="R311" i="21"/>
  <c r="Q311" i="21"/>
  <c r="P311" i="21"/>
  <c r="O311" i="21"/>
  <c r="N311" i="21"/>
  <c r="M311" i="21"/>
  <c r="L311" i="21"/>
  <c r="K311" i="21"/>
  <c r="J311" i="21"/>
  <c r="I311" i="21"/>
  <c r="H311" i="21"/>
  <c r="G311" i="21"/>
  <c r="F311" i="21"/>
  <c r="E311" i="21"/>
  <c r="W310" i="21"/>
  <c r="V310" i="21"/>
  <c r="U310" i="21"/>
  <c r="T310" i="21"/>
  <c r="S310" i="21"/>
  <c r="R310" i="21"/>
  <c r="Q310" i="21"/>
  <c r="P310" i="21"/>
  <c r="O310" i="21"/>
  <c r="N310" i="21"/>
  <c r="M310" i="21"/>
  <c r="L310" i="21"/>
  <c r="K310" i="21"/>
  <c r="J310" i="21"/>
  <c r="I310" i="21"/>
  <c r="H310" i="21"/>
  <c r="G310" i="21"/>
  <c r="F310" i="21"/>
  <c r="E310" i="21"/>
  <c r="W307" i="21"/>
  <c r="V307" i="21"/>
  <c r="W306" i="21"/>
  <c r="V306" i="21"/>
  <c r="W305" i="21"/>
  <c r="V305" i="21"/>
  <c r="W304" i="21"/>
  <c r="V304" i="21"/>
  <c r="W303" i="21"/>
  <c r="V303" i="21"/>
  <c r="W302" i="21"/>
  <c r="V302" i="21"/>
  <c r="W301" i="21"/>
  <c r="V301" i="21"/>
  <c r="W300" i="21"/>
  <c r="V300" i="21"/>
  <c r="W299" i="21"/>
  <c r="V299" i="21"/>
  <c r="W298" i="21"/>
  <c r="V298" i="21"/>
  <c r="W297" i="21"/>
  <c r="V297" i="21"/>
  <c r="W296" i="21"/>
  <c r="V296" i="21"/>
  <c r="W295" i="21"/>
  <c r="V295" i="21"/>
  <c r="W294" i="21"/>
  <c r="V294" i="21"/>
  <c r="W293" i="21"/>
  <c r="V293" i="21"/>
  <c r="U307" i="21"/>
  <c r="U306" i="21"/>
  <c r="U305" i="21"/>
  <c r="U304" i="21"/>
  <c r="U303" i="21"/>
  <c r="U302" i="21"/>
  <c r="U301" i="21"/>
  <c r="U300" i="21"/>
  <c r="U299" i="21"/>
  <c r="U298" i="21"/>
  <c r="U297" i="21"/>
  <c r="U296" i="21"/>
  <c r="U295" i="21"/>
  <c r="U294" i="21"/>
  <c r="U293" i="21"/>
  <c r="T307" i="21"/>
  <c r="T306" i="21"/>
  <c r="T305" i="21"/>
  <c r="T304" i="21"/>
  <c r="T303" i="21"/>
  <c r="T302" i="21"/>
  <c r="T301" i="21"/>
  <c r="T300" i="21"/>
  <c r="T299" i="21"/>
  <c r="T298" i="21"/>
  <c r="T297" i="21"/>
  <c r="T296" i="21"/>
  <c r="T295" i="21"/>
  <c r="T294" i="21"/>
  <c r="T293" i="21"/>
  <c r="S307" i="21"/>
  <c r="S306" i="21"/>
  <c r="S305" i="21"/>
  <c r="S304" i="21"/>
  <c r="S303" i="21"/>
  <c r="S302" i="21"/>
  <c r="S301" i="21"/>
  <c r="S300" i="21"/>
  <c r="S299" i="21"/>
  <c r="S298" i="21"/>
  <c r="S297" i="21"/>
  <c r="S296" i="21"/>
  <c r="S295" i="21"/>
  <c r="S294" i="21"/>
  <c r="S293" i="21"/>
  <c r="R307" i="21"/>
  <c r="R306" i="21"/>
  <c r="R305" i="21"/>
  <c r="R304" i="21"/>
  <c r="R303" i="21"/>
  <c r="R302" i="21"/>
  <c r="R301" i="21"/>
  <c r="R300" i="21"/>
  <c r="R299" i="21"/>
  <c r="R298" i="21"/>
  <c r="R297" i="21"/>
  <c r="R296" i="21"/>
  <c r="R295" i="21"/>
  <c r="R294" i="21"/>
  <c r="R293" i="21"/>
  <c r="Q307" i="21"/>
  <c r="Q306" i="21"/>
  <c r="Q305" i="21"/>
  <c r="Q304" i="21"/>
  <c r="Q303" i="21"/>
  <c r="Q302" i="21"/>
  <c r="Q301" i="21"/>
  <c r="Q300" i="21"/>
  <c r="Q299" i="21"/>
  <c r="Q298" i="21"/>
  <c r="Q297" i="21"/>
  <c r="Q296" i="21"/>
  <c r="Q295" i="21"/>
  <c r="Q294" i="21"/>
  <c r="Q293" i="21"/>
  <c r="P307" i="21"/>
  <c r="P306" i="21"/>
  <c r="P305" i="21"/>
  <c r="P304" i="21"/>
  <c r="P303" i="21"/>
  <c r="P302" i="21"/>
  <c r="P301" i="21"/>
  <c r="P300" i="21"/>
  <c r="P299" i="21"/>
  <c r="P298" i="21"/>
  <c r="P297" i="21"/>
  <c r="P296" i="21"/>
  <c r="P295" i="21"/>
  <c r="P294" i="21"/>
  <c r="P293" i="21"/>
  <c r="O307" i="21"/>
  <c r="O306" i="21"/>
  <c r="O305" i="21"/>
  <c r="O304" i="21"/>
  <c r="O303" i="21"/>
  <c r="O302" i="21"/>
  <c r="O301" i="21"/>
  <c r="O300" i="21"/>
  <c r="O299" i="21"/>
  <c r="O298" i="21"/>
  <c r="O297" i="21"/>
  <c r="O296" i="21"/>
  <c r="O295" i="21"/>
  <c r="O294" i="21"/>
  <c r="O293" i="21"/>
  <c r="N307" i="21"/>
  <c r="N306" i="21"/>
  <c r="N305" i="21"/>
  <c r="N304" i="21"/>
  <c r="N303" i="21"/>
  <c r="N302" i="21"/>
  <c r="N301" i="21"/>
  <c r="N300" i="21"/>
  <c r="N299" i="21"/>
  <c r="N298" i="21"/>
  <c r="N297" i="21"/>
  <c r="N296" i="21"/>
  <c r="N295" i="21"/>
  <c r="N294" i="21"/>
  <c r="N293" i="21"/>
  <c r="M307" i="21"/>
  <c r="M306" i="21"/>
  <c r="M305" i="21"/>
  <c r="M304" i="21"/>
  <c r="M303" i="21"/>
  <c r="M302" i="21"/>
  <c r="M301" i="21"/>
  <c r="M300" i="21"/>
  <c r="M299" i="21"/>
  <c r="M298" i="21"/>
  <c r="M297" i="21"/>
  <c r="M296" i="21"/>
  <c r="M295" i="21"/>
  <c r="M294" i="21"/>
  <c r="M293" i="21"/>
  <c r="L307" i="21"/>
  <c r="L306" i="21"/>
  <c r="L305" i="21"/>
  <c r="L304" i="21"/>
  <c r="L303" i="21"/>
  <c r="L302" i="21"/>
  <c r="L301" i="21"/>
  <c r="L300" i="21"/>
  <c r="L299" i="21"/>
  <c r="L298" i="21"/>
  <c r="L297" i="21"/>
  <c r="L296" i="21"/>
  <c r="L295" i="21"/>
  <c r="L294" i="21"/>
  <c r="L293" i="21"/>
  <c r="K307" i="21"/>
  <c r="K306" i="21"/>
  <c r="K305" i="21"/>
  <c r="K304" i="21"/>
  <c r="K303" i="21"/>
  <c r="K302" i="21"/>
  <c r="K301" i="21"/>
  <c r="K300" i="21"/>
  <c r="K299" i="21"/>
  <c r="K298" i="21"/>
  <c r="K297" i="21"/>
  <c r="K296" i="21"/>
  <c r="K295" i="21"/>
  <c r="K294" i="21"/>
  <c r="K293" i="21"/>
  <c r="I307" i="21"/>
  <c r="I306" i="21"/>
  <c r="I305" i="21"/>
  <c r="H307" i="21"/>
  <c r="H306" i="21"/>
  <c r="H305" i="21"/>
  <c r="J307" i="21"/>
  <c r="J306" i="21"/>
  <c r="J305" i="21"/>
  <c r="J304" i="21"/>
  <c r="J303" i="21"/>
  <c r="J302" i="21"/>
  <c r="J301" i="21"/>
  <c r="J300" i="21"/>
  <c r="J299" i="21"/>
  <c r="J298" i="21"/>
  <c r="J297" i="21"/>
  <c r="J296" i="21"/>
  <c r="J295" i="21"/>
  <c r="J294" i="21"/>
  <c r="J293" i="21"/>
  <c r="I304" i="21"/>
  <c r="I303" i="21"/>
  <c r="I302" i="21"/>
  <c r="I301" i="21"/>
  <c r="I300" i="21"/>
  <c r="I299" i="21"/>
  <c r="I298" i="21"/>
  <c r="I297" i="21"/>
  <c r="I296" i="21"/>
  <c r="I295" i="21"/>
  <c r="I294" i="21"/>
  <c r="I293" i="21"/>
  <c r="H304" i="21"/>
  <c r="H303" i="21"/>
  <c r="H302" i="21"/>
  <c r="H301" i="21"/>
  <c r="H300" i="21"/>
  <c r="H299" i="21"/>
  <c r="H298" i="21"/>
  <c r="H297" i="21"/>
  <c r="H296" i="21"/>
  <c r="H295" i="21"/>
  <c r="H294" i="21"/>
  <c r="G307" i="21"/>
  <c r="G306" i="21"/>
  <c r="G305" i="21"/>
  <c r="G304" i="21"/>
  <c r="G303" i="21"/>
  <c r="G302" i="21"/>
  <c r="G301" i="21"/>
  <c r="G300" i="21"/>
  <c r="G299" i="21"/>
  <c r="G298" i="21"/>
  <c r="G297" i="21"/>
  <c r="G296" i="21"/>
  <c r="G295" i="21"/>
  <c r="G294" i="21"/>
  <c r="F307" i="21"/>
  <c r="F306" i="21"/>
  <c r="F305" i="21"/>
  <c r="F304" i="21"/>
  <c r="F303" i="21"/>
  <c r="F302" i="21"/>
  <c r="F301" i="21"/>
  <c r="F300" i="21"/>
  <c r="F299" i="21"/>
  <c r="F298" i="21"/>
  <c r="F297" i="21"/>
  <c r="F296" i="21"/>
  <c r="F295" i="21"/>
  <c r="F294" i="21"/>
  <c r="E307" i="21"/>
  <c r="E306" i="21"/>
  <c r="E305" i="21"/>
  <c r="E304" i="21"/>
  <c r="E303" i="21"/>
  <c r="E302" i="21"/>
  <c r="E301" i="21"/>
  <c r="E300" i="21"/>
  <c r="E299" i="21"/>
  <c r="E298" i="21"/>
  <c r="E297" i="21"/>
  <c r="E296" i="21"/>
  <c r="E295" i="21"/>
  <c r="E294" i="21"/>
  <c r="Y309" i="21"/>
  <c r="H101" i="23" l="1"/>
  <c r="M42" i="28"/>
  <c r="M43" i="28"/>
  <c r="H102" i="23"/>
  <c r="H105" i="23"/>
  <c r="M46" i="28"/>
  <c r="M47" i="28"/>
  <c r="H106" i="23"/>
  <c r="M40" i="28"/>
  <c r="H99" i="23"/>
  <c r="M39" i="28"/>
  <c r="H98" i="23"/>
  <c r="H95" i="23"/>
  <c r="M36" i="28"/>
  <c r="M35" i="28"/>
  <c r="H94" i="23"/>
  <c r="H93" i="23"/>
  <c r="M34" i="28"/>
  <c r="H92" i="23"/>
  <c r="M33" i="28"/>
  <c r="H104" i="23"/>
  <c r="M45" i="28"/>
  <c r="H103" i="23"/>
  <c r="M44" i="28"/>
  <c r="H97" i="23"/>
  <c r="M38" i="28"/>
  <c r="M32" i="28"/>
  <c r="H91" i="23"/>
  <c r="U25" i="28"/>
  <c r="M31" i="28"/>
  <c r="H90" i="23"/>
  <c r="H89" i="23"/>
  <c r="M30" i="28"/>
  <c r="M41" i="28"/>
  <c r="H100" i="23"/>
  <c r="H107" i="23"/>
  <c r="M48" i="28"/>
  <c r="M37" i="28"/>
  <c r="H96" i="23"/>
  <c r="D369" i="21"/>
  <c r="D308" i="21"/>
  <c r="D307" i="21"/>
  <c r="D361" i="21"/>
  <c r="D351" i="21"/>
  <c r="D363" i="21"/>
  <c r="D362" i="21"/>
  <c r="R309" i="21"/>
  <c r="F309" i="21"/>
  <c r="V309" i="21"/>
  <c r="N309" i="21"/>
  <c r="W309" i="21"/>
  <c r="H367" i="21"/>
  <c r="L367" i="21"/>
  <c r="Q13" i="28" s="1"/>
  <c r="P367" i="21"/>
  <c r="Q17" i="28" s="1"/>
  <c r="T367" i="21"/>
  <c r="Q21" i="28" s="1"/>
  <c r="G309" i="21"/>
  <c r="P8" i="28" s="1"/>
  <c r="K309" i="21"/>
  <c r="S309" i="21"/>
  <c r="O309" i="21"/>
  <c r="P16" i="28" s="1"/>
  <c r="E309" i="21"/>
  <c r="P6" i="28" s="1"/>
  <c r="U309" i="21"/>
  <c r="M309" i="21"/>
  <c r="Q309" i="21"/>
  <c r="P18" i="28" s="1"/>
  <c r="I309" i="21"/>
  <c r="J309" i="21"/>
  <c r="P11" i="28" s="1"/>
  <c r="H309" i="21"/>
  <c r="L309" i="21"/>
  <c r="P13" i="28" s="1"/>
  <c r="P309" i="21"/>
  <c r="T309" i="21"/>
  <c r="P21" i="28" s="1"/>
  <c r="E367" i="21"/>
  <c r="Q6" i="28" s="1"/>
  <c r="I367" i="21"/>
  <c r="Q10" i="28" s="1"/>
  <c r="M367" i="21"/>
  <c r="Q367" i="21"/>
  <c r="Q18" i="28" s="1"/>
  <c r="U367" i="21"/>
  <c r="Q22" i="28" s="1"/>
  <c r="F367" i="21"/>
  <c r="Q7" i="28" s="1"/>
  <c r="J367" i="21"/>
  <c r="Q11" i="28" s="1"/>
  <c r="N367" i="21"/>
  <c r="Q15" i="28" s="1"/>
  <c r="R367" i="21"/>
  <c r="Q19" i="28" s="1"/>
  <c r="V367" i="21"/>
  <c r="Q23" i="28" s="1"/>
  <c r="D366" i="21"/>
  <c r="G367" i="21"/>
  <c r="Q8" i="28" s="1"/>
  <c r="K367" i="21"/>
  <c r="Q12" i="28" s="1"/>
  <c r="O367" i="21"/>
  <c r="Q16" i="28" s="1"/>
  <c r="S367" i="21"/>
  <c r="W367" i="21"/>
  <c r="Q24" i="28" s="1"/>
  <c r="D365" i="21"/>
  <c r="D364" i="21"/>
  <c r="D332" i="21"/>
  <c r="D302" i="21"/>
  <c r="D295" i="21"/>
  <c r="D303" i="21"/>
  <c r="D344" i="21"/>
  <c r="D354" i="21"/>
  <c r="D299" i="21"/>
  <c r="D312" i="21"/>
  <c r="D316" i="21"/>
  <c r="D324" i="21"/>
  <c r="D328" i="21"/>
  <c r="D334" i="21"/>
  <c r="D336" i="21"/>
  <c r="D338" i="21"/>
  <c r="D340" i="21"/>
  <c r="D342" i="21"/>
  <c r="D346" i="21"/>
  <c r="D348" i="21"/>
  <c r="D350" i="21"/>
  <c r="D352" i="21"/>
  <c r="D356" i="21"/>
  <c r="D358" i="21"/>
  <c r="D359" i="21"/>
  <c r="D360" i="21"/>
  <c r="D294" i="21"/>
  <c r="D297" i="21"/>
  <c r="D301" i="21"/>
  <c r="D305" i="21"/>
  <c r="D298" i="21"/>
  <c r="D306" i="21"/>
  <c r="D293" i="21"/>
  <c r="D296" i="21"/>
  <c r="D300" i="21"/>
  <c r="D304" i="21"/>
  <c r="D311" i="21"/>
  <c r="D315" i="21"/>
  <c r="D319" i="21"/>
  <c r="D323" i="21"/>
  <c r="D327" i="21"/>
  <c r="D331" i="21"/>
  <c r="D335" i="21"/>
  <c r="D339" i="21"/>
  <c r="D343" i="21"/>
  <c r="D347" i="21"/>
  <c r="D355" i="21"/>
  <c r="D320" i="21"/>
  <c r="D314" i="21"/>
  <c r="D322" i="21"/>
  <c r="D310" i="21"/>
  <c r="D318" i="21"/>
  <c r="D326" i="21"/>
  <c r="D330" i="21"/>
  <c r="D313" i="21"/>
  <c r="D317" i="21"/>
  <c r="D321" i="21"/>
  <c r="D325" i="21"/>
  <c r="D329" i="21"/>
  <c r="D333" i="21"/>
  <c r="D337" i="21"/>
  <c r="D341" i="21"/>
  <c r="D345" i="21"/>
  <c r="D349" i="21"/>
  <c r="D353" i="21"/>
  <c r="D357" i="21"/>
  <c r="B9" i="23"/>
  <c r="B13" i="23" s="1"/>
  <c r="B17" i="23" s="1"/>
  <c r="B21" i="23" s="1"/>
  <c r="B25" i="23" s="1"/>
  <c r="B29" i="23" s="1"/>
  <c r="B33" i="23" s="1"/>
  <c r="B37" i="23" s="1"/>
  <c r="B41" i="23" s="1"/>
  <c r="B45" i="23" s="1"/>
  <c r="B49" i="23" s="1"/>
  <c r="B53" i="23" s="1"/>
  <c r="B57" i="23" s="1"/>
  <c r="B61" i="23" s="1"/>
  <c r="B65" i="23" s="1"/>
  <c r="B69" i="23" s="1"/>
  <c r="B73" i="23" s="1"/>
  <c r="B77" i="23" s="1"/>
  <c r="P82" i="23"/>
  <c r="O82" i="23"/>
  <c r="N82" i="23"/>
  <c r="M82" i="23"/>
  <c r="L82" i="23"/>
  <c r="K82" i="23"/>
  <c r="J82" i="23"/>
  <c r="P81" i="23"/>
  <c r="O81" i="23"/>
  <c r="N81" i="23"/>
  <c r="M81" i="23"/>
  <c r="L81" i="23"/>
  <c r="K81" i="23"/>
  <c r="J81" i="23"/>
  <c r="P79" i="23"/>
  <c r="O79" i="23"/>
  <c r="N79" i="23"/>
  <c r="M79" i="23"/>
  <c r="L79" i="23"/>
  <c r="K79" i="23"/>
  <c r="J79" i="23"/>
  <c r="P75" i="23"/>
  <c r="O75" i="23"/>
  <c r="N75" i="23"/>
  <c r="M75" i="23"/>
  <c r="L75" i="23"/>
  <c r="K75" i="23"/>
  <c r="J75" i="23"/>
  <c r="P71" i="23"/>
  <c r="O71" i="23"/>
  <c r="N71" i="23"/>
  <c r="M71" i="23"/>
  <c r="L71" i="23"/>
  <c r="K71" i="23"/>
  <c r="J71" i="23"/>
  <c r="P67" i="23"/>
  <c r="O67" i="23"/>
  <c r="N67" i="23"/>
  <c r="M67" i="23"/>
  <c r="L67" i="23"/>
  <c r="K67" i="23"/>
  <c r="J67" i="23"/>
  <c r="P63" i="23"/>
  <c r="O63" i="23"/>
  <c r="N63" i="23"/>
  <c r="M63" i="23"/>
  <c r="L63" i="23"/>
  <c r="K63" i="23"/>
  <c r="J63" i="23"/>
  <c r="P59" i="23"/>
  <c r="O59" i="23"/>
  <c r="N59" i="23"/>
  <c r="M59" i="23"/>
  <c r="L59" i="23"/>
  <c r="K59" i="23"/>
  <c r="J59" i="23"/>
  <c r="P55" i="23"/>
  <c r="O55" i="23"/>
  <c r="N55" i="23"/>
  <c r="M55" i="23"/>
  <c r="L55" i="23"/>
  <c r="K55" i="23"/>
  <c r="J55" i="23"/>
  <c r="P51" i="23"/>
  <c r="O51" i="23"/>
  <c r="N51" i="23"/>
  <c r="M51" i="23"/>
  <c r="L51" i="23"/>
  <c r="K51" i="23"/>
  <c r="J51" i="23"/>
  <c r="P47" i="23"/>
  <c r="O47" i="23"/>
  <c r="N47" i="23"/>
  <c r="M47" i="23"/>
  <c r="L47" i="23"/>
  <c r="K47" i="23"/>
  <c r="J47" i="23"/>
  <c r="P43" i="23"/>
  <c r="O43" i="23"/>
  <c r="N43" i="23"/>
  <c r="M43" i="23"/>
  <c r="L43" i="23"/>
  <c r="K43" i="23"/>
  <c r="J43" i="23"/>
  <c r="P39" i="23"/>
  <c r="O39" i="23"/>
  <c r="N39" i="23"/>
  <c r="M39" i="23"/>
  <c r="L39" i="23"/>
  <c r="K39" i="23"/>
  <c r="J39" i="23"/>
  <c r="P35" i="23"/>
  <c r="O35" i="23"/>
  <c r="N35" i="23"/>
  <c r="M35" i="23"/>
  <c r="L35" i="23"/>
  <c r="K35" i="23"/>
  <c r="J35" i="23"/>
  <c r="P31" i="23"/>
  <c r="O31" i="23"/>
  <c r="N31" i="23"/>
  <c r="M31" i="23"/>
  <c r="L31" i="23"/>
  <c r="K31" i="23"/>
  <c r="J31" i="23"/>
  <c r="P27" i="23"/>
  <c r="O27" i="23"/>
  <c r="N27" i="23"/>
  <c r="M27" i="23"/>
  <c r="L27" i="23"/>
  <c r="K27" i="23"/>
  <c r="J27" i="23"/>
  <c r="P23" i="23"/>
  <c r="O23" i="23"/>
  <c r="N23" i="23"/>
  <c r="M23" i="23"/>
  <c r="L23" i="23"/>
  <c r="K23" i="23"/>
  <c r="J23" i="23"/>
  <c r="P19" i="23"/>
  <c r="O19" i="23"/>
  <c r="N19" i="23"/>
  <c r="M19" i="23"/>
  <c r="L19" i="23"/>
  <c r="K19" i="23"/>
  <c r="J19" i="23"/>
  <c r="P15" i="23"/>
  <c r="O15" i="23"/>
  <c r="N15" i="23"/>
  <c r="M15" i="23"/>
  <c r="L15" i="23"/>
  <c r="K15" i="23"/>
  <c r="J15" i="23"/>
  <c r="P11" i="23"/>
  <c r="O11" i="23"/>
  <c r="N11" i="23"/>
  <c r="M11" i="23"/>
  <c r="L11" i="23"/>
  <c r="K11" i="23"/>
  <c r="J11" i="23"/>
  <c r="P7" i="23"/>
  <c r="O7" i="23"/>
  <c r="N7" i="23"/>
  <c r="M7" i="23"/>
  <c r="L7" i="23"/>
  <c r="K7" i="23"/>
  <c r="J7" i="23"/>
  <c r="B8" i="26"/>
  <c r="B11" i="26" s="1"/>
  <c r="B14" i="26" s="1"/>
  <c r="X4" i="26"/>
  <c r="W4" i="26"/>
  <c r="V4" i="26"/>
  <c r="U4" i="26"/>
  <c r="T4" i="26"/>
  <c r="S4" i="26"/>
  <c r="R4" i="26"/>
  <c r="Q4" i="26"/>
  <c r="P4" i="26"/>
  <c r="O4" i="26"/>
  <c r="N4" i="26"/>
  <c r="M4" i="26"/>
  <c r="L4" i="26"/>
  <c r="K4" i="26"/>
  <c r="J4" i="26"/>
  <c r="I4" i="26"/>
  <c r="H4" i="26"/>
  <c r="G4" i="26"/>
  <c r="F4" i="26"/>
  <c r="E4" i="26"/>
  <c r="E258" i="21"/>
  <c r="F258" i="21"/>
  <c r="G258" i="21"/>
  <c r="H258" i="21"/>
  <c r="I258" i="21"/>
  <c r="J258" i="21"/>
  <c r="K258" i="21"/>
  <c r="L258" i="21"/>
  <c r="M258" i="21"/>
  <c r="N258" i="21"/>
  <c r="O258" i="21"/>
  <c r="P258" i="21"/>
  <c r="Q258" i="21"/>
  <c r="R258" i="21"/>
  <c r="S258" i="21"/>
  <c r="T258" i="21"/>
  <c r="U258" i="21"/>
  <c r="V258" i="21"/>
  <c r="W258" i="21"/>
  <c r="R56" i="21"/>
  <c r="R55" i="21"/>
  <c r="R54" i="21"/>
  <c r="R53" i="21"/>
  <c r="R52" i="21"/>
  <c r="R51" i="21"/>
  <c r="R50" i="21"/>
  <c r="R49" i="21"/>
  <c r="R48" i="21"/>
  <c r="R47" i="21"/>
  <c r="R46" i="21"/>
  <c r="R45" i="21"/>
  <c r="R44" i="21"/>
  <c r="R43" i="21"/>
  <c r="R42" i="21"/>
  <c r="R41" i="21"/>
  <c r="R40" i="21"/>
  <c r="R39" i="21"/>
  <c r="R38" i="21"/>
  <c r="R37" i="21"/>
  <c r="R36" i="21"/>
  <c r="R35" i="21"/>
  <c r="R34" i="21"/>
  <c r="R33" i="21"/>
  <c r="R32" i="21"/>
  <c r="R31" i="21"/>
  <c r="R30" i="21"/>
  <c r="R29" i="21"/>
  <c r="R28" i="21"/>
  <c r="R27" i="21"/>
  <c r="R26" i="21"/>
  <c r="R25" i="21"/>
  <c r="R24" i="21"/>
  <c r="R23" i="21"/>
  <c r="R22" i="21"/>
  <c r="R21" i="21"/>
  <c r="R20" i="21"/>
  <c r="R19" i="21"/>
  <c r="R17" i="21"/>
  <c r="R16" i="21"/>
  <c r="R15" i="21"/>
  <c r="R14" i="21"/>
  <c r="R13" i="21"/>
  <c r="R12" i="21"/>
  <c r="R11" i="21"/>
  <c r="R10" i="21"/>
  <c r="R9" i="21"/>
  <c r="R8" i="21"/>
  <c r="R7" i="21"/>
  <c r="R6" i="21"/>
  <c r="W56" i="21"/>
  <c r="V56" i="21"/>
  <c r="U56" i="21"/>
  <c r="T56" i="21"/>
  <c r="S56" i="21"/>
  <c r="Q56" i="21"/>
  <c r="P56" i="21"/>
  <c r="O56" i="21"/>
  <c r="N56" i="21"/>
  <c r="M56" i="21"/>
  <c r="L56" i="21"/>
  <c r="K56" i="21"/>
  <c r="J56" i="21"/>
  <c r="I56" i="21"/>
  <c r="H56" i="21"/>
  <c r="G56" i="21"/>
  <c r="F56" i="21"/>
  <c r="E56" i="21"/>
  <c r="W55" i="21"/>
  <c r="V55" i="21"/>
  <c r="U55" i="21"/>
  <c r="T55" i="21"/>
  <c r="S55" i="21"/>
  <c r="Q55" i="21"/>
  <c r="P55" i="21"/>
  <c r="O55" i="21"/>
  <c r="N55" i="21"/>
  <c r="M55" i="21"/>
  <c r="L55" i="21"/>
  <c r="K55" i="21"/>
  <c r="J55" i="21"/>
  <c r="I55" i="21"/>
  <c r="H55" i="21"/>
  <c r="G55" i="21"/>
  <c r="F55" i="21"/>
  <c r="E55" i="21"/>
  <c r="W54" i="21"/>
  <c r="V54" i="21"/>
  <c r="U54" i="21"/>
  <c r="T54" i="21"/>
  <c r="S54" i="21"/>
  <c r="Q54" i="21"/>
  <c r="P54" i="21"/>
  <c r="O54" i="21"/>
  <c r="N54" i="21"/>
  <c r="M54" i="21"/>
  <c r="L54" i="21"/>
  <c r="K54" i="21"/>
  <c r="J54" i="21"/>
  <c r="I54" i="21"/>
  <c r="H54" i="21"/>
  <c r="G54" i="21"/>
  <c r="F54" i="21"/>
  <c r="E54" i="21"/>
  <c r="W53" i="21"/>
  <c r="V53" i="21"/>
  <c r="U53" i="21"/>
  <c r="T53" i="21"/>
  <c r="S53" i="21"/>
  <c r="Q53" i="21"/>
  <c r="P53" i="21"/>
  <c r="O53" i="21"/>
  <c r="N53" i="21"/>
  <c r="M53" i="21"/>
  <c r="L53" i="21"/>
  <c r="K53" i="21"/>
  <c r="J53" i="21"/>
  <c r="I53" i="21"/>
  <c r="H53" i="21"/>
  <c r="G53" i="21"/>
  <c r="F53" i="21"/>
  <c r="E53" i="21"/>
  <c r="W52" i="21"/>
  <c r="V52" i="21"/>
  <c r="U52" i="21"/>
  <c r="T52" i="21"/>
  <c r="S52" i="21"/>
  <c r="Q52" i="21"/>
  <c r="P52" i="21"/>
  <c r="O52" i="21"/>
  <c r="N52" i="21"/>
  <c r="M52" i="21"/>
  <c r="L52" i="21"/>
  <c r="K52" i="21"/>
  <c r="J52" i="21"/>
  <c r="I52" i="21"/>
  <c r="H52" i="21"/>
  <c r="G52" i="21"/>
  <c r="F52" i="21"/>
  <c r="E52" i="21"/>
  <c r="W51" i="21"/>
  <c r="V51" i="21"/>
  <c r="U51" i="21"/>
  <c r="T51" i="21"/>
  <c r="S51" i="21"/>
  <c r="Q51" i="21"/>
  <c r="P51" i="21"/>
  <c r="O51" i="21"/>
  <c r="N51" i="21"/>
  <c r="M51" i="21"/>
  <c r="L51" i="21"/>
  <c r="K51" i="21"/>
  <c r="J51" i="21"/>
  <c r="I51" i="21"/>
  <c r="H51" i="21"/>
  <c r="G51" i="21"/>
  <c r="F51" i="21"/>
  <c r="E51" i="21"/>
  <c r="W50" i="21"/>
  <c r="V50" i="21"/>
  <c r="U50" i="21"/>
  <c r="T50" i="21"/>
  <c r="S50" i="21"/>
  <c r="Q50" i="21"/>
  <c r="P50" i="21"/>
  <c r="O50" i="21"/>
  <c r="N50" i="21"/>
  <c r="M50" i="21"/>
  <c r="L50" i="21"/>
  <c r="K50" i="21"/>
  <c r="J50" i="21"/>
  <c r="I50" i="21"/>
  <c r="H50" i="21"/>
  <c r="G50" i="21"/>
  <c r="F50" i="21"/>
  <c r="E50" i="21"/>
  <c r="W49" i="21"/>
  <c r="V49" i="21"/>
  <c r="U49" i="21"/>
  <c r="T49" i="21"/>
  <c r="S49" i="21"/>
  <c r="Q49" i="21"/>
  <c r="P49" i="21"/>
  <c r="O49" i="21"/>
  <c r="N49" i="21"/>
  <c r="M49" i="21"/>
  <c r="L49" i="21"/>
  <c r="K49" i="21"/>
  <c r="J49" i="21"/>
  <c r="I49" i="21"/>
  <c r="H49" i="21"/>
  <c r="G49" i="21"/>
  <c r="F49" i="21"/>
  <c r="E49" i="21"/>
  <c r="W48" i="21"/>
  <c r="V48" i="21"/>
  <c r="U48" i="21"/>
  <c r="T48" i="21"/>
  <c r="S48" i="21"/>
  <c r="Q48" i="21"/>
  <c r="P48" i="21"/>
  <c r="O48" i="21"/>
  <c r="N48" i="21"/>
  <c r="M48" i="21"/>
  <c r="L48" i="21"/>
  <c r="K48" i="21"/>
  <c r="J48" i="21"/>
  <c r="I48" i="21"/>
  <c r="H48" i="21"/>
  <c r="G48" i="21"/>
  <c r="F48" i="21"/>
  <c r="E48" i="21"/>
  <c r="W47" i="21"/>
  <c r="V47" i="21"/>
  <c r="U47" i="21"/>
  <c r="T47" i="21"/>
  <c r="S47" i="21"/>
  <c r="Q47" i="21"/>
  <c r="P47" i="21"/>
  <c r="O47" i="21"/>
  <c r="N47" i="21"/>
  <c r="M47" i="21"/>
  <c r="L47" i="21"/>
  <c r="K47" i="21"/>
  <c r="J47" i="21"/>
  <c r="I47" i="21"/>
  <c r="H47" i="21"/>
  <c r="G47" i="21"/>
  <c r="F47" i="21"/>
  <c r="E47" i="21"/>
  <c r="W46" i="21"/>
  <c r="V46" i="21"/>
  <c r="U46" i="21"/>
  <c r="T46" i="21"/>
  <c r="S46" i="21"/>
  <c r="Q46" i="21"/>
  <c r="P46" i="21"/>
  <c r="O46" i="21"/>
  <c r="N46" i="21"/>
  <c r="M46" i="21"/>
  <c r="L46" i="21"/>
  <c r="K46" i="21"/>
  <c r="J46" i="21"/>
  <c r="I46" i="21"/>
  <c r="H46" i="21"/>
  <c r="G46" i="21"/>
  <c r="F46" i="21"/>
  <c r="E46" i="21"/>
  <c r="W45" i="21"/>
  <c r="V45" i="21"/>
  <c r="U45" i="21"/>
  <c r="T45" i="21"/>
  <c r="S45" i="21"/>
  <c r="Q45" i="21"/>
  <c r="P45" i="21"/>
  <c r="O45" i="21"/>
  <c r="N45" i="21"/>
  <c r="M45" i="21"/>
  <c r="L45" i="21"/>
  <c r="K45" i="21"/>
  <c r="J45" i="21"/>
  <c r="I45" i="21"/>
  <c r="H45" i="21"/>
  <c r="G45" i="21"/>
  <c r="F45" i="21"/>
  <c r="E45" i="21"/>
  <c r="W44" i="21"/>
  <c r="V44" i="21"/>
  <c r="U44" i="21"/>
  <c r="T44" i="21"/>
  <c r="S44" i="21"/>
  <c r="Q44" i="21"/>
  <c r="P44" i="21"/>
  <c r="O44" i="21"/>
  <c r="N44" i="21"/>
  <c r="M44" i="21"/>
  <c r="L44" i="21"/>
  <c r="K44" i="21"/>
  <c r="J44" i="21"/>
  <c r="I44" i="21"/>
  <c r="H44" i="21"/>
  <c r="G44" i="21"/>
  <c r="F44" i="21"/>
  <c r="E44" i="21"/>
  <c r="W43" i="21"/>
  <c r="V43" i="21"/>
  <c r="U43" i="21"/>
  <c r="T43" i="21"/>
  <c r="S43" i="21"/>
  <c r="Q43" i="21"/>
  <c r="P43" i="21"/>
  <c r="O43" i="21"/>
  <c r="N43" i="21"/>
  <c r="M43" i="21"/>
  <c r="L43" i="21"/>
  <c r="K43" i="21"/>
  <c r="J43" i="21"/>
  <c r="I43" i="21"/>
  <c r="H43" i="21"/>
  <c r="G43" i="21"/>
  <c r="F43" i="21"/>
  <c r="E43" i="21"/>
  <c r="W42" i="21"/>
  <c r="V42" i="21"/>
  <c r="U42" i="21"/>
  <c r="T42" i="21"/>
  <c r="S42" i="21"/>
  <c r="Q42" i="21"/>
  <c r="P42" i="21"/>
  <c r="O42" i="21"/>
  <c r="N42" i="21"/>
  <c r="M42" i="21"/>
  <c r="L42" i="21"/>
  <c r="K42" i="21"/>
  <c r="J42" i="21"/>
  <c r="I42" i="21"/>
  <c r="H42" i="21"/>
  <c r="G42" i="21"/>
  <c r="F42" i="21"/>
  <c r="E42" i="21"/>
  <c r="W41" i="21"/>
  <c r="V41" i="21"/>
  <c r="U41" i="21"/>
  <c r="T41" i="21"/>
  <c r="S41" i="21"/>
  <c r="Q41" i="21"/>
  <c r="P41" i="21"/>
  <c r="O41" i="21"/>
  <c r="N41" i="21"/>
  <c r="M41" i="21"/>
  <c r="L41" i="21"/>
  <c r="K41" i="21"/>
  <c r="J41" i="21"/>
  <c r="I41" i="21"/>
  <c r="H41" i="21"/>
  <c r="G41" i="21"/>
  <c r="F41" i="21"/>
  <c r="E41" i="21"/>
  <c r="W40" i="21"/>
  <c r="V40" i="21"/>
  <c r="U40" i="21"/>
  <c r="T40" i="21"/>
  <c r="S40" i="21"/>
  <c r="Q40" i="21"/>
  <c r="P40" i="21"/>
  <c r="O40" i="21"/>
  <c r="N40" i="21"/>
  <c r="M40" i="21"/>
  <c r="L40" i="21"/>
  <c r="K40" i="21"/>
  <c r="J40" i="21"/>
  <c r="I40" i="21"/>
  <c r="H40" i="21"/>
  <c r="G40" i="21"/>
  <c r="F40" i="21"/>
  <c r="E40" i="21"/>
  <c r="W39" i="21"/>
  <c r="V39" i="21"/>
  <c r="U39" i="21"/>
  <c r="T39" i="21"/>
  <c r="S39" i="21"/>
  <c r="Q39" i="21"/>
  <c r="P39" i="21"/>
  <c r="O39" i="21"/>
  <c r="N39" i="21"/>
  <c r="M39" i="21"/>
  <c r="L39" i="21"/>
  <c r="K39" i="21"/>
  <c r="J39" i="21"/>
  <c r="I39" i="21"/>
  <c r="H39" i="21"/>
  <c r="G39" i="21"/>
  <c r="F39" i="21"/>
  <c r="E39" i="21"/>
  <c r="W38" i="21"/>
  <c r="V38" i="21"/>
  <c r="U38" i="21"/>
  <c r="T38" i="21"/>
  <c r="S38" i="21"/>
  <c r="Q38" i="21"/>
  <c r="P38" i="21"/>
  <c r="O38" i="21"/>
  <c r="N38" i="21"/>
  <c r="M38" i="21"/>
  <c r="L38" i="21"/>
  <c r="K38" i="21"/>
  <c r="J38" i="21"/>
  <c r="I38" i="21"/>
  <c r="H38" i="21"/>
  <c r="G38" i="21"/>
  <c r="F38" i="21"/>
  <c r="E38" i="21"/>
  <c r="W37" i="21"/>
  <c r="V37" i="21"/>
  <c r="U37" i="21"/>
  <c r="T37" i="21"/>
  <c r="S37" i="21"/>
  <c r="Q37" i="21"/>
  <c r="P37" i="21"/>
  <c r="O37" i="21"/>
  <c r="N37" i="21"/>
  <c r="M37" i="21"/>
  <c r="L37" i="21"/>
  <c r="K37" i="21"/>
  <c r="J37" i="21"/>
  <c r="I37" i="21"/>
  <c r="H37" i="21"/>
  <c r="G37" i="21"/>
  <c r="F37" i="21"/>
  <c r="E37" i="21"/>
  <c r="W36" i="21"/>
  <c r="V36" i="21"/>
  <c r="U36" i="21"/>
  <c r="T36" i="21"/>
  <c r="S36" i="21"/>
  <c r="Q36" i="21"/>
  <c r="P36" i="21"/>
  <c r="O36" i="21"/>
  <c r="N36" i="21"/>
  <c r="M36" i="21"/>
  <c r="L36" i="21"/>
  <c r="K36" i="21"/>
  <c r="J36" i="21"/>
  <c r="I36" i="21"/>
  <c r="H36" i="21"/>
  <c r="G36" i="21"/>
  <c r="F36" i="21"/>
  <c r="E36" i="21"/>
  <c r="W35" i="21"/>
  <c r="V35" i="21"/>
  <c r="U35" i="21"/>
  <c r="T35" i="21"/>
  <c r="S35" i="21"/>
  <c r="Q35" i="21"/>
  <c r="P35" i="21"/>
  <c r="O35" i="21"/>
  <c r="N35" i="21"/>
  <c r="M35" i="21"/>
  <c r="L35" i="21"/>
  <c r="K35" i="21"/>
  <c r="J35" i="21"/>
  <c r="I35" i="21"/>
  <c r="H35" i="21"/>
  <c r="G35" i="21"/>
  <c r="F35" i="21"/>
  <c r="E35" i="21"/>
  <c r="W34" i="21"/>
  <c r="V34" i="21"/>
  <c r="U34" i="21"/>
  <c r="T34" i="21"/>
  <c r="S34" i="21"/>
  <c r="Q34" i="21"/>
  <c r="P34" i="21"/>
  <c r="O34" i="21"/>
  <c r="N34" i="21"/>
  <c r="M34" i="21"/>
  <c r="L34" i="21"/>
  <c r="K34" i="21"/>
  <c r="J34" i="21"/>
  <c r="I34" i="21"/>
  <c r="H34" i="21"/>
  <c r="G34" i="21"/>
  <c r="F34" i="21"/>
  <c r="E34" i="21"/>
  <c r="W33" i="21"/>
  <c r="V33" i="21"/>
  <c r="U33" i="21"/>
  <c r="T33" i="21"/>
  <c r="S33" i="21"/>
  <c r="Q33" i="21"/>
  <c r="P33" i="21"/>
  <c r="O33" i="21"/>
  <c r="N33" i="21"/>
  <c r="M33" i="21"/>
  <c r="L33" i="21"/>
  <c r="K33" i="21"/>
  <c r="J33" i="21"/>
  <c r="I33" i="21"/>
  <c r="H33" i="21"/>
  <c r="G33" i="21"/>
  <c r="F33" i="21"/>
  <c r="E33" i="21"/>
  <c r="W32" i="21"/>
  <c r="V32" i="21"/>
  <c r="U32" i="21"/>
  <c r="T32" i="21"/>
  <c r="S32" i="21"/>
  <c r="Q32" i="21"/>
  <c r="P32" i="21"/>
  <c r="O32" i="21"/>
  <c r="N32" i="21"/>
  <c r="M32" i="21"/>
  <c r="L32" i="21"/>
  <c r="K32" i="21"/>
  <c r="J32" i="21"/>
  <c r="I32" i="21"/>
  <c r="H32" i="21"/>
  <c r="G32" i="21"/>
  <c r="F32" i="21"/>
  <c r="E32" i="21"/>
  <c r="W31" i="21"/>
  <c r="V31" i="21"/>
  <c r="U31" i="21"/>
  <c r="T31" i="21"/>
  <c r="S31" i="21"/>
  <c r="Q31" i="21"/>
  <c r="P31" i="21"/>
  <c r="O31" i="21"/>
  <c r="N31" i="21"/>
  <c r="M31" i="21"/>
  <c r="L31" i="21"/>
  <c r="K31" i="21"/>
  <c r="J31" i="21"/>
  <c r="I31" i="21"/>
  <c r="H31" i="21"/>
  <c r="G31" i="21"/>
  <c r="F31" i="21"/>
  <c r="E31" i="21"/>
  <c r="W30" i="21"/>
  <c r="V30" i="21"/>
  <c r="U30" i="21"/>
  <c r="T30" i="21"/>
  <c r="S30" i="21"/>
  <c r="Q30" i="21"/>
  <c r="P30" i="21"/>
  <c r="O30" i="21"/>
  <c r="N30" i="21"/>
  <c r="M30" i="21"/>
  <c r="L30" i="21"/>
  <c r="K30" i="21"/>
  <c r="J30" i="21"/>
  <c r="I30" i="21"/>
  <c r="H30" i="21"/>
  <c r="G30" i="21"/>
  <c r="F30" i="21"/>
  <c r="E30" i="21"/>
  <c r="W29" i="21"/>
  <c r="V29" i="21"/>
  <c r="U29" i="21"/>
  <c r="T29" i="21"/>
  <c r="S29" i="21"/>
  <c r="Q29" i="21"/>
  <c r="P29" i="21"/>
  <c r="O29" i="21"/>
  <c r="N29" i="21"/>
  <c r="M29" i="21"/>
  <c r="L29" i="21"/>
  <c r="K29" i="21"/>
  <c r="J29" i="21"/>
  <c r="I29" i="21"/>
  <c r="H29" i="21"/>
  <c r="G29" i="21"/>
  <c r="F29" i="21"/>
  <c r="E29" i="21"/>
  <c r="W28" i="21"/>
  <c r="V28" i="21"/>
  <c r="U28" i="21"/>
  <c r="T28" i="21"/>
  <c r="S28" i="21"/>
  <c r="Q28" i="21"/>
  <c r="P28" i="21"/>
  <c r="O28" i="21"/>
  <c r="N28" i="21"/>
  <c r="M28" i="21"/>
  <c r="L28" i="21"/>
  <c r="K28" i="21"/>
  <c r="J28" i="21"/>
  <c r="I28" i="21"/>
  <c r="H28" i="21"/>
  <c r="G28" i="21"/>
  <c r="F28" i="21"/>
  <c r="E28" i="21"/>
  <c r="W27" i="21"/>
  <c r="V27" i="21"/>
  <c r="U27" i="21"/>
  <c r="T27" i="21"/>
  <c r="S27" i="21"/>
  <c r="Q27" i="21"/>
  <c r="P27" i="21"/>
  <c r="O27" i="21"/>
  <c r="N27" i="21"/>
  <c r="M27" i="21"/>
  <c r="L27" i="21"/>
  <c r="K27" i="21"/>
  <c r="J27" i="21"/>
  <c r="I27" i="21"/>
  <c r="H27" i="21"/>
  <c r="G27" i="21"/>
  <c r="F27" i="21"/>
  <c r="E27" i="21"/>
  <c r="W26" i="21"/>
  <c r="V26" i="21"/>
  <c r="U26" i="21"/>
  <c r="T26" i="21"/>
  <c r="S26" i="21"/>
  <c r="Q26" i="21"/>
  <c r="P26" i="21"/>
  <c r="O26" i="21"/>
  <c r="N26" i="21"/>
  <c r="M26" i="21"/>
  <c r="L26" i="21"/>
  <c r="K26" i="21"/>
  <c r="J26" i="21"/>
  <c r="I26" i="21"/>
  <c r="H26" i="21"/>
  <c r="G26" i="21"/>
  <c r="F26" i="21"/>
  <c r="E26" i="21"/>
  <c r="W25" i="21"/>
  <c r="V25" i="21"/>
  <c r="U25" i="21"/>
  <c r="T25" i="21"/>
  <c r="S25" i="21"/>
  <c r="Q25" i="21"/>
  <c r="P25" i="21"/>
  <c r="O25" i="21"/>
  <c r="N25" i="21"/>
  <c r="M25" i="21"/>
  <c r="L25" i="21"/>
  <c r="K25" i="21"/>
  <c r="J25" i="21"/>
  <c r="I25" i="21"/>
  <c r="H25" i="21"/>
  <c r="G25" i="21"/>
  <c r="F25" i="21"/>
  <c r="E25" i="21"/>
  <c r="W24" i="21"/>
  <c r="V24" i="21"/>
  <c r="U24" i="21"/>
  <c r="T24" i="21"/>
  <c r="S24" i="21"/>
  <c r="Q24" i="21"/>
  <c r="P24" i="21"/>
  <c r="O24" i="21"/>
  <c r="N24" i="21"/>
  <c r="M24" i="21"/>
  <c r="L24" i="21"/>
  <c r="K24" i="21"/>
  <c r="J24" i="21"/>
  <c r="I24" i="21"/>
  <c r="H24" i="21"/>
  <c r="G24" i="21"/>
  <c r="F24" i="21"/>
  <c r="E24" i="21"/>
  <c r="W23" i="21"/>
  <c r="V23" i="21"/>
  <c r="U23" i="21"/>
  <c r="T23" i="21"/>
  <c r="S23" i="21"/>
  <c r="Q23" i="21"/>
  <c r="P23" i="21"/>
  <c r="O23" i="21"/>
  <c r="N23" i="21"/>
  <c r="M23" i="21"/>
  <c r="L23" i="21"/>
  <c r="K23" i="21"/>
  <c r="J23" i="21"/>
  <c r="I23" i="21"/>
  <c r="H23" i="21"/>
  <c r="G23" i="21"/>
  <c r="F23" i="21"/>
  <c r="E23" i="21"/>
  <c r="W22" i="21"/>
  <c r="V22" i="21"/>
  <c r="U22" i="21"/>
  <c r="T22" i="21"/>
  <c r="S22" i="21"/>
  <c r="Q22" i="21"/>
  <c r="P22" i="21"/>
  <c r="O22" i="21"/>
  <c r="N22" i="21"/>
  <c r="M22" i="21"/>
  <c r="L22" i="21"/>
  <c r="K22" i="21"/>
  <c r="J22" i="21"/>
  <c r="I22" i="21"/>
  <c r="H22" i="21"/>
  <c r="G22" i="21"/>
  <c r="F22" i="21"/>
  <c r="E22" i="21"/>
  <c r="W21" i="21"/>
  <c r="V21" i="21"/>
  <c r="U21" i="21"/>
  <c r="T21" i="21"/>
  <c r="S21" i="21"/>
  <c r="Q21" i="21"/>
  <c r="P21" i="21"/>
  <c r="O21" i="21"/>
  <c r="N21" i="21"/>
  <c r="M21" i="21"/>
  <c r="L21" i="21"/>
  <c r="K21" i="21"/>
  <c r="J21" i="21"/>
  <c r="I21" i="21"/>
  <c r="H21" i="21"/>
  <c r="G21" i="21"/>
  <c r="F21" i="21"/>
  <c r="E21" i="21"/>
  <c r="W20" i="21"/>
  <c r="V20" i="21"/>
  <c r="U20" i="21"/>
  <c r="T20" i="21"/>
  <c r="S20" i="21"/>
  <c r="Q20" i="21"/>
  <c r="P20" i="21"/>
  <c r="O20" i="21"/>
  <c r="N20" i="21"/>
  <c r="M20" i="21"/>
  <c r="L20" i="21"/>
  <c r="K20" i="21"/>
  <c r="J20" i="21"/>
  <c r="I20" i="21"/>
  <c r="H20" i="21"/>
  <c r="G20" i="21"/>
  <c r="F20" i="21"/>
  <c r="E20" i="21"/>
  <c r="W19" i="21"/>
  <c r="V19" i="21"/>
  <c r="U19" i="21"/>
  <c r="T19" i="21"/>
  <c r="S19" i="21"/>
  <c r="Q19" i="21"/>
  <c r="P19" i="21"/>
  <c r="O19" i="21"/>
  <c r="N19" i="21"/>
  <c r="M19" i="21"/>
  <c r="L19" i="21"/>
  <c r="K19" i="21"/>
  <c r="J19" i="21"/>
  <c r="I19" i="21"/>
  <c r="H19" i="21"/>
  <c r="G19" i="21"/>
  <c r="F19" i="21"/>
  <c r="E19" i="21"/>
  <c r="W17" i="21"/>
  <c r="V17" i="21"/>
  <c r="U17" i="21"/>
  <c r="T17" i="21"/>
  <c r="S17" i="21"/>
  <c r="Q17" i="21"/>
  <c r="P17" i="21"/>
  <c r="O17" i="21"/>
  <c r="N17" i="21"/>
  <c r="M17" i="21"/>
  <c r="L17" i="21"/>
  <c r="K17" i="21"/>
  <c r="J17" i="21"/>
  <c r="I17" i="21"/>
  <c r="H17" i="21"/>
  <c r="G17" i="21"/>
  <c r="F17" i="21"/>
  <c r="E17" i="21"/>
  <c r="W16" i="21"/>
  <c r="V16" i="21"/>
  <c r="U16" i="21"/>
  <c r="T16" i="21"/>
  <c r="S16" i="21"/>
  <c r="Q16" i="21"/>
  <c r="P16" i="21"/>
  <c r="O16" i="21"/>
  <c r="N16" i="21"/>
  <c r="M16" i="21"/>
  <c r="L16" i="21"/>
  <c r="K16" i="21"/>
  <c r="J16" i="21"/>
  <c r="I16" i="21"/>
  <c r="H16" i="21"/>
  <c r="G16" i="21"/>
  <c r="F16" i="21"/>
  <c r="E16" i="21"/>
  <c r="W15" i="21"/>
  <c r="V15" i="21"/>
  <c r="U15" i="21"/>
  <c r="T15" i="21"/>
  <c r="S15" i="21"/>
  <c r="Q15" i="21"/>
  <c r="P15" i="21"/>
  <c r="O15" i="21"/>
  <c r="N15" i="21"/>
  <c r="M15" i="21"/>
  <c r="L15" i="21"/>
  <c r="K15" i="21"/>
  <c r="J15" i="21"/>
  <c r="I15" i="21"/>
  <c r="H15" i="21"/>
  <c r="G15" i="21"/>
  <c r="F15" i="21"/>
  <c r="E15" i="21"/>
  <c r="W14" i="21"/>
  <c r="V14" i="21"/>
  <c r="U14" i="21"/>
  <c r="T14" i="21"/>
  <c r="S14" i="21"/>
  <c r="Q14" i="21"/>
  <c r="P14" i="21"/>
  <c r="O14" i="21"/>
  <c r="N14" i="21"/>
  <c r="M14" i="21"/>
  <c r="L14" i="21"/>
  <c r="K14" i="21"/>
  <c r="J14" i="21"/>
  <c r="I14" i="21"/>
  <c r="H14" i="21"/>
  <c r="G14" i="21"/>
  <c r="F14" i="21"/>
  <c r="E14" i="21"/>
  <c r="W13" i="21"/>
  <c r="V13" i="21"/>
  <c r="U13" i="21"/>
  <c r="T13" i="21"/>
  <c r="S13" i="21"/>
  <c r="Q13" i="21"/>
  <c r="P13" i="21"/>
  <c r="O13" i="21"/>
  <c r="N13" i="21"/>
  <c r="M13" i="21"/>
  <c r="L13" i="21"/>
  <c r="K13" i="21"/>
  <c r="J13" i="21"/>
  <c r="I13" i="21"/>
  <c r="H13" i="21"/>
  <c r="G13" i="21"/>
  <c r="F13" i="21"/>
  <c r="E13" i="21"/>
  <c r="W12" i="21"/>
  <c r="V12" i="21"/>
  <c r="U12" i="21"/>
  <c r="T12" i="21"/>
  <c r="S12" i="21"/>
  <c r="Q12" i="21"/>
  <c r="P12" i="21"/>
  <c r="O12" i="21"/>
  <c r="N12" i="21"/>
  <c r="M12" i="21"/>
  <c r="L12" i="21"/>
  <c r="K12" i="21"/>
  <c r="J12" i="21"/>
  <c r="I12" i="21"/>
  <c r="H12" i="21"/>
  <c r="G12" i="21"/>
  <c r="F12" i="21"/>
  <c r="E12" i="21"/>
  <c r="W11" i="21"/>
  <c r="V11" i="21"/>
  <c r="U11" i="21"/>
  <c r="T11" i="21"/>
  <c r="S11" i="21"/>
  <c r="Q11" i="21"/>
  <c r="P11" i="21"/>
  <c r="O11" i="21"/>
  <c r="N11" i="21"/>
  <c r="M11" i="21"/>
  <c r="L11" i="21"/>
  <c r="K11" i="21"/>
  <c r="J11" i="21"/>
  <c r="I11" i="21"/>
  <c r="H11" i="21"/>
  <c r="G11" i="21"/>
  <c r="F11" i="21"/>
  <c r="E11" i="21"/>
  <c r="W10" i="21"/>
  <c r="V10" i="21"/>
  <c r="U10" i="21"/>
  <c r="T10" i="21"/>
  <c r="S10" i="21"/>
  <c r="Q10" i="21"/>
  <c r="P10" i="21"/>
  <c r="O10" i="21"/>
  <c r="N10" i="21"/>
  <c r="M10" i="21"/>
  <c r="L10" i="21"/>
  <c r="K10" i="21"/>
  <c r="J10" i="21"/>
  <c r="I10" i="21"/>
  <c r="H10" i="21"/>
  <c r="G10" i="21"/>
  <c r="F10" i="21"/>
  <c r="E10" i="21"/>
  <c r="W9" i="21"/>
  <c r="V9" i="21"/>
  <c r="U9" i="21"/>
  <c r="T9" i="21"/>
  <c r="S9" i="21"/>
  <c r="Q9" i="21"/>
  <c r="P9" i="21"/>
  <c r="O9" i="21"/>
  <c r="N9" i="21"/>
  <c r="M9" i="21"/>
  <c r="L9" i="21"/>
  <c r="K9" i="21"/>
  <c r="J9" i="21"/>
  <c r="I9" i="21"/>
  <c r="H9" i="21"/>
  <c r="G9" i="21"/>
  <c r="F9" i="21"/>
  <c r="E9" i="21"/>
  <c r="W8" i="21"/>
  <c r="V8" i="21"/>
  <c r="U8" i="21"/>
  <c r="T8" i="21"/>
  <c r="S8" i="21"/>
  <c r="Q8" i="21"/>
  <c r="P8" i="21"/>
  <c r="O8" i="21"/>
  <c r="N8" i="21"/>
  <c r="M8" i="21"/>
  <c r="L8" i="21"/>
  <c r="K8" i="21"/>
  <c r="J8" i="21"/>
  <c r="I8" i="21"/>
  <c r="H8" i="21"/>
  <c r="G8" i="21"/>
  <c r="F8" i="21"/>
  <c r="E8" i="21"/>
  <c r="W7" i="21"/>
  <c r="V7" i="21"/>
  <c r="U7" i="21"/>
  <c r="T7" i="21"/>
  <c r="S7" i="21"/>
  <c r="Q7" i="21"/>
  <c r="P7" i="21"/>
  <c r="O7" i="21"/>
  <c r="N7" i="21"/>
  <c r="M7" i="21"/>
  <c r="L7" i="21"/>
  <c r="K7" i="21"/>
  <c r="J7" i="21"/>
  <c r="I7" i="21"/>
  <c r="H7" i="21"/>
  <c r="G7" i="21"/>
  <c r="F7" i="21"/>
  <c r="E7" i="21"/>
  <c r="W6" i="21"/>
  <c r="V6" i="21"/>
  <c r="U6" i="21"/>
  <c r="T6" i="21"/>
  <c r="S6" i="21"/>
  <c r="Q6" i="21"/>
  <c r="P6" i="21"/>
  <c r="O6" i="21"/>
  <c r="N6" i="21"/>
  <c r="M6" i="21"/>
  <c r="L6" i="21"/>
  <c r="K6" i="21"/>
  <c r="J6" i="21"/>
  <c r="I6" i="21"/>
  <c r="H6" i="21"/>
  <c r="G6" i="21"/>
  <c r="F6" i="21"/>
  <c r="E6" i="21"/>
  <c r="Y18" i="21"/>
  <c r="J77" i="5"/>
  <c r="W124" i="21"/>
  <c r="V124" i="21"/>
  <c r="U124" i="21"/>
  <c r="T124" i="21"/>
  <c r="S124" i="21"/>
  <c r="R124" i="21"/>
  <c r="Q124" i="21"/>
  <c r="P124" i="21"/>
  <c r="O124" i="21"/>
  <c r="N124" i="21"/>
  <c r="M124" i="21"/>
  <c r="L124" i="21"/>
  <c r="K124" i="21"/>
  <c r="J124" i="21"/>
  <c r="I124" i="21"/>
  <c r="H124" i="21"/>
  <c r="G124" i="21"/>
  <c r="F124" i="21"/>
  <c r="E124" i="21"/>
  <c r="W123" i="21"/>
  <c r="V123" i="21"/>
  <c r="U123" i="21"/>
  <c r="T123" i="21"/>
  <c r="S123" i="21"/>
  <c r="R123" i="21"/>
  <c r="Q123" i="21"/>
  <c r="P123" i="21"/>
  <c r="O123" i="21"/>
  <c r="N123" i="21"/>
  <c r="M123" i="21"/>
  <c r="L123" i="21"/>
  <c r="K123" i="21"/>
  <c r="J123" i="21"/>
  <c r="I123" i="21"/>
  <c r="H123" i="21"/>
  <c r="G123" i="21"/>
  <c r="F123" i="21"/>
  <c r="E123" i="21"/>
  <c r="W122" i="21"/>
  <c r="V122" i="21"/>
  <c r="U122" i="21"/>
  <c r="T122" i="21"/>
  <c r="S122" i="21"/>
  <c r="R122" i="21"/>
  <c r="Q122" i="21"/>
  <c r="P122" i="21"/>
  <c r="O122" i="21"/>
  <c r="N122" i="21"/>
  <c r="M122" i="21"/>
  <c r="L122" i="21"/>
  <c r="K122" i="21"/>
  <c r="J122" i="21"/>
  <c r="I122" i="21"/>
  <c r="H122" i="21"/>
  <c r="G122" i="21"/>
  <c r="F122" i="21"/>
  <c r="E122" i="21"/>
  <c r="W121" i="21"/>
  <c r="V121" i="21"/>
  <c r="U121" i="21"/>
  <c r="T121" i="21"/>
  <c r="S121" i="21"/>
  <c r="R121" i="21"/>
  <c r="Q121" i="21"/>
  <c r="P121" i="21"/>
  <c r="O121" i="21"/>
  <c r="N121" i="21"/>
  <c r="M121" i="21"/>
  <c r="L121" i="21"/>
  <c r="K121" i="21"/>
  <c r="J121" i="21"/>
  <c r="I121" i="21"/>
  <c r="H121" i="21"/>
  <c r="G121" i="21"/>
  <c r="F121" i="21"/>
  <c r="E121" i="21"/>
  <c r="W120" i="21"/>
  <c r="V120" i="21"/>
  <c r="U120" i="21"/>
  <c r="T120" i="21"/>
  <c r="S120" i="21"/>
  <c r="R120" i="21"/>
  <c r="Q120" i="21"/>
  <c r="P120" i="21"/>
  <c r="O120" i="21"/>
  <c r="N120" i="21"/>
  <c r="M120" i="21"/>
  <c r="L120" i="21"/>
  <c r="K120" i="21"/>
  <c r="J120" i="21"/>
  <c r="I120" i="21"/>
  <c r="H120" i="21"/>
  <c r="G120" i="21"/>
  <c r="F120" i="21"/>
  <c r="E120" i="21"/>
  <c r="W119" i="21"/>
  <c r="V119" i="21"/>
  <c r="U119" i="21"/>
  <c r="T119" i="21"/>
  <c r="S119" i="21"/>
  <c r="R119" i="21"/>
  <c r="Q119" i="21"/>
  <c r="P119" i="21"/>
  <c r="O119" i="21"/>
  <c r="N119" i="21"/>
  <c r="M119" i="21"/>
  <c r="L119" i="21"/>
  <c r="K119" i="21"/>
  <c r="J119" i="21"/>
  <c r="I119" i="21"/>
  <c r="H119" i="21"/>
  <c r="G119" i="21"/>
  <c r="F119" i="21"/>
  <c r="E119" i="21"/>
  <c r="W118" i="21"/>
  <c r="V118" i="21"/>
  <c r="U118" i="21"/>
  <c r="T118" i="21"/>
  <c r="S118" i="21"/>
  <c r="R118" i="21"/>
  <c r="Q118" i="21"/>
  <c r="P118" i="21"/>
  <c r="O118" i="21"/>
  <c r="N118" i="21"/>
  <c r="M118" i="21"/>
  <c r="L118" i="21"/>
  <c r="K118" i="21"/>
  <c r="J118" i="21"/>
  <c r="I118" i="21"/>
  <c r="H118" i="21"/>
  <c r="G118" i="21"/>
  <c r="F118" i="21"/>
  <c r="E118" i="21"/>
  <c r="W117" i="21"/>
  <c r="V117" i="21"/>
  <c r="U117" i="21"/>
  <c r="T117" i="21"/>
  <c r="S117" i="21"/>
  <c r="R117" i="21"/>
  <c r="Q117" i="21"/>
  <c r="P117" i="21"/>
  <c r="O117" i="21"/>
  <c r="N117" i="21"/>
  <c r="M117" i="21"/>
  <c r="L117" i="21"/>
  <c r="K117" i="21"/>
  <c r="J117" i="21"/>
  <c r="I117" i="21"/>
  <c r="H117" i="21"/>
  <c r="G117" i="21"/>
  <c r="F117" i="21"/>
  <c r="E117" i="21"/>
  <c r="W116" i="21"/>
  <c r="V116" i="21"/>
  <c r="U116" i="21"/>
  <c r="T116" i="21"/>
  <c r="S116" i="21"/>
  <c r="R116" i="21"/>
  <c r="Q116" i="21"/>
  <c r="P116" i="21"/>
  <c r="O116" i="21"/>
  <c r="N116" i="21"/>
  <c r="M116" i="21"/>
  <c r="L116" i="21"/>
  <c r="K116" i="21"/>
  <c r="J116" i="21"/>
  <c r="I116" i="21"/>
  <c r="H116" i="21"/>
  <c r="G116" i="21"/>
  <c r="F116" i="21"/>
  <c r="E116" i="21"/>
  <c r="W115" i="21"/>
  <c r="V115" i="21"/>
  <c r="U115" i="21"/>
  <c r="T115" i="21"/>
  <c r="S115" i="21"/>
  <c r="R115" i="21"/>
  <c r="Q115" i="21"/>
  <c r="P115" i="21"/>
  <c r="O115" i="21"/>
  <c r="N115" i="21"/>
  <c r="M115" i="21"/>
  <c r="L115" i="21"/>
  <c r="K115" i="21"/>
  <c r="J115" i="21"/>
  <c r="I115" i="21"/>
  <c r="H115" i="21"/>
  <c r="G115" i="21"/>
  <c r="F115" i="21"/>
  <c r="E115" i="21"/>
  <c r="W114" i="21"/>
  <c r="V114" i="21"/>
  <c r="U114" i="21"/>
  <c r="T114" i="21"/>
  <c r="S114" i="21"/>
  <c r="R114" i="21"/>
  <c r="Q114" i="21"/>
  <c r="P114" i="21"/>
  <c r="O114" i="21"/>
  <c r="N114" i="21"/>
  <c r="M114" i="21"/>
  <c r="L114" i="21"/>
  <c r="K114" i="21"/>
  <c r="J114" i="21"/>
  <c r="I114" i="21"/>
  <c r="H114" i="21"/>
  <c r="G114" i="21"/>
  <c r="F114" i="21"/>
  <c r="E114" i="21"/>
  <c r="W113" i="21"/>
  <c r="V113" i="21"/>
  <c r="U113" i="21"/>
  <c r="T113" i="21"/>
  <c r="S113" i="21"/>
  <c r="R113" i="21"/>
  <c r="Q113" i="21"/>
  <c r="P113" i="21"/>
  <c r="O113" i="21"/>
  <c r="N113" i="21"/>
  <c r="M113" i="21"/>
  <c r="L113" i="21"/>
  <c r="K113" i="21"/>
  <c r="J113" i="21"/>
  <c r="I113" i="21"/>
  <c r="H113" i="21"/>
  <c r="G113" i="21"/>
  <c r="F113" i="21"/>
  <c r="E113" i="21"/>
  <c r="W112" i="21"/>
  <c r="V112" i="21"/>
  <c r="U112" i="21"/>
  <c r="T112" i="21"/>
  <c r="S112" i="21"/>
  <c r="R112" i="21"/>
  <c r="Q112" i="21"/>
  <c r="P112" i="21"/>
  <c r="O112" i="21"/>
  <c r="N112" i="21"/>
  <c r="M112" i="21"/>
  <c r="L112" i="21"/>
  <c r="K112" i="21"/>
  <c r="J112" i="21"/>
  <c r="I112" i="21"/>
  <c r="H112" i="21"/>
  <c r="G112" i="21"/>
  <c r="F112" i="21"/>
  <c r="E112" i="21"/>
  <c r="W111" i="21"/>
  <c r="V111" i="21"/>
  <c r="U111" i="21"/>
  <c r="T111" i="21"/>
  <c r="S111" i="21"/>
  <c r="R111" i="21"/>
  <c r="Q111" i="21"/>
  <c r="P111" i="21"/>
  <c r="O111" i="21"/>
  <c r="N111" i="21"/>
  <c r="M111" i="21"/>
  <c r="L111" i="21"/>
  <c r="K111" i="21"/>
  <c r="J111" i="21"/>
  <c r="I111" i="21"/>
  <c r="H111" i="21"/>
  <c r="G111" i="21"/>
  <c r="F111" i="21"/>
  <c r="E111" i="21"/>
  <c r="W110" i="21"/>
  <c r="V110" i="21"/>
  <c r="U110" i="21"/>
  <c r="T110" i="21"/>
  <c r="S110" i="21"/>
  <c r="R110" i="21"/>
  <c r="Q110" i="21"/>
  <c r="P110" i="21"/>
  <c r="O110" i="21"/>
  <c r="N110" i="21"/>
  <c r="M110" i="21"/>
  <c r="L110" i="21"/>
  <c r="K110" i="21"/>
  <c r="J110" i="21"/>
  <c r="I110" i="21"/>
  <c r="H110" i="21"/>
  <c r="G110" i="21"/>
  <c r="F110" i="21"/>
  <c r="E110" i="21"/>
  <c r="W109" i="21"/>
  <c r="V109" i="21"/>
  <c r="U109" i="21"/>
  <c r="T109" i="21"/>
  <c r="S109" i="21"/>
  <c r="R109" i="21"/>
  <c r="Q109" i="21"/>
  <c r="P109" i="21"/>
  <c r="O109" i="21"/>
  <c r="N109" i="21"/>
  <c r="M109" i="21"/>
  <c r="L109" i="21"/>
  <c r="K109" i="21"/>
  <c r="J109" i="21"/>
  <c r="I109" i="21"/>
  <c r="H109" i="21"/>
  <c r="G109" i="21"/>
  <c r="F109" i="21"/>
  <c r="E109" i="21"/>
  <c r="W108" i="21"/>
  <c r="V108" i="21"/>
  <c r="U108" i="21"/>
  <c r="T108" i="21"/>
  <c r="S108" i="21"/>
  <c r="R108" i="21"/>
  <c r="Q108" i="21"/>
  <c r="P108" i="21"/>
  <c r="O108" i="21"/>
  <c r="N108" i="21"/>
  <c r="M108" i="21"/>
  <c r="L108" i="21"/>
  <c r="K108" i="21"/>
  <c r="J108" i="21"/>
  <c r="I108" i="21"/>
  <c r="H108" i="21"/>
  <c r="G108" i="21"/>
  <c r="F108" i="21"/>
  <c r="E108" i="21"/>
  <c r="W107" i="21"/>
  <c r="V107" i="21"/>
  <c r="U107" i="21"/>
  <c r="T107" i="21"/>
  <c r="S107" i="21"/>
  <c r="R107" i="21"/>
  <c r="Q107" i="21"/>
  <c r="P107" i="21"/>
  <c r="O107" i="21"/>
  <c r="N107" i="21"/>
  <c r="M107" i="21"/>
  <c r="L107" i="21"/>
  <c r="K107" i="21"/>
  <c r="J107" i="21"/>
  <c r="I107" i="21"/>
  <c r="H107" i="21"/>
  <c r="G107" i="21"/>
  <c r="F107" i="21"/>
  <c r="E107" i="21"/>
  <c r="W106" i="21"/>
  <c r="V106" i="21"/>
  <c r="U106" i="21"/>
  <c r="T106" i="21"/>
  <c r="S106" i="21"/>
  <c r="R106" i="21"/>
  <c r="Q106" i="21"/>
  <c r="P106" i="21"/>
  <c r="O106" i="21"/>
  <c r="N106" i="21"/>
  <c r="M106" i="21"/>
  <c r="L106" i="21"/>
  <c r="K106" i="21"/>
  <c r="J106" i="21"/>
  <c r="I106" i="21"/>
  <c r="H106" i="21"/>
  <c r="G106" i="21"/>
  <c r="F106" i="21"/>
  <c r="E106" i="21"/>
  <c r="W105" i="21"/>
  <c r="V105" i="21"/>
  <c r="U105" i="21"/>
  <c r="T105" i="21"/>
  <c r="S105" i="21"/>
  <c r="R105" i="21"/>
  <c r="Q105" i="21"/>
  <c r="P105" i="21"/>
  <c r="O105" i="21"/>
  <c r="N105" i="21"/>
  <c r="M105" i="21"/>
  <c r="L105" i="21"/>
  <c r="K105" i="21"/>
  <c r="J105" i="21"/>
  <c r="I105" i="21"/>
  <c r="H105" i="21"/>
  <c r="G105" i="21"/>
  <c r="F105" i="21"/>
  <c r="E105" i="21"/>
  <c r="W104" i="21"/>
  <c r="V104" i="21"/>
  <c r="U104" i="21"/>
  <c r="T104" i="21"/>
  <c r="S104" i="21"/>
  <c r="R104" i="21"/>
  <c r="Q104" i="21"/>
  <c r="P104" i="21"/>
  <c r="O104" i="21"/>
  <c r="N104" i="21"/>
  <c r="M104" i="21"/>
  <c r="L104" i="21"/>
  <c r="K104" i="21"/>
  <c r="J104" i="21"/>
  <c r="I104" i="21"/>
  <c r="H104" i="21"/>
  <c r="G104" i="21"/>
  <c r="F104" i="21"/>
  <c r="E104" i="21"/>
  <c r="W103" i="21"/>
  <c r="V103" i="21"/>
  <c r="U103" i="21"/>
  <c r="T103" i="21"/>
  <c r="S103" i="21"/>
  <c r="R103" i="21"/>
  <c r="Q103" i="21"/>
  <c r="P103" i="21"/>
  <c r="O103" i="21"/>
  <c r="N103" i="21"/>
  <c r="M103" i="21"/>
  <c r="L103" i="21"/>
  <c r="K103" i="21"/>
  <c r="J103" i="21"/>
  <c r="I103" i="21"/>
  <c r="H103" i="21"/>
  <c r="G103" i="21"/>
  <c r="F103" i="21"/>
  <c r="E103" i="21"/>
  <c r="W102" i="21"/>
  <c r="V102" i="21"/>
  <c r="U102" i="21"/>
  <c r="T102" i="21"/>
  <c r="S102" i="21"/>
  <c r="R102" i="21"/>
  <c r="Q102" i="21"/>
  <c r="P102" i="21"/>
  <c r="O102" i="21"/>
  <c r="N102" i="21"/>
  <c r="M102" i="21"/>
  <c r="L102" i="21"/>
  <c r="K102" i="21"/>
  <c r="J102" i="21"/>
  <c r="I102" i="21"/>
  <c r="H102" i="21"/>
  <c r="G102" i="21"/>
  <c r="F102" i="21"/>
  <c r="E102" i="21"/>
  <c r="W101" i="21"/>
  <c r="V101" i="21"/>
  <c r="U101" i="21"/>
  <c r="T101" i="21"/>
  <c r="S101" i="21"/>
  <c r="R101" i="21"/>
  <c r="Q101" i="21"/>
  <c r="P101" i="21"/>
  <c r="O101" i="21"/>
  <c r="N101" i="21"/>
  <c r="M101" i="21"/>
  <c r="L101" i="21"/>
  <c r="K101" i="21"/>
  <c r="J101" i="21"/>
  <c r="I101" i="21"/>
  <c r="H101" i="21"/>
  <c r="G101" i="21"/>
  <c r="F101" i="21"/>
  <c r="E101" i="21"/>
  <c r="W100" i="21"/>
  <c r="V100" i="21"/>
  <c r="U100" i="21"/>
  <c r="T100" i="21"/>
  <c r="S100" i="21"/>
  <c r="R100" i="21"/>
  <c r="Q100" i="21"/>
  <c r="P100" i="21"/>
  <c r="O100" i="21"/>
  <c r="N100" i="21"/>
  <c r="M100" i="21"/>
  <c r="L100" i="21"/>
  <c r="K100" i="21"/>
  <c r="J100" i="21"/>
  <c r="I100" i="21"/>
  <c r="H100" i="21"/>
  <c r="G100" i="21"/>
  <c r="F100" i="21"/>
  <c r="E100" i="21"/>
  <c r="W99" i="21"/>
  <c r="V99" i="21"/>
  <c r="U99" i="21"/>
  <c r="T99" i="21"/>
  <c r="S99" i="21"/>
  <c r="R99" i="21"/>
  <c r="Q99" i="21"/>
  <c r="P99" i="21"/>
  <c r="O99" i="21"/>
  <c r="N99" i="21"/>
  <c r="M99" i="21"/>
  <c r="L99" i="21"/>
  <c r="K99" i="21"/>
  <c r="J99" i="21"/>
  <c r="I99" i="21"/>
  <c r="H99" i="21"/>
  <c r="G99" i="21"/>
  <c r="F99" i="21"/>
  <c r="E99" i="21"/>
  <c r="W98" i="21"/>
  <c r="V98" i="21"/>
  <c r="U98" i="21"/>
  <c r="T98" i="21"/>
  <c r="S98" i="21"/>
  <c r="R98" i="21"/>
  <c r="Q98" i="21"/>
  <c r="P98" i="21"/>
  <c r="O98" i="21"/>
  <c r="N98" i="21"/>
  <c r="M98" i="21"/>
  <c r="L98" i="21"/>
  <c r="K98" i="21"/>
  <c r="J98" i="21"/>
  <c r="I98" i="21"/>
  <c r="H98" i="21"/>
  <c r="G98" i="21"/>
  <c r="F98" i="21"/>
  <c r="E98" i="21"/>
  <c r="W97" i="21"/>
  <c r="V97" i="21"/>
  <c r="U97" i="21"/>
  <c r="T97" i="21"/>
  <c r="S97" i="21"/>
  <c r="R97" i="21"/>
  <c r="Q97" i="21"/>
  <c r="P97" i="21"/>
  <c r="O97" i="21"/>
  <c r="N97" i="21"/>
  <c r="M97" i="21"/>
  <c r="L97" i="21"/>
  <c r="K97" i="21"/>
  <c r="J97" i="21"/>
  <c r="I97" i="21"/>
  <c r="H97" i="21"/>
  <c r="G97" i="21"/>
  <c r="F97" i="21"/>
  <c r="E97" i="21"/>
  <c r="W96" i="21"/>
  <c r="V96" i="21"/>
  <c r="U96" i="21"/>
  <c r="T96" i="21"/>
  <c r="S96" i="21"/>
  <c r="R96" i="21"/>
  <c r="Q96" i="21"/>
  <c r="P96" i="21"/>
  <c r="O96" i="21"/>
  <c r="N96" i="21"/>
  <c r="M96" i="21"/>
  <c r="L96" i="21"/>
  <c r="K96" i="21"/>
  <c r="J96" i="21"/>
  <c r="I96" i="21"/>
  <c r="H96" i="21"/>
  <c r="G96" i="21"/>
  <c r="F96" i="21"/>
  <c r="E96" i="21"/>
  <c r="W95" i="21"/>
  <c r="V95" i="21"/>
  <c r="U95" i="21"/>
  <c r="T95" i="21"/>
  <c r="S95" i="21"/>
  <c r="R95" i="21"/>
  <c r="Q95" i="21"/>
  <c r="P95" i="21"/>
  <c r="O95" i="21"/>
  <c r="N95" i="21"/>
  <c r="M95" i="21"/>
  <c r="L95" i="21"/>
  <c r="K95" i="21"/>
  <c r="J95" i="21"/>
  <c r="I95" i="21"/>
  <c r="H95" i="21"/>
  <c r="G95" i="21"/>
  <c r="F95" i="21"/>
  <c r="E95" i="21"/>
  <c r="W94" i="21"/>
  <c r="V94" i="21"/>
  <c r="U94" i="21"/>
  <c r="T94" i="21"/>
  <c r="S94" i="21"/>
  <c r="R94" i="21"/>
  <c r="Q94" i="21"/>
  <c r="P94" i="21"/>
  <c r="O94" i="21"/>
  <c r="N94" i="21"/>
  <c r="M94" i="21"/>
  <c r="L94" i="21"/>
  <c r="K94" i="21"/>
  <c r="J94" i="21"/>
  <c r="I94" i="21"/>
  <c r="H94" i="21"/>
  <c r="G94" i="21"/>
  <c r="F94" i="21"/>
  <c r="E94" i="21"/>
  <c r="W93" i="21"/>
  <c r="V93" i="21"/>
  <c r="U93" i="21"/>
  <c r="T93" i="21"/>
  <c r="S93" i="21"/>
  <c r="R93" i="21"/>
  <c r="Q93" i="21"/>
  <c r="P93" i="21"/>
  <c r="O93" i="21"/>
  <c r="N93" i="21"/>
  <c r="M93" i="21"/>
  <c r="L93" i="21"/>
  <c r="K93" i="21"/>
  <c r="J93" i="21"/>
  <c r="I93" i="21"/>
  <c r="H93" i="21"/>
  <c r="G93" i="21"/>
  <c r="F93" i="21"/>
  <c r="E93" i="21"/>
  <c r="W92" i="21"/>
  <c r="V92" i="21"/>
  <c r="U92" i="21"/>
  <c r="T92" i="21"/>
  <c r="S92" i="21"/>
  <c r="R92" i="21"/>
  <c r="Q92" i="21"/>
  <c r="P92" i="21"/>
  <c r="O92" i="21"/>
  <c r="N92" i="21"/>
  <c r="M92" i="21"/>
  <c r="L92" i="21"/>
  <c r="K92" i="21"/>
  <c r="J92" i="21"/>
  <c r="I92" i="21"/>
  <c r="H92" i="21"/>
  <c r="G92" i="21"/>
  <c r="F92" i="21"/>
  <c r="E92" i="21"/>
  <c r="W91" i="21"/>
  <c r="V91" i="21"/>
  <c r="U91" i="21"/>
  <c r="T91" i="21"/>
  <c r="S91" i="21"/>
  <c r="R91" i="21"/>
  <c r="Q91" i="21"/>
  <c r="P91" i="21"/>
  <c r="O91" i="21"/>
  <c r="N91" i="21"/>
  <c r="M91" i="21"/>
  <c r="L91" i="21"/>
  <c r="K91" i="21"/>
  <c r="J91" i="21"/>
  <c r="I91" i="21"/>
  <c r="H91" i="21"/>
  <c r="G91" i="21"/>
  <c r="F91" i="21"/>
  <c r="E91" i="21"/>
  <c r="W90" i="21"/>
  <c r="V90" i="21"/>
  <c r="U90" i="21"/>
  <c r="T90" i="21"/>
  <c r="S90" i="21"/>
  <c r="R90" i="21"/>
  <c r="Q90" i="21"/>
  <c r="P90" i="21"/>
  <c r="O90" i="21"/>
  <c r="N90" i="21"/>
  <c r="M90" i="21"/>
  <c r="L90" i="21"/>
  <c r="K90" i="21"/>
  <c r="J90" i="21"/>
  <c r="I90" i="21"/>
  <c r="H90" i="21"/>
  <c r="G90" i="21"/>
  <c r="F90" i="21"/>
  <c r="E90" i="21"/>
  <c r="W89" i="21"/>
  <c r="V89" i="21"/>
  <c r="U89" i="21"/>
  <c r="T89" i="21"/>
  <c r="S89" i="21"/>
  <c r="R89" i="21"/>
  <c r="Q89" i="21"/>
  <c r="P89" i="21"/>
  <c r="O89" i="21"/>
  <c r="N89" i="21"/>
  <c r="M89" i="21"/>
  <c r="L89" i="21"/>
  <c r="K89" i="21"/>
  <c r="J89" i="21"/>
  <c r="I89" i="21"/>
  <c r="H89" i="21"/>
  <c r="G89" i="21"/>
  <c r="F89" i="21"/>
  <c r="E89" i="21"/>
  <c r="W88" i="21"/>
  <c r="V88" i="21"/>
  <c r="U88" i="21"/>
  <c r="T88" i="21"/>
  <c r="S88" i="21"/>
  <c r="R88" i="21"/>
  <c r="Q88" i="21"/>
  <c r="P88" i="21"/>
  <c r="O88" i="21"/>
  <c r="N88" i="21"/>
  <c r="M88" i="21"/>
  <c r="L88" i="21"/>
  <c r="K88" i="21"/>
  <c r="J88" i="21"/>
  <c r="I88" i="21"/>
  <c r="H88" i="21"/>
  <c r="G88" i="21"/>
  <c r="F88" i="21"/>
  <c r="E88" i="21"/>
  <c r="W87" i="21"/>
  <c r="V87" i="21"/>
  <c r="U87" i="21"/>
  <c r="T87" i="21"/>
  <c r="S87" i="21"/>
  <c r="R87" i="21"/>
  <c r="Q87" i="21"/>
  <c r="P87" i="21"/>
  <c r="O87" i="21"/>
  <c r="N87" i="21"/>
  <c r="M87" i="21"/>
  <c r="L87" i="21"/>
  <c r="K87" i="21"/>
  <c r="J87" i="21"/>
  <c r="I87" i="21"/>
  <c r="H87" i="21"/>
  <c r="G87" i="21"/>
  <c r="F87" i="21"/>
  <c r="E87" i="21"/>
  <c r="W86" i="21"/>
  <c r="V86" i="21"/>
  <c r="U86" i="21"/>
  <c r="T86" i="21"/>
  <c r="S86" i="21"/>
  <c r="R86" i="21"/>
  <c r="Q86" i="21"/>
  <c r="P86" i="21"/>
  <c r="O86" i="21"/>
  <c r="N86" i="21"/>
  <c r="M86" i="21"/>
  <c r="L86" i="21"/>
  <c r="K86" i="21"/>
  <c r="J86" i="21"/>
  <c r="I86" i="21"/>
  <c r="H86" i="21"/>
  <c r="G86" i="21"/>
  <c r="F86" i="21"/>
  <c r="E86" i="21"/>
  <c r="W85" i="21"/>
  <c r="V85" i="21"/>
  <c r="U85" i="21"/>
  <c r="T85" i="21"/>
  <c r="S85" i="21"/>
  <c r="R85" i="21"/>
  <c r="Q85" i="21"/>
  <c r="P85" i="21"/>
  <c r="O85" i="21"/>
  <c r="N85" i="21"/>
  <c r="M85" i="21"/>
  <c r="L85" i="21"/>
  <c r="K85" i="21"/>
  <c r="J85" i="21"/>
  <c r="I85" i="21"/>
  <c r="H85" i="21"/>
  <c r="G85" i="21"/>
  <c r="F85" i="21"/>
  <c r="E85" i="21"/>
  <c r="W84" i="21"/>
  <c r="V84" i="21"/>
  <c r="U84" i="21"/>
  <c r="T84" i="21"/>
  <c r="S84" i="21"/>
  <c r="R84" i="21"/>
  <c r="Q84" i="21"/>
  <c r="P84" i="21"/>
  <c r="O84" i="21"/>
  <c r="N84" i="21"/>
  <c r="M84" i="21"/>
  <c r="L84" i="21"/>
  <c r="K84" i="21"/>
  <c r="J84" i="21"/>
  <c r="I84" i="21"/>
  <c r="H84" i="21"/>
  <c r="G84" i="21"/>
  <c r="F84" i="21"/>
  <c r="E84" i="21"/>
  <c r="W83" i="21"/>
  <c r="V83" i="21"/>
  <c r="U83" i="21"/>
  <c r="T83" i="21"/>
  <c r="S83" i="21"/>
  <c r="R83" i="21"/>
  <c r="Q83" i="21"/>
  <c r="P83" i="21"/>
  <c r="O83" i="21"/>
  <c r="N83" i="21"/>
  <c r="M83" i="21"/>
  <c r="L83" i="21"/>
  <c r="K83" i="21"/>
  <c r="J83" i="21"/>
  <c r="I83" i="21"/>
  <c r="H83" i="21"/>
  <c r="G83" i="21"/>
  <c r="F83" i="21"/>
  <c r="E83" i="21"/>
  <c r="W82" i="21"/>
  <c r="V82" i="21"/>
  <c r="U82" i="21"/>
  <c r="T82" i="21"/>
  <c r="S82" i="21"/>
  <c r="R82" i="21"/>
  <c r="Q82" i="21"/>
  <c r="P82" i="21"/>
  <c r="O82" i="21"/>
  <c r="N82" i="21"/>
  <c r="M82" i="21"/>
  <c r="L82" i="21"/>
  <c r="K82" i="21"/>
  <c r="J82" i="21"/>
  <c r="I82" i="21"/>
  <c r="H82" i="21"/>
  <c r="G82" i="21"/>
  <c r="F82" i="21"/>
  <c r="E82" i="21"/>
  <c r="W80" i="21"/>
  <c r="V80" i="21"/>
  <c r="U80" i="21"/>
  <c r="T80" i="21"/>
  <c r="S80" i="21"/>
  <c r="R80" i="21"/>
  <c r="Q80" i="21"/>
  <c r="P80" i="21"/>
  <c r="O80" i="21"/>
  <c r="N80" i="21"/>
  <c r="M80" i="21"/>
  <c r="L80" i="21"/>
  <c r="K80" i="21"/>
  <c r="J80" i="21"/>
  <c r="I80" i="21"/>
  <c r="H80" i="21"/>
  <c r="G80" i="21"/>
  <c r="F80" i="21"/>
  <c r="E80" i="21"/>
  <c r="W79" i="21"/>
  <c r="V79" i="21"/>
  <c r="U79" i="21"/>
  <c r="T79" i="21"/>
  <c r="S79" i="21"/>
  <c r="R79" i="21"/>
  <c r="Q79" i="21"/>
  <c r="P79" i="21"/>
  <c r="O79" i="21"/>
  <c r="N79" i="21"/>
  <c r="M79" i="21"/>
  <c r="L79" i="21"/>
  <c r="K79" i="21"/>
  <c r="J79" i="21"/>
  <c r="I79" i="21"/>
  <c r="H79" i="21"/>
  <c r="G79" i="21"/>
  <c r="F79" i="21"/>
  <c r="E79" i="21"/>
  <c r="W78" i="21"/>
  <c r="V78" i="21"/>
  <c r="U78" i="21"/>
  <c r="T78" i="21"/>
  <c r="S78" i="21"/>
  <c r="R78" i="21"/>
  <c r="Q78" i="21"/>
  <c r="P78" i="21"/>
  <c r="O78" i="21"/>
  <c r="N78" i="21"/>
  <c r="M78" i="21"/>
  <c r="L78" i="21"/>
  <c r="K78" i="21"/>
  <c r="J78" i="21"/>
  <c r="I78" i="21"/>
  <c r="H78" i="21"/>
  <c r="G78" i="21"/>
  <c r="F78" i="21"/>
  <c r="E78" i="21"/>
  <c r="W77" i="21"/>
  <c r="V77" i="21"/>
  <c r="U77" i="21"/>
  <c r="T77" i="21"/>
  <c r="S77" i="21"/>
  <c r="R77" i="21"/>
  <c r="Q77" i="21"/>
  <c r="P77" i="21"/>
  <c r="O77" i="21"/>
  <c r="N77" i="21"/>
  <c r="M77" i="21"/>
  <c r="L77" i="21"/>
  <c r="K77" i="21"/>
  <c r="J77" i="21"/>
  <c r="I77" i="21"/>
  <c r="H77" i="21"/>
  <c r="G77" i="21"/>
  <c r="F77" i="21"/>
  <c r="E77" i="21"/>
  <c r="W76" i="21"/>
  <c r="V76" i="21"/>
  <c r="U76" i="21"/>
  <c r="T76" i="21"/>
  <c r="S76" i="21"/>
  <c r="R76" i="21"/>
  <c r="Q76" i="21"/>
  <c r="P76" i="21"/>
  <c r="O76" i="21"/>
  <c r="N76" i="21"/>
  <c r="M76" i="21"/>
  <c r="L76" i="21"/>
  <c r="K76" i="21"/>
  <c r="J76" i="21"/>
  <c r="I76" i="21"/>
  <c r="H76" i="21"/>
  <c r="G76" i="21"/>
  <c r="F76" i="21"/>
  <c r="E76" i="21"/>
  <c r="W75" i="21"/>
  <c r="V75" i="21"/>
  <c r="U75" i="21"/>
  <c r="T75" i="21"/>
  <c r="S75" i="21"/>
  <c r="R75" i="21"/>
  <c r="Q75" i="21"/>
  <c r="P75" i="21"/>
  <c r="O75" i="21"/>
  <c r="N75" i="21"/>
  <c r="M75" i="21"/>
  <c r="L75" i="21"/>
  <c r="K75" i="21"/>
  <c r="J75" i="21"/>
  <c r="I75" i="21"/>
  <c r="H75" i="21"/>
  <c r="G75" i="21"/>
  <c r="F75" i="21"/>
  <c r="E75" i="21"/>
  <c r="W74" i="21"/>
  <c r="V74" i="21"/>
  <c r="U74" i="21"/>
  <c r="T74" i="21"/>
  <c r="S74" i="21"/>
  <c r="R74" i="21"/>
  <c r="Q74" i="21"/>
  <c r="P74" i="21"/>
  <c r="O74" i="21"/>
  <c r="N74" i="21"/>
  <c r="M74" i="21"/>
  <c r="L74" i="21"/>
  <c r="K74" i="21"/>
  <c r="J74" i="21"/>
  <c r="I74" i="21"/>
  <c r="H74" i="21"/>
  <c r="G74" i="21"/>
  <c r="F74" i="21"/>
  <c r="E74" i="21"/>
  <c r="W73" i="21"/>
  <c r="V73" i="21"/>
  <c r="U73" i="21"/>
  <c r="T73" i="21"/>
  <c r="S73" i="21"/>
  <c r="R73" i="21"/>
  <c r="Q73" i="21"/>
  <c r="P73" i="21"/>
  <c r="O73" i="21"/>
  <c r="N73" i="21"/>
  <c r="M73" i="21"/>
  <c r="L73" i="21"/>
  <c r="K73" i="21"/>
  <c r="J73" i="21"/>
  <c r="I73" i="21"/>
  <c r="H73" i="21"/>
  <c r="G73" i="21"/>
  <c r="F73" i="21"/>
  <c r="E73" i="21"/>
  <c r="W72" i="21"/>
  <c r="V72" i="21"/>
  <c r="U72" i="21"/>
  <c r="T72" i="21"/>
  <c r="S72" i="21"/>
  <c r="R72" i="21"/>
  <c r="Q72" i="21"/>
  <c r="P72" i="21"/>
  <c r="O72" i="21"/>
  <c r="N72" i="21"/>
  <c r="M72" i="21"/>
  <c r="L72" i="21"/>
  <c r="K72" i="21"/>
  <c r="J72" i="21"/>
  <c r="I72" i="21"/>
  <c r="H72" i="21"/>
  <c r="G72" i="21"/>
  <c r="F72" i="21"/>
  <c r="E72" i="21"/>
  <c r="W71" i="21"/>
  <c r="V71" i="21"/>
  <c r="U71" i="21"/>
  <c r="T71" i="21"/>
  <c r="S71" i="21"/>
  <c r="R71" i="21"/>
  <c r="Q71" i="21"/>
  <c r="P71" i="21"/>
  <c r="O71" i="21"/>
  <c r="N71" i="21"/>
  <c r="M71" i="21"/>
  <c r="L71" i="21"/>
  <c r="K71" i="21"/>
  <c r="J71" i="21"/>
  <c r="I71" i="21"/>
  <c r="H71" i="21"/>
  <c r="G71" i="21"/>
  <c r="F71" i="21"/>
  <c r="E71" i="21"/>
  <c r="W70" i="21"/>
  <c r="V70" i="21"/>
  <c r="U70" i="21"/>
  <c r="T70" i="21"/>
  <c r="S70" i="21"/>
  <c r="R70" i="21"/>
  <c r="Q70" i="21"/>
  <c r="P70" i="21"/>
  <c r="O70" i="21"/>
  <c r="N70" i="21"/>
  <c r="M70" i="21"/>
  <c r="L70" i="21"/>
  <c r="K70" i="21"/>
  <c r="J70" i="21"/>
  <c r="I70" i="21"/>
  <c r="H70" i="21"/>
  <c r="G70" i="21"/>
  <c r="F70" i="21"/>
  <c r="E70" i="21"/>
  <c r="W69" i="21"/>
  <c r="V69" i="21"/>
  <c r="U69" i="21"/>
  <c r="T69" i="21"/>
  <c r="S69" i="21"/>
  <c r="R69" i="21"/>
  <c r="Q69" i="21"/>
  <c r="P69" i="21"/>
  <c r="O69" i="21"/>
  <c r="N69" i="21"/>
  <c r="M69" i="21"/>
  <c r="L69" i="21"/>
  <c r="K69" i="21"/>
  <c r="J69" i="21"/>
  <c r="I69" i="21"/>
  <c r="H69" i="21"/>
  <c r="G69" i="21"/>
  <c r="F69" i="21"/>
  <c r="E69" i="21"/>
  <c r="W68" i="21"/>
  <c r="V68" i="21"/>
  <c r="U68" i="21"/>
  <c r="T68" i="21"/>
  <c r="S68" i="21"/>
  <c r="R68" i="21"/>
  <c r="Q68" i="21"/>
  <c r="P68" i="21"/>
  <c r="O68" i="21"/>
  <c r="N68" i="21"/>
  <c r="M68" i="21"/>
  <c r="L68" i="21"/>
  <c r="K68" i="21"/>
  <c r="J68" i="21"/>
  <c r="I68" i="21"/>
  <c r="H68" i="21"/>
  <c r="G68" i="21"/>
  <c r="F68" i="21"/>
  <c r="E68" i="21"/>
  <c r="W67" i="21"/>
  <c r="V67" i="21"/>
  <c r="U67" i="21"/>
  <c r="T67" i="21"/>
  <c r="S67" i="21"/>
  <c r="R67" i="21"/>
  <c r="Q67" i="21"/>
  <c r="P67" i="21"/>
  <c r="O67" i="21"/>
  <c r="N67" i="21"/>
  <c r="M67" i="21"/>
  <c r="L67" i="21"/>
  <c r="K67" i="21"/>
  <c r="J67" i="21"/>
  <c r="I67" i="21"/>
  <c r="H67" i="21"/>
  <c r="G67" i="21"/>
  <c r="F67" i="21"/>
  <c r="E67" i="21"/>
  <c r="Y226" i="21"/>
  <c r="W280" i="21"/>
  <c r="V280" i="21"/>
  <c r="U280" i="21"/>
  <c r="T280" i="21"/>
  <c r="S280" i="21"/>
  <c r="R280" i="21"/>
  <c r="Q280" i="21"/>
  <c r="P280" i="21"/>
  <c r="O280" i="21"/>
  <c r="N280" i="21"/>
  <c r="M280" i="21"/>
  <c r="L280" i="21"/>
  <c r="K280" i="21"/>
  <c r="J280" i="21"/>
  <c r="I280" i="21"/>
  <c r="H280" i="21"/>
  <c r="G280" i="21"/>
  <c r="F280" i="21"/>
  <c r="E280" i="21"/>
  <c r="W279" i="21"/>
  <c r="V279" i="21"/>
  <c r="U279" i="21"/>
  <c r="T279" i="21"/>
  <c r="S279" i="21"/>
  <c r="R279" i="21"/>
  <c r="Q279" i="21"/>
  <c r="P279" i="21"/>
  <c r="O279" i="21"/>
  <c r="N279" i="21"/>
  <c r="M279" i="21"/>
  <c r="L279" i="21"/>
  <c r="K279" i="21"/>
  <c r="J279" i="21"/>
  <c r="I279" i="21"/>
  <c r="H279" i="21"/>
  <c r="G279" i="21"/>
  <c r="F279" i="21"/>
  <c r="E279" i="21"/>
  <c r="Y94" i="19"/>
  <c r="D42" i="28" l="1"/>
  <c r="E101" i="23"/>
  <c r="D39" i="28"/>
  <c r="E98" i="23"/>
  <c r="D43" i="28"/>
  <c r="E102" i="23"/>
  <c r="D47" i="28"/>
  <c r="E106" i="23"/>
  <c r="R18" i="28"/>
  <c r="R16" i="28"/>
  <c r="I57" i="23"/>
  <c r="P19" i="28"/>
  <c r="R19" i="28" s="1"/>
  <c r="D46" i="28"/>
  <c r="E105" i="23"/>
  <c r="E99" i="23"/>
  <c r="D40" i="28"/>
  <c r="I41" i="23"/>
  <c r="P15" i="28"/>
  <c r="R15" i="28" s="1"/>
  <c r="I69" i="23"/>
  <c r="P22" i="28"/>
  <c r="R22" i="28" s="1"/>
  <c r="I73" i="23"/>
  <c r="P23" i="28"/>
  <c r="R23" i="28" s="1"/>
  <c r="D36" i="28"/>
  <c r="E95" i="23"/>
  <c r="I29" i="23"/>
  <c r="P12" i="28"/>
  <c r="R12" i="28" s="1"/>
  <c r="R11" i="28"/>
  <c r="D35" i="28"/>
  <c r="E94" i="23"/>
  <c r="E93" i="23"/>
  <c r="D34" i="28"/>
  <c r="I21" i="23"/>
  <c r="P10" i="28"/>
  <c r="R10" i="28" s="1"/>
  <c r="I17" i="23"/>
  <c r="P9" i="28"/>
  <c r="D33" i="28"/>
  <c r="E92" i="23"/>
  <c r="I18" i="23"/>
  <c r="I19" i="23" s="1"/>
  <c r="Q9" i="28"/>
  <c r="M49" i="28"/>
  <c r="R21" i="28"/>
  <c r="I62" i="23"/>
  <c r="Q20" i="28"/>
  <c r="I61" i="23"/>
  <c r="P20" i="28"/>
  <c r="E103" i="23"/>
  <c r="D44" i="28"/>
  <c r="D45" i="28"/>
  <c r="E104" i="23"/>
  <c r="I38" i="23"/>
  <c r="Q14" i="28"/>
  <c r="I37" i="23"/>
  <c r="P14" i="28"/>
  <c r="D32" i="28"/>
  <c r="E91" i="23"/>
  <c r="R8" i="28"/>
  <c r="I9" i="23"/>
  <c r="P7" i="28"/>
  <c r="D31" i="28"/>
  <c r="E90" i="23"/>
  <c r="D30" i="28"/>
  <c r="E89" i="23"/>
  <c r="R6" i="28"/>
  <c r="E100" i="23"/>
  <c r="D41" i="28"/>
  <c r="I49" i="23"/>
  <c r="P17" i="28"/>
  <c r="R17" i="28" s="1"/>
  <c r="H108" i="23"/>
  <c r="I77" i="23"/>
  <c r="P24" i="28"/>
  <c r="R24" i="28" s="1"/>
  <c r="D48" i="28"/>
  <c r="E107" i="23"/>
  <c r="E96" i="23"/>
  <c r="D37" i="28"/>
  <c r="E97" i="23"/>
  <c r="D38" i="28"/>
  <c r="R13" i="28"/>
  <c r="F370" i="21"/>
  <c r="R370" i="21"/>
  <c r="S371" i="21"/>
  <c r="M371" i="21"/>
  <c r="H371" i="21"/>
  <c r="P371" i="21"/>
  <c r="I50" i="23"/>
  <c r="W371" i="21"/>
  <c r="I78" i="23"/>
  <c r="G371" i="21"/>
  <c r="I14" i="23"/>
  <c r="N371" i="21"/>
  <c r="I42" i="23"/>
  <c r="Q371" i="21"/>
  <c r="I54" i="23"/>
  <c r="L371" i="21"/>
  <c r="I34" i="23"/>
  <c r="R371" i="21"/>
  <c r="I58" i="23"/>
  <c r="U371" i="21"/>
  <c r="I70" i="23"/>
  <c r="J371" i="21"/>
  <c r="I26" i="23"/>
  <c r="K371" i="21"/>
  <c r="I30" i="23"/>
  <c r="E371" i="21"/>
  <c r="I6" i="23"/>
  <c r="O371" i="21"/>
  <c r="I46" i="23"/>
  <c r="V371" i="21"/>
  <c r="I74" i="23"/>
  <c r="F371" i="21"/>
  <c r="I10" i="23"/>
  <c r="I371" i="21"/>
  <c r="I22" i="23"/>
  <c r="T371" i="21"/>
  <c r="I66" i="23"/>
  <c r="P370" i="21"/>
  <c r="V370" i="21"/>
  <c r="U370" i="21"/>
  <c r="I370" i="21"/>
  <c r="K370" i="21"/>
  <c r="M370" i="21"/>
  <c r="W370" i="21"/>
  <c r="T370" i="21"/>
  <c r="I65" i="23"/>
  <c r="J370" i="21"/>
  <c r="I25" i="23"/>
  <c r="N370" i="21"/>
  <c r="S370" i="21"/>
  <c r="L370" i="21"/>
  <c r="I33" i="23"/>
  <c r="Q370" i="21"/>
  <c r="I53" i="23"/>
  <c r="O370" i="21"/>
  <c r="I45" i="23"/>
  <c r="E370" i="21"/>
  <c r="I5" i="23"/>
  <c r="H370" i="21"/>
  <c r="G370" i="21"/>
  <c r="I13" i="23"/>
  <c r="L83" i="23"/>
  <c r="P83" i="23"/>
  <c r="K83" i="23"/>
  <c r="O83" i="23"/>
  <c r="D309" i="21"/>
  <c r="D367" i="21"/>
  <c r="K368" i="21"/>
  <c r="K372" i="21" s="1"/>
  <c r="H368" i="21"/>
  <c r="H372" i="21" s="1"/>
  <c r="W368" i="21"/>
  <c r="W372" i="21" s="1"/>
  <c r="G368" i="21"/>
  <c r="G372" i="21" s="1"/>
  <c r="P368" i="21"/>
  <c r="P372" i="21" s="1"/>
  <c r="L368" i="21"/>
  <c r="L372" i="21" s="1"/>
  <c r="S368" i="21"/>
  <c r="S372" i="21" s="1"/>
  <c r="O368" i="21"/>
  <c r="O372" i="21" s="1"/>
  <c r="T368" i="21"/>
  <c r="T372" i="21" s="1"/>
  <c r="N368" i="21"/>
  <c r="N372" i="21" s="1"/>
  <c r="M368" i="21"/>
  <c r="M372" i="21" s="1"/>
  <c r="I368" i="21"/>
  <c r="I372" i="21" s="1"/>
  <c r="R368" i="21"/>
  <c r="R372" i="21" s="1"/>
  <c r="U368" i="21"/>
  <c r="U372" i="21" s="1"/>
  <c r="E368" i="21"/>
  <c r="E372" i="21" s="1"/>
  <c r="Q368" i="21"/>
  <c r="Q372" i="21" s="1"/>
  <c r="V368" i="21"/>
  <c r="V372" i="21" s="1"/>
  <c r="F368" i="21"/>
  <c r="F372" i="21" s="1"/>
  <c r="J368" i="21"/>
  <c r="J372" i="21" s="1"/>
  <c r="M83" i="23"/>
  <c r="J83" i="23"/>
  <c r="N83" i="23"/>
  <c r="D258" i="21"/>
  <c r="I18" i="21"/>
  <c r="T18" i="21"/>
  <c r="J57" i="21"/>
  <c r="S57" i="21"/>
  <c r="J18" i="21"/>
  <c r="S18" i="21"/>
  <c r="W18" i="21"/>
  <c r="V18" i="21"/>
  <c r="D16" i="21"/>
  <c r="H57" i="21"/>
  <c r="L57" i="21"/>
  <c r="P57" i="21"/>
  <c r="L18" i="21"/>
  <c r="N18" i="21"/>
  <c r="H18" i="21"/>
  <c r="G57" i="21"/>
  <c r="K57" i="21"/>
  <c r="O57" i="21"/>
  <c r="V57" i="21"/>
  <c r="T57" i="21"/>
  <c r="I57" i="21"/>
  <c r="M57" i="21"/>
  <c r="Q57" i="21"/>
  <c r="F57" i="21"/>
  <c r="N57" i="21"/>
  <c r="W57" i="21"/>
  <c r="U57" i="21"/>
  <c r="D12" i="21"/>
  <c r="R57" i="21"/>
  <c r="R18" i="21"/>
  <c r="K18" i="21"/>
  <c r="O18" i="21"/>
  <c r="P18" i="21"/>
  <c r="M18" i="21"/>
  <c r="Q18" i="21"/>
  <c r="U18" i="21"/>
  <c r="D22" i="21"/>
  <c r="D26" i="21"/>
  <c r="D37" i="21"/>
  <c r="D41" i="21"/>
  <c r="D48" i="21"/>
  <c r="D10" i="21"/>
  <c r="D8" i="21"/>
  <c r="E18" i="21"/>
  <c r="D6" i="28" s="1"/>
  <c r="D7" i="21"/>
  <c r="D15" i="21"/>
  <c r="G18" i="21"/>
  <c r="D11" i="21"/>
  <c r="D14" i="21"/>
  <c r="D13" i="21"/>
  <c r="D17" i="21"/>
  <c r="D9" i="21"/>
  <c r="D53" i="21"/>
  <c r="J125" i="21"/>
  <c r="R125" i="21"/>
  <c r="D6" i="21"/>
  <c r="F125" i="21"/>
  <c r="N125" i="21"/>
  <c r="V125" i="21"/>
  <c r="F18" i="21"/>
  <c r="E57" i="21"/>
  <c r="E6" i="28" s="1"/>
  <c r="D42" i="21"/>
  <c r="D45" i="21"/>
  <c r="D49" i="21"/>
  <c r="D52" i="21"/>
  <c r="D54" i="21"/>
  <c r="D21" i="21"/>
  <c r="D25" i="21"/>
  <c r="D28" i="21"/>
  <c r="D31" i="21"/>
  <c r="D35" i="21"/>
  <c r="D36" i="21"/>
  <c r="D38" i="21"/>
  <c r="D40" i="21"/>
  <c r="D44" i="21"/>
  <c r="D47" i="21"/>
  <c r="D51" i="21"/>
  <c r="D56" i="21"/>
  <c r="D20" i="21"/>
  <c r="D24" i="21"/>
  <c r="D27" i="21"/>
  <c r="D30" i="21"/>
  <c r="D32" i="21"/>
  <c r="D34" i="21"/>
  <c r="D43" i="21"/>
  <c r="D46" i="21"/>
  <c r="D50" i="21"/>
  <c r="D55" i="21"/>
  <c r="D23" i="21"/>
  <c r="D29" i="21"/>
  <c r="D33" i="21"/>
  <c r="D39" i="21"/>
  <c r="D19" i="21"/>
  <c r="E81" i="21"/>
  <c r="G6" i="28" s="1"/>
  <c r="I81" i="21"/>
  <c r="M81" i="21"/>
  <c r="Q81" i="21"/>
  <c r="U81" i="21"/>
  <c r="G125" i="21"/>
  <c r="K125" i="21"/>
  <c r="O125" i="21"/>
  <c r="S125" i="21"/>
  <c r="W125" i="21"/>
  <c r="F81" i="21"/>
  <c r="J81" i="21"/>
  <c r="N81" i="21"/>
  <c r="R81" i="21"/>
  <c r="V81" i="21"/>
  <c r="H81" i="21"/>
  <c r="L81" i="21"/>
  <c r="P81" i="21"/>
  <c r="T81" i="21"/>
  <c r="H125" i="21"/>
  <c r="L125" i="21"/>
  <c r="P125" i="21"/>
  <c r="T125" i="21"/>
  <c r="T126" i="21" s="1"/>
  <c r="E125" i="21"/>
  <c r="H6" i="28" s="1"/>
  <c r="I125" i="21"/>
  <c r="M125" i="21"/>
  <c r="Q125" i="21"/>
  <c r="U125" i="21"/>
  <c r="D279" i="21"/>
  <c r="G81" i="21"/>
  <c r="K81" i="21"/>
  <c r="O81" i="21"/>
  <c r="S81" i="21"/>
  <c r="W81" i="21"/>
  <c r="D280" i="21"/>
  <c r="I43" i="23" l="1"/>
  <c r="I59" i="23"/>
  <c r="I31" i="23"/>
  <c r="I75" i="23"/>
  <c r="I11" i="23"/>
  <c r="I79" i="23"/>
  <c r="I71" i="23"/>
  <c r="I51" i="23"/>
  <c r="I39" i="23"/>
  <c r="I63" i="23"/>
  <c r="F57" i="23"/>
  <c r="G19" i="28"/>
  <c r="F74" i="23"/>
  <c r="H23" i="28"/>
  <c r="F58" i="23"/>
  <c r="H19" i="28"/>
  <c r="E53" i="23"/>
  <c r="D18" i="28"/>
  <c r="E70" i="23"/>
  <c r="E22" i="28"/>
  <c r="E54" i="23"/>
  <c r="E18" i="28"/>
  <c r="E74" i="23"/>
  <c r="E23" i="28"/>
  <c r="F73" i="23"/>
  <c r="G23" i="28"/>
  <c r="I23" i="28" s="1"/>
  <c r="E69" i="23"/>
  <c r="D22" i="28"/>
  <c r="E45" i="23"/>
  <c r="D16" i="28"/>
  <c r="E73" i="23"/>
  <c r="E75" i="23" s="1"/>
  <c r="D23" i="28"/>
  <c r="F41" i="23"/>
  <c r="G15" i="28"/>
  <c r="F69" i="23"/>
  <c r="G22" i="28"/>
  <c r="F42" i="23"/>
  <c r="H15" i="28"/>
  <c r="E57" i="23"/>
  <c r="D19" i="28"/>
  <c r="E46" i="23"/>
  <c r="E16" i="28"/>
  <c r="E41" i="23"/>
  <c r="D15" i="28"/>
  <c r="F54" i="23"/>
  <c r="H18" i="28"/>
  <c r="F45" i="23"/>
  <c r="G16" i="28"/>
  <c r="F70" i="23"/>
  <c r="H22" i="28"/>
  <c r="F46" i="23"/>
  <c r="H16" i="28"/>
  <c r="F53" i="23"/>
  <c r="F55" i="23" s="1"/>
  <c r="G18" i="28"/>
  <c r="I18" i="28" s="1"/>
  <c r="E58" i="23"/>
  <c r="E19" i="28"/>
  <c r="E42" i="23"/>
  <c r="E15" i="28"/>
  <c r="I23" i="23"/>
  <c r="Q25" i="28"/>
  <c r="E30" i="23"/>
  <c r="E12" i="28"/>
  <c r="F29" i="23"/>
  <c r="G12" i="28"/>
  <c r="F30" i="23"/>
  <c r="H12" i="28"/>
  <c r="E29" i="23"/>
  <c r="D12" i="28"/>
  <c r="E25" i="23"/>
  <c r="D11" i="28"/>
  <c r="F25" i="23"/>
  <c r="G11" i="28"/>
  <c r="E26" i="23"/>
  <c r="E11" i="28"/>
  <c r="F26" i="23"/>
  <c r="H11" i="28"/>
  <c r="F22" i="23"/>
  <c r="H10" i="28"/>
  <c r="F21" i="23"/>
  <c r="G10" i="28"/>
  <c r="E22" i="23"/>
  <c r="E10" i="28"/>
  <c r="E21" i="23"/>
  <c r="D10" i="28"/>
  <c r="E18" i="23"/>
  <c r="E9" i="28"/>
  <c r="F17" i="23"/>
  <c r="G9" i="28"/>
  <c r="F18" i="23"/>
  <c r="H9" i="28"/>
  <c r="R9" i="28"/>
  <c r="E17" i="23"/>
  <c r="D9" i="28"/>
  <c r="R7" i="28"/>
  <c r="P25" i="28"/>
  <c r="R14" i="28"/>
  <c r="R20" i="28"/>
  <c r="F65" i="23"/>
  <c r="G21" i="28"/>
  <c r="E66" i="23"/>
  <c r="E21" i="28"/>
  <c r="E62" i="23"/>
  <c r="E20" i="28"/>
  <c r="F66" i="23"/>
  <c r="H21" i="28"/>
  <c r="F61" i="23"/>
  <c r="G20" i="28"/>
  <c r="F62" i="23"/>
  <c r="H20" i="28"/>
  <c r="E61" i="23"/>
  <c r="D20" i="28"/>
  <c r="E65" i="23"/>
  <c r="D21" i="28"/>
  <c r="E37" i="23"/>
  <c r="D14" i="28"/>
  <c r="E38" i="23"/>
  <c r="E14" i="28"/>
  <c r="E14" i="23"/>
  <c r="E8" i="28"/>
  <c r="F14" i="23"/>
  <c r="H8" i="28"/>
  <c r="E13" i="23"/>
  <c r="E15" i="23" s="1"/>
  <c r="D8" i="28"/>
  <c r="F13" i="23"/>
  <c r="F15" i="23" s="1"/>
  <c r="G8" i="28"/>
  <c r="E9" i="23"/>
  <c r="D7" i="28"/>
  <c r="E10" i="23"/>
  <c r="E7" i="28"/>
  <c r="F9" i="23"/>
  <c r="G7" i="28"/>
  <c r="F10" i="23"/>
  <c r="H7" i="28"/>
  <c r="F6" i="28"/>
  <c r="I6" i="28"/>
  <c r="E49" i="23"/>
  <c r="D17" i="28"/>
  <c r="E50" i="23"/>
  <c r="E17" i="28"/>
  <c r="F50" i="23"/>
  <c r="H17" i="28"/>
  <c r="F49" i="23"/>
  <c r="G17" i="28"/>
  <c r="E78" i="23"/>
  <c r="E24" i="28"/>
  <c r="F77" i="23"/>
  <c r="G24" i="28"/>
  <c r="F78" i="23"/>
  <c r="H24" i="28"/>
  <c r="E77" i="23"/>
  <c r="D24" i="28"/>
  <c r="F37" i="23"/>
  <c r="G14" i="28"/>
  <c r="F38" i="23"/>
  <c r="H14" i="28"/>
  <c r="E34" i="23"/>
  <c r="E13" i="28"/>
  <c r="F34" i="23"/>
  <c r="H13" i="28"/>
  <c r="F33" i="23"/>
  <c r="G13" i="28"/>
  <c r="D49" i="28"/>
  <c r="AF49" i="28" s="1"/>
  <c r="E33" i="23"/>
  <c r="D13" i="28"/>
  <c r="E108" i="23"/>
  <c r="Q108" i="23" s="1"/>
  <c r="I55" i="23"/>
  <c r="I7" i="23"/>
  <c r="I35" i="23"/>
  <c r="I67" i="23"/>
  <c r="I47" i="23"/>
  <c r="I27" i="23"/>
  <c r="I82" i="23"/>
  <c r="I81" i="23"/>
  <c r="I15" i="23"/>
  <c r="D368" i="21"/>
  <c r="E67" i="23"/>
  <c r="N9" i="26"/>
  <c r="P128" i="21"/>
  <c r="Q9" i="26"/>
  <c r="W128" i="21"/>
  <c r="X9" i="26"/>
  <c r="G128" i="21"/>
  <c r="H9" i="26"/>
  <c r="V128" i="21"/>
  <c r="W9" i="26"/>
  <c r="R128" i="21"/>
  <c r="S9" i="26"/>
  <c r="I128" i="21"/>
  <c r="J9" i="26"/>
  <c r="L128" i="21"/>
  <c r="M9" i="26"/>
  <c r="S128" i="21"/>
  <c r="T9" i="26"/>
  <c r="N128" i="21"/>
  <c r="O9" i="26"/>
  <c r="J128" i="21"/>
  <c r="K9" i="26"/>
  <c r="U128" i="21"/>
  <c r="V9" i="26"/>
  <c r="E128" i="21"/>
  <c r="F9" i="26"/>
  <c r="F6" i="23"/>
  <c r="H128" i="21"/>
  <c r="I9" i="26"/>
  <c r="O128" i="21"/>
  <c r="P9" i="26"/>
  <c r="F128" i="21"/>
  <c r="G9" i="26"/>
  <c r="Q128" i="21"/>
  <c r="R9" i="26"/>
  <c r="T128" i="21"/>
  <c r="U9" i="26"/>
  <c r="K128" i="21"/>
  <c r="L9" i="26"/>
  <c r="W127" i="21"/>
  <c r="X8" i="26"/>
  <c r="P127" i="21"/>
  <c r="Q8" i="26"/>
  <c r="R127" i="21"/>
  <c r="S8" i="26"/>
  <c r="S126" i="21"/>
  <c r="T8" i="26"/>
  <c r="N127" i="21"/>
  <c r="O8" i="26"/>
  <c r="U127" i="21"/>
  <c r="V8" i="26"/>
  <c r="O127" i="21"/>
  <c r="P8" i="26"/>
  <c r="H127" i="21"/>
  <c r="I8" i="26"/>
  <c r="K8" i="26"/>
  <c r="R8" i="26"/>
  <c r="G127" i="21"/>
  <c r="H8" i="26"/>
  <c r="I127" i="21"/>
  <c r="J8" i="26"/>
  <c r="M8" i="26"/>
  <c r="E127" i="21"/>
  <c r="F5" i="23"/>
  <c r="F8" i="26"/>
  <c r="T129" i="21"/>
  <c r="U10" i="26"/>
  <c r="K126" i="21"/>
  <c r="L8" i="26"/>
  <c r="T127" i="21"/>
  <c r="U8" i="26"/>
  <c r="V127" i="21"/>
  <c r="W8" i="26"/>
  <c r="G8" i="26"/>
  <c r="N8" i="26"/>
  <c r="H5" i="26"/>
  <c r="Q59" i="21"/>
  <c r="R5" i="26"/>
  <c r="K59" i="21"/>
  <c r="L5" i="26"/>
  <c r="H59" i="21"/>
  <c r="I5" i="26"/>
  <c r="W59" i="21"/>
  <c r="X5" i="26"/>
  <c r="R59" i="21"/>
  <c r="S5" i="26"/>
  <c r="N59" i="21"/>
  <c r="O5" i="26"/>
  <c r="T59" i="21"/>
  <c r="U5" i="26"/>
  <c r="P59" i="21"/>
  <c r="Q5" i="26"/>
  <c r="L59" i="21"/>
  <c r="M5" i="26"/>
  <c r="J59" i="21"/>
  <c r="K5" i="26"/>
  <c r="I59" i="21"/>
  <c r="J5" i="26"/>
  <c r="N5" i="26"/>
  <c r="S59" i="21"/>
  <c r="T5" i="26"/>
  <c r="F59" i="21"/>
  <c r="G5" i="26"/>
  <c r="E59" i="21"/>
  <c r="E5" i="23"/>
  <c r="F5" i="26"/>
  <c r="U59" i="21"/>
  <c r="V5" i="26"/>
  <c r="O59" i="21"/>
  <c r="P5" i="26"/>
  <c r="V59" i="21"/>
  <c r="W5" i="26"/>
  <c r="U60" i="21"/>
  <c r="V6" i="26"/>
  <c r="V60" i="21"/>
  <c r="W6" i="26"/>
  <c r="J60" i="21"/>
  <c r="K6" i="26"/>
  <c r="M60" i="21"/>
  <c r="N6" i="26"/>
  <c r="H60" i="21"/>
  <c r="I6" i="26"/>
  <c r="E60" i="21"/>
  <c r="E6" i="23"/>
  <c r="F6" i="26"/>
  <c r="R60" i="21"/>
  <c r="S6" i="26"/>
  <c r="N60" i="21"/>
  <c r="O6" i="26"/>
  <c r="I60" i="21"/>
  <c r="J6" i="26"/>
  <c r="K60" i="21"/>
  <c r="L6" i="26"/>
  <c r="Q60" i="21"/>
  <c r="R6" i="26"/>
  <c r="L60" i="21"/>
  <c r="M6" i="26"/>
  <c r="W60" i="21"/>
  <c r="X6" i="26"/>
  <c r="O60" i="21"/>
  <c r="P6" i="26"/>
  <c r="F60" i="21"/>
  <c r="G6" i="26"/>
  <c r="T60" i="21"/>
  <c r="U6" i="26"/>
  <c r="G60" i="21"/>
  <c r="H6" i="26"/>
  <c r="P60" i="21"/>
  <c r="Q6" i="26"/>
  <c r="S60" i="21"/>
  <c r="T6" i="26"/>
  <c r="J58" i="21"/>
  <c r="V126" i="21"/>
  <c r="P126" i="21"/>
  <c r="S127" i="21"/>
  <c r="N58" i="21"/>
  <c r="E58" i="21"/>
  <c r="R126" i="21"/>
  <c r="K127" i="21"/>
  <c r="F126" i="21"/>
  <c r="V58" i="21"/>
  <c r="G58" i="21"/>
  <c r="G59" i="21"/>
  <c r="G126" i="21"/>
  <c r="N126" i="21"/>
  <c r="W126" i="21"/>
  <c r="I126" i="21"/>
  <c r="U58" i="21"/>
  <c r="F58" i="21"/>
  <c r="R58" i="21"/>
  <c r="P58" i="21"/>
  <c r="Q58" i="21"/>
  <c r="D18" i="21"/>
  <c r="W58" i="21"/>
  <c r="O58" i="21"/>
  <c r="K58" i="21"/>
  <c r="I58" i="21"/>
  <c r="H58" i="21"/>
  <c r="F127" i="21"/>
  <c r="L126" i="21"/>
  <c r="S58" i="21"/>
  <c r="M58" i="21"/>
  <c r="L127" i="21"/>
  <c r="J126" i="21"/>
  <c r="Q126" i="21"/>
  <c r="T58" i="21"/>
  <c r="L58" i="21"/>
  <c r="D57" i="21"/>
  <c r="M126" i="21"/>
  <c r="Q127" i="21"/>
  <c r="E126" i="21"/>
  <c r="O126" i="21"/>
  <c r="H126" i="21"/>
  <c r="J127" i="21"/>
  <c r="U126" i="21"/>
  <c r="E63" i="23" l="1"/>
  <c r="F27" i="23"/>
  <c r="F31" i="23"/>
  <c r="F47" i="23"/>
  <c r="E59" i="23"/>
  <c r="E71" i="23"/>
  <c r="E31" i="23"/>
  <c r="E43" i="23"/>
  <c r="F71" i="23"/>
  <c r="F43" i="23"/>
  <c r="E47" i="23"/>
  <c r="E51" i="23"/>
  <c r="F63" i="23"/>
  <c r="F75" i="23"/>
  <c r="I22" i="28"/>
  <c r="R25" i="28"/>
  <c r="F15" i="28"/>
  <c r="I16" i="28"/>
  <c r="I19" i="28"/>
  <c r="F19" i="28"/>
  <c r="F16" i="28"/>
  <c r="E55" i="23"/>
  <c r="F35" i="23"/>
  <c r="F67" i="23"/>
  <c r="I9" i="28"/>
  <c r="I15" i="28"/>
  <c r="F23" i="28"/>
  <c r="F22" i="28"/>
  <c r="F59" i="23"/>
  <c r="I21" i="28"/>
  <c r="E23" i="23"/>
  <c r="F18" i="28"/>
  <c r="E39" i="23"/>
  <c r="F39" i="23"/>
  <c r="F51" i="23"/>
  <c r="I12" i="28"/>
  <c r="E35" i="23"/>
  <c r="F12" i="28"/>
  <c r="I11" i="28"/>
  <c r="E27" i="23"/>
  <c r="F11" i="28"/>
  <c r="F23" i="23"/>
  <c r="F10" i="28"/>
  <c r="I10" i="28"/>
  <c r="E19" i="23"/>
  <c r="H25" i="28"/>
  <c r="F19" i="23"/>
  <c r="F9" i="28"/>
  <c r="G25" i="28"/>
  <c r="F11" i="23"/>
  <c r="E11" i="23"/>
  <c r="E25" i="28"/>
  <c r="D25" i="28"/>
  <c r="I17" i="28"/>
  <c r="I7" i="28"/>
  <c r="F14" i="28"/>
  <c r="F21" i="28"/>
  <c r="F20" i="28"/>
  <c r="I20" i="28"/>
  <c r="F8" i="28"/>
  <c r="I8" i="28"/>
  <c r="F7" i="28"/>
  <c r="F17" i="28"/>
  <c r="E79" i="23"/>
  <c r="F79" i="23"/>
  <c r="F82" i="23"/>
  <c r="F24" i="28"/>
  <c r="I24" i="28"/>
  <c r="F13" i="28"/>
  <c r="I13" i="28"/>
  <c r="I14" i="28"/>
  <c r="I83" i="23"/>
  <c r="D373" i="21" s="1"/>
  <c r="F7" i="23"/>
  <c r="F81" i="23"/>
  <c r="E81" i="23"/>
  <c r="E82" i="23"/>
  <c r="E7" i="23"/>
  <c r="H129" i="21"/>
  <c r="I10" i="26"/>
  <c r="Q129" i="21"/>
  <c r="R10" i="26"/>
  <c r="N129" i="21"/>
  <c r="O10" i="26"/>
  <c r="K129" i="21"/>
  <c r="L10" i="26"/>
  <c r="O129" i="21"/>
  <c r="P10" i="26"/>
  <c r="L129" i="21"/>
  <c r="M10" i="26"/>
  <c r="F129" i="21"/>
  <c r="G10" i="26"/>
  <c r="E129" i="21"/>
  <c r="F10" i="26"/>
  <c r="I129" i="21"/>
  <c r="J10" i="26"/>
  <c r="S129" i="21"/>
  <c r="T10" i="26"/>
  <c r="N10" i="26"/>
  <c r="V129" i="21"/>
  <c r="W10" i="26"/>
  <c r="J129" i="21"/>
  <c r="K10" i="26"/>
  <c r="G129" i="21"/>
  <c r="H10" i="26"/>
  <c r="U129" i="21"/>
  <c r="V10" i="26"/>
  <c r="W129" i="21"/>
  <c r="X10" i="26"/>
  <c r="R129" i="21"/>
  <c r="S10" i="26"/>
  <c r="P129" i="21"/>
  <c r="Q10" i="26"/>
  <c r="E5" i="26"/>
  <c r="S61" i="21"/>
  <c r="T7" i="26"/>
  <c r="F61" i="21"/>
  <c r="G7" i="26"/>
  <c r="E6" i="26"/>
  <c r="K61" i="21"/>
  <c r="L7" i="26"/>
  <c r="Q61" i="21"/>
  <c r="R7" i="26"/>
  <c r="U61" i="21"/>
  <c r="V7" i="26"/>
  <c r="N61" i="21"/>
  <c r="O7" i="26"/>
  <c r="J61" i="21"/>
  <c r="K7" i="26"/>
  <c r="L61" i="21"/>
  <c r="M7" i="26"/>
  <c r="O61" i="21"/>
  <c r="P7" i="26"/>
  <c r="P61" i="21"/>
  <c r="Q7" i="26"/>
  <c r="I61" i="21"/>
  <c r="J7" i="26"/>
  <c r="V61" i="21"/>
  <c r="W7" i="26"/>
  <c r="F7" i="26"/>
  <c r="T61" i="21"/>
  <c r="U7" i="26"/>
  <c r="M61" i="21"/>
  <c r="N7" i="26"/>
  <c r="H61" i="21"/>
  <c r="I7" i="26"/>
  <c r="W61" i="21"/>
  <c r="X7" i="26"/>
  <c r="R61" i="21"/>
  <c r="S7" i="26"/>
  <c r="G61" i="21"/>
  <c r="H7" i="26"/>
  <c r="D58" i="21"/>
  <c r="F83" i="23" l="1"/>
  <c r="I25" i="28"/>
  <c r="F25" i="28"/>
  <c r="E83" i="23"/>
  <c r="E7" i="26"/>
  <c r="X84" i="19" l="1"/>
  <c r="W278" i="21"/>
  <c r="V278" i="21"/>
  <c r="U278" i="21"/>
  <c r="T278" i="21"/>
  <c r="S278" i="21"/>
  <c r="R278" i="21"/>
  <c r="Q278" i="21"/>
  <c r="P278" i="21"/>
  <c r="O278" i="21"/>
  <c r="N278" i="21"/>
  <c r="M278" i="21"/>
  <c r="L278" i="21"/>
  <c r="K278" i="21"/>
  <c r="J278" i="21"/>
  <c r="I278" i="21"/>
  <c r="H278" i="21"/>
  <c r="G278" i="21"/>
  <c r="F278" i="21"/>
  <c r="E278" i="21"/>
  <c r="W277" i="21"/>
  <c r="V277" i="21"/>
  <c r="U277" i="21"/>
  <c r="T277" i="21"/>
  <c r="S277" i="21"/>
  <c r="R277" i="21"/>
  <c r="Q277" i="21"/>
  <c r="P277" i="21"/>
  <c r="O277" i="21"/>
  <c r="N277" i="21"/>
  <c r="M277" i="21"/>
  <c r="L277" i="21"/>
  <c r="K277" i="21"/>
  <c r="J277" i="21"/>
  <c r="I277" i="21"/>
  <c r="H277" i="21"/>
  <c r="G277" i="21"/>
  <c r="F277" i="21"/>
  <c r="E277" i="21"/>
  <c r="W276" i="21"/>
  <c r="V276" i="21"/>
  <c r="U276" i="21"/>
  <c r="T276" i="21"/>
  <c r="S276" i="21"/>
  <c r="R276" i="21"/>
  <c r="Q276" i="21"/>
  <c r="P276" i="21"/>
  <c r="O276" i="21"/>
  <c r="N276" i="21"/>
  <c r="M276" i="21"/>
  <c r="L276" i="21"/>
  <c r="K276" i="21"/>
  <c r="J276" i="21"/>
  <c r="I276" i="21"/>
  <c r="H276" i="21"/>
  <c r="G276" i="21"/>
  <c r="F276" i="21"/>
  <c r="E276" i="21"/>
  <c r="W275" i="21"/>
  <c r="V275" i="21"/>
  <c r="U275" i="21"/>
  <c r="T275" i="21"/>
  <c r="S275" i="21"/>
  <c r="R275" i="21"/>
  <c r="Q275" i="21"/>
  <c r="P275" i="21"/>
  <c r="O275" i="21"/>
  <c r="N275" i="21"/>
  <c r="M275" i="21"/>
  <c r="L275" i="21"/>
  <c r="K275" i="21"/>
  <c r="J275" i="21"/>
  <c r="I275" i="21"/>
  <c r="H275" i="21"/>
  <c r="G275" i="21"/>
  <c r="F275" i="21"/>
  <c r="E275" i="21"/>
  <c r="W274" i="21"/>
  <c r="V274" i="21"/>
  <c r="U274" i="21"/>
  <c r="T274" i="21"/>
  <c r="S274" i="21"/>
  <c r="R274" i="21"/>
  <c r="Q274" i="21"/>
  <c r="P274" i="21"/>
  <c r="O274" i="21"/>
  <c r="N274" i="21"/>
  <c r="M274" i="21"/>
  <c r="L274" i="21"/>
  <c r="K274" i="21"/>
  <c r="J274" i="21"/>
  <c r="I274" i="21"/>
  <c r="H274" i="21"/>
  <c r="G274" i="21"/>
  <c r="F274" i="21"/>
  <c r="E274" i="21"/>
  <c r="W273" i="21"/>
  <c r="V273" i="21"/>
  <c r="U273" i="21"/>
  <c r="T273" i="21"/>
  <c r="S273" i="21"/>
  <c r="R273" i="21"/>
  <c r="Q273" i="21"/>
  <c r="P273" i="21"/>
  <c r="O273" i="21"/>
  <c r="N273" i="21"/>
  <c r="M273" i="21"/>
  <c r="L273" i="21"/>
  <c r="K273" i="21"/>
  <c r="J273" i="21"/>
  <c r="I273" i="21"/>
  <c r="H273" i="21"/>
  <c r="G273" i="21"/>
  <c r="F273" i="21"/>
  <c r="E273" i="21"/>
  <c r="W272" i="21"/>
  <c r="V272" i="21"/>
  <c r="U272" i="21"/>
  <c r="T272" i="21"/>
  <c r="S272" i="21"/>
  <c r="R272" i="21"/>
  <c r="Q272" i="21"/>
  <c r="P272" i="21"/>
  <c r="O272" i="21"/>
  <c r="N272" i="21"/>
  <c r="M272" i="21"/>
  <c r="L272" i="21"/>
  <c r="K272" i="21"/>
  <c r="J272" i="21"/>
  <c r="I272" i="21"/>
  <c r="H272" i="21"/>
  <c r="G272" i="21"/>
  <c r="F272" i="21"/>
  <c r="E272" i="21"/>
  <c r="W271" i="21"/>
  <c r="V271" i="21"/>
  <c r="U271" i="21"/>
  <c r="T271" i="21"/>
  <c r="S271" i="21"/>
  <c r="R271" i="21"/>
  <c r="Q271" i="21"/>
  <c r="P271" i="21"/>
  <c r="O271" i="21"/>
  <c r="N271" i="21"/>
  <c r="M271" i="21"/>
  <c r="L271" i="21"/>
  <c r="K271" i="21"/>
  <c r="J271" i="21"/>
  <c r="I271" i="21"/>
  <c r="H271" i="21"/>
  <c r="G271" i="21"/>
  <c r="F271" i="21"/>
  <c r="E271" i="21"/>
  <c r="W270" i="21"/>
  <c r="V270" i="21"/>
  <c r="U270" i="21"/>
  <c r="T270" i="21"/>
  <c r="S270" i="21"/>
  <c r="R270" i="21"/>
  <c r="Q270" i="21"/>
  <c r="P270" i="21"/>
  <c r="O270" i="21"/>
  <c r="N270" i="21"/>
  <c r="M270" i="21"/>
  <c r="L270" i="21"/>
  <c r="K270" i="21"/>
  <c r="J270" i="21"/>
  <c r="I270" i="21"/>
  <c r="H270" i="21"/>
  <c r="G270" i="21"/>
  <c r="F270" i="21"/>
  <c r="E270" i="21"/>
  <c r="W269" i="21"/>
  <c r="V269" i="21"/>
  <c r="U269" i="21"/>
  <c r="T269" i="21"/>
  <c r="S269" i="21"/>
  <c r="R269" i="21"/>
  <c r="Q269" i="21"/>
  <c r="P269" i="21"/>
  <c r="O269" i="21"/>
  <c r="N269" i="21"/>
  <c r="M269" i="21"/>
  <c r="L269" i="21"/>
  <c r="K269" i="21"/>
  <c r="J269" i="21"/>
  <c r="I269" i="21"/>
  <c r="H269" i="21"/>
  <c r="G269" i="21"/>
  <c r="F269" i="21"/>
  <c r="E269" i="21"/>
  <c r="W268" i="21"/>
  <c r="V268" i="21"/>
  <c r="U268" i="21"/>
  <c r="T268" i="21"/>
  <c r="S268" i="21"/>
  <c r="R268" i="21"/>
  <c r="Q268" i="21"/>
  <c r="P268" i="21"/>
  <c r="O268" i="21"/>
  <c r="N268" i="21"/>
  <c r="M268" i="21"/>
  <c r="L268" i="21"/>
  <c r="K268" i="21"/>
  <c r="J268" i="21"/>
  <c r="I268" i="21"/>
  <c r="H268" i="21"/>
  <c r="G268" i="21"/>
  <c r="F268" i="21"/>
  <c r="E268" i="21"/>
  <c r="W267" i="21"/>
  <c r="V267" i="21"/>
  <c r="U267" i="21"/>
  <c r="T267" i="21"/>
  <c r="S267" i="21"/>
  <c r="R267" i="21"/>
  <c r="Q267" i="21"/>
  <c r="P267" i="21"/>
  <c r="O267" i="21"/>
  <c r="N267" i="21"/>
  <c r="M267" i="21"/>
  <c r="L267" i="21"/>
  <c r="K267" i="21"/>
  <c r="J267" i="21"/>
  <c r="I267" i="21"/>
  <c r="H267" i="21"/>
  <c r="G267" i="21"/>
  <c r="F267" i="21"/>
  <c r="E267" i="21"/>
  <c r="W266" i="21"/>
  <c r="V266" i="21"/>
  <c r="U266" i="21"/>
  <c r="T266" i="21"/>
  <c r="S266" i="21"/>
  <c r="R266" i="21"/>
  <c r="Q266" i="21"/>
  <c r="P266" i="21"/>
  <c r="O266" i="21"/>
  <c r="N266" i="21"/>
  <c r="M266" i="21"/>
  <c r="L266" i="21"/>
  <c r="K266" i="21"/>
  <c r="J266" i="21"/>
  <c r="I266" i="21"/>
  <c r="H266" i="21"/>
  <c r="G266" i="21"/>
  <c r="F266" i="21"/>
  <c r="E266" i="21"/>
  <c r="W265" i="21"/>
  <c r="V265" i="21"/>
  <c r="U265" i="21"/>
  <c r="T265" i="21"/>
  <c r="S265" i="21"/>
  <c r="R265" i="21"/>
  <c r="Q265" i="21"/>
  <c r="P265" i="21"/>
  <c r="O265" i="21"/>
  <c r="N265" i="21"/>
  <c r="M265" i="21"/>
  <c r="L265" i="21"/>
  <c r="K265" i="21"/>
  <c r="J265" i="21"/>
  <c r="I265" i="21"/>
  <c r="H265" i="21"/>
  <c r="G265" i="21"/>
  <c r="F265" i="21"/>
  <c r="E265" i="21"/>
  <c r="W264" i="21"/>
  <c r="V264" i="21"/>
  <c r="U264" i="21"/>
  <c r="T264" i="21"/>
  <c r="S264" i="21"/>
  <c r="R264" i="21"/>
  <c r="Q264" i="21"/>
  <c r="P264" i="21"/>
  <c r="O264" i="21"/>
  <c r="N264" i="21"/>
  <c r="M264" i="21"/>
  <c r="L264" i="21"/>
  <c r="K264" i="21"/>
  <c r="J264" i="21"/>
  <c r="I264" i="21"/>
  <c r="H264" i="21"/>
  <c r="G264" i="21"/>
  <c r="F264" i="21"/>
  <c r="E264" i="21"/>
  <c r="W263" i="21"/>
  <c r="V263" i="21"/>
  <c r="U263" i="21"/>
  <c r="T263" i="21"/>
  <c r="S263" i="21"/>
  <c r="R263" i="21"/>
  <c r="Q263" i="21"/>
  <c r="P263" i="21"/>
  <c r="O263" i="21"/>
  <c r="N263" i="21"/>
  <c r="M263" i="21"/>
  <c r="L263" i="21"/>
  <c r="K263" i="21"/>
  <c r="J263" i="21"/>
  <c r="I263" i="21"/>
  <c r="H263" i="21"/>
  <c r="G263" i="21"/>
  <c r="F263" i="21"/>
  <c r="E263" i="21"/>
  <c r="W262" i="21"/>
  <c r="V262" i="21"/>
  <c r="U262" i="21"/>
  <c r="T262" i="21"/>
  <c r="S262" i="21"/>
  <c r="R262" i="21"/>
  <c r="Q262" i="21"/>
  <c r="P262" i="21"/>
  <c r="O262" i="21"/>
  <c r="N262" i="21"/>
  <c r="M262" i="21"/>
  <c r="L262" i="21"/>
  <c r="K262" i="21"/>
  <c r="J262" i="21"/>
  <c r="I262" i="21"/>
  <c r="H262" i="21"/>
  <c r="G262" i="21"/>
  <c r="F262" i="21"/>
  <c r="E262" i="21"/>
  <c r="W261" i="21"/>
  <c r="V261" i="21"/>
  <c r="U261" i="21"/>
  <c r="T261" i="21"/>
  <c r="S261" i="21"/>
  <c r="R261" i="21"/>
  <c r="Q261" i="21"/>
  <c r="P261" i="21"/>
  <c r="O261" i="21"/>
  <c r="N261" i="21"/>
  <c r="M261" i="21"/>
  <c r="L261" i="21"/>
  <c r="K261" i="21"/>
  <c r="J261" i="21"/>
  <c r="I261" i="21"/>
  <c r="H261" i="21"/>
  <c r="G261" i="21"/>
  <c r="F261" i="21"/>
  <c r="E261" i="21"/>
  <c r="W260" i="21"/>
  <c r="V260" i="21"/>
  <c r="U260" i="21"/>
  <c r="T260" i="21"/>
  <c r="S260" i="21"/>
  <c r="R260" i="21"/>
  <c r="Q260" i="21"/>
  <c r="P260" i="21"/>
  <c r="O260" i="21"/>
  <c r="N260" i="21"/>
  <c r="M260" i="21"/>
  <c r="L260" i="21"/>
  <c r="K260" i="21"/>
  <c r="J260" i="21"/>
  <c r="I260" i="21"/>
  <c r="H260" i="21"/>
  <c r="G260" i="21"/>
  <c r="F260" i="21"/>
  <c r="E260" i="21"/>
  <c r="W259" i="21"/>
  <c r="V259" i="21"/>
  <c r="U259" i="21"/>
  <c r="T259" i="21"/>
  <c r="S259" i="21"/>
  <c r="R259" i="21"/>
  <c r="Q259" i="21"/>
  <c r="P259" i="21"/>
  <c r="O259" i="21"/>
  <c r="N259" i="21"/>
  <c r="M259" i="21"/>
  <c r="L259" i="21"/>
  <c r="K259" i="21"/>
  <c r="J259" i="21"/>
  <c r="I259" i="21"/>
  <c r="H259" i="21"/>
  <c r="G259" i="21"/>
  <c r="F259" i="21"/>
  <c r="E259" i="21"/>
  <c r="W257" i="21"/>
  <c r="V257" i="21"/>
  <c r="U257" i="21"/>
  <c r="T257" i="21"/>
  <c r="S257" i="21"/>
  <c r="R257" i="21"/>
  <c r="Q257" i="21"/>
  <c r="P257" i="21"/>
  <c r="O257" i="21"/>
  <c r="N257" i="21"/>
  <c r="M257" i="21"/>
  <c r="L257" i="21"/>
  <c r="K257" i="21"/>
  <c r="J257" i="21"/>
  <c r="I257" i="21"/>
  <c r="H257" i="21"/>
  <c r="G257" i="21"/>
  <c r="F257" i="21"/>
  <c r="E257" i="21"/>
  <c r="W256" i="21"/>
  <c r="V256" i="21"/>
  <c r="U256" i="21"/>
  <c r="T256" i="21"/>
  <c r="S256" i="21"/>
  <c r="R256" i="21"/>
  <c r="Q256" i="21"/>
  <c r="P256" i="21"/>
  <c r="O256" i="21"/>
  <c r="N256" i="21"/>
  <c r="M256" i="21"/>
  <c r="L256" i="21"/>
  <c r="K256" i="21"/>
  <c r="J256" i="21"/>
  <c r="I256" i="21"/>
  <c r="H256" i="21"/>
  <c r="G256" i="21"/>
  <c r="F256" i="21"/>
  <c r="E256" i="21"/>
  <c r="W255" i="21"/>
  <c r="V255" i="21"/>
  <c r="U255" i="21"/>
  <c r="T255" i="21"/>
  <c r="S255" i="21"/>
  <c r="R255" i="21"/>
  <c r="Q255" i="21"/>
  <c r="P255" i="21"/>
  <c r="O255" i="21"/>
  <c r="N255" i="21"/>
  <c r="M255" i="21"/>
  <c r="L255" i="21"/>
  <c r="K255" i="21"/>
  <c r="J255" i="21"/>
  <c r="I255" i="21"/>
  <c r="H255" i="21"/>
  <c r="G255" i="21"/>
  <c r="F255" i="21"/>
  <c r="E255" i="21"/>
  <c r="W254" i="21"/>
  <c r="V254" i="21"/>
  <c r="U254" i="21"/>
  <c r="T254" i="21"/>
  <c r="S254" i="21"/>
  <c r="R254" i="21"/>
  <c r="Q254" i="21"/>
  <c r="P254" i="21"/>
  <c r="O254" i="21"/>
  <c r="N254" i="21"/>
  <c r="M254" i="21"/>
  <c r="L254" i="21"/>
  <c r="K254" i="21"/>
  <c r="J254" i="21"/>
  <c r="I254" i="21"/>
  <c r="H254" i="21"/>
  <c r="G254" i="21"/>
  <c r="F254" i="21"/>
  <c r="E254" i="21"/>
  <c r="W253" i="21"/>
  <c r="V253" i="21"/>
  <c r="U253" i="21"/>
  <c r="T253" i="21"/>
  <c r="S253" i="21"/>
  <c r="R253" i="21"/>
  <c r="Q253" i="21"/>
  <c r="P253" i="21"/>
  <c r="O253" i="21"/>
  <c r="N253" i="21"/>
  <c r="M253" i="21"/>
  <c r="L253" i="21"/>
  <c r="K253" i="21"/>
  <c r="J253" i="21"/>
  <c r="I253" i="21"/>
  <c r="H253" i="21"/>
  <c r="G253" i="21"/>
  <c r="F253" i="21"/>
  <c r="E253" i="21"/>
  <c r="W252" i="21"/>
  <c r="V252" i="21"/>
  <c r="U252" i="21"/>
  <c r="T252" i="21"/>
  <c r="S252" i="21"/>
  <c r="R252" i="21"/>
  <c r="Q252" i="21"/>
  <c r="P252" i="21"/>
  <c r="O252" i="21"/>
  <c r="N252" i="21"/>
  <c r="M252" i="21"/>
  <c r="L252" i="21"/>
  <c r="K252" i="21"/>
  <c r="J252" i="21"/>
  <c r="I252" i="21"/>
  <c r="H252" i="21"/>
  <c r="G252" i="21"/>
  <c r="F252" i="21"/>
  <c r="E252" i="21"/>
  <c r="W251" i="21"/>
  <c r="V251" i="21"/>
  <c r="U251" i="21"/>
  <c r="T251" i="21"/>
  <c r="S251" i="21"/>
  <c r="R251" i="21"/>
  <c r="Q251" i="21"/>
  <c r="P251" i="21"/>
  <c r="O251" i="21"/>
  <c r="N251" i="21"/>
  <c r="M251" i="21"/>
  <c r="L251" i="21"/>
  <c r="K251" i="21"/>
  <c r="J251" i="21"/>
  <c r="I251" i="21"/>
  <c r="H251" i="21"/>
  <c r="G251" i="21"/>
  <c r="F251" i="21"/>
  <c r="E251" i="21"/>
  <c r="W250" i="21"/>
  <c r="V250" i="21"/>
  <c r="U250" i="21"/>
  <c r="T250" i="21"/>
  <c r="S250" i="21"/>
  <c r="R250" i="21"/>
  <c r="Q250" i="21"/>
  <c r="P250" i="21"/>
  <c r="O250" i="21"/>
  <c r="N250" i="21"/>
  <c r="M250" i="21"/>
  <c r="L250" i="21"/>
  <c r="K250" i="21"/>
  <c r="J250" i="21"/>
  <c r="I250" i="21"/>
  <c r="H250" i="21"/>
  <c r="G250" i="21"/>
  <c r="F250" i="21"/>
  <c r="E250" i="21"/>
  <c r="W249" i="21"/>
  <c r="V249" i="21"/>
  <c r="U249" i="21"/>
  <c r="T249" i="21"/>
  <c r="S249" i="21"/>
  <c r="R249" i="21"/>
  <c r="Q249" i="21"/>
  <c r="P249" i="21"/>
  <c r="O249" i="21"/>
  <c r="N249" i="21"/>
  <c r="M249" i="21"/>
  <c r="L249" i="21"/>
  <c r="K249" i="21"/>
  <c r="J249" i="21"/>
  <c r="I249" i="21"/>
  <c r="H249" i="21"/>
  <c r="G249" i="21"/>
  <c r="F249" i="21"/>
  <c r="E249" i="21"/>
  <c r="W248" i="21"/>
  <c r="V248" i="21"/>
  <c r="U248" i="21"/>
  <c r="T248" i="21"/>
  <c r="S248" i="21"/>
  <c r="R248" i="21"/>
  <c r="Q248" i="21"/>
  <c r="P248" i="21"/>
  <c r="O248" i="21"/>
  <c r="N248" i="21"/>
  <c r="M248" i="21"/>
  <c r="L248" i="21"/>
  <c r="K248" i="21"/>
  <c r="J248" i="21"/>
  <c r="I248" i="21"/>
  <c r="H248" i="21"/>
  <c r="G248" i="21"/>
  <c r="F248" i="21"/>
  <c r="E248" i="21"/>
  <c r="W247" i="21"/>
  <c r="V247" i="21"/>
  <c r="U247" i="21"/>
  <c r="T247" i="21"/>
  <c r="S247" i="21"/>
  <c r="R247" i="21"/>
  <c r="Q247" i="21"/>
  <c r="P247" i="21"/>
  <c r="O247" i="21"/>
  <c r="N247" i="21"/>
  <c r="M247" i="21"/>
  <c r="L247" i="21"/>
  <c r="K247" i="21"/>
  <c r="J247" i="21"/>
  <c r="I247" i="21"/>
  <c r="H247" i="21"/>
  <c r="G247" i="21"/>
  <c r="F247" i="21"/>
  <c r="E247" i="21"/>
  <c r="W246" i="21"/>
  <c r="V246" i="21"/>
  <c r="U246" i="21"/>
  <c r="T246" i="21"/>
  <c r="S246" i="21"/>
  <c r="R246" i="21"/>
  <c r="Q246" i="21"/>
  <c r="P246" i="21"/>
  <c r="O246" i="21"/>
  <c r="N246" i="21"/>
  <c r="M246" i="21"/>
  <c r="L246" i="21"/>
  <c r="K246" i="21"/>
  <c r="J246" i="21"/>
  <c r="I246" i="21"/>
  <c r="H246" i="21"/>
  <c r="G246" i="21"/>
  <c r="F246" i="21"/>
  <c r="E246" i="21"/>
  <c r="W245" i="21"/>
  <c r="V245" i="21"/>
  <c r="U245" i="21"/>
  <c r="T245" i="21"/>
  <c r="S245" i="21"/>
  <c r="R245" i="21"/>
  <c r="Q245" i="21"/>
  <c r="P245" i="21"/>
  <c r="O245" i="21"/>
  <c r="N245" i="21"/>
  <c r="M245" i="21"/>
  <c r="L245" i="21"/>
  <c r="K245" i="21"/>
  <c r="J245" i="21"/>
  <c r="I245" i="21"/>
  <c r="H245" i="21"/>
  <c r="G245" i="21"/>
  <c r="F245" i="21"/>
  <c r="E245" i="21"/>
  <c r="W244" i="21"/>
  <c r="V244" i="21"/>
  <c r="U244" i="21"/>
  <c r="T244" i="21"/>
  <c r="S244" i="21"/>
  <c r="R244" i="21"/>
  <c r="Q244" i="21"/>
  <c r="P244" i="21"/>
  <c r="O244" i="21"/>
  <c r="N244" i="21"/>
  <c r="M244" i="21"/>
  <c r="L244" i="21"/>
  <c r="K244" i="21"/>
  <c r="J244" i="21"/>
  <c r="I244" i="21"/>
  <c r="H244" i="21"/>
  <c r="G244" i="21"/>
  <c r="F244" i="21"/>
  <c r="E244" i="21"/>
  <c r="W243" i="21"/>
  <c r="V243" i="21"/>
  <c r="U243" i="21"/>
  <c r="T243" i="21"/>
  <c r="S243" i="21"/>
  <c r="R243" i="21"/>
  <c r="Q243" i="21"/>
  <c r="P243" i="21"/>
  <c r="O243" i="21"/>
  <c r="N243" i="21"/>
  <c r="M243" i="21"/>
  <c r="L243" i="21"/>
  <c r="K243" i="21"/>
  <c r="J243" i="21"/>
  <c r="I243" i="21"/>
  <c r="H243" i="21"/>
  <c r="G243" i="21"/>
  <c r="F243" i="21"/>
  <c r="E243" i="21"/>
  <c r="W242" i="21"/>
  <c r="V242" i="21"/>
  <c r="U242" i="21"/>
  <c r="T242" i="21"/>
  <c r="S242" i="21"/>
  <c r="R242" i="21"/>
  <c r="Q242" i="21"/>
  <c r="P242" i="21"/>
  <c r="O242" i="21"/>
  <c r="N242" i="21"/>
  <c r="M242" i="21"/>
  <c r="L242" i="21"/>
  <c r="K242" i="21"/>
  <c r="J242" i="21"/>
  <c r="I242" i="21"/>
  <c r="H242" i="21"/>
  <c r="G242" i="21"/>
  <c r="F242" i="21"/>
  <c r="E242" i="21"/>
  <c r="W241" i="21"/>
  <c r="V241" i="21"/>
  <c r="U241" i="21"/>
  <c r="T241" i="21"/>
  <c r="S241" i="21"/>
  <c r="R241" i="21"/>
  <c r="Q241" i="21"/>
  <c r="P241" i="21"/>
  <c r="O241" i="21"/>
  <c r="N241" i="21"/>
  <c r="M241" i="21"/>
  <c r="L241" i="21"/>
  <c r="K241" i="21"/>
  <c r="J241" i="21"/>
  <c r="I241" i="21"/>
  <c r="H241" i="21"/>
  <c r="G241" i="21"/>
  <c r="F241" i="21"/>
  <c r="E241" i="21"/>
  <c r="W240" i="21"/>
  <c r="V240" i="21"/>
  <c r="U240" i="21"/>
  <c r="T240" i="21"/>
  <c r="S240" i="21"/>
  <c r="R240" i="21"/>
  <c r="Q240" i="21"/>
  <c r="P240" i="21"/>
  <c r="O240" i="21"/>
  <c r="N240" i="21"/>
  <c r="M240" i="21"/>
  <c r="L240" i="21"/>
  <c r="K240" i="21"/>
  <c r="J240" i="21"/>
  <c r="I240" i="21"/>
  <c r="H240" i="21"/>
  <c r="G240" i="21"/>
  <c r="F240" i="21"/>
  <c r="E240" i="21"/>
  <c r="W239" i="21"/>
  <c r="V239" i="21"/>
  <c r="U239" i="21"/>
  <c r="T239" i="21"/>
  <c r="S239" i="21"/>
  <c r="R239" i="21"/>
  <c r="Q239" i="21"/>
  <c r="P239" i="21"/>
  <c r="O239" i="21"/>
  <c r="N239" i="21"/>
  <c r="M239" i="21"/>
  <c r="L239" i="21"/>
  <c r="K239" i="21"/>
  <c r="J239" i="21"/>
  <c r="I239" i="21"/>
  <c r="H239" i="21"/>
  <c r="G239" i="21"/>
  <c r="F239" i="21"/>
  <c r="E239" i="21"/>
  <c r="W238" i="21"/>
  <c r="V238" i="21"/>
  <c r="U238" i="21"/>
  <c r="T238" i="21"/>
  <c r="S238" i="21"/>
  <c r="R238" i="21"/>
  <c r="Q238" i="21"/>
  <c r="P238" i="21"/>
  <c r="O238" i="21"/>
  <c r="N238" i="21"/>
  <c r="M238" i="21"/>
  <c r="L238" i="21"/>
  <c r="K238" i="21"/>
  <c r="J238" i="21"/>
  <c r="I238" i="21"/>
  <c r="H238" i="21"/>
  <c r="G238" i="21"/>
  <c r="F238" i="21"/>
  <c r="E238" i="21"/>
  <c r="W237" i="21"/>
  <c r="V237" i="21"/>
  <c r="U237" i="21"/>
  <c r="T237" i="21"/>
  <c r="S237" i="21"/>
  <c r="R237" i="21"/>
  <c r="Q237" i="21"/>
  <c r="P237" i="21"/>
  <c r="O237" i="21"/>
  <c r="N237" i="21"/>
  <c r="M237" i="21"/>
  <c r="L237" i="21"/>
  <c r="K237" i="21"/>
  <c r="J237" i="21"/>
  <c r="I237" i="21"/>
  <c r="H237" i="21"/>
  <c r="G237" i="21"/>
  <c r="F237" i="21"/>
  <c r="E237" i="21"/>
  <c r="W236" i="21"/>
  <c r="V236" i="21"/>
  <c r="U236" i="21"/>
  <c r="T236" i="21"/>
  <c r="S236" i="21"/>
  <c r="R236" i="21"/>
  <c r="Q236" i="21"/>
  <c r="P236" i="21"/>
  <c r="O236" i="21"/>
  <c r="N236" i="21"/>
  <c r="M236" i="21"/>
  <c r="L236" i="21"/>
  <c r="K236" i="21"/>
  <c r="J236" i="21"/>
  <c r="I236" i="21"/>
  <c r="H236" i="21"/>
  <c r="G236" i="21"/>
  <c r="F236" i="21"/>
  <c r="E236" i="21"/>
  <c r="W235" i="21"/>
  <c r="V235" i="21"/>
  <c r="U235" i="21"/>
  <c r="T235" i="21"/>
  <c r="S235" i="21"/>
  <c r="R235" i="21"/>
  <c r="Q235" i="21"/>
  <c r="P235" i="21"/>
  <c r="O235" i="21"/>
  <c r="N235" i="21"/>
  <c r="M235" i="21"/>
  <c r="L235" i="21"/>
  <c r="K235" i="21"/>
  <c r="J235" i="21"/>
  <c r="I235" i="21"/>
  <c r="H235" i="21"/>
  <c r="G235" i="21"/>
  <c r="F235" i="21"/>
  <c r="E235" i="21"/>
  <c r="W234" i="21"/>
  <c r="V234" i="21"/>
  <c r="U234" i="21"/>
  <c r="T234" i="21"/>
  <c r="S234" i="21"/>
  <c r="R234" i="21"/>
  <c r="Q234" i="21"/>
  <c r="P234" i="21"/>
  <c r="O234" i="21"/>
  <c r="N234" i="21"/>
  <c r="M234" i="21"/>
  <c r="L234" i="21"/>
  <c r="K234" i="21"/>
  <c r="J234" i="21"/>
  <c r="I234" i="21"/>
  <c r="H234" i="21"/>
  <c r="G234" i="21"/>
  <c r="F234" i="21"/>
  <c r="E234" i="21"/>
  <c r="W233" i="21"/>
  <c r="V233" i="21"/>
  <c r="U233" i="21"/>
  <c r="T233" i="21"/>
  <c r="S233" i="21"/>
  <c r="R233" i="21"/>
  <c r="Q233" i="21"/>
  <c r="P233" i="21"/>
  <c r="O233" i="21"/>
  <c r="N233" i="21"/>
  <c r="M233" i="21"/>
  <c r="L233" i="21"/>
  <c r="K233" i="21"/>
  <c r="J233" i="21"/>
  <c r="I233" i="21"/>
  <c r="H233" i="21"/>
  <c r="G233" i="21"/>
  <c r="F233" i="21"/>
  <c r="E233" i="21"/>
  <c r="W232" i="21"/>
  <c r="V232" i="21"/>
  <c r="U232" i="21"/>
  <c r="T232" i="21"/>
  <c r="S232" i="21"/>
  <c r="R232" i="21"/>
  <c r="Q232" i="21"/>
  <c r="P232" i="21"/>
  <c r="O232" i="21"/>
  <c r="N232" i="21"/>
  <c r="M232" i="21"/>
  <c r="L232" i="21"/>
  <c r="K232" i="21"/>
  <c r="J232" i="21"/>
  <c r="I232" i="21"/>
  <c r="H232" i="21"/>
  <c r="G232" i="21"/>
  <c r="F232" i="21"/>
  <c r="E232" i="21"/>
  <c r="W231" i="21"/>
  <c r="V231" i="21"/>
  <c r="U231" i="21"/>
  <c r="T231" i="21"/>
  <c r="S231" i="21"/>
  <c r="R231" i="21"/>
  <c r="Q231" i="21"/>
  <c r="P231" i="21"/>
  <c r="O231" i="21"/>
  <c r="N231" i="21"/>
  <c r="M231" i="21"/>
  <c r="L231" i="21"/>
  <c r="K231" i="21"/>
  <c r="J231" i="21"/>
  <c r="I231" i="21"/>
  <c r="H231" i="21"/>
  <c r="G231" i="21"/>
  <c r="F231" i="21"/>
  <c r="E231" i="21"/>
  <c r="W230" i="21"/>
  <c r="V230" i="21"/>
  <c r="U230" i="21"/>
  <c r="T230" i="21"/>
  <c r="S230" i="21"/>
  <c r="R230" i="21"/>
  <c r="Q230" i="21"/>
  <c r="P230" i="21"/>
  <c r="O230" i="21"/>
  <c r="N230" i="21"/>
  <c r="M230" i="21"/>
  <c r="L230" i="21"/>
  <c r="K230" i="21"/>
  <c r="J230" i="21"/>
  <c r="I230" i="21"/>
  <c r="H230" i="21"/>
  <c r="G230" i="21"/>
  <c r="F230" i="21"/>
  <c r="E230" i="21"/>
  <c r="W229" i="21"/>
  <c r="V229" i="21"/>
  <c r="U229" i="21"/>
  <c r="T229" i="21"/>
  <c r="S229" i="21"/>
  <c r="R229" i="21"/>
  <c r="Q229" i="21"/>
  <c r="P229" i="21"/>
  <c r="O229" i="21"/>
  <c r="N229" i="21"/>
  <c r="M229" i="21"/>
  <c r="L229" i="21"/>
  <c r="K229" i="21"/>
  <c r="J229" i="21"/>
  <c r="I229" i="21"/>
  <c r="H229" i="21"/>
  <c r="G229" i="21"/>
  <c r="F229" i="21"/>
  <c r="E229" i="21"/>
  <c r="W228" i="21"/>
  <c r="V228" i="21"/>
  <c r="U228" i="21"/>
  <c r="T228" i="21"/>
  <c r="S228" i="21"/>
  <c r="R228" i="21"/>
  <c r="Q228" i="21"/>
  <c r="P228" i="21"/>
  <c r="O228" i="21"/>
  <c r="N228" i="21"/>
  <c r="M228" i="21"/>
  <c r="L228" i="21"/>
  <c r="K228" i="21"/>
  <c r="J228" i="21"/>
  <c r="I228" i="21"/>
  <c r="H228" i="21"/>
  <c r="G228" i="21"/>
  <c r="F228" i="21"/>
  <c r="E228" i="21"/>
  <c r="W227" i="21"/>
  <c r="V227" i="21"/>
  <c r="U227" i="21"/>
  <c r="T227" i="21"/>
  <c r="S227" i="21"/>
  <c r="R227" i="21"/>
  <c r="Q227" i="21"/>
  <c r="P227" i="21"/>
  <c r="O227" i="21"/>
  <c r="N227" i="21"/>
  <c r="M227" i="21"/>
  <c r="L227" i="21"/>
  <c r="K227" i="21"/>
  <c r="J227" i="21"/>
  <c r="I227" i="21"/>
  <c r="H227" i="21"/>
  <c r="G227" i="21"/>
  <c r="F227" i="21"/>
  <c r="E227" i="21"/>
  <c r="W225" i="21"/>
  <c r="V225" i="21"/>
  <c r="U225" i="21"/>
  <c r="T225" i="21"/>
  <c r="S225" i="21"/>
  <c r="R225" i="21"/>
  <c r="Q225" i="21"/>
  <c r="P225" i="21"/>
  <c r="O225" i="21"/>
  <c r="N225" i="21"/>
  <c r="M225" i="21"/>
  <c r="L225" i="21"/>
  <c r="K225" i="21"/>
  <c r="J225" i="21"/>
  <c r="I225" i="21"/>
  <c r="H225" i="21"/>
  <c r="G225" i="21"/>
  <c r="F225" i="21"/>
  <c r="E225" i="21"/>
  <c r="W224" i="21"/>
  <c r="V224" i="21"/>
  <c r="U224" i="21"/>
  <c r="T224" i="21"/>
  <c r="S224" i="21"/>
  <c r="R224" i="21"/>
  <c r="Q224" i="21"/>
  <c r="P224" i="21"/>
  <c r="O224" i="21"/>
  <c r="N224" i="21"/>
  <c r="M224" i="21"/>
  <c r="L224" i="21"/>
  <c r="K224" i="21"/>
  <c r="J224" i="21"/>
  <c r="I224" i="21"/>
  <c r="H224" i="21"/>
  <c r="G224" i="21"/>
  <c r="F224" i="21"/>
  <c r="E224" i="21"/>
  <c r="W223" i="21"/>
  <c r="V223" i="21"/>
  <c r="U223" i="21"/>
  <c r="T223" i="21"/>
  <c r="S223" i="21"/>
  <c r="R223" i="21"/>
  <c r="Q223" i="21"/>
  <c r="P223" i="21"/>
  <c r="O223" i="21"/>
  <c r="N223" i="21"/>
  <c r="M223" i="21"/>
  <c r="L223" i="21"/>
  <c r="K223" i="21"/>
  <c r="J223" i="21"/>
  <c r="I223" i="21"/>
  <c r="H223" i="21"/>
  <c r="G223" i="21"/>
  <c r="F223" i="21"/>
  <c r="E223" i="21"/>
  <c r="W222" i="21"/>
  <c r="V222" i="21"/>
  <c r="U222" i="21"/>
  <c r="T222" i="21"/>
  <c r="S222" i="21"/>
  <c r="R222" i="21"/>
  <c r="Q222" i="21"/>
  <c r="P222" i="21"/>
  <c r="O222" i="21"/>
  <c r="N222" i="21"/>
  <c r="M222" i="21"/>
  <c r="L222" i="21"/>
  <c r="K222" i="21"/>
  <c r="J222" i="21"/>
  <c r="I222" i="21"/>
  <c r="H222" i="21"/>
  <c r="G222" i="21"/>
  <c r="F222" i="21"/>
  <c r="E222" i="21"/>
  <c r="W221" i="21"/>
  <c r="V221" i="21"/>
  <c r="U221" i="21"/>
  <c r="T221" i="21"/>
  <c r="S221" i="21"/>
  <c r="R221" i="21"/>
  <c r="Q221" i="21"/>
  <c r="P221" i="21"/>
  <c r="O221" i="21"/>
  <c r="N221" i="21"/>
  <c r="M221" i="21"/>
  <c r="L221" i="21"/>
  <c r="K221" i="21"/>
  <c r="J221" i="21"/>
  <c r="I221" i="21"/>
  <c r="H221" i="21"/>
  <c r="G221" i="21"/>
  <c r="F221" i="21"/>
  <c r="E221" i="21"/>
  <c r="W220" i="21"/>
  <c r="V220" i="21"/>
  <c r="U220" i="21"/>
  <c r="T220" i="21"/>
  <c r="S220" i="21"/>
  <c r="R220" i="21"/>
  <c r="Q220" i="21"/>
  <c r="P220" i="21"/>
  <c r="O220" i="21"/>
  <c r="N220" i="21"/>
  <c r="M220" i="21"/>
  <c r="L220" i="21"/>
  <c r="K220" i="21"/>
  <c r="J220" i="21"/>
  <c r="I220" i="21"/>
  <c r="H220" i="21"/>
  <c r="G220" i="21"/>
  <c r="F220" i="21"/>
  <c r="E220" i="21"/>
  <c r="W219" i="21"/>
  <c r="V219" i="21"/>
  <c r="U219" i="21"/>
  <c r="T219" i="21"/>
  <c r="S219" i="21"/>
  <c r="R219" i="21"/>
  <c r="Q219" i="21"/>
  <c r="P219" i="21"/>
  <c r="O219" i="21"/>
  <c r="N219" i="21"/>
  <c r="M219" i="21"/>
  <c r="L219" i="21"/>
  <c r="K219" i="21"/>
  <c r="J219" i="21"/>
  <c r="I219" i="21"/>
  <c r="H219" i="21"/>
  <c r="G219" i="21"/>
  <c r="F219" i="21"/>
  <c r="E219" i="21"/>
  <c r="W218" i="21"/>
  <c r="V218" i="21"/>
  <c r="U218" i="21"/>
  <c r="T218" i="21"/>
  <c r="S218" i="21"/>
  <c r="R218" i="21"/>
  <c r="Q218" i="21"/>
  <c r="P218" i="21"/>
  <c r="O218" i="21"/>
  <c r="N218" i="21"/>
  <c r="M218" i="21"/>
  <c r="L218" i="21"/>
  <c r="K218" i="21"/>
  <c r="J218" i="21"/>
  <c r="I218" i="21"/>
  <c r="H218" i="21"/>
  <c r="G218" i="21"/>
  <c r="F218" i="21"/>
  <c r="E218" i="21"/>
  <c r="W217" i="21"/>
  <c r="V217" i="21"/>
  <c r="U217" i="21"/>
  <c r="T217" i="21"/>
  <c r="S217" i="21"/>
  <c r="R217" i="21"/>
  <c r="Q217" i="21"/>
  <c r="P217" i="21"/>
  <c r="O217" i="21"/>
  <c r="N217" i="21"/>
  <c r="M217" i="21"/>
  <c r="L217" i="21"/>
  <c r="K217" i="21"/>
  <c r="J217" i="21"/>
  <c r="I217" i="21"/>
  <c r="H217" i="21"/>
  <c r="G217" i="21"/>
  <c r="F217" i="21"/>
  <c r="E217" i="21"/>
  <c r="W216" i="21"/>
  <c r="V216" i="21"/>
  <c r="U216" i="21"/>
  <c r="T216" i="21"/>
  <c r="S216" i="21"/>
  <c r="R216" i="21"/>
  <c r="Q216" i="21"/>
  <c r="P216" i="21"/>
  <c r="O216" i="21"/>
  <c r="N216" i="21"/>
  <c r="M216" i="21"/>
  <c r="L216" i="21"/>
  <c r="K216" i="21"/>
  <c r="J216" i="21"/>
  <c r="I216" i="21"/>
  <c r="H216" i="21"/>
  <c r="G216" i="21"/>
  <c r="F216" i="21"/>
  <c r="E216" i="21"/>
  <c r="W215" i="21"/>
  <c r="V215" i="21"/>
  <c r="U215" i="21"/>
  <c r="T215" i="21"/>
  <c r="S215" i="21"/>
  <c r="R215" i="21"/>
  <c r="Q215" i="21"/>
  <c r="P215" i="21"/>
  <c r="O215" i="21"/>
  <c r="N215" i="21"/>
  <c r="M215" i="21"/>
  <c r="L215" i="21"/>
  <c r="K215" i="21"/>
  <c r="J215" i="21"/>
  <c r="I215" i="21"/>
  <c r="H215" i="21"/>
  <c r="G215" i="21"/>
  <c r="F215" i="21"/>
  <c r="E215" i="21"/>
  <c r="W214" i="21"/>
  <c r="V214" i="21"/>
  <c r="U214" i="21"/>
  <c r="T214" i="21"/>
  <c r="S214" i="21"/>
  <c r="R214" i="21"/>
  <c r="Q214" i="21"/>
  <c r="P214" i="21"/>
  <c r="O214" i="21"/>
  <c r="N214" i="21"/>
  <c r="M214" i="21"/>
  <c r="L214" i="21"/>
  <c r="K214" i="21"/>
  <c r="J214" i="21"/>
  <c r="I214" i="21"/>
  <c r="H214" i="21"/>
  <c r="G214" i="21"/>
  <c r="F214" i="21"/>
  <c r="E214" i="21"/>
  <c r="W213" i="21"/>
  <c r="V213" i="21"/>
  <c r="U213" i="21"/>
  <c r="T213" i="21"/>
  <c r="S213" i="21"/>
  <c r="R213" i="21"/>
  <c r="Q213" i="21"/>
  <c r="P213" i="21"/>
  <c r="O213" i="21"/>
  <c r="N213" i="21"/>
  <c r="M213" i="21"/>
  <c r="L213" i="21"/>
  <c r="K213" i="21"/>
  <c r="J213" i="21"/>
  <c r="I213" i="21"/>
  <c r="H213" i="21"/>
  <c r="G213" i="21"/>
  <c r="F213" i="21"/>
  <c r="E213" i="21"/>
  <c r="W212" i="21"/>
  <c r="V212" i="21"/>
  <c r="U212" i="21"/>
  <c r="T212" i="21"/>
  <c r="S212" i="21"/>
  <c r="R212" i="21"/>
  <c r="Q212" i="21"/>
  <c r="P212" i="21"/>
  <c r="O212" i="21"/>
  <c r="N212" i="21"/>
  <c r="M212" i="21"/>
  <c r="L212" i="21"/>
  <c r="K212" i="21"/>
  <c r="J212" i="21"/>
  <c r="I212" i="21"/>
  <c r="H212" i="21"/>
  <c r="G212" i="21"/>
  <c r="F212" i="21"/>
  <c r="E212" i="21"/>
  <c r="W211" i="21"/>
  <c r="V211" i="21"/>
  <c r="U211" i="21"/>
  <c r="T211" i="21"/>
  <c r="S211" i="21"/>
  <c r="R211" i="21"/>
  <c r="Q211" i="21"/>
  <c r="P211" i="21"/>
  <c r="O211" i="21"/>
  <c r="N211" i="21"/>
  <c r="M211" i="21"/>
  <c r="L211" i="21"/>
  <c r="K211" i="21"/>
  <c r="J211" i="21"/>
  <c r="I211" i="21"/>
  <c r="H211" i="21"/>
  <c r="G211" i="21"/>
  <c r="F211" i="21"/>
  <c r="E211" i="21"/>
  <c r="G106" i="23" l="1"/>
  <c r="J47" i="28"/>
  <c r="J40" i="28"/>
  <c r="G99" i="23"/>
  <c r="G102" i="23"/>
  <c r="J43" i="28"/>
  <c r="G98" i="23"/>
  <c r="J39" i="28"/>
  <c r="G101" i="23"/>
  <c r="J42" i="28"/>
  <c r="G105" i="23"/>
  <c r="J46" i="28"/>
  <c r="G95" i="23"/>
  <c r="J36" i="28"/>
  <c r="J35" i="28"/>
  <c r="G94" i="23"/>
  <c r="J34" i="28"/>
  <c r="G93" i="23"/>
  <c r="G92" i="23"/>
  <c r="J33" i="28"/>
  <c r="J44" i="28"/>
  <c r="G103" i="23"/>
  <c r="G104" i="23"/>
  <c r="J45" i="28"/>
  <c r="G97" i="23"/>
  <c r="J38" i="28"/>
  <c r="G91" i="23"/>
  <c r="J32" i="28"/>
  <c r="J31" i="28"/>
  <c r="G90" i="23"/>
  <c r="G89" i="23"/>
  <c r="J30" i="28"/>
  <c r="J41" i="28"/>
  <c r="G100" i="23"/>
  <c r="G107" i="23"/>
  <c r="J48" i="28"/>
  <c r="J37" i="28"/>
  <c r="G96" i="23"/>
  <c r="J281" i="21"/>
  <c r="R281" i="21"/>
  <c r="F281" i="21"/>
  <c r="F284" i="21" s="1"/>
  <c r="N281" i="21"/>
  <c r="N284" i="21" s="1"/>
  <c r="V281" i="21"/>
  <c r="G281" i="21"/>
  <c r="K281" i="21"/>
  <c r="O281" i="21"/>
  <c r="S281" i="21"/>
  <c r="H281" i="21"/>
  <c r="L281" i="21"/>
  <c r="P281" i="21"/>
  <c r="T281" i="21"/>
  <c r="E281" i="21"/>
  <c r="N6" i="28" s="1"/>
  <c r="I281" i="21"/>
  <c r="I284" i="21" s="1"/>
  <c r="M281" i="21"/>
  <c r="Q281" i="21"/>
  <c r="U281" i="21"/>
  <c r="W281" i="21"/>
  <c r="D252" i="21"/>
  <c r="D278" i="21"/>
  <c r="D277" i="21"/>
  <c r="D239" i="21"/>
  <c r="D272" i="21"/>
  <c r="D276" i="21"/>
  <c r="D215" i="21"/>
  <c r="D219" i="21"/>
  <c r="D223" i="21"/>
  <c r="D227" i="21"/>
  <c r="D231" i="21"/>
  <c r="D235" i="21"/>
  <c r="D243" i="21"/>
  <c r="D247" i="21"/>
  <c r="D248" i="21"/>
  <c r="D256" i="21"/>
  <c r="D260" i="21"/>
  <c r="D268" i="21"/>
  <c r="D273" i="21"/>
  <c r="D274" i="21"/>
  <c r="D275" i="21"/>
  <c r="I226" i="21"/>
  <c r="M226" i="21"/>
  <c r="Q226" i="21"/>
  <c r="U226" i="21"/>
  <c r="E226" i="21"/>
  <c r="M6" i="28" s="1"/>
  <c r="F226" i="21"/>
  <c r="J226" i="21"/>
  <c r="N226" i="21"/>
  <c r="R226" i="21"/>
  <c r="V226" i="21"/>
  <c r="D214" i="21"/>
  <c r="D218" i="21"/>
  <c r="D222" i="21"/>
  <c r="H226" i="21"/>
  <c r="L226" i="21"/>
  <c r="P226" i="21"/>
  <c r="T226" i="21"/>
  <c r="D230" i="21"/>
  <c r="D234" i="21"/>
  <c r="D238" i="21"/>
  <c r="D242" i="21"/>
  <c r="D246" i="21"/>
  <c r="D251" i="21"/>
  <c r="D255" i="21"/>
  <c r="D259" i="21"/>
  <c r="D263" i="21"/>
  <c r="D267" i="21"/>
  <c r="D271" i="21"/>
  <c r="G226" i="21"/>
  <c r="K226" i="21"/>
  <c r="O226" i="21"/>
  <c r="S226" i="21"/>
  <c r="W226" i="21"/>
  <c r="D213" i="21"/>
  <c r="D217" i="21"/>
  <c r="D221" i="21"/>
  <c r="D229" i="21"/>
  <c r="D233" i="21"/>
  <c r="D237" i="21"/>
  <c r="D241" i="21"/>
  <c r="D245" i="21"/>
  <c r="D250" i="21"/>
  <c r="D254" i="21"/>
  <c r="D262" i="21"/>
  <c r="D266" i="21"/>
  <c r="D270" i="21"/>
  <c r="D264" i="21"/>
  <c r="D212" i="21"/>
  <c r="D216" i="21"/>
  <c r="D220" i="21"/>
  <c r="D224" i="21"/>
  <c r="D228" i="21"/>
  <c r="D232" i="21"/>
  <c r="D236" i="21"/>
  <c r="D240" i="21"/>
  <c r="D244" i="21"/>
  <c r="D249" i="21"/>
  <c r="D253" i="21"/>
  <c r="D257" i="21"/>
  <c r="D261" i="21"/>
  <c r="D265" i="21"/>
  <c r="D269" i="21"/>
  <c r="D211" i="21"/>
  <c r="O6" i="28" l="1"/>
  <c r="H57" i="23"/>
  <c r="M19" i="28"/>
  <c r="H58" i="23"/>
  <c r="N19" i="28"/>
  <c r="H45" i="23"/>
  <c r="M16" i="28"/>
  <c r="H41" i="23"/>
  <c r="M15" i="28"/>
  <c r="H69" i="23"/>
  <c r="M22" i="28"/>
  <c r="H54" i="23"/>
  <c r="N18" i="28"/>
  <c r="H74" i="23"/>
  <c r="N23" i="28"/>
  <c r="H53" i="23"/>
  <c r="M18" i="28"/>
  <c r="O18" i="28" s="1"/>
  <c r="H46" i="23"/>
  <c r="N16" i="28"/>
  <c r="H42" i="23"/>
  <c r="N15" i="28"/>
  <c r="H70" i="23"/>
  <c r="N22" i="28"/>
  <c r="H73" i="23"/>
  <c r="H75" i="23" s="1"/>
  <c r="M23" i="28"/>
  <c r="H29" i="23"/>
  <c r="M12" i="28"/>
  <c r="H30" i="23"/>
  <c r="N12" i="28"/>
  <c r="H25" i="23"/>
  <c r="M11" i="28"/>
  <c r="H26" i="23"/>
  <c r="N11" i="28"/>
  <c r="H21" i="23"/>
  <c r="M10" i="28"/>
  <c r="H22" i="23"/>
  <c r="N10" i="28"/>
  <c r="H17" i="23"/>
  <c r="M9" i="28"/>
  <c r="H18" i="23"/>
  <c r="N9" i="28"/>
  <c r="H66" i="23"/>
  <c r="N21" i="28"/>
  <c r="H61" i="23"/>
  <c r="M20" i="28"/>
  <c r="H65" i="23"/>
  <c r="H67" i="23" s="1"/>
  <c r="M21" i="28"/>
  <c r="O21" i="28" s="1"/>
  <c r="H62" i="23"/>
  <c r="N20" i="28"/>
  <c r="H37" i="23"/>
  <c r="M14" i="28"/>
  <c r="H38" i="23"/>
  <c r="N14" i="28"/>
  <c r="H13" i="23"/>
  <c r="M8" i="28"/>
  <c r="H14" i="23"/>
  <c r="N8" i="28"/>
  <c r="H9" i="23"/>
  <c r="M7" i="28"/>
  <c r="H10" i="23"/>
  <c r="N7" i="28"/>
  <c r="G108" i="23"/>
  <c r="H49" i="23"/>
  <c r="M17" i="28"/>
  <c r="H50" i="23"/>
  <c r="N17" i="28"/>
  <c r="J49" i="28"/>
  <c r="H77" i="23"/>
  <c r="M24" i="28"/>
  <c r="H78" i="23"/>
  <c r="N24" i="28"/>
  <c r="H33" i="23"/>
  <c r="M13" i="28"/>
  <c r="H34" i="23"/>
  <c r="N13" i="28"/>
  <c r="H55" i="23"/>
  <c r="H47" i="23"/>
  <c r="H71" i="23"/>
  <c r="N15" i="26"/>
  <c r="P284" i="21"/>
  <c r="Q15" i="26"/>
  <c r="O284" i="21"/>
  <c r="P15" i="26"/>
  <c r="O15" i="26"/>
  <c r="X15" i="26"/>
  <c r="J15" i="26"/>
  <c r="L284" i="21"/>
  <c r="M15" i="26"/>
  <c r="K284" i="21"/>
  <c r="L15" i="26"/>
  <c r="G15" i="26"/>
  <c r="U284" i="21"/>
  <c r="V15" i="26"/>
  <c r="E284" i="21"/>
  <c r="H6" i="23"/>
  <c r="F15" i="26"/>
  <c r="H284" i="21"/>
  <c r="I15" i="26"/>
  <c r="G284" i="21"/>
  <c r="H15" i="26"/>
  <c r="R284" i="21"/>
  <c r="S15" i="26"/>
  <c r="Q284" i="21"/>
  <c r="R15" i="26"/>
  <c r="T284" i="21"/>
  <c r="U15" i="26"/>
  <c r="S284" i="21"/>
  <c r="T15" i="26"/>
  <c r="V284" i="21"/>
  <c r="W15" i="26"/>
  <c r="J284" i="21"/>
  <c r="K15" i="26"/>
  <c r="L283" i="21"/>
  <c r="M14" i="26"/>
  <c r="Q283" i="21"/>
  <c r="R14" i="26"/>
  <c r="G283" i="21"/>
  <c r="H14" i="26"/>
  <c r="V283" i="21"/>
  <c r="W14" i="26"/>
  <c r="M283" i="21"/>
  <c r="N14" i="26"/>
  <c r="S283" i="21"/>
  <c r="T14" i="26"/>
  <c r="U14" i="26"/>
  <c r="S14" i="26"/>
  <c r="E283" i="21"/>
  <c r="F14" i="26"/>
  <c r="H5" i="23"/>
  <c r="I283" i="21"/>
  <c r="J14" i="26"/>
  <c r="K283" i="21"/>
  <c r="L14" i="26"/>
  <c r="J283" i="21"/>
  <c r="K14" i="26"/>
  <c r="X14" i="26"/>
  <c r="H283" i="21"/>
  <c r="I14" i="26"/>
  <c r="F283" i="21"/>
  <c r="G14" i="26"/>
  <c r="P14" i="26"/>
  <c r="P283" i="21"/>
  <c r="Q14" i="26"/>
  <c r="N283" i="21"/>
  <c r="O14" i="26"/>
  <c r="U283" i="21"/>
  <c r="V14" i="26"/>
  <c r="R283" i="21"/>
  <c r="R282" i="21"/>
  <c r="W283" i="21"/>
  <c r="W284" i="21"/>
  <c r="T282" i="21"/>
  <c r="T283" i="21"/>
  <c r="I282" i="21"/>
  <c r="O282" i="21"/>
  <c r="O283" i="21"/>
  <c r="M282" i="21"/>
  <c r="M284" i="21"/>
  <c r="D281" i="21"/>
  <c r="W282" i="21"/>
  <c r="F282" i="21"/>
  <c r="E282" i="21"/>
  <c r="V282" i="21"/>
  <c r="U282" i="21"/>
  <c r="L282" i="21"/>
  <c r="J282" i="21"/>
  <c r="S282" i="21"/>
  <c r="K282" i="21"/>
  <c r="P282" i="21"/>
  <c r="H282" i="21"/>
  <c r="G282" i="21"/>
  <c r="D226" i="21"/>
  <c r="Q282" i="21"/>
  <c r="N282" i="21"/>
  <c r="H59" i="23" l="1"/>
  <c r="H43" i="23"/>
  <c r="H63" i="23"/>
  <c r="H35" i="23"/>
  <c r="H51" i="23"/>
  <c r="H39" i="23"/>
  <c r="O23" i="28"/>
  <c r="O15" i="28"/>
  <c r="O22" i="28"/>
  <c r="O16" i="28"/>
  <c r="O19" i="28"/>
  <c r="H31" i="23"/>
  <c r="N25" i="28"/>
  <c r="M25" i="28"/>
  <c r="O12" i="28"/>
  <c r="O11" i="28"/>
  <c r="H27" i="23"/>
  <c r="H23" i="23"/>
  <c r="O10" i="28"/>
  <c r="O9" i="28"/>
  <c r="H19" i="23"/>
  <c r="H11" i="23"/>
  <c r="O7" i="28"/>
  <c r="O14" i="28"/>
  <c r="O20" i="28"/>
  <c r="O8" i="28"/>
  <c r="H15" i="23"/>
  <c r="O17" i="28"/>
  <c r="O24" i="28"/>
  <c r="H82" i="23"/>
  <c r="H79" i="23"/>
  <c r="O13" i="28"/>
  <c r="H7" i="23"/>
  <c r="H81" i="23"/>
  <c r="E15" i="26"/>
  <c r="Q285" i="21"/>
  <c r="R16" i="26"/>
  <c r="P285" i="21"/>
  <c r="Q16" i="26"/>
  <c r="L285" i="21"/>
  <c r="M16" i="26"/>
  <c r="F285" i="21"/>
  <c r="G16" i="26"/>
  <c r="M285" i="21"/>
  <c r="N16" i="26"/>
  <c r="R285" i="21"/>
  <c r="S16" i="26"/>
  <c r="E14" i="26"/>
  <c r="K285" i="21"/>
  <c r="L16" i="26"/>
  <c r="U285" i="21"/>
  <c r="V16" i="26"/>
  <c r="W285" i="21"/>
  <c r="X16" i="26"/>
  <c r="T285" i="21"/>
  <c r="U16" i="26"/>
  <c r="G285" i="21"/>
  <c r="H16" i="26"/>
  <c r="S285" i="21"/>
  <c r="T16" i="26"/>
  <c r="V285" i="21"/>
  <c r="W16" i="26"/>
  <c r="O285" i="21"/>
  <c r="P16" i="26"/>
  <c r="N285" i="21"/>
  <c r="O16" i="26"/>
  <c r="H285" i="21"/>
  <c r="I16" i="26"/>
  <c r="J285" i="21"/>
  <c r="K16" i="26"/>
  <c r="E285" i="21"/>
  <c r="F16" i="26"/>
  <c r="I285" i="21"/>
  <c r="J16" i="26"/>
  <c r="D282" i="21"/>
  <c r="Q50" i="6"/>
  <c r="Q51" i="5"/>
  <c r="Q47" i="1"/>
  <c r="O25" i="28" l="1"/>
  <c r="H83" i="23"/>
  <c r="E16" i="26"/>
  <c r="U198" i="21" l="1"/>
  <c r="U159" i="21"/>
  <c r="U166" i="21"/>
  <c r="U174" i="21"/>
  <c r="U176" i="21"/>
  <c r="U171" i="21"/>
  <c r="U164" i="21"/>
  <c r="U154" i="21"/>
  <c r="U169" i="21"/>
  <c r="U152" i="21"/>
  <c r="U179" i="21"/>
  <c r="U178" i="21"/>
  <c r="U155" i="21"/>
  <c r="U199" i="21"/>
  <c r="U186" i="21"/>
  <c r="U168" i="21"/>
  <c r="U192" i="21"/>
  <c r="U193" i="21"/>
  <c r="U183" i="21"/>
  <c r="U165" i="21"/>
  <c r="U177" i="21"/>
  <c r="U187" i="21"/>
  <c r="U196" i="21"/>
  <c r="U194" i="21"/>
  <c r="U189" i="21"/>
  <c r="U191" i="21"/>
  <c r="U181" i="21"/>
  <c r="U180" i="21"/>
  <c r="U182" i="21"/>
  <c r="U173" i="21"/>
  <c r="U175" i="21"/>
  <c r="U160" i="21"/>
  <c r="U151" i="21"/>
  <c r="U158" i="21"/>
  <c r="U157" i="21"/>
  <c r="U156" i="21"/>
  <c r="U172" i="21"/>
  <c r="U167" i="21"/>
  <c r="U161" i="21"/>
  <c r="U162" i="21"/>
  <c r="U170" i="21"/>
  <c r="U163" i="21"/>
  <c r="U197" i="21"/>
  <c r="U188" i="21"/>
  <c r="U190" i="21"/>
  <c r="U195" i="21"/>
  <c r="U153" i="21"/>
  <c r="U184" i="21"/>
  <c r="U185" i="21"/>
  <c r="J198" i="21"/>
  <c r="J159" i="21"/>
  <c r="J166" i="21"/>
  <c r="J174" i="21"/>
  <c r="J176" i="21"/>
  <c r="J171" i="21"/>
  <c r="J164" i="21"/>
  <c r="J154" i="21"/>
  <c r="J169" i="21"/>
  <c r="J152" i="21"/>
  <c r="J179" i="21"/>
  <c r="J178" i="21"/>
  <c r="J155" i="21"/>
  <c r="J199" i="21"/>
  <c r="J186" i="21"/>
  <c r="J168" i="21"/>
  <c r="J192" i="21"/>
  <c r="J193" i="21"/>
  <c r="J183" i="21"/>
  <c r="J165" i="21"/>
  <c r="J177" i="21"/>
  <c r="J187" i="21"/>
  <c r="J196" i="21"/>
  <c r="J194" i="21"/>
  <c r="J189" i="21"/>
  <c r="J191" i="21"/>
  <c r="J181" i="21"/>
  <c r="J180" i="21"/>
  <c r="J182" i="21"/>
  <c r="J173" i="21"/>
  <c r="J175" i="21"/>
  <c r="J160" i="21"/>
  <c r="J151" i="21"/>
  <c r="J158" i="21"/>
  <c r="J157" i="21"/>
  <c r="J156" i="21"/>
  <c r="J172" i="21"/>
  <c r="J167" i="21"/>
  <c r="J161" i="21"/>
  <c r="J162" i="21"/>
  <c r="J170" i="21"/>
  <c r="J163" i="21"/>
  <c r="J197" i="21"/>
  <c r="J188" i="21"/>
  <c r="J190" i="21"/>
  <c r="J195" i="21"/>
  <c r="J153" i="21"/>
  <c r="J184" i="21"/>
  <c r="J185" i="21"/>
  <c r="J149" i="21"/>
  <c r="J148" i="21"/>
  <c r="J147" i="21"/>
  <c r="J146" i="21"/>
  <c r="J145" i="21"/>
  <c r="J144" i="21"/>
  <c r="J143" i="21"/>
  <c r="J142" i="21"/>
  <c r="J141" i="21"/>
  <c r="J140" i="21"/>
  <c r="J139" i="21"/>
  <c r="J138" i="21"/>
  <c r="J137" i="21"/>
  <c r="J136" i="21"/>
  <c r="J135" i="21"/>
  <c r="F105" i="23" l="1"/>
  <c r="Q105" i="23" s="1"/>
  <c r="G46" i="28"/>
  <c r="AF46" i="28" s="1"/>
  <c r="G35" i="28"/>
  <c r="AF35" i="28" s="1"/>
  <c r="F94" i="23"/>
  <c r="Q94" i="23" s="1"/>
  <c r="S39" i="5"/>
  <c r="U200" i="21"/>
  <c r="W202" i="21"/>
  <c r="V202" i="21"/>
  <c r="U202" i="21"/>
  <c r="T202" i="21"/>
  <c r="S202" i="21"/>
  <c r="R202" i="21"/>
  <c r="Q202" i="21"/>
  <c r="P202" i="21"/>
  <c r="O202" i="21"/>
  <c r="N202" i="21"/>
  <c r="M202" i="21"/>
  <c r="L202" i="21"/>
  <c r="K202" i="21"/>
  <c r="J202" i="21"/>
  <c r="I202" i="21"/>
  <c r="H202" i="21"/>
  <c r="G202" i="21"/>
  <c r="F202" i="21"/>
  <c r="E202" i="21"/>
  <c r="M198" i="21"/>
  <c r="M159" i="21"/>
  <c r="M166" i="21"/>
  <c r="M174" i="21"/>
  <c r="M176" i="21"/>
  <c r="M171" i="21"/>
  <c r="M164" i="21"/>
  <c r="M154" i="21"/>
  <c r="M169" i="21"/>
  <c r="M152" i="21"/>
  <c r="M179" i="21"/>
  <c r="M178" i="21"/>
  <c r="M155" i="21"/>
  <c r="M199" i="21"/>
  <c r="M186" i="21"/>
  <c r="M168" i="21"/>
  <c r="M192" i="21"/>
  <c r="M193" i="21"/>
  <c r="M183" i="21"/>
  <c r="M165" i="21"/>
  <c r="M177" i="21"/>
  <c r="M187" i="21"/>
  <c r="M196" i="21"/>
  <c r="M194" i="21"/>
  <c r="M189" i="21"/>
  <c r="M191" i="21"/>
  <c r="M181" i="21"/>
  <c r="M180" i="21"/>
  <c r="M182" i="21"/>
  <c r="M173" i="21"/>
  <c r="M175" i="21"/>
  <c r="M160" i="21"/>
  <c r="M151" i="21"/>
  <c r="M158" i="21"/>
  <c r="M157" i="21"/>
  <c r="M156" i="21"/>
  <c r="M172" i="21"/>
  <c r="M167" i="21"/>
  <c r="M161" i="21"/>
  <c r="M162" i="21"/>
  <c r="M170" i="21"/>
  <c r="M163" i="21"/>
  <c r="M197" i="21"/>
  <c r="M188" i="21"/>
  <c r="M190" i="21"/>
  <c r="M195" i="21"/>
  <c r="M153" i="21"/>
  <c r="M184" i="21"/>
  <c r="M185" i="21"/>
  <c r="M149" i="21"/>
  <c r="M148" i="21"/>
  <c r="M147" i="21"/>
  <c r="M146" i="21"/>
  <c r="M145" i="21"/>
  <c r="M144" i="21"/>
  <c r="M143" i="21"/>
  <c r="M142" i="21"/>
  <c r="M141" i="21"/>
  <c r="M140" i="21"/>
  <c r="M139" i="21"/>
  <c r="M138" i="21"/>
  <c r="M137" i="21"/>
  <c r="M136" i="21"/>
  <c r="M135" i="21"/>
  <c r="W198" i="21"/>
  <c r="W159" i="21"/>
  <c r="W166" i="21"/>
  <c r="W174" i="21"/>
  <c r="W176" i="21"/>
  <c r="W171" i="21"/>
  <c r="W164" i="21"/>
  <c r="W154" i="21"/>
  <c r="W169" i="21"/>
  <c r="W152" i="21"/>
  <c r="W179" i="21"/>
  <c r="W178" i="21"/>
  <c r="W155" i="21"/>
  <c r="W199" i="21"/>
  <c r="W186" i="21"/>
  <c r="W168" i="21"/>
  <c r="W192" i="21"/>
  <c r="W193" i="21"/>
  <c r="W183" i="21"/>
  <c r="W165" i="21"/>
  <c r="W177" i="21"/>
  <c r="W187" i="21"/>
  <c r="W196" i="21"/>
  <c r="W194" i="21"/>
  <c r="W189" i="21"/>
  <c r="W191" i="21"/>
  <c r="W181" i="21"/>
  <c r="W180" i="21"/>
  <c r="W182" i="21"/>
  <c r="W173" i="21"/>
  <c r="W175" i="21"/>
  <c r="W160" i="21"/>
  <c r="W151" i="21"/>
  <c r="W158" i="21"/>
  <c r="W157" i="21"/>
  <c r="W156" i="21"/>
  <c r="W172" i="21"/>
  <c r="W167" i="21"/>
  <c r="W161" i="21"/>
  <c r="W162" i="21"/>
  <c r="W170" i="21"/>
  <c r="W163" i="21"/>
  <c r="W197" i="21"/>
  <c r="W188" i="21"/>
  <c r="W190" i="21"/>
  <c r="W195" i="21"/>
  <c r="W153" i="21"/>
  <c r="W184" i="21"/>
  <c r="W185" i="21"/>
  <c r="W149" i="21"/>
  <c r="W148" i="21"/>
  <c r="W147" i="21"/>
  <c r="W146" i="21"/>
  <c r="W145" i="21"/>
  <c r="W144" i="21"/>
  <c r="W143" i="21"/>
  <c r="W142" i="21"/>
  <c r="W141" i="21"/>
  <c r="W140" i="21"/>
  <c r="W139" i="21"/>
  <c r="W138" i="21"/>
  <c r="W137" i="21"/>
  <c r="W136" i="21"/>
  <c r="W135" i="21"/>
  <c r="V198" i="21"/>
  <c r="V159" i="21"/>
  <c r="V166" i="21"/>
  <c r="V174" i="21"/>
  <c r="V176" i="21"/>
  <c r="V171" i="21"/>
  <c r="V164" i="21"/>
  <c r="V154" i="21"/>
  <c r="V169" i="21"/>
  <c r="V152" i="21"/>
  <c r="V179" i="21"/>
  <c r="V178" i="21"/>
  <c r="V155" i="21"/>
  <c r="V199" i="21"/>
  <c r="V186" i="21"/>
  <c r="V168" i="21"/>
  <c r="V192" i="21"/>
  <c r="V193" i="21"/>
  <c r="V183" i="21"/>
  <c r="V165" i="21"/>
  <c r="V177" i="21"/>
  <c r="V187" i="21"/>
  <c r="V196" i="21"/>
  <c r="V194" i="21"/>
  <c r="V189" i="21"/>
  <c r="V191" i="21"/>
  <c r="V181" i="21"/>
  <c r="V180" i="21"/>
  <c r="V182" i="21"/>
  <c r="V173" i="21"/>
  <c r="V175" i="21"/>
  <c r="V160" i="21"/>
  <c r="V151" i="21"/>
  <c r="V158" i="21"/>
  <c r="V157" i="21"/>
  <c r="V156" i="21"/>
  <c r="V172" i="21"/>
  <c r="V167" i="21"/>
  <c r="V161" i="21"/>
  <c r="V162" i="21"/>
  <c r="V170" i="21"/>
  <c r="V163" i="21"/>
  <c r="V197" i="21"/>
  <c r="V188" i="21"/>
  <c r="V190" i="21"/>
  <c r="V195" i="21"/>
  <c r="V153" i="21"/>
  <c r="V184" i="21"/>
  <c r="V185" i="21"/>
  <c r="V149" i="21"/>
  <c r="V148" i="21"/>
  <c r="V147" i="21"/>
  <c r="V146" i="21"/>
  <c r="V145" i="21"/>
  <c r="V144" i="21"/>
  <c r="V143" i="21"/>
  <c r="V142" i="21"/>
  <c r="V141" i="21"/>
  <c r="V140" i="21"/>
  <c r="V139" i="21"/>
  <c r="V138" i="21"/>
  <c r="V137" i="21"/>
  <c r="V136" i="21"/>
  <c r="V135" i="21"/>
  <c r="U149" i="21"/>
  <c r="U148" i="21"/>
  <c r="U147" i="21"/>
  <c r="U146" i="21"/>
  <c r="U145" i="21"/>
  <c r="U144" i="21"/>
  <c r="U143" i="21"/>
  <c r="U142" i="21"/>
  <c r="U141" i="21"/>
  <c r="U140" i="21"/>
  <c r="U139" i="21"/>
  <c r="U138" i="21"/>
  <c r="U137" i="21"/>
  <c r="U136" i="21"/>
  <c r="U135" i="21"/>
  <c r="T198" i="21"/>
  <c r="T159" i="21"/>
  <c r="T166" i="21"/>
  <c r="T174" i="21"/>
  <c r="T176" i="21"/>
  <c r="T171" i="21"/>
  <c r="T164" i="21"/>
  <c r="T154" i="21"/>
  <c r="T169" i="21"/>
  <c r="T152" i="21"/>
  <c r="T179" i="21"/>
  <c r="T178" i="21"/>
  <c r="T155" i="21"/>
  <c r="T199" i="21"/>
  <c r="T186" i="21"/>
  <c r="T168" i="21"/>
  <c r="T192" i="21"/>
  <c r="T193" i="21"/>
  <c r="T183" i="21"/>
  <c r="T165" i="21"/>
  <c r="T177" i="21"/>
  <c r="T187" i="21"/>
  <c r="T196" i="21"/>
  <c r="T194" i="21"/>
  <c r="T189" i="21"/>
  <c r="T191" i="21"/>
  <c r="T181" i="21"/>
  <c r="T180" i="21"/>
  <c r="T182" i="21"/>
  <c r="T173" i="21"/>
  <c r="T175" i="21"/>
  <c r="T160" i="21"/>
  <c r="T151" i="21"/>
  <c r="T158" i="21"/>
  <c r="T157" i="21"/>
  <c r="T156" i="21"/>
  <c r="T172" i="21"/>
  <c r="T167" i="21"/>
  <c r="T161" i="21"/>
  <c r="T162" i="21"/>
  <c r="T170" i="21"/>
  <c r="T163" i="21"/>
  <c r="T197" i="21"/>
  <c r="T188" i="21"/>
  <c r="T190" i="21"/>
  <c r="T195" i="21"/>
  <c r="T153" i="21"/>
  <c r="T184" i="21"/>
  <c r="T185" i="21"/>
  <c r="T149" i="21"/>
  <c r="T148" i="21"/>
  <c r="T147" i="21"/>
  <c r="T146" i="21"/>
  <c r="T145" i="21"/>
  <c r="T144" i="21"/>
  <c r="T143" i="21"/>
  <c r="T142" i="21"/>
  <c r="T141" i="21"/>
  <c r="T140" i="21"/>
  <c r="T139" i="21"/>
  <c r="T138" i="21"/>
  <c r="T137" i="21"/>
  <c r="T136" i="21"/>
  <c r="T135" i="21"/>
  <c r="S198" i="21"/>
  <c r="S159" i="21"/>
  <c r="S166" i="21"/>
  <c r="S174" i="21"/>
  <c r="S176" i="21"/>
  <c r="S171" i="21"/>
  <c r="S164" i="21"/>
  <c r="S154" i="21"/>
  <c r="S169" i="21"/>
  <c r="S152" i="21"/>
  <c r="S179" i="21"/>
  <c r="S178" i="21"/>
  <c r="S155" i="21"/>
  <c r="S199" i="21"/>
  <c r="S186" i="21"/>
  <c r="S168" i="21"/>
  <c r="S192" i="21"/>
  <c r="S193" i="21"/>
  <c r="S183" i="21"/>
  <c r="S165" i="21"/>
  <c r="S177" i="21"/>
  <c r="S187" i="21"/>
  <c r="S196" i="21"/>
  <c r="S194" i="21"/>
  <c r="S189" i="21"/>
  <c r="S191" i="21"/>
  <c r="S181" i="21"/>
  <c r="S180" i="21"/>
  <c r="S182" i="21"/>
  <c r="S173" i="21"/>
  <c r="S175" i="21"/>
  <c r="S160" i="21"/>
  <c r="S151" i="21"/>
  <c r="S158" i="21"/>
  <c r="S157" i="21"/>
  <c r="S156" i="21"/>
  <c r="S172" i="21"/>
  <c r="S167" i="21"/>
  <c r="S161" i="21"/>
  <c r="S162" i="21"/>
  <c r="S170" i="21"/>
  <c r="S163" i="21"/>
  <c r="S197" i="21"/>
  <c r="S188" i="21"/>
  <c r="S190" i="21"/>
  <c r="S195" i="21"/>
  <c r="S153" i="21"/>
  <c r="S184" i="21"/>
  <c r="S185" i="21"/>
  <c r="S149" i="21"/>
  <c r="S148" i="21"/>
  <c r="S147" i="21"/>
  <c r="S146" i="21"/>
  <c r="S145" i="21"/>
  <c r="S144" i="21"/>
  <c r="S143" i="21"/>
  <c r="S142" i="21"/>
  <c r="S141" i="21"/>
  <c r="S140" i="21"/>
  <c r="S139" i="21"/>
  <c r="S138" i="21"/>
  <c r="S137" i="21"/>
  <c r="S136" i="21"/>
  <c r="S135" i="21"/>
  <c r="R198" i="21"/>
  <c r="R159" i="21"/>
  <c r="R166" i="21"/>
  <c r="R174" i="21"/>
  <c r="R176" i="21"/>
  <c r="R171" i="21"/>
  <c r="R164" i="21"/>
  <c r="R154" i="21"/>
  <c r="R169" i="21"/>
  <c r="R152" i="21"/>
  <c r="R179" i="21"/>
  <c r="R178" i="21"/>
  <c r="R155" i="21"/>
  <c r="R199" i="21"/>
  <c r="R186" i="21"/>
  <c r="R168" i="21"/>
  <c r="R192" i="21"/>
  <c r="R193" i="21"/>
  <c r="R183" i="21"/>
  <c r="R165" i="21"/>
  <c r="R177" i="21"/>
  <c r="R187" i="21"/>
  <c r="R196" i="21"/>
  <c r="R194" i="21"/>
  <c r="R189" i="21"/>
  <c r="R191" i="21"/>
  <c r="R181" i="21"/>
  <c r="R180" i="21"/>
  <c r="R182" i="21"/>
  <c r="R173" i="21"/>
  <c r="R175" i="21"/>
  <c r="R160" i="21"/>
  <c r="R151" i="21"/>
  <c r="R158" i="21"/>
  <c r="R157" i="21"/>
  <c r="R156" i="21"/>
  <c r="R172" i="21"/>
  <c r="R167" i="21"/>
  <c r="R161" i="21"/>
  <c r="R162" i="21"/>
  <c r="R170" i="21"/>
  <c r="R163" i="21"/>
  <c r="R197" i="21"/>
  <c r="R188" i="21"/>
  <c r="R190" i="21"/>
  <c r="R195" i="21"/>
  <c r="R153" i="21"/>
  <c r="R184" i="21"/>
  <c r="R185" i="21"/>
  <c r="R149" i="21"/>
  <c r="R148" i="21"/>
  <c r="R147" i="21"/>
  <c r="R146" i="21"/>
  <c r="R145" i="21"/>
  <c r="R144" i="21"/>
  <c r="R143" i="21"/>
  <c r="R142" i="21"/>
  <c r="R141" i="21"/>
  <c r="R140" i="21"/>
  <c r="R139" i="21"/>
  <c r="R138" i="21"/>
  <c r="R137" i="21"/>
  <c r="R136" i="21"/>
  <c r="R135" i="21"/>
  <c r="Q198" i="21"/>
  <c r="Q159" i="21"/>
  <c r="Q166" i="21"/>
  <c r="Q174" i="21"/>
  <c r="Q176" i="21"/>
  <c r="Q171" i="21"/>
  <c r="Q164" i="21"/>
  <c r="Q154" i="21"/>
  <c r="Q169" i="21"/>
  <c r="Q152" i="21"/>
  <c r="Q179" i="21"/>
  <c r="Q178" i="21"/>
  <c r="Q155" i="21"/>
  <c r="Q199" i="21"/>
  <c r="Q186" i="21"/>
  <c r="Q168" i="21"/>
  <c r="Q192" i="21"/>
  <c r="Q193" i="21"/>
  <c r="Q183" i="21"/>
  <c r="Q165" i="21"/>
  <c r="Q177" i="21"/>
  <c r="Q187" i="21"/>
  <c r="Q196" i="21"/>
  <c r="Q194" i="21"/>
  <c r="Q189" i="21"/>
  <c r="Q191" i="21"/>
  <c r="Q181" i="21"/>
  <c r="Q180" i="21"/>
  <c r="Q182" i="21"/>
  <c r="Q173" i="21"/>
  <c r="Q175" i="21"/>
  <c r="Q160" i="21"/>
  <c r="Q151" i="21"/>
  <c r="Q158" i="21"/>
  <c r="Q157" i="21"/>
  <c r="Q156" i="21"/>
  <c r="Q172" i="21"/>
  <c r="Q167" i="21"/>
  <c r="Q161" i="21"/>
  <c r="Q162" i="21"/>
  <c r="Q170" i="21"/>
  <c r="Q163" i="21"/>
  <c r="Q197" i="21"/>
  <c r="Q188" i="21"/>
  <c r="Q190" i="21"/>
  <c r="Q195" i="21"/>
  <c r="Q153" i="21"/>
  <c r="Q184" i="21"/>
  <c r="Q185" i="21"/>
  <c r="Q149" i="21"/>
  <c r="Q148" i="21"/>
  <c r="Q147" i="21"/>
  <c r="Q146" i="21"/>
  <c r="Q145" i="21"/>
  <c r="Q144" i="21"/>
  <c r="Q143" i="21"/>
  <c r="Q142" i="21"/>
  <c r="Q141" i="21"/>
  <c r="Q140" i="21"/>
  <c r="Q139" i="21"/>
  <c r="Q138" i="21"/>
  <c r="Q137" i="21"/>
  <c r="Q136" i="21"/>
  <c r="Q135" i="21"/>
  <c r="P198" i="21"/>
  <c r="P159" i="21"/>
  <c r="P166" i="21"/>
  <c r="P174" i="21"/>
  <c r="P176" i="21"/>
  <c r="P171" i="21"/>
  <c r="P164" i="21"/>
  <c r="P154" i="21"/>
  <c r="P169" i="21"/>
  <c r="P152" i="21"/>
  <c r="P179" i="21"/>
  <c r="P178" i="21"/>
  <c r="P155" i="21"/>
  <c r="P199" i="21"/>
  <c r="P186" i="21"/>
  <c r="P168" i="21"/>
  <c r="P192" i="21"/>
  <c r="P193" i="21"/>
  <c r="P183" i="21"/>
  <c r="P165" i="21"/>
  <c r="P177" i="21"/>
  <c r="P187" i="21"/>
  <c r="P196" i="21"/>
  <c r="P194" i="21"/>
  <c r="P189" i="21"/>
  <c r="P191" i="21"/>
  <c r="P181" i="21"/>
  <c r="P180" i="21"/>
  <c r="P182" i="21"/>
  <c r="P173" i="21"/>
  <c r="P175" i="21"/>
  <c r="P160" i="21"/>
  <c r="P151" i="21"/>
  <c r="P158" i="21"/>
  <c r="P157" i="21"/>
  <c r="P156" i="21"/>
  <c r="P172" i="21"/>
  <c r="P167" i="21"/>
  <c r="P161" i="21"/>
  <c r="P162" i="21"/>
  <c r="P170" i="21"/>
  <c r="P163" i="21"/>
  <c r="P197" i="21"/>
  <c r="P188" i="21"/>
  <c r="P190" i="21"/>
  <c r="P195" i="21"/>
  <c r="P153" i="21"/>
  <c r="P184" i="21"/>
  <c r="P185" i="21"/>
  <c r="P149" i="21"/>
  <c r="P148" i="21"/>
  <c r="P147" i="21"/>
  <c r="P146" i="21"/>
  <c r="P145" i="21"/>
  <c r="P144" i="21"/>
  <c r="P143" i="21"/>
  <c r="P142" i="21"/>
  <c r="P141" i="21"/>
  <c r="P140" i="21"/>
  <c r="P139" i="21"/>
  <c r="P138" i="21"/>
  <c r="P137" i="21"/>
  <c r="P136" i="21"/>
  <c r="P135" i="21"/>
  <c r="O198" i="21"/>
  <c r="O159" i="21"/>
  <c r="O166" i="21"/>
  <c r="O174" i="21"/>
  <c r="O176" i="21"/>
  <c r="O171" i="21"/>
  <c r="O164" i="21"/>
  <c r="O154" i="21"/>
  <c r="O169" i="21"/>
  <c r="O152" i="21"/>
  <c r="O179" i="21"/>
  <c r="O178" i="21"/>
  <c r="O155" i="21"/>
  <c r="O199" i="21"/>
  <c r="O186" i="21"/>
  <c r="O168" i="21"/>
  <c r="O192" i="21"/>
  <c r="O193" i="21"/>
  <c r="O183" i="21"/>
  <c r="O165" i="21"/>
  <c r="O177" i="21"/>
  <c r="O187" i="21"/>
  <c r="O196" i="21"/>
  <c r="O194" i="21"/>
  <c r="O189" i="21"/>
  <c r="O191" i="21"/>
  <c r="O181" i="21"/>
  <c r="O180" i="21"/>
  <c r="O182" i="21"/>
  <c r="O173" i="21"/>
  <c r="O175" i="21"/>
  <c r="O160" i="21"/>
  <c r="O151" i="21"/>
  <c r="O158" i="21"/>
  <c r="O157" i="21"/>
  <c r="O156" i="21"/>
  <c r="O172" i="21"/>
  <c r="O167" i="21"/>
  <c r="O161" i="21"/>
  <c r="O162" i="21"/>
  <c r="O170" i="21"/>
  <c r="O163" i="21"/>
  <c r="O197" i="21"/>
  <c r="O188" i="21"/>
  <c r="O190" i="21"/>
  <c r="O195" i="21"/>
  <c r="O153" i="21"/>
  <c r="O184" i="21"/>
  <c r="O185" i="21"/>
  <c r="O149" i="21"/>
  <c r="O148" i="21"/>
  <c r="O147" i="21"/>
  <c r="O146" i="21"/>
  <c r="O145" i="21"/>
  <c r="O144" i="21"/>
  <c r="O143" i="21"/>
  <c r="O142" i="21"/>
  <c r="O141" i="21"/>
  <c r="O140" i="21"/>
  <c r="O139" i="21"/>
  <c r="O138" i="21"/>
  <c r="O137" i="21"/>
  <c r="O136" i="21"/>
  <c r="O135" i="21"/>
  <c r="N198" i="21"/>
  <c r="N159" i="21"/>
  <c r="N166" i="21"/>
  <c r="N174" i="21"/>
  <c r="N176" i="21"/>
  <c r="N171" i="21"/>
  <c r="N164" i="21"/>
  <c r="N154" i="21"/>
  <c r="N169" i="21"/>
  <c r="N152" i="21"/>
  <c r="N179" i="21"/>
  <c r="N178" i="21"/>
  <c r="N155" i="21"/>
  <c r="N199" i="21"/>
  <c r="N186" i="21"/>
  <c r="N168" i="21"/>
  <c r="N192" i="21"/>
  <c r="N193" i="21"/>
  <c r="N183" i="21"/>
  <c r="N165" i="21"/>
  <c r="N177" i="21"/>
  <c r="N187" i="21"/>
  <c r="N196" i="21"/>
  <c r="N194" i="21"/>
  <c r="N189" i="21"/>
  <c r="N191" i="21"/>
  <c r="N181" i="21"/>
  <c r="N180" i="21"/>
  <c r="N182" i="21"/>
  <c r="N173" i="21"/>
  <c r="N175" i="21"/>
  <c r="N160" i="21"/>
  <c r="N151" i="21"/>
  <c r="N158" i="21"/>
  <c r="N157" i="21"/>
  <c r="N156" i="21"/>
  <c r="N172" i="21"/>
  <c r="N167" i="21"/>
  <c r="N161" i="21"/>
  <c r="N162" i="21"/>
  <c r="N170" i="21"/>
  <c r="N163" i="21"/>
  <c r="N197" i="21"/>
  <c r="N188" i="21"/>
  <c r="N190" i="21"/>
  <c r="N195" i="21"/>
  <c r="N153" i="21"/>
  <c r="N184" i="21"/>
  <c r="N185" i="21"/>
  <c r="N149" i="21"/>
  <c r="N148" i="21"/>
  <c r="N147" i="21"/>
  <c r="N146" i="21"/>
  <c r="N145" i="21"/>
  <c r="N144" i="21"/>
  <c r="N143" i="21"/>
  <c r="N142" i="21"/>
  <c r="N141" i="21"/>
  <c r="N140" i="21"/>
  <c r="N139" i="21"/>
  <c r="N138" i="21"/>
  <c r="N137" i="21"/>
  <c r="N136" i="21"/>
  <c r="N135" i="21"/>
  <c r="L198" i="21"/>
  <c r="L159" i="21"/>
  <c r="L166" i="21"/>
  <c r="L174" i="21"/>
  <c r="L176" i="21"/>
  <c r="L171" i="21"/>
  <c r="L164" i="21"/>
  <c r="L154" i="21"/>
  <c r="L169" i="21"/>
  <c r="L152" i="21"/>
  <c r="L179" i="21"/>
  <c r="L178" i="21"/>
  <c r="L155" i="21"/>
  <c r="L199" i="21"/>
  <c r="L186" i="21"/>
  <c r="L168" i="21"/>
  <c r="L192" i="21"/>
  <c r="L193" i="21"/>
  <c r="L183" i="21"/>
  <c r="L165" i="21"/>
  <c r="L177" i="21"/>
  <c r="L187" i="21"/>
  <c r="L196" i="21"/>
  <c r="L194" i="21"/>
  <c r="L189" i="21"/>
  <c r="L191" i="21"/>
  <c r="L181" i="21"/>
  <c r="L180" i="21"/>
  <c r="L182" i="21"/>
  <c r="L173" i="21"/>
  <c r="L175" i="21"/>
  <c r="L160" i="21"/>
  <c r="L151" i="21"/>
  <c r="L158" i="21"/>
  <c r="L157" i="21"/>
  <c r="L156" i="21"/>
  <c r="L172" i="21"/>
  <c r="L167" i="21"/>
  <c r="L161" i="21"/>
  <c r="L162" i="21"/>
  <c r="L170" i="21"/>
  <c r="L163" i="21"/>
  <c r="L197" i="21"/>
  <c r="L188" i="21"/>
  <c r="L190" i="21"/>
  <c r="L195" i="21"/>
  <c r="L153" i="21"/>
  <c r="L184" i="21"/>
  <c r="L185" i="21"/>
  <c r="L149" i="21"/>
  <c r="L148" i="21"/>
  <c r="L147" i="21"/>
  <c r="L146" i="21"/>
  <c r="L145" i="21"/>
  <c r="L144" i="21"/>
  <c r="L143" i="21"/>
  <c r="L142" i="21"/>
  <c r="L141" i="21"/>
  <c r="L140" i="21"/>
  <c r="L139" i="21"/>
  <c r="L138" i="21"/>
  <c r="L137" i="21"/>
  <c r="L136" i="21"/>
  <c r="L135" i="21"/>
  <c r="K198" i="21"/>
  <c r="K159" i="21"/>
  <c r="K166" i="21"/>
  <c r="K174" i="21"/>
  <c r="K176" i="21"/>
  <c r="K171" i="21"/>
  <c r="K164" i="21"/>
  <c r="K154" i="21"/>
  <c r="K169" i="21"/>
  <c r="K152" i="21"/>
  <c r="K179" i="21"/>
  <c r="K178" i="21"/>
  <c r="K155" i="21"/>
  <c r="K199" i="21"/>
  <c r="K186" i="21"/>
  <c r="K168" i="21"/>
  <c r="K192" i="21"/>
  <c r="K193" i="21"/>
  <c r="K183" i="21"/>
  <c r="K165" i="21"/>
  <c r="K177" i="21"/>
  <c r="K187" i="21"/>
  <c r="K196" i="21"/>
  <c r="K194" i="21"/>
  <c r="K189" i="21"/>
  <c r="K191" i="21"/>
  <c r="K181" i="21"/>
  <c r="K180" i="21"/>
  <c r="K182" i="21"/>
  <c r="K173" i="21"/>
  <c r="K175" i="21"/>
  <c r="K160" i="21"/>
  <c r="K151" i="21"/>
  <c r="K158" i="21"/>
  <c r="K157" i="21"/>
  <c r="K156" i="21"/>
  <c r="K172" i="21"/>
  <c r="K167" i="21"/>
  <c r="K161" i="21"/>
  <c r="K162" i="21"/>
  <c r="K170" i="21"/>
  <c r="K163" i="21"/>
  <c r="K197" i="21"/>
  <c r="K188" i="21"/>
  <c r="K190" i="21"/>
  <c r="K195" i="21"/>
  <c r="K153" i="21"/>
  <c r="K184" i="21"/>
  <c r="K185" i="21"/>
  <c r="K149" i="21"/>
  <c r="K148" i="21"/>
  <c r="K147" i="21"/>
  <c r="K146" i="21"/>
  <c r="K145" i="21"/>
  <c r="K144" i="21"/>
  <c r="K143" i="21"/>
  <c r="K142" i="21"/>
  <c r="K141" i="21"/>
  <c r="K140" i="21"/>
  <c r="K139" i="21"/>
  <c r="K138" i="21"/>
  <c r="K137" i="21"/>
  <c r="K136" i="21"/>
  <c r="K135" i="21"/>
  <c r="R78" i="4"/>
  <c r="S78" i="4" s="1"/>
  <c r="R82" i="3"/>
  <c r="S82" i="3" s="1"/>
  <c r="I149" i="21"/>
  <c r="H149" i="21"/>
  <c r="G149" i="21"/>
  <c r="F149" i="21"/>
  <c r="E149" i="21"/>
  <c r="R77" i="4"/>
  <c r="S72" i="4"/>
  <c r="I198" i="21"/>
  <c r="I159" i="21"/>
  <c r="I166" i="21"/>
  <c r="I174" i="21"/>
  <c r="I176" i="21"/>
  <c r="I171" i="21"/>
  <c r="I164" i="21"/>
  <c r="I154" i="21"/>
  <c r="I169" i="21"/>
  <c r="I152" i="21"/>
  <c r="I179" i="21"/>
  <c r="I178" i="21"/>
  <c r="I155" i="21"/>
  <c r="I199" i="21"/>
  <c r="I186" i="21"/>
  <c r="I168" i="21"/>
  <c r="I192" i="21"/>
  <c r="I193" i="21"/>
  <c r="I183" i="21"/>
  <c r="I165" i="21"/>
  <c r="I177" i="21"/>
  <c r="I187" i="21"/>
  <c r="I196" i="21"/>
  <c r="I194" i="21"/>
  <c r="I189" i="21"/>
  <c r="I191" i="21"/>
  <c r="I181" i="21"/>
  <c r="I180" i="21"/>
  <c r="I182" i="21"/>
  <c r="I173" i="21"/>
  <c r="I175" i="21"/>
  <c r="I160" i="21"/>
  <c r="I151" i="21"/>
  <c r="I158" i="21"/>
  <c r="I157" i="21"/>
  <c r="I156" i="21"/>
  <c r="I172" i="21"/>
  <c r="I167" i="21"/>
  <c r="I161" i="21"/>
  <c r="I162" i="21"/>
  <c r="I170" i="21"/>
  <c r="I163" i="21"/>
  <c r="I197" i="21"/>
  <c r="I188" i="21"/>
  <c r="I190" i="21"/>
  <c r="I195" i="21"/>
  <c r="I153" i="21"/>
  <c r="I184" i="21"/>
  <c r="I185" i="21"/>
  <c r="I148" i="21"/>
  <c r="I147" i="21"/>
  <c r="I146" i="21"/>
  <c r="I145" i="21"/>
  <c r="I144" i="21"/>
  <c r="I143" i="21"/>
  <c r="I142" i="21"/>
  <c r="I141" i="21"/>
  <c r="I140" i="21"/>
  <c r="I139" i="21"/>
  <c r="I138" i="21"/>
  <c r="I137" i="21"/>
  <c r="I136" i="21"/>
  <c r="I135" i="21"/>
  <c r="H198" i="21"/>
  <c r="H159" i="21"/>
  <c r="H166" i="21"/>
  <c r="H174" i="21"/>
  <c r="H176" i="21"/>
  <c r="H171" i="21"/>
  <c r="H164" i="21"/>
  <c r="H154" i="21"/>
  <c r="H169" i="21"/>
  <c r="H152" i="21"/>
  <c r="H179" i="21"/>
  <c r="H178" i="21"/>
  <c r="H155" i="21"/>
  <c r="H199" i="21"/>
  <c r="H186" i="21"/>
  <c r="H168" i="21"/>
  <c r="H192" i="21"/>
  <c r="H193" i="21"/>
  <c r="H183" i="21"/>
  <c r="H165" i="21"/>
  <c r="H177" i="21"/>
  <c r="H187" i="21"/>
  <c r="H196" i="21"/>
  <c r="H194" i="21"/>
  <c r="H189" i="21"/>
  <c r="H191" i="21"/>
  <c r="H181" i="21"/>
  <c r="H180" i="21"/>
  <c r="H182" i="21"/>
  <c r="H173" i="21"/>
  <c r="H175" i="21"/>
  <c r="H160" i="21"/>
  <c r="H151" i="21"/>
  <c r="H158" i="21"/>
  <c r="H157" i="21"/>
  <c r="H156" i="21"/>
  <c r="H172" i="21"/>
  <c r="H167" i="21"/>
  <c r="H161" i="21"/>
  <c r="H162" i="21"/>
  <c r="H170" i="21"/>
  <c r="H163" i="21"/>
  <c r="H197" i="21"/>
  <c r="H188" i="21"/>
  <c r="H190" i="21"/>
  <c r="H195" i="21"/>
  <c r="H153" i="21"/>
  <c r="H184" i="21"/>
  <c r="H185" i="21"/>
  <c r="H148" i="21"/>
  <c r="H147" i="21"/>
  <c r="H146" i="21"/>
  <c r="H145" i="21"/>
  <c r="H144" i="21"/>
  <c r="H143" i="21"/>
  <c r="H142" i="21"/>
  <c r="H141" i="21"/>
  <c r="H140" i="21"/>
  <c r="H139" i="21"/>
  <c r="H138" i="21"/>
  <c r="H137" i="21"/>
  <c r="H136" i="21"/>
  <c r="H135" i="21"/>
  <c r="G198" i="21"/>
  <c r="F198" i="21"/>
  <c r="E198" i="21"/>
  <c r="G159" i="21"/>
  <c r="F159" i="21"/>
  <c r="E159" i="21"/>
  <c r="G166" i="21"/>
  <c r="F166" i="21"/>
  <c r="E166" i="21"/>
  <c r="G174" i="21"/>
  <c r="F174" i="21"/>
  <c r="E174" i="21"/>
  <c r="G176" i="21"/>
  <c r="F176" i="21"/>
  <c r="E176" i="21"/>
  <c r="G171" i="21"/>
  <c r="G164" i="21"/>
  <c r="G154" i="21"/>
  <c r="G169" i="21"/>
  <c r="G152" i="21"/>
  <c r="G179" i="21"/>
  <c r="G178" i="21"/>
  <c r="G155" i="21"/>
  <c r="G199" i="21"/>
  <c r="G186" i="21"/>
  <c r="G168" i="21"/>
  <c r="G192" i="21"/>
  <c r="G193" i="21"/>
  <c r="G183" i="21"/>
  <c r="G165" i="21"/>
  <c r="G177" i="21"/>
  <c r="G187" i="21"/>
  <c r="G196" i="21"/>
  <c r="G194" i="21"/>
  <c r="G189" i="21"/>
  <c r="G191" i="21"/>
  <c r="G181" i="21"/>
  <c r="G180" i="21"/>
  <c r="G182" i="21"/>
  <c r="G173" i="21"/>
  <c r="G175" i="21"/>
  <c r="G160" i="21"/>
  <c r="G151" i="21"/>
  <c r="G158" i="21"/>
  <c r="G157" i="21"/>
  <c r="G156" i="21"/>
  <c r="G172" i="21"/>
  <c r="G167" i="21"/>
  <c r="G161" i="21"/>
  <c r="G162" i="21"/>
  <c r="G170" i="21"/>
  <c r="G163" i="21"/>
  <c r="G197" i="21"/>
  <c r="G188" i="21"/>
  <c r="G190" i="21"/>
  <c r="G195" i="21"/>
  <c r="G153" i="21"/>
  <c r="G184" i="21"/>
  <c r="G185" i="21"/>
  <c r="G148" i="21"/>
  <c r="G147" i="21"/>
  <c r="G146" i="21"/>
  <c r="G145" i="21"/>
  <c r="G144" i="21"/>
  <c r="G143" i="21"/>
  <c r="G142" i="21"/>
  <c r="G141" i="21"/>
  <c r="G140" i="21"/>
  <c r="G139" i="21"/>
  <c r="G138" i="21"/>
  <c r="G137" i="21"/>
  <c r="G136" i="21"/>
  <c r="G135" i="21"/>
  <c r="F171" i="21"/>
  <c r="F164" i="21"/>
  <c r="F154" i="21"/>
  <c r="F169" i="21"/>
  <c r="F152" i="21"/>
  <c r="F179" i="21"/>
  <c r="F178" i="21"/>
  <c r="F155" i="21"/>
  <c r="F199" i="21"/>
  <c r="F186" i="21"/>
  <c r="F168" i="21"/>
  <c r="F192" i="21"/>
  <c r="F193" i="21"/>
  <c r="F183" i="21"/>
  <c r="F165" i="21"/>
  <c r="F177" i="21"/>
  <c r="F187" i="21"/>
  <c r="F196" i="21"/>
  <c r="F194" i="21"/>
  <c r="F189" i="21"/>
  <c r="F191" i="21"/>
  <c r="F181" i="21"/>
  <c r="F180" i="21"/>
  <c r="F182" i="21"/>
  <c r="F173" i="21"/>
  <c r="F175" i="21"/>
  <c r="F160" i="21"/>
  <c r="F151" i="21"/>
  <c r="F158" i="21"/>
  <c r="F157" i="21"/>
  <c r="F156" i="21"/>
  <c r="F172" i="21"/>
  <c r="F167" i="21"/>
  <c r="F161" i="21"/>
  <c r="F162" i="21"/>
  <c r="F170" i="21"/>
  <c r="F163" i="21"/>
  <c r="F197" i="21"/>
  <c r="F188" i="21"/>
  <c r="F190" i="21"/>
  <c r="F195" i="21"/>
  <c r="F153" i="21"/>
  <c r="F184" i="21"/>
  <c r="F185" i="21"/>
  <c r="F148" i="21"/>
  <c r="F147" i="21"/>
  <c r="F146" i="21"/>
  <c r="F145" i="21"/>
  <c r="F144" i="21"/>
  <c r="F143" i="21"/>
  <c r="F142" i="21"/>
  <c r="F141" i="21"/>
  <c r="F140" i="21"/>
  <c r="F139" i="21"/>
  <c r="F138" i="21"/>
  <c r="F137" i="21"/>
  <c r="F136" i="21"/>
  <c r="F135" i="21"/>
  <c r="E171" i="21"/>
  <c r="E164" i="21"/>
  <c r="E154" i="21"/>
  <c r="E169" i="21"/>
  <c r="E152" i="21"/>
  <c r="E179" i="21"/>
  <c r="E178" i="21"/>
  <c r="E155" i="21"/>
  <c r="E199" i="21"/>
  <c r="E186" i="21"/>
  <c r="E168" i="21"/>
  <c r="E192" i="21"/>
  <c r="E193" i="21"/>
  <c r="E183" i="21"/>
  <c r="E165" i="21"/>
  <c r="E177" i="21"/>
  <c r="E187" i="21"/>
  <c r="E196" i="21"/>
  <c r="E194" i="21"/>
  <c r="E189" i="21"/>
  <c r="E191" i="21"/>
  <c r="E181" i="21"/>
  <c r="E180" i="21"/>
  <c r="E182" i="21"/>
  <c r="E173" i="21"/>
  <c r="E175" i="21"/>
  <c r="E160" i="21"/>
  <c r="E151" i="21"/>
  <c r="E158" i="21"/>
  <c r="E157" i="21"/>
  <c r="E156" i="21"/>
  <c r="E172" i="21"/>
  <c r="E167" i="21"/>
  <c r="E161" i="21"/>
  <c r="E162" i="21"/>
  <c r="E170" i="21"/>
  <c r="E163" i="21"/>
  <c r="E197" i="21"/>
  <c r="E188" i="21"/>
  <c r="E190" i="21"/>
  <c r="E195" i="21"/>
  <c r="E153" i="21"/>
  <c r="E184" i="21"/>
  <c r="E185" i="21"/>
  <c r="E148" i="21"/>
  <c r="E147" i="21"/>
  <c r="E146" i="21"/>
  <c r="E145" i="21"/>
  <c r="E144" i="21"/>
  <c r="E143" i="21"/>
  <c r="E142" i="21"/>
  <c r="E141" i="21"/>
  <c r="E140" i="21"/>
  <c r="E139" i="21"/>
  <c r="E138" i="21"/>
  <c r="E137" i="21"/>
  <c r="E136" i="21"/>
  <c r="E135" i="21"/>
  <c r="F98" i="23" l="1"/>
  <c r="Q98" i="23" s="1"/>
  <c r="G39" i="28"/>
  <c r="AF39" i="28" s="1"/>
  <c r="F101" i="23"/>
  <c r="Q101" i="23" s="1"/>
  <c r="G42" i="28"/>
  <c r="AF42" i="28" s="1"/>
  <c r="G70" i="23"/>
  <c r="Q70" i="23" s="1"/>
  <c r="K22" i="28"/>
  <c r="AE22" i="28" s="1"/>
  <c r="F99" i="23"/>
  <c r="Q99" i="23" s="1"/>
  <c r="G40" i="28"/>
  <c r="AF40" i="28" s="1"/>
  <c r="F102" i="23"/>
  <c r="Q102" i="23" s="1"/>
  <c r="G43" i="28"/>
  <c r="AF43" i="28" s="1"/>
  <c r="F106" i="23"/>
  <c r="Q106" i="23" s="1"/>
  <c r="G47" i="28"/>
  <c r="AF47" i="28" s="1"/>
  <c r="G36" i="28"/>
  <c r="AF36" i="28" s="1"/>
  <c r="F95" i="23"/>
  <c r="Q95" i="23" s="1"/>
  <c r="F93" i="23"/>
  <c r="Q93" i="23" s="1"/>
  <c r="G34" i="28"/>
  <c r="AF34" i="28" s="1"/>
  <c r="G33" i="28"/>
  <c r="AF33" i="28" s="1"/>
  <c r="F92" i="23"/>
  <c r="Q92" i="23" s="1"/>
  <c r="G44" i="28"/>
  <c r="AF44" i="28" s="1"/>
  <c r="F103" i="23"/>
  <c r="Q103" i="23" s="1"/>
  <c r="G45" i="28"/>
  <c r="AF45" i="28" s="1"/>
  <c r="F104" i="23"/>
  <c r="Q104" i="23" s="1"/>
  <c r="G38" i="28"/>
  <c r="AF38" i="28" s="1"/>
  <c r="F97" i="23"/>
  <c r="Q97" i="23" s="1"/>
  <c r="G32" i="28"/>
  <c r="AF32" i="28" s="1"/>
  <c r="F91" i="23"/>
  <c r="Q91" i="23" s="1"/>
  <c r="G31" i="28"/>
  <c r="AF31" i="28" s="1"/>
  <c r="F90" i="23"/>
  <c r="Q90" i="23" s="1"/>
  <c r="F89" i="23"/>
  <c r="Q89" i="23" s="1"/>
  <c r="G30" i="28"/>
  <c r="AF30" i="28" s="1"/>
  <c r="F100" i="23"/>
  <c r="Q100" i="23" s="1"/>
  <c r="G41" i="28"/>
  <c r="AF41" i="28" s="1"/>
  <c r="G48" i="28"/>
  <c r="AF48" i="28" s="1"/>
  <c r="F107" i="23"/>
  <c r="Q107" i="23" s="1"/>
  <c r="F96" i="23"/>
  <c r="G37" i="28"/>
  <c r="U204" i="21"/>
  <c r="V12" i="26"/>
  <c r="P150" i="21"/>
  <c r="M150" i="21"/>
  <c r="M200" i="21"/>
  <c r="G150" i="21"/>
  <c r="F150" i="21"/>
  <c r="O200" i="21"/>
  <c r="S150" i="21"/>
  <c r="W150" i="21"/>
  <c r="E150" i="21"/>
  <c r="J6" i="28" s="1"/>
  <c r="AD6" i="28" s="1"/>
  <c r="I150" i="21"/>
  <c r="V200" i="21"/>
  <c r="H150" i="21"/>
  <c r="T150" i="21"/>
  <c r="K150" i="21"/>
  <c r="N200" i="21"/>
  <c r="P200" i="21"/>
  <c r="R200" i="21"/>
  <c r="T200" i="21"/>
  <c r="L150" i="21"/>
  <c r="O150" i="21"/>
  <c r="Q150" i="21"/>
  <c r="W200" i="21"/>
  <c r="K200" i="21"/>
  <c r="R150" i="21"/>
  <c r="Q200" i="21"/>
  <c r="U150" i="21"/>
  <c r="V150" i="21"/>
  <c r="S200" i="21"/>
  <c r="N150" i="21"/>
  <c r="L200" i="21"/>
  <c r="J150" i="21"/>
  <c r="D159" i="21"/>
  <c r="F200" i="21"/>
  <c r="D139" i="21"/>
  <c r="D143" i="21"/>
  <c r="D147" i="21"/>
  <c r="J200" i="21"/>
  <c r="D166" i="21"/>
  <c r="I200" i="21"/>
  <c r="D165" i="21"/>
  <c r="E200" i="21"/>
  <c r="K6" i="28" s="1"/>
  <c r="AE6" i="28" s="1"/>
  <c r="H200" i="21"/>
  <c r="G200" i="21"/>
  <c r="D174" i="21"/>
  <c r="D144" i="21"/>
  <c r="D158" i="21"/>
  <c r="D186" i="21"/>
  <c r="D198" i="21"/>
  <c r="D176" i="21"/>
  <c r="D190" i="21"/>
  <c r="D172" i="21"/>
  <c r="D182" i="21"/>
  <c r="D193" i="21"/>
  <c r="D152" i="21"/>
  <c r="D140" i="21"/>
  <c r="D179" i="21"/>
  <c r="D153" i="21"/>
  <c r="D175" i="21"/>
  <c r="D185" i="21"/>
  <c r="D170" i="21"/>
  <c r="D151" i="21"/>
  <c r="D189" i="21"/>
  <c r="D177" i="21"/>
  <c r="D199" i="21"/>
  <c r="D148" i="21"/>
  <c r="D183" i="21"/>
  <c r="D164" i="21"/>
  <c r="D187" i="21"/>
  <c r="D195" i="21"/>
  <c r="D163" i="21"/>
  <c r="D167" i="21"/>
  <c r="D173" i="21"/>
  <c r="D191" i="21"/>
  <c r="D171" i="21"/>
  <c r="D138" i="21"/>
  <c r="D156" i="21"/>
  <c r="D136" i="21"/>
  <c r="D157" i="21"/>
  <c r="D168" i="21"/>
  <c r="D184" i="21"/>
  <c r="D162" i="21"/>
  <c r="D160" i="21"/>
  <c r="D194" i="21"/>
  <c r="D192" i="21"/>
  <c r="D169" i="21"/>
  <c r="D197" i="21"/>
  <c r="D161" i="21"/>
  <c r="D181" i="21"/>
  <c r="D196" i="21"/>
  <c r="D178" i="21"/>
  <c r="D154" i="21"/>
  <c r="D188" i="21"/>
  <c r="D180" i="21"/>
  <c r="D155" i="21"/>
  <c r="D137" i="21"/>
  <c r="D145" i="21"/>
  <c r="D142" i="21"/>
  <c r="D146" i="21"/>
  <c r="D141" i="21"/>
  <c r="D135" i="21"/>
  <c r="D56" i="22"/>
  <c r="D55" i="22"/>
  <c r="D54" i="22"/>
  <c r="D53" i="22"/>
  <c r="D52" i="22"/>
  <c r="D45" i="22"/>
  <c r="D44" i="22"/>
  <c r="D43" i="22"/>
  <c r="D33" i="22"/>
  <c r="D27" i="22"/>
  <c r="D21" i="22"/>
  <c r="D57" i="22" l="1"/>
  <c r="G53" i="23"/>
  <c r="Q53" i="23" s="1"/>
  <c r="J18" i="28"/>
  <c r="G57" i="23"/>
  <c r="Q57" i="23" s="1"/>
  <c r="J19" i="28"/>
  <c r="G45" i="23"/>
  <c r="Q45" i="23" s="1"/>
  <c r="J16" i="28"/>
  <c r="G41" i="23"/>
  <c r="Q41" i="23" s="1"/>
  <c r="J15" i="28"/>
  <c r="G58" i="23"/>
  <c r="K19" i="28"/>
  <c r="AE19" i="28" s="1"/>
  <c r="G73" i="23"/>
  <c r="Q73" i="23" s="1"/>
  <c r="J23" i="28"/>
  <c r="G42" i="23"/>
  <c r="K15" i="28"/>
  <c r="AE15" i="28" s="1"/>
  <c r="G74" i="23"/>
  <c r="Q74" i="23" s="1"/>
  <c r="K23" i="28"/>
  <c r="AE23" i="28" s="1"/>
  <c r="G54" i="23"/>
  <c r="K18" i="28"/>
  <c r="AE18" i="28" s="1"/>
  <c r="G69" i="23"/>
  <c r="Q69" i="23" s="1"/>
  <c r="Q71" i="23" s="1"/>
  <c r="J22" i="28"/>
  <c r="G46" i="23"/>
  <c r="K16" i="28"/>
  <c r="AE16" i="28" s="1"/>
  <c r="G30" i="23"/>
  <c r="Q30" i="23" s="1"/>
  <c r="K12" i="28"/>
  <c r="AE12" i="28" s="1"/>
  <c r="G29" i="23"/>
  <c r="Q29" i="23" s="1"/>
  <c r="J12" i="28"/>
  <c r="G25" i="23"/>
  <c r="Q25" i="23" s="1"/>
  <c r="J11" i="28"/>
  <c r="G26" i="23"/>
  <c r="Q26" i="23" s="1"/>
  <c r="K11" i="28"/>
  <c r="AE11" i="28" s="1"/>
  <c r="G22" i="23"/>
  <c r="Q22" i="23" s="1"/>
  <c r="K10" i="28"/>
  <c r="AE10" i="28" s="1"/>
  <c r="G21" i="23"/>
  <c r="Q21" i="23" s="1"/>
  <c r="J10" i="28"/>
  <c r="G17" i="23"/>
  <c r="Q17" i="23" s="1"/>
  <c r="J9" i="28"/>
  <c r="G18" i="23"/>
  <c r="Q18" i="23" s="1"/>
  <c r="K9" i="28"/>
  <c r="AE9" i="28" s="1"/>
  <c r="G66" i="23"/>
  <c r="Q66" i="23" s="1"/>
  <c r="K21" i="28"/>
  <c r="AE21" i="28" s="1"/>
  <c r="G65" i="23"/>
  <c r="Q65" i="23" s="1"/>
  <c r="J21" i="28"/>
  <c r="AD21" i="28" s="1"/>
  <c r="G62" i="23"/>
  <c r="Q62" i="23" s="1"/>
  <c r="K20" i="28"/>
  <c r="AE20" i="28" s="1"/>
  <c r="G61" i="23"/>
  <c r="Q61" i="23" s="1"/>
  <c r="J20" i="28"/>
  <c r="AD20" i="28" s="1"/>
  <c r="G37" i="23"/>
  <c r="Q37" i="23" s="1"/>
  <c r="J14" i="28"/>
  <c r="AD14" i="28" s="1"/>
  <c r="G38" i="23"/>
  <c r="Q38" i="23" s="1"/>
  <c r="K14" i="28"/>
  <c r="AE14" i="28" s="1"/>
  <c r="G14" i="23"/>
  <c r="Q14" i="23" s="1"/>
  <c r="K8" i="28"/>
  <c r="AE8" i="28" s="1"/>
  <c r="G13" i="23"/>
  <c r="Q13" i="23" s="1"/>
  <c r="J8" i="28"/>
  <c r="AD8" i="28" s="1"/>
  <c r="G10" i="23"/>
  <c r="Q10" i="23" s="1"/>
  <c r="K7" i="28"/>
  <c r="G9" i="23"/>
  <c r="Q9" i="23" s="1"/>
  <c r="J7" i="28"/>
  <c r="L6" i="28"/>
  <c r="AF6" i="28"/>
  <c r="G49" i="23"/>
  <c r="Q49" i="23" s="1"/>
  <c r="J17" i="28"/>
  <c r="AD17" i="28" s="1"/>
  <c r="G50" i="23"/>
  <c r="K17" i="28"/>
  <c r="AE17" i="28" s="1"/>
  <c r="G77" i="23"/>
  <c r="Q77" i="23" s="1"/>
  <c r="J24" i="28"/>
  <c r="AD24" i="28" s="1"/>
  <c r="G78" i="23"/>
  <c r="Q78" i="23" s="1"/>
  <c r="K24" i="28"/>
  <c r="AE24" i="28" s="1"/>
  <c r="G34" i="23"/>
  <c r="Q34" i="23" s="1"/>
  <c r="K13" i="28"/>
  <c r="AE13" i="28" s="1"/>
  <c r="G49" i="28"/>
  <c r="AF37" i="28"/>
  <c r="G33" i="23"/>
  <c r="Q33" i="23" s="1"/>
  <c r="J13" i="28"/>
  <c r="AD13" i="28" s="1"/>
  <c r="F108" i="23"/>
  <c r="Q96" i="23"/>
  <c r="Q58" i="23"/>
  <c r="Q42" i="23"/>
  <c r="G75" i="23"/>
  <c r="G47" i="23"/>
  <c r="Q46" i="23"/>
  <c r="Q47" i="23" s="1"/>
  <c r="G55" i="23"/>
  <c r="Q54" i="23"/>
  <c r="Q55" i="23" s="1"/>
  <c r="S204" i="21"/>
  <c r="T12" i="26"/>
  <c r="P204" i="21"/>
  <c r="Q12" i="26"/>
  <c r="G204" i="21"/>
  <c r="H12" i="26"/>
  <c r="I204" i="21"/>
  <c r="J12" i="26"/>
  <c r="K204" i="21"/>
  <c r="L12" i="26"/>
  <c r="N204" i="21"/>
  <c r="O12" i="26"/>
  <c r="V204" i="21"/>
  <c r="W12" i="26"/>
  <c r="N12" i="26"/>
  <c r="H204" i="21"/>
  <c r="I12" i="26"/>
  <c r="L204" i="21"/>
  <c r="M12" i="26"/>
  <c r="W204" i="21"/>
  <c r="X12" i="26"/>
  <c r="T204" i="21"/>
  <c r="U12" i="26"/>
  <c r="O204" i="21"/>
  <c r="P12" i="26"/>
  <c r="E204" i="21"/>
  <c r="F12" i="26"/>
  <c r="G6" i="23"/>
  <c r="J204" i="21"/>
  <c r="K12" i="26"/>
  <c r="F204" i="21"/>
  <c r="G12" i="26"/>
  <c r="Q204" i="21"/>
  <c r="R12" i="26"/>
  <c r="R204" i="21"/>
  <c r="S12" i="26"/>
  <c r="J203" i="21"/>
  <c r="K11" i="26"/>
  <c r="V203" i="21"/>
  <c r="W11" i="26"/>
  <c r="S203" i="21"/>
  <c r="T11" i="26"/>
  <c r="I203" i="21"/>
  <c r="J11" i="26"/>
  <c r="N11" i="26"/>
  <c r="O11" i="26"/>
  <c r="Q203" i="21"/>
  <c r="R11" i="26"/>
  <c r="T203" i="21"/>
  <c r="U11" i="26"/>
  <c r="F11" i="26"/>
  <c r="G5" i="23"/>
  <c r="G11" i="26"/>
  <c r="P203" i="21"/>
  <c r="Q11" i="26"/>
  <c r="L203" i="21"/>
  <c r="M11" i="26"/>
  <c r="V11" i="26"/>
  <c r="K203" i="21"/>
  <c r="L11" i="26"/>
  <c r="R203" i="21"/>
  <c r="S11" i="26"/>
  <c r="O203" i="21"/>
  <c r="P11" i="26"/>
  <c r="I11" i="26"/>
  <c r="W203" i="21"/>
  <c r="X11" i="26"/>
  <c r="H11" i="26"/>
  <c r="D48" i="22"/>
  <c r="D34" i="22"/>
  <c r="M201" i="21"/>
  <c r="P201" i="21"/>
  <c r="U203" i="21"/>
  <c r="U201" i="21"/>
  <c r="K201" i="21"/>
  <c r="W201" i="21"/>
  <c r="Q201" i="21"/>
  <c r="D150" i="21"/>
  <c r="T201" i="21"/>
  <c r="D200" i="21"/>
  <c r="N201" i="21"/>
  <c r="N203" i="21"/>
  <c r="R201" i="21"/>
  <c r="V201" i="21"/>
  <c r="O201" i="21"/>
  <c r="S201" i="21"/>
  <c r="J201" i="21"/>
  <c r="L201" i="21"/>
  <c r="I201" i="21"/>
  <c r="H201" i="21"/>
  <c r="H203" i="21"/>
  <c r="G201" i="21"/>
  <c r="G203" i="21"/>
  <c r="F201" i="21"/>
  <c r="F203" i="21"/>
  <c r="E203" i="21"/>
  <c r="E201" i="21"/>
  <c r="Q27" i="23" l="1"/>
  <c r="D58" i="22"/>
  <c r="Q75" i="23"/>
  <c r="Q63" i="23"/>
  <c r="G51" i="23"/>
  <c r="Q67" i="23"/>
  <c r="Q43" i="23"/>
  <c r="G19" i="23"/>
  <c r="Q15" i="23"/>
  <c r="Q50" i="23"/>
  <c r="Q51" i="23" s="1"/>
  <c r="Q59" i="23"/>
  <c r="G15" i="23"/>
  <c r="Q39" i="23"/>
  <c r="G59" i="23"/>
  <c r="G79" i="23"/>
  <c r="G39" i="23"/>
  <c r="G43" i="23"/>
  <c r="G71" i="23"/>
  <c r="G31" i="23"/>
  <c r="Q19" i="23"/>
  <c r="Q23" i="23"/>
  <c r="L23" i="28"/>
  <c r="AD23" i="28"/>
  <c r="AF23" i="28" s="1"/>
  <c r="L22" i="28"/>
  <c r="AD22" i="28"/>
  <c r="AF22" i="28" s="1"/>
  <c r="L19" i="28"/>
  <c r="AD19" i="28"/>
  <c r="AF19" i="28" s="1"/>
  <c r="L16" i="28"/>
  <c r="AD16" i="28"/>
  <c r="AF16" i="28" s="1"/>
  <c r="L18" i="28"/>
  <c r="AD18" i="28"/>
  <c r="AF18" i="28" s="1"/>
  <c r="L15" i="28"/>
  <c r="AD15" i="28"/>
  <c r="AF15" i="28" s="1"/>
  <c r="Q35" i="23"/>
  <c r="G35" i="23"/>
  <c r="Q31" i="23"/>
  <c r="L12" i="28"/>
  <c r="AD12" i="28"/>
  <c r="AF12" i="28" s="1"/>
  <c r="G27" i="23"/>
  <c r="L11" i="28"/>
  <c r="AD11" i="28"/>
  <c r="AF11" i="28" s="1"/>
  <c r="G23" i="23"/>
  <c r="L10" i="28"/>
  <c r="AD10" i="28"/>
  <c r="AF10" i="28" s="1"/>
  <c r="L9" i="28"/>
  <c r="AD9" i="28"/>
  <c r="AF9" i="28" s="1"/>
  <c r="Q11" i="23"/>
  <c r="S11" i="23" s="1"/>
  <c r="J25" i="28"/>
  <c r="AD7" i="28"/>
  <c r="G11" i="23"/>
  <c r="K25" i="28"/>
  <c r="AE7" i="28"/>
  <c r="AE25" i="28" s="1"/>
  <c r="G63" i="23"/>
  <c r="L20" i="28"/>
  <c r="AF20" i="28"/>
  <c r="L21" i="28"/>
  <c r="AF21" i="28"/>
  <c r="G67" i="23"/>
  <c r="L14" i="28"/>
  <c r="AF14" i="28"/>
  <c r="L8" i="28"/>
  <c r="AF8" i="28"/>
  <c r="L7" i="28"/>
  <c r="L17" i="28"/>
  <c r="AF17" i="28"/>
  <c r="Q79" i="23"/>
  <c r="L24" i="28"/>
  <c r="AF24" i="28"/>
  <c r="L13" i="28"/>
  <c r="G7" i="23"/>
  <c r="S7" i="23" s="1"/>
  <c r="G81" i="23"/>
  <c r="Q5" i="23"/>
  <c r="G82" i="23"/>
  <c r="Q82" i="23" s="1"/>
  <c r="Q6" i="23"/>
  <c r="E12" i="26"/>
  <c r="J205" i="21"/>
  <c r="K13" i="26"/>
  <c r="R205" i="21"/>
  <c r="S13" i="26"/>
  <c r="T205" i="21"/>
  <c r="U13" i="26"/>
  <c r="K205" i="21"/>
  <c r="L13" i="26"/>
  <c r="N13" i="26"/>
  <c r="F205" i="21"/>
  <c r="G13" i="26"/>
  <c r="H205" i="21"/>
  <c r="I13" i="26"/>
  <c r="S205" i="21"/>
  <c r="T13" i="26"/>
  <c r="E11" i="26"/>
  <c r="V13" i="26"/>
  <c r="E205" i="21"/>
  <c r="F13" i="26"/>
  <c r="I205" i="21"/>
  <c r="J13" i="26"/>
  <c r="O205" i="21"/>
  <c r="P13" i="26"/>
  <c r="N205" i="21"/>
  <c r="O13" i="26"/>
  <c r="Q205" i="21"/>
  <c r="R13" i="26"/>
  <c r="G205" i="21"/>
  <c r="H13" i="26"/>
  <c r="L205" i="21"/>
  <c r="M13" i="26"/>
  <c r="V205" i="21"/>
  <c r="W13" i="26"/>
  <c r="W205" i="21"/>
  <c r="X13" i="26"/>
  <c r="Q13" i="26"/>
  <c r="U205" i="21"/>
  <c r="D201" i="21"/>
  <c r="AD25" i="28" l="1"/>
  <c r="AF25" i="28" s="1"/>
  <c r="AF7" i="28"/>
  <c r="AF13" i="28"/>
  <c r="L25" i="28"/>
  <c r="Q7" i="23"/>
  <c r="G83" i="23"/>
  <c r="Q81" i="23"/>
  <c r="Q83" i="23" s="1"/>
  <c r="E13" i="26"/>
  <c r="D126" i="21"/>
  <c r="D81" i="21"/>
  <c r="D83" i="21"/>
  <c r="D85" i="21"/>
  <c r="D87" i="21"/>
  <c r="D89" i="21"/>
  <c r="D91" i="21"/>
  <c r="D94" i="21"/>
  <c r="D96" i="21"/>
  <c r="D100" i="21"/>
  <c r="D102" i="21"/>
  <c r="D104" i="21"/>
  <c r="D106" i="21"/>
  <c r="D108" i="21"/>
  <c r="D110" i="21"/>
  <c r="D112" i="21"/>
  <c r="D116" i="21"/>
  <c r="D118" i="21"/>
  <c r="D120" i="21"/>
  <c r="D124" i="21"/>
  <c r="D125" i="21"/>
  <c r="D69" i="21"/>
  <c r="D71" i="21"/>
  <c r="D73" i="21"/>
  <c r="D75" i="21"/>
  <c r="D77" i="21"/>
  <c r="D79" i="21"/>
  <c r="D114" i="21"/>
  <c r="D82" i="21"/>
  <c r="D84" i="21"/>
  <c r="D92" i="21"/>
  <c r="D93" i="21"/>
  <c r="D95" i="21"/>
  <c r="D97" i="21"/>
  <c r="D99" i="21"/>
  <c r="D101" i="21"/>
  <c r="D103" i="21"/>
  <c r="D105" i="21"/>
  <c r="D107" i="21"/>
  <c r="D109" i="21"/>
  <c r="D111" i="21"/>
  <c r="D113" i="21"/>
  <c r="D115" i="21"/>
  <c r="D117" i="21"/>
  <c r="D119" i="21"/>
  <c r="D121" i="21"/>
  <c r="D123" i="21"/>
  <c r="D98" i="21"/>
  <c r="D122" i="21"/>
  <c r="D86" i="21"/>
  <c r="D88" i="21"/>
  <c r="D90" i="21"/>
  <c r="D70" i="21"/>
  <c r="D72" i="21"/>
  <c r="D74" i="21"/>
  <c r="D76" i="21"/>
  <c r="D78" i="21"/>
  <c r="D80" i="21"/>
  <c r="D67" i="21"/>
  <c r="D68" i="21"/>
  <c r="E9" i="26" l="1"/>
  <c r="E8" i="26"/>
  <c r="E10" i="26"/>
  <c r="W34" i="25" l="1"/>
  <c r="L257" i="25"/>
  <c r="L282" i="25" s="1"/>
  <c r="W252" i="25"/>
  <c r="I257" i="25"/>
  <c r="I282" i="25" s="1"/>
  <c r="R257" i="25"/>
  <c r="R282" i="25" s="1"/>
  <c r="W253" i="25"/>
  <c r="O257" i="25"/>
  <c r="W251" i="25"/>
  <c r="U257" i="25"/>
  <c r="U282" i="25" s="1"/>
  <c r="W256" i="25" l="1"/>
  <c r="F257" i="25"/>
  <c r="F282" i="25" s="1"/>
  <c r="O282" i="25"/>
  <c r="W257" i="2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1506E4-AB6B-439C-BECB-27BB04CA677E}" keepAlive="1" name="Query - Dashboard_Data" description="Connection to the 'Dashboard_Data' query in the workbook." type="5" refreshedVersion="0" background="1">
    <dbPr connection="Provider=Microsoft.Mashup.OleDb.1;Data Source=$Workbook$;Location=Dashboard_Data;Extended Properties=&quot;&quot;" command="SELECT * FROM [Dashboard_Data]"/>
  </connection>
  <connection id="2" xr16:uid="{8489A475-5104-40A3-BD9D-5C29252AD9AB}" name="Query - Dim_Account" description="Connection to the 'Dim_Account' query in the workbook." type="100" refreshedVersion="8" minRefreshableVersion="5">
    <extLst>
      <ext xmlns:x15="http://schemas.microsoft.com/office/spreadsheetml/2010/11/main" uri="{DE250136-89BD-433C-8126-D09CA5730AF9}">
        <x15:connection id="5f0c4c81-c199-476a-a5c3-1e2e4e258bd9"/>
      </ext>
    </extLst>
  </connection>
  <connection id="3" xr16:uid="{AF949BFC-FE3B-444B-BE82-D1E7FA666AE0}" name="Query - Dim_Branch" description="Connection to the 'Dim_Branch' query in the workbook." type="100" refreshedVersion="8" minRefreshableVersion="5">
    <extLst>
      <ext xmlns:x15="http://schemas.microsoft.com/office/spreadsheetml/2010/11/main" uri="{DE250136-89BD-433C-8126-D09CA5730AF9}">
        <x15:connection id="bd5b85b7-1a5b-444c-bebd-9631a9f2187b"/>
      </ext>
    </extLst>
  </connection>
  <connection id="4" xr16:uid="{8FB41CCD-7E59-4B5B-9E87-C3BBADCD560B}" name="Query - Dim_Date" description="Connection to the 'Dim_Date' query in the workbook." type="100" refreshedVersion="8" minRefreshableVersion="5">
    <extLst>
      <ext xmlns:x15="http://schemas.microsoft.com/office/spreadsheetml/2010/11/main" uri="{DE250136-89BD-433C-8126-D09CA5730AF9}">
        <x15:connection id="7f9d57b6-b6db-49f7-8fd5-2744081ea5eb"/>
      </ext>
    </extLst>
  </connection>
  <connection id="5" xr16:uid="{BFDAEC28-2A75-4D8D-BED8-280FC9949EAB}" name="Query - Fact_Table" description="Connection to the 'Fact_Table' query in the workbook." type="100" refreshedVersion="8" minRefreshableVersion="5">
    <extLst>
      <ext xmlns:x15="http://schemas.microsoft.com/office/spreadsheetml/2010/11/main" uri="{DE250136-89BD-433C-8126-D09CA5730AF9}">
        <x15:connection id="8f27801a-8e6b-4f75-9919-cc89c444cd88"/>
      </ext>
    </extLst>
  </connection>
  <connection id="6" xr16:uid="{03954961-FA16-48C4-8A34-A23F960866EA}"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11B15514-DF23-4275-BC30-3DA3C438BFE8}"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8" xr16:uid="{65925F14-3E0B-44AF-861C-8CE324A90CD1}"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9" xr16:uid="{B8B74A53-20C4-4F11-861B-DED6FDA402B0}"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0" xr16:uid="{6A908892-2B9B-42FE-B729-68522DEEFB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<sst xmlns="http://schemas.openxmlformats.org/spreadsheetml/2006/main" count="13228" uniqueCount="400">
  <si>
    <t>Balance Sheet</t>
  </si>
  <si>
    <t>Branch មាតុភូមិ អុិនវេសមែន</t>
  </si>
  <si>
    <t>Currency All Currencies</t>
  </si>
  <si>
    <r>
      <t>AS OF៖</t>
    </r>
    <r>
      <rPr>
        <sz val="9"/>
        <color theme="1"/>
        <rFont val="Roboto"/>
      </rPr>
      <t> 28-Feb-2026</t>
    </r>
  </si>
  <si>
    <t>DESCRIPTION</t>
  </si>
  <si>
    <t>USD BALANCE</t>
  </si>
  <si>
    <t>KHR BALANCE</t>
  </si>
  <si>
    <t>BASED BALANCE</t>
  </si>
  <si>
    <t>A S S E T S</t>
  </si>
  <si>
    <t>Current Assets</t>
  </si>
  <si>
    <t>Cash at bank and in hand</t>
  </si>
  <si>
    <t>Cash in Vault and on Hand – KHR-Teller</t>
  </si>
  <si>
    <t>Capital Guarantee Deposit with MEF – KHR</t>
  </si>
  <si>
    <t>Demand and Savings Deposit with Bank Resident KHR -ACLEDA</t>
  </si>
  <si>
    <t>Total Cash at bank and in hand</t>
  </si>
  <si>
    <t>Accounts Receivable</t>
  </si>
  <si>
    <t>Total Accounts Receivable</t>
  </si>
  <si>
    <t>Other Current Assets</t>
  </si>
  <si>
    <t>Motor Vehicle Loans – Individuals – Resident – KHR &lt;=1Year STDL</t>
  </si>
  <si>
    <t>Other Consumers Loans – Individuals –Resident- KHR &lt;=1Year STDL</t>
  </si>
  <si>
    <t>Total Other Current Assets</t>
  </si>
  <si>
    <t>Total Current Assets</t>
  </si>
  <si>
    <t>Fixed Assets</t>
  </si>
  <si>
    <t>Equipment – KHR</t>
  </si>
  <si>
    <t>Computer Equipment – KHR</t>
  </si>
  <si>
    <t>(Less) Accumulated Depreciation – Equipment – KHR</t>
  </si>
  <si>
    <t>(Less) Accumulated Depreciation – Computer Equipment – KHR</t>
  </si>
  <si>
    <t>Total Fixed Assets</t>
  </si>
  <si>
    <t>Other Assets</t>
  </si>
  <si>
    <t>Total Other Assets</t>
  </si>
  <si>
    <t>TOTAL ASSETS</t>
  </si>
  <si>
    <t>LIABILITIES &amp; EQUITY</t>
  </si>
  <si>
    <t>Liabilities</t>
  </si>
  <si>
    <t>Current Liabilities</t>
  </si>
  <si>
    <t>Accured Bonus Payable KHR</t>
  </si>
  <si>
    <t>Accounts Payable</t>
  </si>
  <si>
    <t>Total Accounts Payable</t>
  </si>
  <si>
    <t>Other Current Liabilities</t>
  </si>
  <si>
    <t>Total Other Current Liabilities</t>
  </si>
  <si>
    <t>Total Current Liabilities</t>
  </si>
  <si>
    <t>Long Term Liabilities</t>
  </si>
  <si>
    <t>Total Long Term Liabilities</t>
  </si>
  <si>
    <t>Total Liabilities</t>
  </si>
  <si>
    <t>Capital and Reserves</t>
  </si>
  <si>
    <t>Donated capital – Current year – KHR</t>
  </si>
  <si>
    <t>Profit Current Year – KHR</t>
  </si>
  <si>
    <t>Total Capital and Reserves</t>
  </si>
  <si>
    <t>Net Income (Loss)</t>
  </si>
  <si>
    <t>TOTAL LIABILITIES &amp; EQUITY</t>
  </si>
  <si>
    <t>បានឃើញ និងឯកភាព</t>
  </si>
  <si>
    <t>..................</t>
  </si>
  <si>
    <t>ត្រួតពិនិត្យដោយ</t>
  </si>
  <si>
    <t>...................</t>
  </si>
  <si>
    <t>ថ្ងៃទី...............ខែ..........................ឆ្នាំ២០២.....</t>
  </si>
  <si>
    <t>គណនេយ្យករ</t>
  </si>
  <si>
    <t>......................</t>
  </si>
  <si>
    <t>(Less) Impairment on Comsumer Loan -Individual Assesment KHR ( Other Consumer Loan Residet)&lt;=1Year</t>
  </si>
  <si>
    <t>Furniture and Fixtures – KHR</t>
  </si>
  <si>
    <t>(Less) Accumulated Depreciation – Furniture and Fixtures – KHR</t>
  </si>
  <si>
    <t>Stationary Supply and Inventory – KHR- Office Supplies</t>
  </si>
  <si>
    <t>Inter–Branch Accounts – KHR</t>
  </si>
  <si>
    <t>Capital Reserved (ទន់បម្រុង) – KHR</t>
  </si>
  <si>
    <t>Retained Earnings – KHR</t>
  </si>
  <si>
    <t>Other Commercial Loans – Private Sector – Resident – KHR &lt;=1Year STDL</t>
  </si>
  <si>
    <t>Prepaid Rental KHR Office</t>
  </si>
  <si>
    <t>Motor Vehicles – KHR</t>
  </si>
  <si>
    <t>(Less) Accumulated Depreciation – Motor Vehicles – KHR</t>
  </si>
  <si>
    <t>Accured Incentive Payable KHR</t>
  </si>
  <si>
    <t>Branch សាខា ទំរីង</t>
  </si>
  <si>
    <t>Branch សាខា កំពង់ចាម</t>
  </si>
  <si>
    <t>Branch សាខា ស្នួល</t>
  </si>
  <si>
    <t>Branch សាខា ឈូក</t>
  </si>
  <si>
    <t>Computer Software – KHR</t>
  </si>
  <si>
    <t>(Less) Accumulated Amortisation – Computer Software – KHR</t>
  </si>
  <si>
    <t>Branch សាខា សូត្រនីគម</t>
  </si>
  <si>
    <t>AIR – Other Consumers Loans – Individuals – Resident-KHR &lt;=1Year STDL</t>
  </si>
  <si>
    <t>Branch សាខា ស្ទឹងត្រង់</t>
  </si>
  <si>
    <t>Branch សាខា ស្ទឹងត្រែង</t>
  </si>
  <si>
    <t>Accured Salary Payable KHR-Salary</t>
  </si>
  <si>
    <t>Branch សាខា រតនៈគិរី</t>
  </si>
  <si>
    <t>Branch សាខា បកែវ</t>
  </si>
  <si>
    <t>Branch សាខា បឹងល្វា</t>
  </si>
  <si>
    <t>Advanced salary KHR-Salary</t>
  </si>
  <si>
    <t>Branch Meathophum KHR 168</t>
  </si>
  <si>
    <t>Real Estate Mortgage Loans – Individuals – Resident – KHR &lt;=1Year STDL</t>
  </si>
  <si>
    <t>Branch សាខា អង្គស្នួល</t>
  </si>
  <si>
    <t>Branch MEATHOPHUM 999 CASH</t>
  </si>
  <si>
    <t>Branch សាខា កំពង់ត្រឡាច</t>
  </si>
  <si>
    <t>Branch សាខា ស្លាបលែង</t>
  </si>
  <si>
    <t>Branch សាខា ស្រីសន្ធ</t>
  </si>
  <si>
    <t>Branch អង្ករស្រែយើង​ 168</t>
  </si>
  <si>
    <t>Inventory – Rice-KHR</t>
  </si>
  <si>
    <t>Profit &amp;&amp; Loss</t>
  </si>
  <si>
    <r>
      <t>សាខា៖ </t>
    </r>
    <r>
      <rPr>
        <i/>
        <sz val="9"/>
        <color rgb="FF212529"/>
        <rFont val="Khmer OS Muol Light"/>
      </rPr>
      <t>ការិយាល័យកណ្តាល</t>
    </r>
  </si>
  <si>
    <t>Currency Riel</t>
  </si>
  <si>
    <r>
      <t>Period៖</t>
    </r>
    <r>
      <rPr>
        <sz val="9"/>
        <color rgb="FF212529"/>
        <rFont val="Roboto"/>
      </rPr>
      <t> 01-Feb-2026 To 28-Feb-2026</t>
    </r>
  </si>
  <si>
    <t>GL Code</t>
  </si>
  <si>
    <t>Description</t>
  </si>
  <si>
    <t>Current Month</t>
  </si>
  <si>
    <t>YTD</t>
  </si>
  <si>
    <t>Other Incomes – KHR</t>
  </si>
  <si>
    <t>Branch Allocation Incomes - KHR</t>
  </si>
  <si>
    <t>Interest Income-Demand and Savings Deposit with Bank Resident KHR -ACLEDA</t>
  </si>
  <si>
    <t>Total Income</t>
  </si>
  <si>
    <t>Utility Expense-KHR -Drinking Water</t>
  </si>
  <si>
    <t>Depreciation Expense – Computer Equipment – KHR</t>
  </si>
  <si>
    <t>Depreciation Expense – Furniture and Fixtures – KHR</t>
  </si>
  <si>
    <t>Travel Expense-KHR-Local Transportation</t>
  </si>
  <si>
    <t>Travel Expense-KHR-Local Accomodation &amp;Perdiem</t>
  </si>
  <si>
    <t>Prefessional Service Expense-KHR-Consulting Fee</t>
  </si>
  <si>
    <t>Depreciation Expense – Motor Vehicles – KHR</t>
  </si>
  <si>
    <t>Amortisation Expense – Computer Software – KHR</t>
  </si>
  <si>
    <t>Depreciation Expense – Equipment – KHR</t>
  </si>
  <si>
    <t>Other Tax Expense – KHR</t>
  </si>
  <si>
    <t>Total Expense</t>
  </si>
  <si>
    <t>Net Income</t>
  </si>
  <si>
    <t>មាតុភូមិ អុិនវេសមែន</t>
  </si>
  <si>
    <t>Fees and Commission on Loan_Operation – KHR</t>
  </si>
  <si>
    <t>Interest Income – Consumers Loans – Individuals – KHR &lt;=1Year STDL</t>
  </si>
  <si>
    <t>Fees and Commission on Loan_ Penalty - Late – KHR</t>
  </si>
  <si>
    <t>Interest Income – Motor Vehicle Loans – Individuals – Resident – KHR &lt;=1Year STDL</t>
  </si>
  <si>
    <t>Salaries and Bonuses Expense KHR-Salary</t>
  </si>
  <si>
    <t>Communication Expene-KHR-Internet</t>
  </si>
  <si>
    <t>Utility Expense-KHR -Elelectric</t>
  </si>
  <si>
    <t>Stationery and Supplies Expenses – KHR-Other</t>
  </si>
  <si>
    <t>Utility Expense-KHR -Water Supplies</t>
  </si>
  <si>
    <t>License Fees Expense – KHR -GDT-PATAN</t>
  </si>
  <si>
    <t>Income Taxs-KHR-Prepaid Tax 1%</t>
  </si>
  <si>
    <t>National Social Security Fund Expense</t>
  </si>
  <si>
    <t>Miscellaneous Expense-KHR</t>
  </si>
  <si>
    <t>Printing and Forms Expenses – KHR-Copy Paper</t>
  </si>
  <si>
    <t>Realised Loss on Foreign Exchange – KHR -Other</t>
  </si>
  <si>
    <t>Motor Vehicle Operating Expense – KHR-Moto Fule</t>
  </si>
  <si>
    <t>Salaries and Bonuses Expense KHR- Khmer New Year</t>
  </si>
  <si>
    <t>National Social Security Fund Expense-KHR</t>
  </si>
  <si>
    <t>Salary Tax Payable -KHR</t>
  </si>
  <si>
    <t>Withholding Tax Payable 10% -KHR</t>
  </si>
  <si>
    <t>Rental Expense-KHR -Building</t>
  </si>
  <si>
    <t>Interest Income – Other Consumers Loans – Individuals – Resident-KHR &lt;=1Year STDL</t>
  </si>
  <si>
    <t>Ho_Allocation Expense – KHR</t>
  </si>
  <si>
    <r>
      <t>សាខា៖ </t>
    </r>
    <r>
      <rPr>
        <i/>
        <sz val="9"/>
        <color rgb="FF212529"/>
        <rFont val="Khmer OS Muol Light"/>
      </rPr>
      <t>សាខា កំពង់ចាម</t>
    </r>
  </si>
  <si>
    <t>Interest Income – Other Consumers Loans – Individuals – Resident – KHR</t>
  </si>
  <si>
    <t>Interest Income – Other Consumers Loans – Individuals – Resident-KHR &lt;=1Year Sub-STDL</t>
  </si>
  <si>
    <t>Stationery and Supplies Expenses – KHR-Office Item</t>
  </si>
  <si>
    <t>Utility Expense-KHR -Gabage</t>
  </si>
  <si>
    <t>Charitable Donation Expense – KHR</t>
  </si>
  <si>
    <t>Stationery and Supplies Expenses – KHR- A4 Paper</t>
  </si>
  <si>
    <r>
      <t>សាខា៖ </t>
    </r>
    <r>
      <rPr>
        <i/>
        <sz val="9"/>
        <color rgb="FF212529"/>
        <rFont val="Khmer OS Muol Light"/>
      </rPr>
      <t>សាខា ស្នួល</t>
    </r>
  </si>
  <si>
    <t>Interest Income – Other Commercial Loans – Private Sector – Resident – KHR &lt;=1Year Sub-STDL</t>
  </si>
  <si>
    <t>Income from Staff Penalities-KHR</t>
  </si>
  <si>
    <r>
      <t>សាខា៖ </t>
    </r>
    <r>
      <rPr>
        <i/>
        <sz val="9"/>
        <color rgb="FF212529"/>
        <rFont val="Khmer OS Muol Light"/>
      </rPr>
      <t>សាខា សូត្រនីគម</t>
    </r>
  </si>
  <si>
    <t>Stationery and Supplies Expenses – KHR- Printer Ink</t>
  </si>
  <si>
    <t>Salaries and Bonuses Expense KHR- Other</t>
  </si>
  <si>
    <t>Repair and Maintenance Expense-KHR -Other</t>
  </si>
  <si>
    <t>Stationery and Supplies Expenses – KHR-Prayer-Fruit</t>
  </si>
  <si>
    <r>
      <t>សាខា៖ </t>
    </r>
    <r>
      <rPr>
        <i/>
        <sz val="9"/>
        <color rgb="FF212529"/>
        <rFont val="Khmer OS Muol Light"/>
      </rPr>
      <t>សាខា ស្ទឹងត្រង់</t>
    </r>
  </si>
  <si>
    <t>Repair and Maintenance Expense-USD -Computer Equipment</t>
  </si>
  <si>
    <r>
      <t>សាខា៖ </t>
    </r>
    <r>
      <rPr>
        <i/>
        <sz val="9"/>
        <color rgb="FF212529"/>
        <rFont val="Khmer OS Muol Light"/>
      </rPr>
      <t>សាខា ទំរីង</t>
    </r>
  </si>
  <si>
    <t>Printing and Forms Expenses – KHR- Invoice Book</t>
  </si>
  <si>
    <t>Miscellaneous Expense -KHR</t>
  </si>
  <si>
    <r>
      <t>សាខា៖ </t>
    </r>
    <r>
      <rPr>
        <i/>
        <sz val="9"/>
        <color rgb="FF212529"/>
        <rFont val="Khmer OS Muol Light"/>
      </rPr>
      <t>សាខា ស្ទឹងត្រែង</t>
    </r>
  </si>
  <si>
    <r>
      <t>សាខា៖ </t>
    </r>
    <r>
      <rPr>
        <i/>
        <sz val="9"/>
        <color rgb="FF212529"/>
        <rFont val="Khmer OS Muol Light"/>
      </rPr>
      <t>សាខា បកែវ</t>
    </r>
  </si>
  <si>
    <r>
      <t>សាខា៖ </t>
    </r>
    <r>
      <rPr>
        <i/>
        <sz val="9"/>
        <color rgb="FF212529"/>
        <rFont val="Khmer OS Muol Light"/>
      </rPr>
      <t>សាខា បឹងល្វា</t>
    </r>
  </si>
  <si>
    <t>មាតុភូមិ ខេ អេច អ 168</t>
  </si>
  <si>
    <t>Interest Income – Short Term Loans to Related Parties – Resident – Other &lt;=1Year STDL</t>
  </si>
  <si>
    <t>Prefessional Service Expense-KHR- Other</t>
  </si>
  <si>
    <t>Legal Fee Expense-KHR-Other</t>
  </si>
  <si>
    <r>
      <t>សាខា៖ </t>
    </r>
    <r>
      <rPr>
        <i/>
        <sz val="9"/>
        <color rgb="FF212529"/>
        <rFont val="Khmer OS Muol Light"/>
      </rPr>
      <t>សាខា អង្គស្នួល</t>
    </r>
  </si>
  <si>
    <t>មាតុភូមិ 999 ឃែស</t>
  </si>
  <si>
    <t>RentalExpense-KHR -Other</t>
  </si>
  <si>
    <t>Repair and Maintenance Expense-KHR -Computer Equipment</t>
  </si>
  <si>
    <r>
      <t>សាខា៖ </t>
    </r>
    <r>
      <rPr>
        <i/>
        <sz val="9"/>
        <color rgb="FF212529"/>
        <rFont val="Khmer OS Muol Light"/>
      </rPr>
      <t>សាខា កំពង់ត្រឡាច</t>
    </r>
  </si>
  <si>
    <t>Foreign Exchange Translation Gains – KHR</t>
  </si>
  <si>
    <r>
      <t>សាខា៖ </t>
    </r>
    <r>
      <rPr>
        <i/>
        <sz val="9"/>
        <color rgb="FF212529"/>
        <rFont val="Khmer OS Muol Light"/>
      </rPr>
      <t>សាខា ស្លាបលែង</t>
    </r>
  </si>
  <si>
    <r>
      <t>សាខា៖ </t>
    </r>
    <r>
      <rPr>
        <i/>
        <sz val="9"/>
        <color rgb="FF212529"/>
        <rFont val="Khmer OS Muol Light"/>
      </rPr>
      <t>សាខា ស្រីសន្ធ</t>
    </r>
  </si>
  <si>
    <r>
      <t>សាខា៖ </t>
    </r>
    <r>
      <rPr>
        <i/>
        <sz val="9"/>
        <color rgb="FF212529"/>
        <rFont val="Khmer OS Muol Light"/>
      </rPr>
      <t>អង្ករស្រែយើង​ 168</t>
    </r>
  </si>
  <si>
    <t>Revenue Account - Rice</t>
  </si>
  <si>
    <t>Repair and Maintenance Expense-KHR -Motobike</t>
  </si>
  <si>
    <t>Witholding Tax Payable 10% _KHR</t>
  </si>
  <si>
    <t>Cost of Goods Sold – Rice-KHR-Other</t>
  </si>
  <si>
    <t>Branch ការិយាល័យកណ្តាល</t>
  </si>
  <si>
    <t>Cash advance -KHR</t>
  </si>
  <si>
    <t>Suspense Asset Account – KHR</t>
  </si>
  <si>
    <t>Accounts Payable to Related Parties – KHR</t>
  </si>
  <si>
    <t>MPT</t>
  </si>
  <si>
    <t>CHB</t>
  </si>
  <si>
    <t>SNK</t>
  </si>
  <si>
    <t>STR</t>
  </si>
  <si>
    <t>KPC</t>
  </si>
  <si>
    <t>SNL</t>
  </si>
  <si>
    <t>PTR</t>
  </si>
  <si>
    <t>STG</t>
  </si>
  <si>
    <t>BKV</t>
  </si>
  <si>
    <t>BLV</t>
  </si>
  <si>
    <t>KHR 168</t>
  </si>
  <si>
    <t>ASL</t>
  </si>
  <si>
    <t>999 Cash</t>
  </si>
  <si>
    <t>KTL</t>
  </si>
  <si>
    <t>SLG</t>
  </si>
  <si>
    <t>SST</t>
  </si>
  <si>
    <t>ASY168</t>
  </si>
  <si>
    <t>HO</t>
  </si>
  <si>
    <t>MeathoPhum</t>
  </si>
  <si>
    <t>Income and Expense for all branches</t>
  </si>
  <si>
    <t>Date : 28th February 2026</t>
  </si>
  <si>
    <t xml:space="preserve">Total </t>
  </si>
  <si>
    <t xml:space="preserve"> របាយការណ៍ហិរញ្ញវត្ថុប្រចាំឆ្នាំ២០២៥
ក្រុមហ៊ុន សហគ្រាស មាតុភូមិ អ៊ិនវេសម៉ិន ឯ.ក   </t>
  </si>
  <si>
    <t xml:space="preserve">របាយការណ៍ស្ថានភាពហិរញ្ញវត្ថុ </t>
  </si>
  <si>
    <t>គិតត្រឹមថ្ងៃទី ៣១ ខែធ្នូ ឆ្នាំ ២០២៥</t>
  </si>
  <si>
    <t>ថ្ងៃទី៣១ ខែធ្នូ ឆ្នាំ២០២៥</t>
  </si>
  <si>
    <t>ថ្ងៃទី៣១ ខែធ្នូ ឆ្នាំ២០២៤</t>
  </si>
  <si>
    <t xml:space="preserve">គិតជាដុល្លារ </t>
  </si>
  <si>
    <t>គិតជាដុល្លារ</t>
  </si>
  <si>
    <t>ទ្រព្យសកម្ម</t>
  </si>
  <si>
    <t>សាច់ប្រាក់ក្នុងបេឡា</t>
  </si>
  <si>
    <t>សាច់ប្រាក់ក្នុងធនាគារ</t>
  </si>
  <si>
    <t>ប្រាក់តម្កល់/ទុនបម្រុង</t>
  </si>
  <si>
    <t>ប្រាក់កម្ចីផ្ដល់ទៅអតិថិជន</t>
  </si>
  <si>
    <t>ដីធ្លីរបស់ក្រុមហ៊ុន/សហគ្រាស</t>
  </si>
  <si>
    <t>សំណង់អគាររបស់ក្រុមហ៊ុន/សហគ្រាស</t>
  </si>
  <si>
    <t>ទ្រព្យសកម្មផ្សេងៗ</t>
  </si>
  <si>
    <t>ទ្រព្យសកម្មសរុប [១=(១.១ : ១.៧)]</t>
  </si>
  <si>
    <t>បំណុល</t>
  </si>
  <si>
    <t xml:space="preserve">បំណុលធនាគារ </t>
  </si>
  <si>
    <t>បំណុលក្រៅពីធនាគារ</t>
  </si>
  <si>
    <t>បំណុលពន្ធលើប្រាក់ចំណេញ</t>
  </si>
  <si>
    <t>បំណុលផ្សេងៗ</t>
  </si>
  <si>
    <t>បំណុលសរុប [២​ = (២.១ : ២.៤)]</t>
  </si>
  <si>
    <t>មូលធន</t>
  </si>
  <si>
    <t>ដើមទុន</t>
  </si>
  <si>
    <t>ប្រាក់តម្កល់ធានាអាជីវកម្ម / ទុនបម្រុង</t>
  </si>
  <si>
    <t>ប្រាក់ចំណេញរក្សាទុក</t>
  </si>
  <si>
    <t>ភាគលាភ</t>
  </si>
  <si>
    <t>មូលធនសរុប [៣ = (៣.១ : ៣.៤)]</t>
  </si>
  <si>
    <t>បំណុល និងមូលធនសរុប [៤=(២ + ៣)]</t>
  </si>
  <si>
    <t>របាយការណ៍ចំណេញ/ខាត</t>
  </si>
  <si>
    <t>សម្រាប់ដំណាច់ការិយបរិច្ឆេទ ថ្ងៃទី៣១ ខែធ្នូ ឆ្នាំ២០២៥</t>
  </si>
  <si>
    <t>ការិយបរិច្ឆេទនេះ (N)</t>
  </si>
  <si>
    <t>ការិយបរិច្ឆេទមុន (N-1)</t>
  </si>
  <si>
    <t>ចំណូល</t>
  </si>
  <si>
    <t>ចំណូលពីការប្រាក់</t>
  </si>
  <si>
    <t>ចំណូលពីសេវារដ្ឋបាល</t>
  </si>
  <si>
    <t>ចំណូលពីការពិន័យ</t>
  </si>
  <si>
    <t>ចំណូលពីការលក់ទ្រព្យ</t>
  </si>
  <si>
    <t>ចំណូលផ្សេងៗ</t>
  </si>
  <si>
    <t>ចំណូលសរុប [១ = (១.១ : ១.៥)]</t>
  </si>
  <si>
    <t>ចំណាយ</t>
  </si>
  <si>
    <t>ចំណាយលើការប្រាក់</t>
  </si>
  <si>
    <t>ចំណាយលើកម្រៃជើងសារ</t>
  </si>
  <si>
    <t>ចំណាយបុគ្គលិក</t>
  </si>
  <si>
    <t xml:space="preserve">ចំណាយលើការថែទាំប្រព័ន្ធគ្រប់គ្រងប្រតិបត្តិការរបស់ក្រុមហ៊ុន </t>
  </si>
  <si>
    <t xml:space="preserve">ចំណាយលើបំណុលទារមិនបាន </t>
  </si>
  <si>
    <t>ចំណាយបង់ពន្ធ</t>
  </si>
  <si>
    <t>ចំណាយប្រតិបត្តិការផ្សេងៗ (ទឹក, ភ្លើង, ទូរសព្ទ, ផ្សាយពាណិជ្ជកម្ម, ជួលទីតាំង, ...)</t>
  </si>
  <si>
    <r>
      <t>ចំណាយប្រតិបត្តិការ [</t>
    </r>
    <r>
      <rPr>
        <b/>
        <sz val="10"/>
        <color theme="1"/>
        <rFont val="Khmer MEF2"/>
      </rPr>
      <t xml:space="preserve">២ </t>
    </r>
    <r>
      <rPr>
        <b/>
        <sz val="10"/>
        <color theme="1"/>
        <rFont val="Khmer MEF1"/>
      </rPr>
      <t>= (២.១ : ២.៧)]</t>
    </r>
  </si>
  <si>
    <t xml:space="preserve">
ប្រាក់ចំណេញ/(ខាត) [៣=(១ -២)]
</t>
  </si>
  <si>
    <t xml:space="preserve">               ខ្ញុំបាទ/នាងខ្ញុំ ជានាយក/នាយិកា ក្រុមហ៊ុន/សហគ្រាស មាតុភូមិ អ៊ិនវេសម៉ិន ឯ.ក   សូមធានាអះអាងថារបាយការណ៍ខាងលើនេះពិតជាត្រឹមត្រូវប្រាកដមែន និងសូមទទួលខុសត្រូវចំពោះមុខច្បាប់។</t>
  </si>
  <si>
    <r>
      <t>AS OF៖</t>
    </r>
    <r>
      <rPr>
        <sz val="9"/>
        <color theme="1"/>
        <rFont val="Roboto"/>
      </rPr>
      <t> 31-Mar-2026</t>
    </r>
  </si>
  <si>
    <t>Inventory – Rice - KHR</t>
  </si>
  <si>
    <t>Advanced Salary KHR-Salary</t>
  </si>
  <si>
    <r>
      <t>Period៖</t>
    </r>
    <r>
      <rPr>
        <sz val="9"/>
        <color rgb="FF212529"/>
        <rFont val="Roboto"/>
      </rPr>
      <t> 01-Mar-2026 To 31-Mar-2026</t>
    </r>
  </si>
  <si>
    <t>Village Bank/Association costs – KHR-Other</t>
  </si>
  <si>
    <t>បានឃើញ នឹងឯកភាព</t>
  </si>
  <si>
    <t>Prefessional Service Expense-KHR-Agency company</t>
  </si>
  <si>
    <t>Provision Expense for impirment Loss -Individual Assessent-Consumer Loans -Principle KHR -Other Comsumers Loan Individuals Resident&lt;=1Year</t>
  </si>
  <si>
    <t>Cost of Goods Sold – Rice-KHR - Other</t>
  </si>
  <si>
    <t>Motor Vehicle Operating Expense – KHR-Other</t>
  </si>
  <si>
    <t>Printing and Forms Expenses – KHR-Adversiting Paper</t>
  </si>
  <si>
    <t>Employee Benefit Obligations -Defined Benefit -KHR -Staff Medicals</t>
  </si>
  <si>
    <r>
      <t>សាខា៖ </t>
    </r>
    <r>
      <rPr>
        <i/>
        <sz val="9"/>
        <color rgb="FF212529"/>
        <rFont val="Khmer OS Muol Light"/>
      </rPr>
      <t>សាខា រតនៈគិរី</t>
    </r>
  </si>
  <si>
    <t>Sale Revenue Account - Rice</t>
  </si>
  <si>
    <t>Date : 31st March 2026</t>
  </si>
  <si>
    <t>RTK</t>
  </si>
  <si>
    <r>
      <t>AS OF៖</t>
    </r>
    <r>
      <rPr>
        <sz val="6"/>
        <color theme="1"/>
        <rFont val="Roboto"/>
      </rPr>
      <t> 31-Jan-2026</t>
    </r>
  </si>
  <si>
    <t>Accrued Income Taxes Payable – KHR</t>
  </si>
  <si>
    <r>
      <t>Period៖</t>
    </r>
    <r>
      <rPr>
        <sz val="6"/>
        <color rgb="FF212529"/>
        <rFont val="Roboto"/>
      </rPr>
      <t> 01-Jan-2026 To 31-Jan-2026</t>
    </r>
  </si>
  <si>
    <r>
      <t>AS OF៖</t>
    </r>
    <r>
      <rPr>
        <sz val="9"/>
        <color theme="1"/>
        <rFont val="Roboto"/>
      </rPr>
      <t> 31-Jan-2026</t>
    </r>
  </si>
  <si>
    <t>(-5,771,905.00)</t>
  </si>
  <si>
    <t>(-1,442.98)</t>
  </si>
  <si>
    <t>Interest Expense-Short-term Borrowed Fund OFIs- KHR -OTHER</t>
  </si>
  <si>
    <t>Fees and Comission on loans _Disbursement – KHR</t>
  </si>
  <si>
    <t>Correspondent Bank Charges – KHR-Other</t>
  </si>
  <si>
    <r>
      <t>Period៖</t>
    </r>
    <r>
      <rPr>
        <sz val="9"/>
        <color rgb="FF212529"/>
        <rFont val="Roboto"/>
      </rPr>
      <t> 01-Jan-2026 To 31-Jan-2026</t>
    </r>
  </si>
  <si>
    <r>
      <t>សាខា៖ </t>
    </r>
    <r>
      <rPr>
        <i/>
        <sz val="6"/>
        <color rgb="FF212529"/>
        <rFont val="Khmer OS Muol Light"/>
      </rPr>
      <t>សាខា កំពង់ចាម</t>
    </r>
  </si>
  <si>
    <t>Utility Expense-KHR -Other</t>
  </si>
  <si>
    <t>Account Receivable - Rice</t>
  </si>
  <si>
    <t>Repair and Maintenance Expense-KHR -Funiture</t>
  </si>
  <si>
    <t>Repair and Maintenance Expense-KHR -Car</t>
  </si>
  <si>
    <r>
      <t>Period៖</t>
    </r>
    <r>
      <rPr>
        <sz val="9"/>
        <color rgb="FF212529"/>
        <rFont val="Roboto"/>
      </rPr>
      <t> 01-Apr-2026 To 30-Apr-2026</t>
    </r>
  </si>
  <si>
    <t>Withholding Tax Payable 15% -KHR</t>
  </si>
  <si>
    <t>Business Meal and Entertainment Expense -KHR-Employees</t>
  </si>
  <si>
    <t>Employee Training Work Related Expense KHR-Internal Domistic</t>
  </si>
  <si>
    <t>Repair and Maintenance Expense-KHR -Software IT</t>
  </si>
  <si>
    <t>Date : 30th April 2026</t>
  </si>
  <si>
    <t>Total Expensed</t>
  </si>
  <si>
    <t>Month</t>
  </si>
  <si>
    <t>No.</t>
  </si>
  <si>
    <t>Net Profit Per Month</t>
  </si>
  <si>
    <t xml:space="preserve">MeathoPhum </t>
  </si>
  <si>
    <t>BR Name</t>
  </si>
  <si>
    <t>Total</t>
  </si>
  <si>
    <r>
      <t>AS OF៖</t>
    </r>
    <r>
      <rPr>
        <sz val="9"/>
        <color theme="1"/>
        <rFont val="Roboto"/>
      </rPr>
      <t> 31-May-2026</t>
    </r>
  </si>
  <si>
    <r>
      <t>AS OF៖</t>
    </r>
    <r>
      <rPr>
        <sz val="9"/>
        <color theme="1"/>
        <rFont val="Roboto"/>
      </rPr>
      <t> 30-Apr-2026</t>
    </r>
  </si>
  <si>
    <r>
      <t>Period៖</t>
    </r>
    <r>
      <rPr>
        <sz val="9"/>
        <color rgb="FF212529"/>
        <rFont val="Roboto"/>
      </rPr>
      <t> 01-May-2026 To 31-May-2026</t>
    </r>
  </si>
  <si>
    <t>Repair and Maintenance Expense-KHR -Equipment</t>
  </si>
  <si>
    <t>Fees and Commission on Loan_Other – KHR</t>
  </si>
  <si>
    <t>Income from staff penalties-KHR</t>
  </si>
  <si>
    <t>Date : 31th May 2026</t>
  </si>
  <si>
    <t>Income</t>
  </si>
  <si>
    <t>Expensed</t>
  </si>
  <si>
    <t>Net Income (Current Month)</t>
  </si>
  <si>
    <t>Net Income (Year Todate)</t>
  </si>
  <si>
    <t xml:space="preserve">Net Income </t>
  </si>
  <si>
    <t>Year Todate Income</t>
  </si>
  <si>
    <t xml:space="preserve">Grant Total </t>
  </si>
  <si>
    <t>Date : 31th Jan 2026</t>
  </si>
  <si>
    <t>Profilt&amp;Lose</t>
  </si>
  <si>
    <r>
      <t>Period៖</t>
    </r>
    <r>
      <rPr>
        <sz val="9"/>
        <color rgb="FF212529"/>
        <rFont val="Roboto"/>
      </rPr>
      <t> 01-Jun-2026 To 30-Jun-2026</t>
    </r>
  </si>
  <si>
    <t>Rental Expense-KHR -Motobike</t>
  </si>
  <si>
    <t>Business Meal and Entertainment Expense -KHR-BOD</t>
  </si>
  <si>
    <t>Date : 30th June 2026</t>
  </si>
  <si>
    <t xml:space="preserve"> Income</t>
  </si>
  <si>
    <r>
      <t>AS OF៖</t>
    </r>
    <r>
      <rPr>
        <sz val="9"/>
        <color theme="1"/>
        <rFont val="Roboto"/>
      </rPr>
      <t> 30-Jun-2026</t>
    </r>
  </si>
  <si>
    <t>Current Accounts (Nostro )With Banks -KHR -ACLEDA</t>
  </si>
  <si>
    <t>Stationary Supply and Inventory – KHR- Fruit-Prayer</t>
  </si>
  <si>
    <r>
      <t>Period៖</t>
    </r>
    <r>
      <rPr>
        <sz val="9"/>
        <color rgb="FF212529"/>
        <rFont val="Roboto"/>
      </rPr>
      <t> 01-Jul-2026 To 31-Jul-2026</t>
    </r>
  </si>
  <si>
    <r>
      <t>AS OF៖</t>
    </r>
    <r>
      <rPr>
        <sz val="9"/>
        <color theme="1"/>
        <rFont val="Roboto"/>
      </rPr>
      <t> 31-Jul-2026</t>
    </r>
  </si>
  <si>
    <t>Repair and Maintenance Expense-KHR -Building</t>
  </si>
  <si>
    <t>Prefessional Service Expense-KHR-Cleaning Fee</t>
  </si>
  <si>
    <t>Date : 31th January 2026</t>
  </si>
  <si>
    <t>TOTAL  EQUITY</t>
  </si>
  <si>
    <t>(-531,384.00)</t>
  </si>
  <si>
    <t>(-132.85)</t>
  </si>
  <si>
    <t>Salaries and Bonuses Expense KHR- Incetive</t>
  </si>
  <si>
    <t>Marketing and Avertising Expense-KHR-Priting for Adverting</t>
  </si>
  <si>
    <t>Date : 31th July 2026</t>
  </si>
  <si>
    <t>Variance</t>
  </si>
  <si>
    <t>TOTAL LIABILITIES</t>
  </si>
  <si>
    <t>TOTAL EQUITY</t>
  </si>
  <si>
    <r>
      <t>AS OF៖</t>
    </r>
    <r>
      <rPr>
        <sz val="10"/>
        <color theme="1"/>
        <rFont val="Khmer OS Siemreap"/>
      </rPr>
      <t> 31-Jan-2026</t>
    </r>
  </si>
  <si>
    <r>
      <t>AS OF៖</t>
    </r>
    <r>
      <rPr>
        <sz val="10"/>
        <color theme="1"/>
        <rFont val="Khmer OS Siemreap"/>
      </rPr>
      <t> 28-Feb-2026</t>
    </r>
  </si>
  <si>
    <r>
      <t>AS OF៖</t>
    </r>
    <r>
      <rPr>
        <sz val="10"/>
        <color theme="1"/>
        <rFont val="Khmer OS Siemreap"/>
      </rPr>
      <t> 31-Mar-2026</t>
    </r>
  </si>
  <si>
    <r>
      <t>AS OF៖</t>
    </r>
    <r>
      <rPr>
        <sz val="10"/>
        <color theme="1"/>
        <rFont val="Khmer OS Siemreap"/>
      </rPr>
      <t> 30-Apr-2026</t>
    </r>
  </si>
  <si>
    <r>
      <t>AS OF៖</t>
    </r>
    <r>
      <rPr>
        <sz val="10"/>
        <color theme="1"/>
        <rFont val="Khmer OS Siemreap"/>
      </rPr>
      <t> 31-May-2026</t>
    </r>
  </si>
  <si>
    <r>
      <t>AS OF៖</t>
    </r>
    <r>
      <rPr>
        <sz val="10"/>
        <color theme="1"/>
        <rFont val="Khmer OS Siemreap"/>
      </rPr>
      <t> 30-Jun-2026</t>
    </r>
  </si>
  <si>
    <r>
      <t>AS OF៖</t>
    </r>
    <r>
      <rPr>
        <sz val="10"/>
        <color theme="1"/>
        <rFont val="Khmer OS Siemreap"/>
      </rPr>
      <t> 31-Jul-2026</t>
    </r>
  </si>
  <si>
    <r>
      <t>សាខា៖ </t>
    </r>
    <r>
      <rPr>
        <i/>
        <sz val="10"/>
        <color rgb="FF212529"/>
        <rFont val="Khmer OS Siemreap"/>
      </rPr>
      <t>សាខា ឈូក</t>
    </r>
  </si>
  <si>
    <r>
      <t>Period៖</t>
    </r>
    <r>
      <rPr>
        <sz val="10"/>
        <color rgb="FF212529"/>
        <rFont val="Khmer OS Siemreap"/>
      </rPr>
      <t> 01-Feb-2026 To 28-Feb-2026</t>
    </r>
  </si>
  <si>
    <r>
      <t>Period៖</t>
    </r>
    <r>
      <rPr>
        <sz val="10"/>
        <color rgb="FF212529"/>
        <rFont val="Khmer OS Siemreap"/>
      </rPr>
      <t> 01-Jan-2026 To 31-Jan-2026</t>
    </r>
  </si>
  <si>
    <r>
      <t>Period៖</t>
    </r>
    <r>
      <rPr>
        <sz val="10"/>
        <color rgb="FF212529"/>
        <rFont val="Khmer OS Siemreap"/>
      </rPr>
      <t> 01-Mar-2026 To 31-Mar-2026</t>
    </r>
  </si>
  <si>
    <r>
      <t>Period៖</t>
    </r>
    <r>
      <rPr>
        <sz val="10"/>
        <color rgb="FF212529"/>
        <rFont val="Khmer OS Siemreap"/>
      </rPr>
      <t> 01-Apr-2026 To 30-Apr-2026</t>
    </r>
  </si>
  <si>
    <r>
      <t>Period៖</t>
    </r>
    <r>
      <rPr>
        <sz val="10"/>
        <color rgb="FF212529"/>
        <rFont val="Khmer OS Siemreap"/>
      </rPr>
      <t> 01-May-2026 To 31-May-2026</t>
    </r>
  </si>
  <si>
    <r>
      <t>Period៖</t>
    </r>
    <r>
      <rPr>
        <sz val="10"/>
        <color rgb="FF212529"/>
        <rFont val="Khmer OS Siemreap"/>
      </rPr>
      <t> 01-Jun-2026 To 30-Jun-2026</t>
    </r>
  </si>
  <si>
    <r>
      <t>Period៖</t>
    </r>
    <r>
      <rPr>
        <sz val="10"/>
        <color rgb="FF212529"/>
        <rFont val="Khmer OS Siemreap"/>
      </rPr>
      <t> 01-Jul-2026 To 31-Jul-2026</t>
    </r>
  </si>
  <si>
    <t/>
  </si>
  <si>
    <t>ឆ្នាំងដាំបាយ</t>
  </si>
  <si>
    <t>ឆ្នាំងដាំទឹកក្តៅ</t>
  </si>
  <si>
    <t>កង្កាល៨ (២៤ម៉ោង)</t>
  </si>
  <si>
    <t>អត់មាន</t>
  </si>
  <si>
    <t xml:space="preserve">អំពូល ច្រើន </t>
  </si>
  <si>
    <r>
      <t xml:space="preserve">ស្នាក់ 
</t>
    </r>
    <r>
      <rPr>
        <b/>
        <sz val="10"/>
        <color theme="1"/>
        <rFont val="Khmer OS Siemreap"/>
      </rPr>
      <t>២</t>
    </r>
    <r>
      <rPr>
        <sz val="10"/>
        <color theme="1"/>
        <rFont val="Khmer OS Siemreap"/>
      </rPr>
      <t>នាក់</t>
    </r>
  </si>
  <si>
    <r>
      <t xml:space="preserve">ស្នាក់នៅ 
</t>
    </r>
    <r>
      <rPr>
        <b/>
        <sz val="10"/>
        <color theme="1"/>
        <rFont val="Khmer OS Siemreap"/>
      </rPr>
      <t>៣</t>
    </r>
    <r>
      <rPr>
        <sz val="10"/>
        <color theme="1"/>
        <rFont val="Khmer OS Siemreap"/>
      </rPr>
      <t>នាក់</t>
    </r>
  </si>
  <si>
    <r>
      <t xml:space="preserve">ស្នាក់នៅ </t>
    </r>
    <r>
      <rPr>
        <b/>
        <sz val="10"/>
        <color theme="1"/>
        <rFont val="Khmer OS Siemreap"/>
      </rPr>
      <t>៨</t>
    </r>
    <r>
      <rPr>
        <sz val="10"/>
        <color theme="1"/>
        <rFont val="Khmer OS Siemreap"/>
      </rPr>
      <t>នាក់
ថ្លៃភ្លើង រួមទាំង
បូមទឹក</t>
    </r>
  </si>
  <si>
    <r>
      <t xml:space="preserve">ស្នាក់នៅ 
</t>
    </r>
    <r>
      <rPr>
        <b/>
        <sz val="10"/>
        <color theme="1"/>
        <rFont val="Khmer OS Siemreap"/>
      </rPr>
      <t>១</t>
    </r>
    <r>
      <rPr>
        <sz val="10"/>
        <color theme="1"/>
        <rFont val="Khmer OS Siemreap"/>
      </rPr>
      <t>នាក់</t>
    </r>
  </si>
  <si>
    <r>
      <t xml:space="preserve">បុគ្គលិកស្នាក់នៅ </t>
    </r>
    <r>
      <rPr>
        <b/>
        <sz val="10"/>
        <color theme="1"/>
        <rFont val="Khmer OS Siemreap"/>
      </rPr>
      <t>២</t>
    </r>
    <r>
      <rPr>
        <sz val="10"/>
        <color theme="1"/>
        <rFont val="Khmer OS Siemreap"/>
      </rPr>
      <t>នាក់</t>
    </r>
  </si>
  <si>
    <r>
      <t xml:space="preserve">បុគ្គលិកស្នាក់នៅ </t>
    </r>
    <r>
      <rPr>
        <b/>
        <sz val="10"/>
        <color theme="1"/>
        <rFont val="Khmer OS Siemreap"/>
      </rPr>
      <t>៤</t>
    </r>
    <r>
      <rPr>
        <sz val="10"/>
        <color theme="1"/>
        <rFont val="Khmer OS Siemreap"/>
      </rPr>
      <t>នាក់</t>
    </r>
  </si>
  <si>
    <r>
      <t xml:space="preserve">បុគ្គលិកស្នាក់នៅ </t>
    </r>
    <r>
      <rPr>
        <b/>
        <sz val="10"/>
        <color theme="1"/>
        <rFont val="Khmer OS Siemreap"/>
      </rPr>
      <t>៣</t>
    </r>
    <r>
      <rPr>
        <sz val="10"/>
        <color theme="1"/>
        <rFont val="Khmer OS Siemreap"/>
      </rPr>
      <t>នាក់</t>
    </r>
  </si>
  <si>
    <r>
      <t>កង្កាល</t>
    </r>
    <r>
      <rPr>
        <b/>
        <sz val="10"/>
        <color theme="1"/>
        <rFont val="Khmer OS Siemreap"/>
      </rPr>
      <t>៨</t>
    </r>
    <r>
      <rPr>
        <sz val="10"/>
        <color theme="1"/>
        <rFont val="Khmer OS Siemreap"/>
      </rPr>
      <t xml:space="preserve"> (២៤ម៉ោង)</t>
    </r>
  </si>
  <si>
    <t>KPI</t>
  </si>
  <si>
    <t>Row Labels</t>
  </si>
  <si>
    <t>Grand Total</t>
  </si>
  <si>
    <t xml:space="preserve">Profit Margin </t>
  </si>
  <si>
    <t>Income vs Expense Trend</t>
  </si>
  <si>
    <t>Expense Breakdown</t>
  </si>
  <si>
    <t>Depreciation &amp; Amortisation</t>
  </si>
  <si>
    <t>Other</t>
  </si>
  <si>
    <t>Staff Cost</t>
  </si>
  <si>
    <t>Office &amp; Admin</t>
  </si>
  <si>
    <t>Tax &amp; Statutory</t>
  </si>
  <si>
    <t>Professional Service</t>
  </si>
  <si>
    <t>Travel &amp; Vehicle</t>
  </si>
  <si>
    <t>Rent</t>
  </si>
  <si>
    <t>Repair &amp; Maintenance</t>
  </si>
  <si>
    <t>Utility</t>
  </si>
  <si>
    <t>Net Income by Branch</t>
  </si>
  <si>
    <t>Income Growth %</t>
  </si>
  <si>
    <t>Expense Growth %</t>
  </si>
  <si>
    <t>Income &amp; Expense Growth %</t>
  </si>
  <si>
    <t>January</t>
  </si>
  <si>
    <t>Interest Expense</t>
  </si>
  <si>
    <t>Monthly Branch Summary</t>
  </si>
  <si>
    <t>February</t>
  </si>
  <si>
    <t>March</t>
  </si>
  <si>
    <t>April</t>
  </si>
  <si>
    <t>May</t>
  </si>
  <si>
    <t>June</t>
  </si>
  <si>
    <t>July</t>
  </si>
  <si>
    <t>August</t>
  </si>
  <si>
    <t>Loan Loss Provision</t>
  </si>
  <si>
    <t>September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</si>
</sst>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_(* #,##0_);_(* \(#,##0\);_(* &quot;-&quot;??_);_(@_)"/>
    <numFmt numFmtId="165" formatCode="[$-12000425]0"/>
    <numFmt numFmtId="166" formatCode="[$-12000425]0.#"/>
    <numFmt numFmtId="167" formatCode="mmm\-yyyy"/>
    <numFmt numFmtId="168" formatCode="#,##0;[Red]\(#,##0\)"/>
    <numFmt numFmtId="169" formatCode="#,##0.0,,&quot;M&quot;"/>
    <numFmt numFmtId="170" formatCode="#,##0,,&quot;M&quot;;[Red]\(#,##0,,&quot;M&quot;\)"/>
  </numFmts>
  <fonts count="55">
    <font>
      <sz val="11"/>
      <color theme="1"/>
      <name val="Calibri"/>
      <family val="2"/>
      <scheme val="minor"/>
    </font>
    <font>
      <sz val="11"/>
      <color theme="1"/>
      <name val="Calibri"/>
      <family val="2"/>
      <scheme val="minor"/>
    </font>
    <font>
      <sz val="11"/>
      <color theme="1"/>
      <name val="Roboto"/>
    </font>
    <font>
      <sz val="11"/>
      <color theme="1"/>
      <name val="Khmer OS Muol Light"/>
    </font>
    <font>
      <sz val="9"/>
      <color theme="1"/>
      <name val="Khmer OS Muol Light"/>
    </font>
    <font>
      <b/>
      <sz val="9"/>
      <color theme="1"/>
      <name val="Roboto"/>
    </font>
    <font>
      <sz val="9"/>
      <color theme="1"/>
      <name val="Roboto"/>
    </font>
    <font>
      <b/>
      <sz val="11"/>
      <color theme="1"/>
      <name val="Roboto"/>
    </font>
    <font>
      <sz val="9"/>
      <color theme="1"/>
      <name val="Inherit"/>
    </font>
    <font>
      <sz val="9"/>
      <color theme="1"/>
      <name val="Calibri"/>
      <family val="2"/>
      <scheme val="minor"/>
    </font>
    <font>
      <b/>
      <sz val="9"/>
      <color rgb="FF212529"/>
      <name val="Roboto"/>
    </font>
    <font>
      <sz val="9"/>
      <color rgb="FF212529"/>
      <name val="Roboto"/>
    </font>
    <font>
      <sz val="9"/>
      <color rgb="FF212529"/>
      <name val="Khmer OS Muol Light"/>
    </font>
    <font>
      <i/>
      <sz val="9"/>
      <color rgb="FF212529"/>
      <name val="Khmer OS Muol Light"/>
    </font>
    <font>
      <b/>
      <sz val="11"/>
      <color rgb="FF00B050"/>
      <name val="Calibri"/>
      <family val="2"/>
      <scheme val="minor"/>
    </font>
    <font>
      <sz val="10"/>
      <color theme="1"/>
      <name val="Calibri"/>
      <family val="2"/>
      <scheme val="minor"/>
    </font>
    <font>
      <b/>
      <sz val="10"/>
      <color rgb="FF212529"/>
      <name val="Calibri"/>
      <family val="2"/>
      <scheme val="minor"/>
    </font>
    <font>
      <b/>
      <sz val="10"/>
      <color theme="1"/>
      <name val="Calibri"/>
      <family val="2"/>
      <scheme val="minor"/>
    </font>
    <font>
      <sz val="11"/>
      <color theme="1"/>
      <name val="Khmer MEF2"/>
    </font>
    <font>
      <sz val="12"/>
      <color theme="1"/>
      <name val="Khmer MEF2"/>
    </font>
    <font>
      <sz val="10"/>
      <color theme="1"/>
      <name val="Khmer MEF1"/>
    </font>
    <font>
      <b/>
      <sz val="10"/>
      <color theme="1"/>
      <name val="Khmer MEF1"/>
    </font>
    <font>
      <sz val="10"/>
      <color theme="1"/>
      <name val="Khmer MEF2"/>
    </font>
    <font>
      <sz val="11"/>
      <color theme="1"/>
      <name val="Khmer MEF1"/>
    </font>
    <font>
      <b/>
      <sz val="10"/>
      <color theme="1"/>
      <name val="Khmer MEF2"/>
    </font>
    <font>
      <b/>
      <sz val="9"/>
      <color theme="1"/>
      <name val="Khmer MEF1"/>
    </font>
    <font>
      <b/>
      <sz val="11"/>
      <color theme="1"/>
      <name val="Khmer MEF1"/>
    </font>
    <font>
      <sz val="9"/>
      <color theme="1"/>
      <name val="Inherit"/>
    </font>
    <font>
      <sz val="9"/>
      <color rgb="FF212529"/>
      <name val="Inherit"/>
    </font>
    <font>
      <u/>
      <sz val="11"/>
      <color theme="10"/>
      <name val="Calibri"/>
      <family val="2"/>
      <scheme val="minor"/>
    </font>
    <font>
      <sz val="9"/>
      <color theme="1"/>
      <name val="Inherit"/>
    </font>
    <font>
      <sz val="9"/>
      <color rgb="FF212529"/>
      <name val="Inherit"/>
    </font>
    <font>
      <sz val="7"/>
      <color theme="1"/>
      <name val="Khmer OS Muol Light"/>
    </font>
    <font>
      <sz val="6"/>
      <color theme="1"/>
      <name val="Khmer OS Muol Light"/>
    </font>
    <font>
      <b/>
      <sz val="6"/>
      <color theme="1"/>
      <name val="Roboto"/>
    </font>
    <font>
      <sz val="6"/>
      <color theme="1"/>
      <name val="Roboto"/>
    </font>
    <font>
      <b/>
      <sz val="7"/>
      <color theme="1"/>
      <name val="Roboto"/>
    </font>
    <font>
      <sz val="6"/>
      <color theme="1"/>
      <name val="Inherit"/>
    </font>
    <font>
      <sz val="6"/>
      <color theme="1"/>
      <name val="Calibri"/>
      <family val="2"/>
      <scheme val="minor"/>
    </font>
    <font>
      <sz val="6"/>
      <color rgb="FF212529"/>
      <name val="Roboto"/>
    </font>
    <font>
      <sz val="6"/>
      <color rgb="FF212529"/>
      <name val="Khmer OS Muol Light"/>
    </font>
    <font>
      <b/>
      <sz val="6"/>
      <color rgb="FF212529"/>
      <name val="Roboto"/>
    </font>
    <font>
      <sz val="6"/>
      <color rgb="FF212529"/>
      <name val="Inherit"/>
    </font>
    <font>
      <sz val="9"/>
      <color rgb="FF212529"/>
      <name val="Calibri"/>
      <family val="2"/>
      <scheme val="minor"/>
    </font>
    <font>
      <i/>
      <sz val="6"/>
      <color rgb="FF212529"/>
      <name val="Khmer OS Muol Light"/>
    </font>
    <font>
      <b/>
      <sz val="10"/>
      <color rgb="FF00B050"/>
      <name val="Calibri"/>
      <family val="2"/>
      <scheme val="minor"/>
    </font>
    <font>
      <b/>
      <sz val="11"/>
      <color theme="1"/>
      <name val="Calibri"/>
      <family val="2"/>
      <scheme val="minor"/>
    </font>
    <font>
      <sz val="9"/>
      <color rgb="FF212529"/>
      <name val="Inherit"/>
    </font>
    <font>
      <sz val="11"/>
      <color rgb="FF212529"/>
      <name val="Calibri"/>
      <family val="2"/>
      <scheme val="minor"/>
    </font>
    <font>
      <sz val="10"/>
      <color theme="1"/>
      <name val="Khmer OS Siemreap"/>
    </font>
    <font>
      <b/>
      <sz val="10"/>
      <color theme="1"/>
      <name val="Khmer OS Siemreap"/>
    </font>
    <font>
      <sz val="10"/>
      <color rgb="FF212529"/>
      <name val="Khmer OS Siemreap"/>
    </font>
    <font>
      <b/>
      <sz val="10"/>
      <color rgb="FF212529"/>
      <name val="Khmer OS Siemreap"/>
    </font>
    <font>
      <i/>
      <sz val="10"/>
      <color rgb="FF212529"/>
      <name val="Khmer OS Siemreap"/>
    </font>
    <font>
      <sz val="14"/>
      <color theme="1"/>
      <name val="Calibri"/>
      <family val="2"/>
      <scheme val="minor"/>
    </font>
  </fonts>
  <fills count="19">
    <fill>
      <patternFill patternType="none"/>
    </fill>
    <fill>
      <patternFill patternType="gray125"/>
    </fill>
    <fill>
      <patternFill patternType="solid">
        <fgColor rgb="FFFFFFFF"/>
        <bgColor indexed="64"/>
      </patternFill>
    </fill>
    <fill>
      <patternFill patternType="solid">
        <fgColor rgb="FFEEF0F2"/>
        <bgColor indexed="64"/>
      </patternFill>
    </fill>
    <fill>
      <patternFill patternType="solid">
        <fgColor rgb="FFD1F9FF"/>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FFC00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7" tint="0.59999389629810485"/>
        <bgColor indexed="64"/>
      </patternFill>
    </fill>
  </fills>
  <borders count="57">
    <border>
      <left/>
      <right/>
      <top/>
      <bottom/>
      <diagonal/>
    </border>
    <border>
      <left style="medium">
        <color rgb="FFDEE2E6"/>
      </left>
      <right style="medium">
        <color rgb="FFDEE2E6"/>
      </right>
      <top style="medium">
        <color rgb="FFDEE2E6"/>
      </top>
      <bottom style="thick">
        <color rgb="FFDEE2E6"/>
      </bottom>
      <diagonal/>
    </border>
    <border>
      <left style="medium">
        <color rgb="FFDEE2E6"/>
      </left>
      <right style="medium">
        <color rgb="FFDEE2E6"/>
      </right>
      <top style="medium">
        <color rgb="FFDEE2E6"/>
      </top>
      <bottom style="medium">
        <color rgb="FFDEE2E6"/>
      </bottom>
      <diagonal/>
    </border>
    <border>
      <left/>
      <right/>
      <top/>
      <bottom style="medium">
        <color rgb="FF000000"/>
      </bottom>
      <diagonal/>
    </border>
    <border>
      <left/>
      <right/>
      <top/>
      <bottom style="medium">
        <color rgb="FFDEE2E6"/>
      </bottom>
      <diagonal/>
    </border>
    <border>
      <left/>
      <right/>
      <top/>
      <bottom style="medium">
        <color rgb="FF212529"/>
      </bottom>
      <diagonal/>
    </border>
    <border>
      <left style="medium">
        <color rgb="FFDEE2E6"/>
      </left>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medium">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theme="0" tint="-0.499984740745262"/>
      </right>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right/>
      <top/>
      <bottom style="medium">
        <color indexed="64"/>
      </bottom>
      <diagonal/>
    </border>
    <border>
      <left/>
      <right/>
      <top style="medium">
        <color indexed="64"/>
      </top>
      <bottom style="medium">
        <color indexed="64"/>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style="medium">
        <color rgb="FFDEE2E6"/>
      </top>
      <bottom style="medium">
        <color rgb="FFDEE2E6"/>
      </bottom>
      <diagonal/>
    </border>
    <border>
      <left style="thin">
        <color rgb="FFDEE2E6"/>
      </left>
      <right style="thin">
        <color rgb="FFDEE2E6"/>
      </right>
      <top style="thin">
        <color rgb="FFDEE2E6"/>
      </top>
      <bottom style="thin">
        <color rgb="FFDEE2E6"/>
      </bottom>
      <diagonal/>
    </border>
    <border>
      <left/>
      <right style="medium">
        <color rgb="FFDEE2E6"/>
      </right>
      <top style="medium">
        <color rgb="FFDEE2E6"/>
      </top>
      <bottom style="thick">
        <color rgb="FFDEE2E6"/>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medium">
        <color theme="0" tint="-0.499984740745262"/>
      </left>
      <right/>
      <top/>
      <bottom style="medium">
        <color theme="0" tint="-0.499984740745262"/>
      </bottom>
      <diagonal/>
    </border>
    <border>
      <left style="medium">
        <color theme="0" tint="-0.499984740745262"/>
      </left>
      <right style="thin">
        <color theme="0" tint="-0.499984740745262"/>
      </right>
      <top/>
      <bottom/>
      <diagonal/>
    </border>
    <border>
      <left style="thin">
        <color theme="0" tint="-0.499984740745262"/>
      </left>
      <right style="thin">
        <color theme="0" tint="-0.499984740745262"/>
      </right>
      <top/>
      <bottom/>
      <diagonal/>
    </border>
    <border>
      <left style="medium">
        <color theme="0" tint="-0.499984740745262"/>
      </left>
      <right style="thin">
        <color theme="0" tint="-0.499984740745262"/>
      </right>
      <top style="thin">
        <color theme="0" tint="-0.499984740745262"/>
      </top>
      <bottom/>
      <diagonal/>
    </border>
    <border>
      <left style="thin">
        <color theme="0" tint="-0.499984740745262"/>
      </left>
      <right style="medium">
        <color theme="0" tint="-0.499984740745262"/>
      </right>
      <top style="thin">
        <color theme="0" tint="-0.499984740745262"/>
      </top>
      <bottom/>
      <diagonal/>
    </border>
    <border>
      <left style="medium">
        <color theme="0" tint="-0.499984740745262"/>
      </left>
      <right/>
      <top style="medium">
        <color theme="0" tint="-0.499984740745262"/>
      </top>
      <bottom/>
      <diagonal/>
    </border>
    <border>
      <left/>
      <right style="thin">
        <color theme="0" tint="-0.499984740745262"/>
      </right>
      <top style="medium">
        <color theme="0" tint="-0.499984740745262"/>
      </top>
      <bottom/>
      <diagonal/>
    </border>
    <border>
      <left style="medium">
        <color theme="0" tint="-0.499984740745262"/>
      </left>
      <right/>
      <top/>
      <bottom/>
      <diagonal/>
    </border>
    <border>
      <left/>
      <right style="thin">
        <color theme="0" tint="-0.499984740745262"/>
      </right>
      <top/>
      <bottom/>
      <diagonal/>
    </border>
    <border>
      <left/>
      <right style="thin">
        <color theme="0" tint="-0.499984740745262"/>
      </right>
      <top/>
      <bottom style="medium">
        <color theme="0" tint="-0.499984740745262"/>
      </bottom>
      <diagonal/>
    </border>
    <border>
      <left style="thin">
        <color theme="0" tint="-0.499984740745262"/>
      </left>
      <right style="thin">
        <color theme="0" tint="-0.499984740745262"/>
      </right>
      <top style="medium">
        <color theme="0" tint="-0.499984740745262"/>
      </top>
      <bottom/>
      <diagonal/>
    </border>
    <border>
      <left style="medium">
        <color theme="0" tint="-0.499984740745262"/>
      </left>
      <right style="thin">
        <color theme="0" tint="-0.499984740745262"/>
      </right>
      <top style="medium">
        <color theme="0" tint="-0.499984740745262"/>
      </top>
      <bottom/>
      <diagonal/>
    </border>
    <border>
      <left style="thin">
        <color theme="0" tint="-0.499984740745262"/>
      </left>
      <right style="medium">
        <color theme="0" tint="-0.499984740745262"/>
      </right>
      <top style="medium">
        <color theme="0" tint="-0.499984740745262"/>
      </top>
      <bottom/>
      <diagonal/>
    </border>
    <border>
      <left style="medium">
        <color theme="0" tint="-0.499984740745262"/>
      </left>
      <right style="thin">
        <color theme="0" tint="-0.499984740745262"/>
      </right>
      <top/>
      <bottom style="medium">
        <color theme="0" tint="-0.499984740745262"/>
      </bottom>
      <diagonal/>
    </border>
    <border>
      <left style="thin">
        <color theme="0" tint="-0.499984740745262"/>
      </left>
      <right style="thin">
        <color theme="0" tint="-0.499984740745262"/>
      </right>
      <top/>
      <bottom style="medium">
        <color theme="0" tint="-0.499984740745262"/>
      </bottom>
      <diagonal/>
    </border>
    <border>
      <left style="thin">
        <color theme="0" tint="-0.499984740745262"/>
      </left>
      <right style="medium">
        <color theme="0" tint="-0.499984740745262"/>
      </right>
      <top/>
      <bottom style="medium">
        <color theme="0" tint="-0.499984740745262"/>
      </bottom>
      <diagonal/>
    </border>
    <border>
      <left style="medium">
        <color theme="0" tint="-0.499984740745262"/>
      </left>
      <right style="medium">
        <color theme="0" tint="-0.499984740745262"/>
      </right>
      <top style="medium">
        <color theme="0" tint="-0.499984740745262"/>
      </top>
      <bottom/>
      <diagonal/>
    </border>
    <border>
      <left style="thin">
        <color theme="0" tint="-0.499984740745262"/>
      </left>
      <right/>
      <top style="medium">
        <color theme="0" tint="-0.499984740745262"/>
      </top>
      <bottom/>
      <diagonal/>
    </border>
    <border>
      <left/>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right style="medium">
        <color theme="0" tint="-0.499984740745262"/>
      </right>
      <top style="medium">
        <color theme="0" tint="-0.499984740745262"/>
      </top>
      <bottom/>
      <diagonal/>
    </border>
    <border>
      <left style="medium">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s>
  <cellStyleXfs count="3">
    <xf numFmtId="0" fontId="0" fillId="0" borderId="0"/>
    <xf numFmtId="43" fontId="1" fillId="0" borderId="0" applyFont="0" applyFill="0" applyBorder="0" applyAlignment="0" applyProtection="0"/>
    <xf numFmtId="0" fontId="29" fillId="0" borderId="0" applyNumberFormat="0" applyFill="0" applyBorder="0" applyAlignment="0" applyProtection="0"/>
  </cellStyleXfs>
  <cellXfs count="637">
    <xf numFmtId="0" fontId="0" fillId="0" borderId="0" xfId="0"/>
    <xf numFmtId="0" fontId="0" fillId="2" borderId="0" xfId="0" applyFill="1"/>
    <xf numFmtId="0" fontId="7" fillId="3" borderId="1" xfId="0" applyFont="1" applyFill="1" applyBorder="1" applyAlignment="1">
      <alignment horizontal="left" wrapText="1"/>
    </xf>
    <xf numFmtId="0" fontId="5" fillId="2" borderId="2" xfId="0" applyFont="1" applyFill="1" applyBorder="1" applyAlignment="1">
      <alignment vertical="top" wrapText="1"/>
    </xf>
    <xf numFmtId="0" fontId="6" fillId="2" borderId="2" xfId="0" applyFont="1" applyFill="1" applyBorder="1" applyAlignment="1">
      <alignment vertical="top" wrapText="1"/>
    </xf>
    <xf numFmtId="0" fontId="6" fillId="2" borderId="2" xfId="0" applyFont="1" applyFill="1" applyBorder="1" applyAlignment="1">
      <alignment horizontal="right" vertical="top" wrapText="1"/>
    </xf>
    <xf numFmtId="3" fontId="6" fillId="2" borderId="2" xfId="0" applyNumberFormat="1" applyFont="1" applyFill="1" applyBorder="1" applyAlignment="1">
      <alignment horizontal="right" vertical="top" wrapText="1"/>
    </xf>
    <xf numFmtId="4" fontId="6" fillId="2" borderId="2" xfId="0" applyNumberFormat="1" applyFont="1" applyFill="1" applyBorder="1" applyAlignment="1">
      <alignment horizontal="right" vertical="top" wrapText="1"/>
    </xf>
    <xf numFmtId="0" fontId="0" fillId="2" borderId="0" xfId="0" applyFill="1" applyAlignment="1">
      <alignment horizontal="center" vertical="center" wrapText="1"/>
    </xf>
    <xf numFmtId="0" fontId="8" fillId="2" borderId="0" xfId="0" applyFont="1" applyFill="1" applyAlignment="1">
      <alignment horizontal="center" vertical="center" wrapText="1"/>
    </xf>
    <xf numFmtId="0" fontId="9" fillId="2" borderId="0" xfId="0" applyFont="1" applyFill="1" applyAlignment="1">
      <alignment horizontal="center" vertical="center" wrapText="1"/>
    </xf>
    <xf numFmtId="0" fontId="0" fillId="2" borderId="0" xfId="0" applyFill="1" applyAlignment="1">
      <alignment horizontal="center" vertical="top" wrapText="1"/>
    </xf>
    <xf numFmtId="0" fontId="9" fillId="2" borderId="0" xfId="0" applyFont="1" applyFill="1" applyAlignment="1">
      <alignment horizontal="right" vertical="center" wrapText="1"/>
    </xf>
    <xf numFmtId="0" fontId="10" fillId="2" borderId="2" xfId="0" applyFont="1" applyFill="1" applyBorder="1" applyAlignment="1">
      <alignment vertical="top" wrapText="1"/>
    </xf>
    <xf numFmtId="0" fontId="11" fillId="2" borderId="2" xfId="0" applyFont="1" applyFill="1" applyBorder="1" applyAlignment="1">
      <alignment vertical="top" wrapText="1"/>
    </xf>
    <xf numFmtId="4" fontId="11" fillId="2" borderId="2" xfId="0" applyNumberFormat="1" applyFont="1" applyFill="1" applyBorder="1" applyAlignment="1">
      <alignment horizontal="right" vertical="top" wrapText="1"/>
    </xf>
    <xf numFmtId="0" fontId="11" fillId="2" borderId="2" xfId="0" applyFont="1" applyFill="1" applyBorder="1" applyAlignment="1">
      <alignment horizontal="right" vertical="top" wrapText="1"/>
    </xf>
    <xf numFmtId="0" fontId="0" fillId="0" borderId="0" xfId="0" applyAlignment="1">
      <alignment wrapText="1"/>
    </xf>
    <xf numFmtId="0" fontId="12" fillId="2" borderId="0" xfId="0" applyFont="1" applyFill="1" applyAlignment="1">
      <alignment horizontal="left" vertical="center" wrapText="1"/>
    </xf>
    <xf numFmtId="0" fontId="10" fillId="2" borderId="0" xfId="0" applyFont="1" applyFill="1" applyAlignment="1">
      <alignment horizontal="left" vertical="center" wrapText="1"/>
    </xf>
    <xf numFmtId="0" fontId="11" fillId="2" borderId="0" xfId="0" applyFont="1" applyFill="1" applyAlignment="1">
      <alignment vertical="center" wrapText="1"/>
    </xf>
    <xf numFmtId="0" fontId="10" fillId="4" borderId="1" xfId="0" applyFont="1" applyFill="1" applyBorder="1" applyAlignment="1">
      <alignment horizontal="left" wrapText="1"/>
    </xf>
    <xf numFmtId="3" fontId="11" fillId="2" borderId="2" xfId="0" applyNumberFormat="1" applyFont="1" applyFill="1" applyBorder="1" applyAlignment="1">
      <alignment horizontal="right" vertical="top" wrapText="1"/>
    </xf>
    <xf numFmtId="0" fontId="10" fillId="2" borderId="6" xfId="0" applyFont="1" applyFill="1" applyBorder="1" applyAlignment="1">
      <alignment vertical="top" wrapText="1"/>
    </xf>
    <xf numFmtId="0" fontId="0" fillId="0" borderId="0" xfId="0" applyAlignment="1">
      <alignment vertical="center"/>
    </xf>
    <xf numFmtId="0" fontId="11" fillId="2" borderId="0" xfId="0" applyFont="1" applyFill="1" applyAlignment="1">
      <alignment vertical="center"/>
    </xf>
    <xf numFmtId="0" fontId="12" fillId="2" borderId="0" xfId="0" applyFont="1" applyFill="1" applyAlignment="1">
      <alignment horizontal="left" vertical="center"/>
    </xf>
    <xf numFmtId="0" fontId="10" fillId="2" borderId="0" xfId="0" applyFont="1" applyFill="1" applyAlignment="1">
      <alignment horizontal="left" vertical="center"/>
    </xf>
    <xf numFmtId="0" fontId="10" fillId="4" borderId="1" xfId="0" applyFont="1" applyFill="1" applyBorder="1" applyAlignment="1">
      <alignment horizontal="left"/>
    </xf>
    <xf numFmtId="0" fontId="10" fillId="2" borderId="7" xfId="0" applyFont="1" applyFill="1" applyBorder="1" applyAlignment="1">
      <alignment vertical="top" wrapText="1"/>
    </xf>
    <xf numFmtId="0" fontId="10" fillId="2" borderId="0" xfId="0" applyFont="1" applyFill="1" applyAlignment="1">
      <alignment vertical="center" wrapText="1"/>
    </xf>
    <xf numFmtId="0" fontId="10" fillId="2" borderId="5" xfId="0" applyFont="1" applyFill="1" applyBorder="1" applyAlignment="1">
      <alignment vertical="center" wrapText="1"/>
    </xf>
    <xf numFmtId="0" fontId="10" fillId="2" borderId="0" xfId="0" applyFont="1" applyFill="1" applyAlignment="1">
      <alignment vertical="center"/>
    </xf>
    <xf numFmtId="0" fontId="10" fillId="2" borderId="5" xfId="0" applyFont="1" applyFill="1" applyBorder="1" applyAlignment="1">
      <alignment vertical="center"/>
    </xf>
    <xf numFmtId="0" fontId="12" fillId="2" borderId="0" xfId="0" applyFont="1" applyFill="1" applyAlignment="1">
      <alignment horizontal="center" vertical="center" wrapText="1"/>
    </xf>
    <xf numFmtId="0" fontId="11" fillId="2" borderId="0" xfId="0" applyFont="1" applyFill="1" applyAlignment="1">
      <alignment horizontal="center" vertical="center" wrapText="1"/>
    </xf>
    <xf numFmtId="0" fontId="10" fillId="4" borderId="1" xfId="0" applyFont="1" applyFill="1" applyBorder="1" applyAlignment="1">
      <alignment horizontal="center" wrapText="1"/>
    </xf>
    <xf numFmtId="164" fontId="0" fillId="0" borderId="0" xfId="1" applyNumberFormat="1" applyFont="1"/>
    <xf numFmtId="164" fontId="0" fillId="0" borderId="0" xfId="1" applyNumberFormat="1" applyFont="1" applyAlignment="1"/>
    <xf numFmtId="164" fontId="10" fillId="4" borderId="1" xfId="1" applyNumberFormat="1" applyFont="1" applyFill="1" applyBorder="1" applyAlignment="1">
      <alignment horizontal="left"/>
    </xf>
    <xf numFmtId="164" fontId="11" fillId="2" borderId="2" xfId="1" applyNumberFormat="1" applyFont="1" applyFill="1" applyBorder="1" applyAlignment="1">
      <alignment horizontal="right" vertical="top"/>
    </xf>
    <xf numFmtId="0" fontId="14" fillId="0" borderId="0" xfId="0" applyFont="1" applyAlignment="1">
      <alignment vertical="center"/>
    </xf>
    <xf numFmtId="0" fontId="15" fillId="0" borderId="0" xfId="0" applyFont="1"/>
    <xf numFmtId="164" fontId="15" fillId="0" borderId="0" xfId="1" applyNumberFormat="1" applyFont="1"/>
    <xf numFmtId="0" fontId="15" fillId="0" borderId="0" xfId="0" applyFont="1" applyAlignment="1">
      <alignment vertical="center" wrapText="1"/>
    </xf>
    <xf numFmtId="0" fontId="15" fillId="0" borderId="0" xfId="0" applyFont="1" applyAlignment="1">
      <alignment wrapText="1"/>
    </xf>
    <xf numFmtId="0" fontId="15" fillId="0" borderId="0" xfId="0" applyFont="1" applyAlignment="1">
      <alignment vertical="center"/>
    </xf>
    <xf numFmtId="0" fontId="16" fillId="0" borderId="17" xfId="0" applyFont="1" applyBorder="1" applyAlignment="1">
      <alignment vertical="center" wrapText="1"/>
    </xf>
    <xf numFmtId="0" fontId="16" fillId="0" borderId="18" xfId="0" applyFont="1" applyBorder="1" applyAlignment="1">
      <alignment wrapText="1"/>
    </xf>
    <xf numFmtId="164" fontId="15" fillId="8" borderId="9" xfId="1" applyNumberFormat="1" applyFont="1" applyFill="1" applyBorder="1" applyAlignment="1">
      <alignment vertical="center"/>
    </xf>
    <xf numFmtId="164" fontId="15" fillId="8" borderId="10" xfId="1" applyNumberFormat="1" applyFont="1" applyFill="1" applyBorder="1" applyAlignment="1">
      <alignment vertical="center"/>
    </xf>
    <xf numFmtId="164" fontId="17" fillId="0" borderId="18" xfId="1" applyNumberFormat="1" applyFont="1" applyFill="1" applyBorder="1" applyAlignment="1">
      <alignment horizontal="center"/>
    </xf>
    <xf numFmtId="0" fontId="17" fillId="0" borderId="18" xfId="0" applyFont="1" applyBorder="1" applyAlignment="1">
      <alignment horizontal="center"/>
    </xf>
    <xf numFmtId="0" fontId="17" fillId="0" borderId="19" xfId="0" applyFont="1" applyBorder="1" applyAlignment="1">
      <alignment horizontal="center"/>
    </xf>
    <xf numFmtId="0" fontId="17" fillId="0" borderId="0" xfId="0" applyFont="1"/>
    <xf numFmtId="164" fontId="15" fillId="7" borderId="15" xfId="1" applyNumberFormat="1" applyFont="1" applyFill="1" applyBorder="1" applyAlignment="1">
      <alignment vertical="center"/>
    </xf>
    <xf numFmtId="164" fontId="15" fillId="7" borderId="16" xfId="1" applyNumberFormat="1" applyFont="1" applyFill="1" applyBorder="1" applyAlignment="1">
      <alignment vertical="center"/>
    </xf>
    <xf numFmtId="164" fontId="15" fillId="7" borderId="9" xfId="1" applyNumberFormat="1" applyFont="1" applyFill="1" applyBorder="1" applyAlignment="1">
      <alignment vertical="center"/>
    </xf>
    <xf numFmtId="164" fontId="15" fillId="7" borderId="10" xfId="1" applyNumberFormat="1" applyFont="1" applyFill="1" applyBorder="1" applyAlignment="1">
      <alignment vertical="center"/>
    </xf>
    <xf numFmtId="38" fontId="17" fillId="6" borderId="12" xfId="1" applyNumberFormat="1" applyFont="1" applyFill="1" applyBorder="1" applyAlignment="1">
      <alignment vertical="center"/>
    </xf>
    <xf numFmtId="0" fontId="17" fillId="0" borderId="0" xfId="0" applyFont="1" applyAlignment="1">
      <alignment vertical="center"/>
    </xf>
    <xf numFmtId="164" fontId="16" fillId="5" borderId="9" xfId="0" applyNumberFormat="1" applyFont="1" applyFill="1" applyBorder="1" applyAlignment="1">
      <alignment vertical="center" wrapText="1"/>
    </xf>
    <xf numFmtId="38" fontId="16" fillId="6" borderId="12" xfId="0" applyNumberFormat="1" applyFont="1" applyFill="1" applyBorder="1" applyAlignment="1">
      <alignment vertical="center" wrapText="1"/>
    </xf>
    <xf numFmtId="164" fontId="17" fillId="9" borderId="15" xfId="0" applyNumberFormat="1" applyFont="1" applyFill="1" applyBorder="1" applyAlignment="1">
      <alignment vertical="center" wrapText="1"/>
    </xf>
    <xf numFmtId="164" fontId="17" fillId="9" borderId="9" xfId="0" applyNumberFormat="1" applyFont="1" applyFill="1" applyBorder="1" applyAlignment="1">
      <alignment vertical="center" wrapText="1"/>
    </xf>
    <xf numFmtId="0" fontId="15" fillId="0" borderId="14" xfId="0" applyFont="1" applyBorder="1" applyAlignment="1">
      <alignment vertical="center" wrapText="1"/>
    </xf>
    <xf numFmtId="0" fontId="15" fillId="0" borderId="15" xfId="0" applyFont="1" applyBorder="1" applyAlignment="1">
      <alignment vertical="center" wrapText="1"/>
    </xf>
    <xf numFmtId="0" fontId="15" fillId="0" borderId="8" xfId="0" applyFont="1" applyBorder="1" applyAlignment="1">
      <alignment vertical="center" wrapText="1"/>
    </xf>
    <xf numFmtId="0" fontId="15" fillId="0" borderId="9" xfId="0" applyFont="1" applyBorder="1" applyAlignment="1">
      <alignment vertical="center" wrapText="1"/>
    </xf>
    <xf numFmtId="0" fontId="18" fillId="0" borderId="0" xfId="0" applyFont="1" applyAlignment="1">
      <alignment vertical="center"/>
    </xf>
    <xf numFmtId="0" fontId="19" fillId="0" borderId="0" xfId="0" applyFont="1" applyAlignment="1">
      <alignment horizontal="center" vertical="center" wrapText="1"/>
    </xf>
    <xf numFmtId="0" fontId="15" fillId="0" borderId="20" xfId="0" applyFont="1" applyBorder="1" applyAlignment="1">
      <alignment vertical="center"/>
    </xf>
    <xf numFmtId="0" fontId="20" fillId="0" borderId="20" xfId="0" applyFont="1" applyBorder="1" applyAlignment="1">
      <alignment vertical="center"/>
    </xf>
    <xf numFmtId="0" fontId="20" fillId="0" borderId="20" xfId="0" applyFont="1" applyBorder="1" applyAlignment="1">
      <alignment horizontal="center" vertical="center" wrapText="1"/>
    </xf>
    <xf numFmtId="0" fontId="15"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horizontal="center" vertical="center"/>
    </xf>
    <xf numFmtId="165" fontId="22" fillId="0" borderId="0" xfId="0" applyNumberFormat="1" applyFont="1" applyAlignment="1">
      <alignment horizontal="center" vertical="center"/>
    </xf>
    <xf numFmtId="0" fontId="22" fillId="0" borderId="0" xfId="0" applyFont="1" applyAlignment="1">
      <alignment vertical="center"/>
    </xf>
    <xf numFmtId="164" fontId="15" fillId="0" borderId="0" xfId="1" applyNumberFormat="1" applyFont="1" applyFill="1" applyAlignment="1">
      <alignment vertical="center"/>
    </xf>
    <xf numFmtId="166" fontId="20" fillId="0" borderId="0" xfId="0" applyNumberFormat="1" applyFont="1" applyAlignment="1">
      <alignment horizontal="center" vertical="center"/>
    </xf>
    <xf numFmtId="0" fontId="20" fillId="0" borderId="0" xfId="0" applyFont="1" applyAlignment="1">
      <alignment horizontal="left" vertical="center"/>
    </xf>
    <xf numFmtId="166" fontId="20" fillId="0" borderId="20" xfId="0" applyNumberFormat="1" applyFont="1" applyBorder="1" applyAlignment="1">
      <alignment horizontal="center" vertical="center"/>
    </xf>
    <xf numFmtId="164" fontId="15" fillId="0" borderId="20" xfId="1" applyNumberFormat="1" applyFont="1" applyFill="1" applyBorder="1" applyAlignment="1">
      <alignment vertical="center"/>
    </xf>
    <xf numFmtId="0" fontId="20" fillId="0" borderId="20" xfId="0" applyFont="1" applyBorder="1" applyAlignment="1">
      <alignment horizontal="center" vertical="center"/>
    </xf>
    <xf numFmtId="0" fontId="21" fillId="0" borderId="20" xfId="0" applyFont="1" applyBorder="1" applyAlignment="1">
      <alignment vertical="center"/>
    </xf>
    <xf numFmtId="164" fontId="15" fillId="0" borderId="20" xfId="1" applyNumberFormat="1" applyFont="1" applyBorder="1" applyAlignment="1">
      <alignment vertical="center"/>
    </xf>
    <xf numFmtId="43" fontId="15" fillId="0" borderId="0" xfId="1" applyFont="1" applyFill="1" applyAlignment="1">
      <alignment vertical="center"/>
    </xf>
    <xf numFmtId="164" fontId="20" fillId="0" borderId="0" xfId="1" applyNumberFormat="1" applyFont="1" applyFill="1" applyAlignment="1">
      <alignment vertical="center"/>
    </xf>
    <xf numFmtId="0" fontId="20" fillId="0" borderId="21" xfId="0" applyFont="1" applyBorder="1" applyAlignment="1">
      <alignment horizontal="center" vertical="center"/>
    </xf>
    <xf numFmtId="0" fontId="21" fillId="0" borderId="21" xfId="0" applyFont="1" applyBorder="1" applyAlignment="1">
      <alignment vertical="center"/>
    </xf>
    <xf numFmtId="0" fontId="20" fillId="0" borderId="21" xfId="0" applyFont="1" applyBorder="1" applyAlignment="1">
      <alignment vertical="center"/>
    </xf>
    <xf numFmtId="43" fontId="20" fillId="0" borderId="21" xfId="1" applyFont="1" applyBorder="1" applyAlignment="1">
      <alignment vertical="center"/>
    </xf>
    <xf numFmtId="0" fontId="22" fillId="0" borderId="0" xfId="0" applyFont="1" applyAlignment="1">
      <alignment horizontal="left" vertical="center"/>
    </xf>
    <xf numFmtId="0" fontId="20" fillId="0" borderId="0" xfId="0" applyFont="1" applyAlignment="1">
      <alignment horizontal="center" vertical="center"/>
    </xf>
    <xf numFmtId="164" fontId="20" fillId="0" borderId="0" xfId="1" applyNumberFormat="1" applyFont="1" applyFill="1" applyAlignment="1">
      <alignment horizontal="center" vertical="center"/>
    </xf>
    <xf numFmtId="0" fontId="0" fillId="0" borderId="0" xfId="0" applyAlignment="1">
      <alignment horizontal="center" vertical="center"/>
    </xf>
    <xf numFmtId="164" fontId="20" fillId="0" borderId="20" xfId="1" applyNumberFormat="1" applyFont="1" applyFill="1" applyBorder="1" applyAlignment="1">
      <alignment vertical="center"/>
    </xf>
    <xf numFmtId="164" fontId="20" fillId="0" borderId="21" xfId="1" applyNumberFormat="1" applyFont="1" applyBorder="1" applyAlignment="1">
      <alignment vertical="center"/>
    </xf>
    <xf numFmtId="165" fontId="22" fillId="0" borderId="21" xfId="0" applyNumberFormat="1" applyFont="1" applyBorder="1" applyAlignment="1">
      <alignment horizontal="center" vertical="center"/>
    </xf>
    <xf numFmtId="0" fontId="22" fillId="0" borderId="21" xfId="0" applyFont="1" applyBorder="1" applyAlignment="1">
      <alignment vertical="center"/>
    </xf>
    <xf numFmtId="0" fontId="0" fillId="0" borderId="20" xfId="0" applyBorder="1"/>
    <xf numFmtId="0" fontId="23" fillId="0" borderId="20" xfId="0" applyFont="1" applyBorder="1"/>
    <xf numFmtId="165" fontId="21" fillId="0" borderId="20" xfId="0" applyNumberFormat="1" applyFont="1" applyBorder="1" applyAlignment="1">
      <alignment horizontal="center" vertical="center" wrapText="1"/>
    </xf>
    <xf numFmtId="0" fontId="23" fillId="0" borderId="0" xfId="0" applyFont="1" applyAlignment="1">
      <alignment vertical="center"/>
    </xf>
    <xf numFmtId="0" fontId="21" fillId="0" borderId="0" xfId="0" applyFont="1" applyAlignment="1">
      <alignment vertical="center"/>
    </xf>
    <xf numFmtId="3" fontId="20" fillId="0" borderId="0" xfId="0" applyNumberFormat="1" applyFont="1" applyAlignment="1">
      <alignment vertical="center"/>
    </xf>
    <xf numFmtId="43" fontId="20" fillId="0" borderId="0" xfId="1" applyFont="1" applyFill="1" applyAlignment="1">
      <alignment vertical="center"/>
    </xf>
    <xf numFmtId="43" fontId="20" fillId="0" borderId="20" xfId="1" applyFont="1" applyFill="1" applyBorder="1" applyAlignment="1">
      <alignment vertical="center"/>
    </xf>
    <xf numFmtId="43" fontId="20" fillId="0" borderId="20" xfId="1" applyFont="1" applyBorder="1" applyAlignment="1">
      <alignment vertical="center"/>
    </xf>
    <xf numFmtId="4" fontId="21" fillId="0" borderId="21" xfId="0" applyNumberFormat="1" applyFont="1" applyBorder="1" applyAlignment="1">
      <alignment vertical="center"/>
    </xf>
    <xf numFmtId="43" fontId="20" fillId="0" borderId="0" xfId="1" applyFont="1" applyAlignment="1">
      <alignment vertical="center"/>
    </xf>
    <xf numFmtId="3" fontId="0" fillId="0" borderId="0" xfId="0" applyNumberFormat="1" applyAlignment="1">
      <alignment vertical="center"/>
    </xf>
    <xf numFmtId="165" fontId="20" fillId="0" borderId="20" xfId="0" applyNumberFormat="1" applyFont="1" applyBorder="1" applyAlignment="1">
      <alignment horizontal="center" vertical="center"/>
    </xf>
    <xf numFmtId="43" fontId="21" fillId="0" borderId="20" xfId="1" applyFont="1" applyBorder="1" applyAlignment="1">
      <alignment vertical="center"/>
    </xf>
    <xf numFmtId="165" fontId="22" fillId="0" borderId="20" xfId="0" applyNumberFormat="1" applyFont="1" applyBorder="1" applyAlignment="1">
      <alignment horizontal="center" vertical="center"/>
    </xf>
    <xf numFmtId="0" fontId="22" fillId="0" borderId="21" xfId="0" applyFont="1" applyBorder="1" applyAlignment="1">
      <alignment horizontal="left" vertical="center" wrapText="1"/>
    </xf>
    <xf numFmtId="43" fontId="21" fillId="0" borderId="21" xfId="0" applyNumberFormat="1" applyFont="1" applyBorder="1" applyAlignment="1">
      <alignment vertical="center"/>
    </xf>
    <xf numFmtId="43" fontId="0" fillId="0" borderId="0" xfId="0" applyNumberFormat="1" applyAlignment="1">
      <alignment vertical="center"/>
    </xf>
    <xf numFmtId="0" fontId="18" fillId="0" borderId="0" xfId="0" applyFont="1"/>
    <xf numFmtId="0" fontId="23" fillId="0" borderId="0" xfId="0" applyFont="1"/>
    <xf numFmtId="0" fontId="23" fillId="0" borderId="0" xfId="0" applyFont="1" applyAlignment="1">
      <alignment wrapText="1"/>
    </xf>
    <xf numFmtId="165" fontId="21" fillId="0" borderId="0" xfId="0" applyNumberFormat="1" applyFont="1" applyAlignment="1">
      <alignment horizontal="center" wrapText="1"/>
    </xf>
    <xf numFmtId="0" fontId="26" fillId="0" borderId="0" xfId="0" applyFont="1" applyAlignment="1">
      <alignment horizontal="left" vertical="center"/>
    </xf>
    <xf numFmtId="0" fontId="23" fillId="0" borderId="0" xfId="0" applyFont="1" applyAlignment="1">
      <alignment horizontal="center" vertical="center"/>
    </xf>
    <xf numFmtId="0" fontId="26" fillId="0" borderId="0" xfId="0" applyFont="1" applyAlignment="1">
      <alignment vertical="center"/>
    </xf>
    <xf numFmtId="0" fontId="23" fillId="0" borderId="0" xfId="0" applyFont="1" applyAlignment="1">
      <alignment horizontal="left" vertical="center"/>
    </xf>
    <xf numFmtId="0" fontId="18" fillId="0" borderId="0" xfId="0" applyFont="1" applyAlignment="1">
      <alignment horizontal="left" vertical="center" wrapText="1"/>
    </xf>
    <xf numFmtId="0" fontId="0" fillId="2" borderId="2" xfId="0" applyFill="1" applyBorder="1" applyAlignment="1">
      <alignment vertical="top" wrapText="1"/>
    </xf>
    <xf numFmtId="0" fontId="27" fillId="2" borderId="0" xfId="0" applyFont="1" applyFill="1" applyAlignment="1">
      <alignment horizontal="center" vertical="center" wrapText="1"/>
    </xf>
    <xf numFmtId="0" fontId="29" fillId="2" borderId="2" xfId="2" applyFill="1" applyBorder="1" applyAlignment="1">
      <alignment vertical="top" wrapText="1"/>
    </xf>
    <xf numFmtId="3" fontId="29" fillId="2" borderId="2" xfId="2" applyNumberFormat="1" applyFill="1" applyBorder="1" applyAlignment="1">
      <alignment horizontal="right" vertical="top" wrapText="1"/>
    </xf>
    <xf numFmtId="0" fontId="29" fillId="2" borderId="2" xfId="2" applyFill="1" applyBorder="1" applyAlignment="1">
      <alignment horizontal="right" vertical="top" wrapText="1"/>
    </xf>
    <xf numFmtId="0" fontId="28" fillId="2" borderId="0" xfId="0" applyFont="1" applyFill="1" applyAlignment="1">
      <alignment horizontal="center" vertical="center" wrapText="1"/>
    </xf>
    <xf numFmtId="0" fontId="11" fillId="2" borderId="0" xfId="0" applyFont="1" applyFill="1" applyAlignment="1">
      <alignment horizontal="right" vertical="center" wrapText="1"/>
    </xf>
    <xf numFmtId="3" fontId="15" fillId="0" borderId="0" xfId="0" applyNumberFormat="1" applyFont="1"/>
    <xf numFmtId="164" fontId="15" fillId="0" borderId="0" xfId="0" applyNumberFormat="1" applyFont="1"/>
    <xf numFmtId="3" fontId="11" fillId="2" borderId="2" xfId="0" applyNumberFormat="1" applyFont="1" applyFill="1" applyBorder="1" applyAlignment="1">
      <alignment horizontal="right" vertical="top"/>
    </xf>
    <xf numFmtId="0" fontId="28" fillId="2" borderId="0" xfId="0" applyFont="1" applyFill="1" applyAlignment="1">
      <alignment horizontal="center" vertical="center"/>
    </xf>
    <xf numFmtId="0" fontId="11" fillId="2" borderId="0" xfId="0" applyFont="1" applyFill="1" applyAlignment="1">
      <alignment horizontal="right" vertical="center"/>
    </xf>
    <xf numFmtId="0" fontId="0" fillId="2" borderId="0" xfId="0" applyFill="1" applyAlignment="1">
      <alignment horizontal="center" vertical="center"/>
    </xf>
    <xf numFmtId="0" fontId="11" fillId="2" borderId="0" xfId="0" applyFont="1" applyFill="1" applyAlignment="1">
      <alignment horizontal="center" vertical="center"/>
    </xf>
    <xf numFmtId="0" fontId="0" fillId="2" borderId="0" xfId="0" applyFill="1" applyAlignment="1">
      <alignment horizontal="center" vertical="top"/>
    </xf>
    <xf numFmtId="38" fontId="15" fillId="0" borderId="0" xfId="0" applyNumberFormat="1" applyFont="1"/>
    <xf numFmtId="164" fontId="0" fillId="0" borderId="0" xfId="0" applyNumberFormat="1"/>
    <xf numFmtId="38" fontId="16" fillId="11" borderId="22" xfId="0" applyNumberFormat="1" applyFont="1" applyFill="1" applyBorder="1" applyAlignment="1">
      <alignment horizontal="center" vertical="center" wrapText="1"/>
    </xf>
    <xf numFmtId="0" fontId="16" fillId="0" borderId="0" xfId="0" applyFont="1" applyAlignment="1">
      <alignment vertical="center" wrapText="1"/>
    </xf>
    <xf numFmtId="38" fontId="16" fillId="0" borderId="0" xfId="0" applyNumberFormat="1" applyFont="1" applyAlignment="1">
      <alignment vertical="center" wrapText="1"/>
    </xf>
    <xf numFmtId="0" fontId="30" fillId="2" borderId="0" xfId="0" applyFont="1" applyFill="1" applyAlignment="1">
      <alignment horizontal="center" vertical="center" wrapText="1"/>
    </xf>
    <xf numFmtId="0" fontId="31" fillId="2" borderId="0" xfId="0" applyFont="1" applyFill="1" applyAlignment="1">
      <alignment horizontal="center" vertical="center"/>
    </xf>
    <xf numFmtId="164" fontId="6" fillId="2" borderId="2" xfId="1" applyNumberFormat="1" applyFont="1" applyFill="1" applyBorder="1" applyAlignment="1">
      <alignment vertical="top" wrapText="1"/>
    </xf>
    <xf numFmtId="164" fontId="6" fillId="2" borderId="2" xfId="1" applyNumberFormat="1" applyFont="1" applyFill="1" applyBorder="1" applyAlignment="1">
      <alignment horizontal="right" vertical="top" wrapText="1"/>
    </xf>
    <xf numFmtId="0" fontId="5" fillId="9" borderId="2" xfId="0" applyFont="1" applyFill="1" applyBorder="1" applyAlignment="1">
      <alignment vertical="top" wrapText="1"/>
    </xf>
    <xf numFmtId="0" fontId="10" fillId="2" borderId="5" xfId="0" applyFont="1" applyFill="1" applyBorder="1" applyAlignment="1">
      <alignment horizontal="left" vertical="center" wrapText="1"/>
    </xf>
    <xf numFmtId="0" fontId="10" fillId="2" borderId="6" xfId="0" applyFont="1" applyFill="1" applyBorder="1" applyAlignment="1">
      <alignment horizontal="right" vertical="top" wrapText="1"/>
    </xf>
    <xf numFmtId="0" fontId="10" fillId="2" borderId="7" xfId="0" applyFont="1" applyFill="1" applyBorder="1" applyAlignment="1">
      <alignment horizontal="right" vertical="top" wrapText="1"/>
    </xf>
    <xf numFmtId="0" fontId="10" fillId="2" borderId="6" xfId="0" applyFont="1" applyFill="1" applyBorder="1" applyAlignment="1">
      <alignment horizontal="right" vertical="top"/>
    </xf>
    <xf numFmtId="0" fontId="10" fillId="2" borderId="7" xfId="0" applyFont="1" applyFill="1" applyBorder="1" applyAlignment="1">
      <alignment horizontal="right" vertical="top"/>
    </xf>
    <xf numFmtId="4" fontId="0" fillId="0" borderId="0" xfId="0" applyNumberFormat="1"/>
    <xf numFmtId="0" fontId="5" fillId="5" borderId="2" xfId="0" applyFont="1" applyFill="1" applyBorder="1" applyAlignment="1">
      <alignment vertical="top" wrapText="1"/>
    </xf>
    <xf numFmtId="0" fontId="6" fillId="9" borderId="2" xfId="0" applyFont="1" applyFill="1" applyBorder="1" applyAlignment="1">
      <alignment vertical="top" wrapText="1"/>
    </xf>
    <xf numFmtId="4" fontId="6" fillId="9" borderId="2" xfId="0" applyNumberFormat="1" applyFont="1" applyFill="1" applyBorder="1" applyAlignment="1">
      <alignment horizontal="right" vertical="top" wrapText="1"/>
    </xf>
    <xf numFmtId="0" fontId="6" fillId="9" borderId="2" xfId="0" applyFont="1" applyFill="1" applyBorder="1" applyAlignment="1">
      <alignment horizontal="right" vertical="top" wrapText="1"/>
    </xf>
    <xf numFmtId="0" fontId="36" fillId="3" borderId="2" xfId="0" applyFont="1" applyFill="1" applyBorder="1" applyAlignment="1">
      <alignment horizontal="left"/>
    </xf>
    <xf numFmtId="0" fontId="0" fillId="2" borderId="2" xfId="0" applyFill="1" applyBorder="1" applyAlignment="1">
      <alignment vertical="top"/>
    </xf>
    <xf numFmtId="0" fontId="34" fillId="2" borderId="2" xfId="0" applyFont="1" applyFill="1" applyBorder="1" applyAlignment="1">
      <alignment vertical="top"/>
    </xf>
    <xf numFmtId="0" fontId="35" fillId="2" borderId="2" xfId="0" applyFont="1" applyFill="1" applyBorder="1" applyAlignment="1">
      <alignment vertical="top"/>
    </xf>
    <xf numFmtId="0" fontId="35" fillId="2" borderId="2" xfId="0" applyFont="1" applyFill="1" applyBorder="1" applyAlignment="1">
      <alignment horizontal="right" vertical="top"/>
    </xf>
    <xf numFmtId="3" fontId="35" fillId="2" borderId="2" xfId="0" applyNumberFormat="1" applyFont="1" applyFill="1" applyBorder="1" applyAlignment="1">
      <alignment horizontal="right" vertical="top"/>
    </xf>
    <xf numFmtId="4" fontId="35" fillId="2" borderId="2" xfId="0" applyNumberFormat="1" applyFont="1" applyFill="1" applyBorder="1" applyAlignment="1">
      <alignment horizontal="right" vertical="top"/>
    </xf>
    <xf numFmtId="0" fontId="37" fillId="2" borderId="0" xfId="0" applyFont="1" applyFill="1" applyAlignment="1">
      <alignment horizontal="center" vertical="center"/>
    </xf>
    <xf numFmtId="0" fontId="38" fillId="2" borderId="0" xfId="0" applyFont="1" applyFill="1" applyAlignment="1">
      <alignment horizontal="right" vertical="center"/>
    </xf>
    <xf numFmtId="0" fontId="38" fillId="2" borderId="0" xfId="0" applyFont="1" applyFill="1" applyAlignment="1">
      <alignment horizontal="center" vertical="center"/>
    </xf>
    <xf numFmtId="0" fontId="40" fillId="2" borderId="0" xfId="0" applyFont="1" applyFill="1" applyAlignment="1">
      <alignment horizontal="left" vertical="center"/>
    </xf>
    <xf numFmtId="0" fontId="41" fillId="2" borderId="0" xfId="0" applyFont="1" applyFill="1" applyAlignment="1">
      <alignment horizontal="left" vertical="center"/>
    </xf>
    <xf numFmtId="0" fontId="39" fillId="2" borderId="0" xfId="0" applyFont="1" applyFill="1" applyAlignment="1">
      <alignment vertical="center"/>
    </xf>
    <xf numFmtId="0" fontId="41" fillId="4" borderId="2" xfId="0" applyFont="1" applyFill="1" applyBorder="1" applyAlignment="1">
      <alignment horizontal="left"/>
    </xf>
    <xf numFmtId="3" fontId="39" fillId="2" borderId="2" xfId="0" applyNumberFormat="1" applyFont="1" applyFill="1" applyBorder="1" applyAlignment="1">
      <alignment horizontal="right" vertical="top"/>
    </xf>
    <xf numFmtId="0" fontId="39" fillId="2" borderId="2" xfId="0" applyFont="1" applyFill="1" applyBorder="1" applyAlignment="1">
      <alignment vertical="top"/>
    </xf>
    <xf numFmtId="0" fontId="39" fillId="2" borderId="2" xfId="0" applyFont="1" applyFill="1" applyBorder="1" applyAlignment="1">
      <alignment horizontal="right" vertical="top"/>
    </xf>
    <xf numFmtId="0" fontId="5" fillId="3" borderId="2" xfId="0" applyFont="1" applyFill="1" applyBorder="1" applyAlignment="1">
      <alignment horizontal="left"/>
    </xf>
    <xf numFmtId="0" fontId="9" fillId="2" borderId="2" xfId="0" applyFont="1" applyFill="1" applyBorder="1" applyAlignment="1">
      <alignment vertical="top"/>
    </xf>
    <xf numFmtId="0" fontId="5" fillId="2" borderId="2" xfId="0" applyFont="1" applyFill="1" applyBorder="1" applyAlignment="1">
      <alignment vertical="top"/>
    </xf>
    <xf numFmtId="0" fontId="6" fillId="2" borderId="2" xfId="0" applyFont="1" applyFill="1" applyBorder="1" applyAlignment="1">
      <alignment vertical="top"/>
    </xf>
    <xf numFmtId="0" fontId="6" fillId="2" borderId="2" xfId="0" applyFont="1" applyFill="1" applyBorder="1" applyAlignment="1">
      <alignment horizontal="right" vertical="top"/>
    </xf>
    <xf numFmtId="3" fontId="6" fillId="2" borderId="2" xfId="0" applyNumberFormat="1" applyFont="1" applyFill="1" applyBorder="1" applyAlignment="1">
      <alignment horizontal="right" vertical="top"/>
    </xf>
    <xf numFmtId="4" fontId="6" fillId="2" borderId="2" xfId="0" applyNumberFormat="1" applyFont="1" applyFill="1" applyBorder="1" applyAlignment="1">
      <alignment horizontal="right" vertical="top"/>
    </xf>
    <xf numFmtId="0" fontId="43" fillId="2" borderId="2" xfId="0" applyFont="1" applyFill="1" applyBorder="1" applyAlignment="1">
      <alignment vertical="top"/>
    </xf>
    <xf numFmtId="0" fontId="10" fillId="2" borderId="2" xfId="0" applyFont="1" applyFill="1" applyBorder="1" applyAlignment="1">
      <alignment vertical="top"/>
    </xf>
    <xf numFmtId="0" fontId="11" fillId="2" borderId="2" xfId="0" applyFont="1" applyFill="1" applyBorder="1" applyAlignment="1">
      <alignment vertical="top"/>
    </xf>
    <xf numFmtId="4" fontId="11" fillId="2" borderId="2" xfId="0" applyNumberFormat="1" applyFont="1" applyFill="1" applyBorder="1" applyAlignment="1">
      <alignment horizontal="right" vertical="top"/>
    </xf>
    <xf numFmtId="0" fontId="7" fillId="3" borderId="1" xfId="0" applyFont="1" applyFill="1" applyBorder="1" applyAlignment="1">
      <alignment horizontal="left"/>
    </xf>
    <xf numFmtId="0" fontId="8" fillId="2" borderId="0" xfId="0" applyFont="1" applyFill="1" applyAlignment="1">
      <alignment horizontal="center" vertical="center"/>
    </xf>
    <xf numFmtId="0" fontId="9" fillId="2" borderId="0" xfId="0" applyFont="1" applyFill="1" applyAlignment="1">
      <alignment horizontal="right" vertical="center"/>
    </xf>
    <xf numFmtId="0" fontId="27" fillId="2" borderId="0" xfId="0" applyFont="1" applyFill="1" applyAlignment="1">
      <alignment horizontal="center" vertical="center"/>
    </xf>
    <xf numFmtId="0" fontId="9" fillId="2" borderId="0" xfId="0" applyFont="1" applyFill="1" applyAlignment="1">
      <alignment horizontal="center" vertical="center"/>
    </xf>
    <xf numFmtId="0" fontId="11" fillId="2" borderId="2" xfId="0" applyFont="1" applyFill="1" applyBorder="1" applyAlignment="1">
      <alignment horizontal="right" vertical="top"/>
    </xf>
    <xf numFmtId="0" fontId="9" fillId="0" borderId="0" xfId="0" applyFont="1"/>
    <xf numFmtId="0" fontId="10" fillId="4" borderId="2" xfId="0" applyFont="1" applyFill="1" applyBorder="1" applyAlignment="1">
      <alignment horizontal="left"/>
    </xf>
    <xf numFmtId="0" fontId="10" fillId="4" borderId="2" xfId="0" applyFont="1" applyFill="1" applyBorder="1" applyAlignment="1">
      <alignment horizontal="left" wrapText="1"/>
    </xf>
    <xf numFmtId="0" fontId="9" fillId="0" borderId="0" xfId="0" applyFont="1" applyAlignment="1">
      <alignment wrapText="1"/>
    </xf>
    <xf numFmtId="0" fontId="15" fillId="0" borderId="26" xfId="0" applyFont="1" applyBorder="1" applyAlignment="1">
      <alignment vertical="center" wrapText="1"/>
    </xf>
    <xf numFmtId="0" fontId="15" fillId="0" borderId="27" xfId="0" applyFont="1" applyBorder="1" applyAlignment="1">
      <alignment vertical="center" wrapText="1"/>
    </xf>
    <xf numFmtId="164" fontId="17" fillId="9" borderId="27" xfId="0" applyNumberFormat="1" applyFont="1" applyFill="1" applyBorder="1" applyAlignment="1">
      <alignment vertical="center" wrapText="1"/>
    </xf>
    <xf numFmtId="164" fontId="15" fillId="7" borderId="27" xfId="1" applyNumberFormat="1" applyFont="1" applyFill="1" applyBorder="1" applyAlignment="1">
      <alignment vertical="center"/>
    </xf>
    <xf numFmtId="164" fontId="15" fillId="7" borderId="28" xfId="1" applyNumberFormat="1" applyFont="1" applyFill="1" applyBorder="1" applyAlignment="1">
      <alignment vertical="center"/>
    </xf>
    <xf numFmtId="164" fontId="17" fillId="9" borderId="12" xfId="0" applyNumberFormat="1" applyFont="1" applyFill="1" applyBorder="1" applyAlignment="1">
      <alignment vertical="center" wrapText="1"/>
    </xf>
    <xf numFmtId="164" fontId="15" fillId="7" borderId="12" xfId="1" applyNumberFormat="1" applyFont="1" applyFill="1" applyBorder="1" applyAlignment="1">
      <alignment vertical="center"/>
    </xf>
    <xf numFmtId="164" fontId="15" fillId="7" borderId="13" xfId="1" applyNumberFormat="1" applyFont="1" applyFill="1" applyBorder="1" applyAlignment="1">
      <alignment vertical="center"/>
    </xf>
    <xf numFmtId="164" fontId="16" fillId="5" borderId="18" xfId="0" applyNumberFormat="1" applyFont="1" applyFill="1" applyBorder="1" applyAlignment="1">
      <alignment vertical="center" wrapText="1"/>
    </xf>
    <xf numFmtId="164" fontId="16" fillId="5" borderId="19" xfId="0" applyNumberFormat="1" applyFont="1" applyFill="1" applyBorder="1" applyAlignment="1">
      <alignment vertical="center" wrapText="1"/>
    </xf>
    <xf numFmtId="38" fontId="16" fillId="11" borderId="22" xfId="0" applyNumberFormat="1" applyFont="1" applyFill="1" applyBorder="1" applyAlignment="1">
      <alignment vertical="center" wrapText="1"/>
    </xf>
    <xf numFmtId="0" fontId="45" fillId="0" borderId="0" xfId="0" applyFont="1" applyAlignment="1">
      <alignment vertical="center"/>
    </xf>
    <xf numFmtId="0" fontId="10" fillId="2" borderId="0" xfId="0" applyFont="1" applyFill="1" applyAlignment="1">
      <alignment horizontal="center" vertical="center" wrapText="1"/>
    </xf>
    <xf numFmtId="164" fontId="15" fillId="8" borderId="27" xfId="1" applyNumberFormat="1" applyFont="1" applyFill="1" applyBorder="1" applyAlignment="1">
      <alignment vertical="center"/>
    </xf>
    <xf numFmtId="164" fontId="15" fillId="8" borderId="28" xfId="1" applyNumberFormat="1" applyFont="1" applyFill="1" applyBorder="1" applyAlignment="1">
      <alignment vertical="center"/>
    </xf>
    <xf numFmtId="164" fontId="15" fillId="8" borderId="12" xfId="1" applyNumberFormat="1" applyFont="1" applyFill="1" applyBorder="1" applyAlignment="1">
      <alignment vertical="center"/>
    </xf>
    <xf numFmtId="164" fontId="15" fillId="8" borderId="13" xfId="1" applyNumberFormat="1" applyFont="1" applyFill="1" applyBorder="1" applyAlignment="1">
      <alignment vertical="center"/>
    </xf>
    <xf numFmtId="164" fontId="16" fillId="5" borderId="22" xfId="0" applyNumberFormat="1" applyFont="1" applyFill="1" applyBorder="1" applyAlignment="1">
      <alignment vertical="center" wrapText="1"/>
    </xf>
    <xf numFmtId="0" fontId="16" fillId="0" borderId="18" xfId="0" applyFont="1" applyBorder="1" applyAlignment="1">
      <alignment horizontal="center" wrapText="1"/>
    </xf>
    <xf numFmtId="38" fontId="45" fillId="0" borderId="22" xfId="0" applyNumberFormat="1" applyFont="1" applyBorder="1" applyAlignment="1">
      <alignment vertical="center" wrapText="1"/>
    </xf>
    <xf numFmtId="0" fontId="29" fillId="2" borderId="2" xfId="2" applyFill="1" applyBorder="1" applyAlignment="1">
      <alignment vertical="top"/>
    </xf>
    <xf numFmtId="0" fontId="29" fillId="2" borderId="2" xfId="2" applyFill="1" applyBorder="1" applyAlignment="1">
      <alignment horizontal="right" vertical="top"/>
    </xf>
    <xf numFmtId="3" fontId="29" fillId="2" borderId="2" xfId="2" applyNumberFormat="1" applyFill="1" applyBorder="1" applyAlignment="1">
      <alignment horizontal="right" vertical="top"/>
    </xf>
    <xf numFmtId="0" fontId="0" fillId="0" borderId="0" xfId="0" applyAlignment="1">
      <alignment horizontal="center" wrapText="1"/>
    </xf>
    <xf numFmtId="0" fontId="5" fillId="3" borderId="2" xfId="0" applyFont="1" applyFill="1" applyBorder="1" applyAlignment="1">
      <alignment horizontal="left" wrapText="1"/>
    </xf>
    <xf numFmtId="0" fontId="9" fillId="2" borderId="2" xfId="0" applyFont="1" applyFill="1" applyBorder="1" applyAlignment="1">
      <alignment vertical="top" wrapText="1"/>
    </xf>
    <xf numFmtId="0" fontId="43" fillId="2" borderId="2" xfId="0" applyFont="1" applyFill="1" applyBorder="1" applyAlignment="1">
      <alignment vertical="top" wrapText="1"/>
    </xf>
    <xf numFmtId="0" fontId="0" fillId="2" borderId="0" xfId="0" applyFill="1" applyAlignment="1">
      <alignment wrapText="1"/>
    </xf>
    <xf numFmtId="0" fontId="41" fillId="2" borderId="0" xfId="0" applyFont="1" applyFill="1" applyAlignment="1">
      <alignment horizontal="left" vertical="center" wrapText="1"/>
    </xf>
    <xf numFmtId="0" fontId="39" fillId="2" borderId="0" xfId="0" applyFont="1" applyFill="1" applyAlignment="1">
      <alignment vertical="center" wrapText="1"/>
    </xf>
    <xf numFmtId="0" fontId="41" fillId="4" borderId="2" xfId="0" applyFont="1" applyFill="1" applyBorder="1" applyAlignment="1">
      <alignment horizontal="left" wrapText="1"/>
    </xf>
    <xf numFmtId="3" fontId="39" fillId="2" borderId="2" xfId="0" applyNumberFormat="1" applyFont="1" applyFill="1" applyBorder="1" applyAlignment="1">
      <alignment horizontal="right" vertical="top" wrapText="1"/>
    </xf>
    <xf numFmtId="0" fontId="42" fillId="2" borderId="0" xfId="0" applyFont="1" applyFill="1" applyAlignment="1">
      <alignment horizontal="center" vertical="center" wrapText="1"/>
    </xf>
    <xf numFmtId="0" fontId="39" fillId="2" borderId="0" xfId="0" applyFont="1" applyFill="1" applyAlignment="1">
      <alignment horizontal="right" vertical="center" wrapText="1"/>
    </xf>
    <xf numFmtId="0" fontId="39" fillId="2" borderId="0" xfId="0" applyFont="1" applyFill="1" applyAlignment="1">
      <alignment horizontal="center" vertical="center" wrapText="1"/>
    </xf>
    <xf numFmtId="0" fontId="47" fillId="2" borderId="0" xfId="0" applyFont="1" applyFill="1" applyAlignment="1">
      <alignment horizontal="center" vertical="center"/>
    </xf>
    <xf numFmtId="3" fontId="0" fillId="0" borderId="0" xfId="0" applyNumberFormat="1"/>
    <xf numFmtId="164" fontId="17" fillId="13" borderId="9" xfId="0" applyNumberFormat="1" applyFont="1" applyFill="1" applyBorder="1" applyAlignment="1">
      <alignment vertical="center" wrapText="1"/>
    </xf>
    <xf numFmtId="43" fontId="0" fillId="13" borderId="0" xfId="1" applyFont="1" applyFill="1"/>
    <xf numFmtId="0" fontId="0" fillId="13" borderId="0" xfId="0" applyFill="1"/>
    <xf numFmtId="43" fontId="0" fillId="0" borderId="0" xfId="0" applyNumberFormat="1"/>
    <xf numFmtId="4" fontId="15" fillId="0" borderId="0" xfId="0" applyNumberFormat="1" applyFont="1" applyAlignment="1">
      <alignment vertical="center"/>
    </xf>
    <xf numFmtId="164" fontId="15" fillId="14" borderId="27" xfId="1" applyNumberFormat="1" applyFont="1" applyFill="1" applyBorder="1" applyAlignment="1">
      <alignment vertical="center"/>
    </xf>
    <xf numFmtId="164" fontId="15" fillId="14" borderId="28" xfId="1" applyNumberFormat="1" applyFont="1" applyFill="1" applyBorder="1" applyAlignment="1">
      <alignment vertical="center"/>
    </xf>
    <xf numFmtId="164" fontId="15" fillId="15" borderId="27" xfId="1" applyNumberFormat="1" applyFont="1" applyFill="1" applyBorder="1" applyAlignment="1">
      <alignment vertical="center"/>
    </xf>
    <xf numFmtId="164" fontId="15" fillId="15" borderId="28" xfId="1" applyNumberFormat="1" applyFont="1" applyFill="1" applyBorder="1" applyAlignment="1">
      <alignment vertical="center"/>
    </xf>
    <xf numFmtId="164" fontId="15" fillId="15" borderId="15" xfId="1" applyNumberFormat="1" applyFont="1" applyFill="1" applyBorder="1" applyAlignment="1">
      <alignment vertical="center"/>
    </xf>
    <xf numFmtId="164" fontId="15" fillId="15" borderId="16" xfId="1" applyNumberFormat="1" applyFont="1" applyFill="1" applyBorder="1" applyAlignment="1">
      <alignment vertical="center"/>
    </xf>
    <xf numFmtId="0" fontId="15" fillId="0" borderId="26"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8" xfId="0" applyFont="1" applyBorder="1" applyAlignment="1">
      <alignment horizontal="center"/>
    </xf>
    <xf numFmtId="0" fontId="15" fillId="0" borderId="9" xfId="0" applyFont="1" applyBorder="1"/>
    <xf numFmtId="0" fontId="15" fillId="0" borderId="11" xfId="0" applyFont="1" applyBorder="1" applyAlignment="1">
      <alignment horizontal="center" vertical="center" wrapText="1"/>
    </xf>
    <xf numFmtId="0" fontId="15" fillId="0" borderId="12" xfId="0" applyFont="1" applyBorder="1" applyAlignment="1">
      <alignment vertical="center" wrapText="1"/>
    </xf>
    <xf numFmtId="0" fontId="15" fillId="0" borderId="11" xfId="0" applyFont="1" applyBorder="1"/>
    <xf numFmtId="0" fontId="15" fillId="0" borderId="12" xfId="0" applyFont="1" applyBorder="1"/>
    <xf numFmtId="0" fontId="15" fillId="0" borderId="8" xfId="0" applyFont="1" applyBorder="1"/>
    <xf numFmtId="0" fontId="15" fillId="0" borderId="11" xfId="0" applyFont="1" applyBorder="1" applyAlignment="1">
      <alignment vertical="center" wrapText="1"/>
    </xf>
    <xf numFmtId="164" fontId="15" fillId="14" borderId="9" xfId="1" applyNumberFormat="1" applyFont="1" applyFill="1" applyBorder="1" applyAlignment="1">
      <alignment vertical="center"/>
    </xf>
    <xf numFmtId="164" fontId="15" fillId="14" borderId="10" xfId="1" applyNumberFormat="1" applyFont="1" applyFill="1" applyBorder="1" applyAlignment="1">
      <alignment vertical="center"/>
    </xf>
    <xf numFmtId="164" fontId="15" fillId="15" borderId="9" xfId="1" applyNumberFormat="1" applyFont="1" applyFill="1" applyBorder="1" applyAlignment="1">
      <alignment vertical="center"/>
    </xf>
    <xf numFmtId="164" fontId="15" fillId="15" borderId="10" xfId="1" applyNumberFormat="1" applyFont="1" applyFill="1" applyBorder="1" applyAlignment="1">
      <alignment vertical="center"/>
    </xf>
    <xf numFmtId="0" fontId="0" fillId="0" borderId="8" xfId="0" applyBorder="1"/>
    <xf numFmtId="0" fontId="0" fillId="0" borderId="9" xfId="0" applyBorder="1"/>
    <xf numFmtId="0" fontId="0" fillId="0" borderId="11" xfId="0" applyBorder="1"/>
    <xf numFmtId="0" fontId="0" fillId="0" borderId="12" xfId="0" applyBorder="1"/>
    <xf numFmtId="164" fontId="16" fillId="5" borderId="15" xfId="0" applyNumberFormat="1" applyFont="1" applyFill="1" applyBorder="1" applyAlignment="1">
      <alignment vertical="center" wrapText="1"/>
    </xf>
    <xf numFmtId="164" fontId="16" fillId="5" borderId="32" xfId="0" applyNumberFormat="1" applyFont="1" applyFill="1" applyBorder="1" applyAlignment="1">
      <alignment vertical="center" wrapText="1"/>
    </xf>
    <xf numFmtId="164" fontId="17" fillId="5" borderId="32" xfId="1" applyNumberFormat="1" applyFont="1" applyFill="1" applyBorder="1" applyAlignment="1">
      <alignment vertical="center"/>
    </xf>
    <xf numFmtId="164" fontId="15" fillId="5" borderId="15" xfId="1" applyNumberFormat="1" applyFont="1" applyFill="1" applyBorder="1" applyAlignment="1">
      <alignment vertical="center"/>
    </xf>
    <xf numFmtId="164" fontId="15" fillId="15" borderId="12" xfId="1" applyNumberFormat="1" applyFont="1" applyFill="1" applyBorder="1" applyAlignment="1">
      <alignment vertical="center"/>
    </xf>
    <xf numFmtId="164" fontId="15" fillId="15" borderId="13" xfId="1" applyNumberFormat="1" applyFont="1" applyFill="1" applyBorder="1" applyAlignment="1">
      <alignment vertical="center"/>
    </xf>
    <xf numFmtId="0" fontId="0" fillId="0" borderId="27" xfId="0" applyBorder="1" applyAlignment="1">
      <alignment horizontal="center"/>
    </xf>
    <xf numFmtId="0" fontId="0" fillId="0" borderId="9" xfId="0" applyBorder="1" applyAlignment="1">
      <alignment horizontal="center"/>
    </xf>
    <xf numFmtId="0" fontId="0" fillId="0" borderId="15" xfId="0" applyBorder="1" applyAlignment="1">
      <alignment horizontal="center"/>
    </xf>
    <xf numFmtId="0" fontId="46" fillId="0" borderId="0" xfId="0" applyFont="1"/>
    <xf numFmtId="0" fontId="14" fillId="0" borderId="0" xfId="0" applyFont="1"/>
    <xf numFmtId="0" fontId="0" fillId="9" borderId="29" xfId="0" applyFill="1" applyBorder="1" applyAlignment="1">
      <alignment horizontal="center"/>
    </xf>
    <xf numFmtId="0" fontId="0" fillId="9" borderId="12" xfId="0" applyFill="1" applyBorder="1" applyAlignment="1">
      <alignment horizontal="center"/>
    </xf>
    <xf numFmtId="0" fontId="46" fillId="0" borderId="17" xfId="0" applyFont="1" applyBorder="1" applyAlignment="1">
      <alignment horizontal="center"/>
    </xf>
    <xf numFmtId="0" fontId="46" fillId="0" borderId="18" xfId="0" applyFont="1" applyBorder="1" applyAlignment="1">
      <alignment horizontal="center"/>
    </xf>
    <xf numFmtId="0" fontId="46" fillId="0" borderId="19" xfId="0" applyFont="1" applyBorder="1" applyAlignment="1">
      <alignment horizontal="center"/>
    </xf>
    <xf numFmtId="164" fontId="0" fillId="0" borderId="15" xfId="1" applyNumberFormat="1" applyFont="1" applyBorder="1" applyAlignment="1">
      <alignment horizontal="right"/>
    </xf>
    <xf numFmtId="164" fontId="0" fillId="0" borderId="16" xfId="1" applyNumberFormat="1" applyFont="1" applyBorder="1" applyAlignment="1">
      <alignment horizontal="right"/>
    </xf>
    <xf numFmtId="164" fontId="0" fillId="0" borderId="9" xfId="1" applyNumberFormat="1" applyFont="1" applyBorder="1" applyAlignment="1">
      <alignment horizontal="right"/>
    </xf>
    <xf numFmtId="164" fontId="0" fillId="0" borderId="10" xfId="1" applyNumberFormat="1" applyFont="1" applyBorder="1" applyAlignment="1">
      <alignment horizontal="right"/>
    </xf>
    <xf numFmtId="38" fontId="46" fillId="9" borderId="29" xfId="1" applyNumberFormat="1" applyFont="1" applyFill="1" applyBorder="1" applyAlignment="1">
      <alignment horizontal="right"/>
    </xf>
    <xf numFmtId="38" fontId="46" fillId="9" borderId="34" xfId="1" applyNumberFormat="1" applyFont="1" applyFill="1" applyBorder="1" applyAlignment="1">
      <alignment horizontal="right"/>
    </xf>
    <xf numFmtId="164" fontId="0" fillId="0" borderId="27" xfId="1" applyNumberFormat="1" applyFont="1" applyBorder="1" applyAlignment="1">
      <alignment horizontal="right"/>
    </xf>
    <xf numFmtId="164" fontId="0" fillId="0" borderId="28" xfId="1" applyNumberFormat="1" applyFont="1" applyBorder="1" applyAlignment="1">
      <alignment horizontal="right"/>
    </xf>
    <xf numFmtId="38" fontId="46" fillId="9" borderId="12" xfId="1" applyNumberFormat="1" applyFont="1" applyFill="1" applyBorder="1" applyAlignment="1">
      <alignment horizontal="right"/>
    </xf>
    <xf numFmtId="38" fontId="46" fillId="9" borderId="13" xfId="1" applyNumberFormat="1" applyFont="1" applyFill="1" applyBorder="1" applyAlignment="1">
      <alignment horizontal="right"/>
    </xf>
    <xf numFmtId="164" fontId="0" fillId="0" borderId="0" xfId="1" applyNumberFormat="1" applyFont="1" applyBorder="1"/>
    <xf numFmtId="38" fontId="46" fillId="0" borderId="9" xfId="1" applyNumberFormat="1" applyFont="1" applyFill="1" applyBorder="1" applyAlignment="1">
      <alignment horizontal="right"/>
    </xf>
    <xf numFmtId="38" fontId="46" fillId="0" borderId="27" xfId="1" applyNumberFormat="1" applyFont="1" applyFill="1" applyBorder="1" applyAlignment="1">
      <alignment horizontal="right"/>
    </xf>
    <xf numFmtId="164" fontId="46" fillId="0" borderId="0" xfId="1" applyNumberFormat="1" applyFont="1"/>
    <xf numFmtId="0" fontId="48" fillId="2" borderId="2" xfId="0" applyFont="1" applyFill="1" applyBorder="1" applyAlignment="1">
      <alignment vertical="top" wrapText="1"/>
    </xf>
    <xf numFmtId="164" fontId="16" fillId="5" borderId="40" xfId="0" applyNumberFormat="1" applyFont="1" applyFill="1" applyBorder="1" applyAlignment="1">
      <alignment vertical="center" wrapText="1"/>
    </xf>
    <xf numFmtId="164" fontId="16" fillId="5" borderId="42" xfId="0" applyNumberFormat="1" applyFont="1" applyFill="1" applyBorder="1" applyAlignment="1">
      <alignment vertical="center" wrapText="1"/>
    </xf>
    <xf numFmtId="38" fontId="16" fillId="11" borderId="44" xfId="0" applyNumberFormat="1" applyFont="1" applyFill="1" applyBorder="1" applyAlignment="1">
      <alignment vertical="center" wrapText="1"/>
    </xf>
    <xf numFmtId="38" fontId="16" fillId="11" borderId="45" xfId="0" applyNumberFormat="1" applyFont="1" applyFill="1" applyBorder="1" applyAlignment="1">
      <alignment vertical="center" wrapText="1"/>
    </xf>
    <xf numFmtId="38" fontId="45" fillId="0" borderId="18" xfId="0" applyNumberFormat="1" applyFont="1" applyBorder="1" applyAlignment="1">
      <alignment vertical="center" wrapText="1"/>
    </xf>
    <xf numFmtId="38" fontId="16" fillId="11" borderId="18" xfId="0" applyNumberFormat="1" applyFont="1" applyFill="1" applyBorder="1" applyAlignment="1">
      <alignment vertical="center" wrapText="1"/>
    </xf>
    <xf numFmtId="38" fontId="16" fillId="11" borderId="19" xfId="0" applyNumberFormat="1" applyFont="1" applyFill="1" applyBorder="1" applyAlignment="1">
      <alignment vertical="center" wrapText="1"/>
    </xf>
    <xf numFmtId="164" fontId="0" fillId="0" borderId="27" xfId="1" applyNumberFormat="1" applyFont="1" applyBorder="1"/>
    <xf numFmtId="164" fontId="0" fillId="0" borderId="9" xfId="1" applyNumberFormat="1" applyFont="1" applyBorder="1"/>
    <xf numFmtId="0" fontId="0" fillId="0" borderId="27" xfId="0" applyBorder="1" applyAlignment="1">
      <alignment horizontal="left"/>
    </xf>
    <xf numFmtId="0" fontId="0" fillId="0" borderId="9" xfId="0" applyBorder="1" applyAlignment="1">
      <alignment horizontal="left"/>
    </xf>
    <xf numFmtId="0" fontId="46" fillId="9" borderId="12" xfId="0" applyFont="1" applyFill="1" applyBorder="1" applyAlignment="1">
      <alignment horizontal="left"/>
    </xf>
    <xf numFmtId="0" fontId="46" fillId="0" borderId="46" xfId="0" applyFont="1" applyBorder="1" applyAlignment="1">
      <alignment horizontal="center" vertical="center"/>
    </xf>
    <xf numFmtId="0" fontId="46" fillId="0" borderId="41" xfId="0" applyFont="1" applyBorder="1" applyAlignment="1">
      <alignment horizontal="center" vertical="center"/>
    </xf>
    <xf numFmtId="0" fontId="46" fillId="0" borderId="40" xfId="0" applyFont="1" applyBorder="1" applyAlignment="1">
      <alignment horizontal="center" vertical="center"/>
    </xf>
    <xf numFmtId="167" fontId="46" fillId="0" borderId="40" xfId="0" applyNumberFormat="1" applyFont="1" applyBorder="1" applyAlignment="1">
      <alignment horizontal="center" vertical="center"/>
    </xf>
    <xf numFmtId="167" fontId="46" fillId="0" borderId="42" xfId="0" applyNumberFormat="1" applyFont="1" applyBorder="1" applyAlignment="1">
      <alignment horizontal="center" vertical="center"/>
    </xf>
    <xf numFmtId="164" fontId="46" fillId="10" borderId="27" xfId="0" applyNumberFormat="1" applyFont="1" applyFill="1" applyBorder="1"/>
    <xf numFmtId="164" fontId="46" fillId="10" borderId="9" xfId="0" applyNumberFormat="1" applyFont="1" applyFill="1" applyBorder="1"/>
    <xf numFmtId="0" fontId="46" fillId="9" borderId="9" xfId="0" applyFont="1" applyFill="1" applyBorder="1" applyAlignment="1">
      <alignment horizontal="left"/>
    </xf>
    <xf numFmtId="38" fontId="46" fillId="9" borderId="9" xfId="1" applyNumberFormat="1" applyFont="1" applyFill="1" applyBorder="1" applyAlignment="1">
      <alignment horizontal="right"/>
    </xf>
    <xf numFmtId="0" fontId="40" fillId="12" borderId="0" xfId="0" applyFont="1" applyFill="1" applyAlignment="1">
      <alignment horizontal="left" vertical="center" wrapText="1"/>
    </xf>
    <xf numFmtId="0" fontId="40" fillId="2" borderId="0" xfId="0" applyFont="1" applyFill="1" applyAlignment="1">
      <alignment horizontal="left" vertical="center" wrapText="1"/>
    </xf>
    <xf numFmtId="164" fontId="0" fillId="0" borderId="0" xfId="1" applyNumberFormat="1" applyFont="1" applyAlignment="1">
      <alignment wrapText="1"/>
    </xf>
    <xf numFmtId="0" fontId="0" fillId="0" borderId="28"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26" xfId="0" applyBorder="1" applyAlignment="1">
      <alignment horizontal="center" vertical="center"/>
    </xf>
    <xf numFmtId="0" fontId="0" fillId="0" borderId="8" xfId="0" applyBorder="1" applyAlignment="1">
      <alignment horizontal="center" vertical="center"/>
    </xf>
    <xf numFmtId="0" fontId="0" fillId="0" borderId="11" xfId="0" applyBorder="1" applyAlignment="1">
      <alignment horizontal="center" vertical="center"/>
    </xf>
    <xf numFmtId="0" fontId="0" fillId="0" borderId="27" xfId="0" applyBorder="1" applyAlignment="1">
      <alignment horizontal="center" vertical="center"/>
    </xf>
    <xf numFmtId="0" fontId="0" fillId="0" borderId="35" xfId="0" applyBorder="1" applyAlignment="1">
      <alignment horizontal="center" vertical="center"/>
    </xf>
    <xf numFmtId="0" fontId="0" fillId="0" borderId="14" xfId="0" applyBorder="1" applyAlignment="1">
      <alignment horizontal="center" vertical="center"/>
    </xf>
    <xf numFmtId="0" fontId="32" fillId="2" borderId="0" xfId="0" applyFont="1" applyFill="1" applyAlignment="1">
      <alignment horizontal="left" vertical="center" wrapText="1"/>
    </xf>
    <xf numFmtId="0" fontId="33" fillId="2" borderId="0" xfId="0" applyFont="1" applyFill="1" applyAlignment="1">
      <alignment horizontal="left" vertical="center" wrapText="1"/>
    </xf>
    <xf numFmtId="0" fontId="34" fillId="2" borderId="0" xfId="0" applyFont="1" applyFill="1" applyAlignment="1">
      <alignment horizontal="left" vertical="center" wrapText="1"/>
    </xf>
    <xf numFmtId="0" fontId="4" fillId="2" borderId="0" xfId="0" applyFont="1" applyFill="1" applyAlignment="1">
      <alignment horizontal="left" vertical="center"/>
    </xf>
    <xf numFmtId="0" fontId="5" fillId="2" borderId="0" xfId="0" applyFont="1" applyFill="1" applyAlignment="1">
      <alignment horizontal="left" vertical="center"/>
    </xf>
    <xf numFmtId="164" fontId="15" fillId="14" borderId="12" xfId="1" applyNumberFormat="1" applyFont="1" applyFill="1" applyBorder="1" applyAlignment="1">
      <alignment vertical="center"/>
    </xf>
    <xf numFmtId="164" fontId="15" fillId="14" borderId="13" xfId="1" applyNumberFormat="1" applyFont="1" applyFill="1" applyBorder="1" applyAlignment="1">
      <alignment vertical="center"/>
    </xf>
    <xf numFmtId="167" fontId="46" fillId="0" borderId="47" xfId="0" applyNumberFormat="1" applyFont="1" applyBorder="1" applyAlignment="1">
      <alignment horizontal="center" vertical="center"/>
    </xf>
    <xf numFmtId="164" fontId="0" fillId="0" borderId="8" xfId="1" applyNumberFormat="1" applyFont="1" applyBorder="1" applyAlignment="1">
      <alignment horizontal="right"/>
    </xf>
    <xf numFmtId="38" fontId="46" fillId="9" borderId="10" xfId="1" applyNumberFormat="1" applyFont="1" applyFill="1" applyBorder="1" applyAlignment="1">
      <alignment horizontal="right"/>
    </xf>
    <xf numFmtId="164" fontId="0" fillId="0" borderId="33" xfId="1" applyNumberFormat="1" applyFont="1" applyBorder="1" applyAlignment="1">
      <alignment horizontal="right"/>
    </xf>
    <xf numFmtId="164" fontId="0" fillId="0" borderId="29" xfId="1" applyNumberFormat="1" applyFont="1" applyBorder="1" applyAlignment="1">
      <alignment horizontal="right"/>
    </xf>
    <xf numFmtId="38" fontId="46" fillId="5" borderId="22" xfId="1" applyNumberFormat="1" applyFont="1" applyFill="1" applyBorder="1" applyAlignment="1">
      <alignment horizontal="right"/>
    </xf>
    <xf numFmtId="164" fontId="46" fillId="5" borderId="22" xfId="1" applyNumberFormat="1" applyFont="1" applyFill="1" applyBorder="1" applyAlignment="1">
      <alignment horizontal="right"/>
    </xf>
    <xf numFmtId="0" fontId="0" fillId="0" borderId="16" xfId="0" applyBorder="1" applyAlignment="1">
      <alignment horizontal="center" vertical="center"/>
    </xf>
    <xf numFmtId="164" fontId="0" fillId="0" borderId="14" xfId="1" applyNumberFormat="1" applyFont="1" applyBorder="1" applyAlignment="1">
      <alignment horizontal="right"/>
    </xf>
    <xf numFmtId="38" fontId="46" fillId="9" borderId="16" xfId="1" applyNumberFormat="1" applyFont="1" applyFill="1" applyBorder="1" applyAlignment="1">
      <alignment horizontal="right"/>
    </xf>
    <xf numFmtId="164" fontId="0" fillId="0" borderId="15" xfId="1" applyNumberFormat="1" applyFont="1" applyBorder="1"/>
    <xf numFmtId="167" fontId="46" fillId="0" borderId="22" xfId="0" applyNumberFormat="1" applyFont="1"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164" fontId="17" fillId="9" borderId="15" xfId="1" applyNumberFormat="1" applyFont="1" applyFill="1" applyBorder="1" applyAlignment="1">
      <alignment vertical="center"/>
    </xf>
    <xf numFmtId="164" fontId="15" fillId="9" borderId="15" xfId="1" applyNumberFormat="1" applyFont="1" applyFill="1" applyBorder="1" applyAlignment="1">
      <alignment vertical="center"/>
    </xf>
    <xf numFmtId="164" fontId="17" fillId="5" borderId="15" xfId="1" applyNumberFormat="1" applyFont="1" applyFill="1" applyBorder="1" applyAlignment="1">
      <alignment vertical="center"/>
    </xf>
    <xf numFmtId="164" fontId="15" fillId="0" borderId="0" xfId="1" applyNumberFormat="1" applyFont="1" applyFill="1"/>
    <xf numFmtId="164" fontId="15" fillId="0" borderId="15" xfId="1" applyNumberFormat="1" applyFont="1" applyFill="1" applyBorder="1" applyAlignment="1">
      <alignment vertical="center"/>
    </xf>
    <xf numFmtId="164" fontId="17" fillId="6" borderId="15" xfId="1" applyNumberFormat="1" applyFont="1" applyFill="1" applyBorder="1" applyAlignment="1">
      <alignment vertical="center"/>
    </xf>
    <xf numFmtId="164" fontId="17" fillId="16" borderId="15" xfId="1" applyNumberFormat="1" applyFont="1" applyFill="1" applyBorder="1" applyAlignment="1">
      <alignment vertical="center"/>
    </xf>
    <xf numFmtId="0" fontId="5" fillId="6" borderId="2" xfId="0" applyFont="1" applyFill="1" applyBorder="1" applyAlignment="1">
      <alignment vertical="top" wrapText="1"/>
    </xf>
    <xf numFmtId="164" fontId="17" fillId="5" borderId="9" xfId="0" applyNumberFormat="1" applyFont="1" applyFill="1" applyBorder="1" applyAlignment="1">
      <alignment vertical="center" wrapText="1"/>
    </xf>
    <xf numFmtId="164" fontId="17" fillId="6" borderId="15" xfId="0" applyNumberFormat="1" applyFont="1" applyFill="1" applyBorder="1" applyAlignment="1">
      <alignment vertical="center" wrapText="1"/>
    </xf>
    <xf numFmtId="0" fontId="36" fillId="3" borderId="0" xfId="0" applyFont="1" applyFill="1" applyAlignment="1">
      <alignment horizontal="left"/>
    </xf>
    <xf numFmtId="0" fontId="2" fillId="2" borderId="0" xfId="0" applyFont="1" applyFill="1" applyAlignment="1">
      <alignment vertical="center" wrapText="1"/>
    </xf>
    <xf numFmtId="0" fontId="6" fillId="2" borderId="0" xfId="0" applyFont="1" applyFill="1" applyAlignment="1">
      <alignment vertical="center"/>
    </xf>
    <xf numFmtId="0" fontId="5" fillId="3" borderId="0" xfId="0" applyFont="1" applyFill="1" applyAlignment="1">
      <alignment horizontal="left"/>
    </xf>
    <xf numFmtId="0" fontId="6" fillId="2" borderId="0" xfId="0" applyFont="1" applyFill="1" applyAlignment="1">
      <alignment horizontal="right" vertical="top"/>
    </xf>
    <xf numFmtId="3" fontId="6" fillId="2" borderId="0" xfId="0" applyNumberFormat="1" applyFont="1" applyFill="1" applyAlignment="1">
      <alignment horizontal="right" vertical="top"/>
    </xf>
    <xf numFmtId="4" fontId="6" fillId="2" borderId="0" xfId="0" applyNumberFormat="1" applyFont="1" applyFill="1" applyAlignment="1">
      <alignment horizontal="right" vertical="top"/>
    </xf>
    <xf numFmtId="4" fontId="11" fillId="2" borderId="0" xfId="0" applyNumberFormat="1" applyFont="1" applyFill="1" applyAlignment="1">
      <alignment horizontal="right" vertical="top"/>
    </xf>
    <xf numFmtId="164" fontId="15" fillId="13" borderId="15" xfId="1" applyNumberFormat="1" applyFont="1" applyFill="1" applyBorder="1" applyAlignment="1">
      <alignment vertical="center"/>
    </xf>
    <xf numFmtId="164" fontId="15" fillId="17" borderId="0" xfId="1" applyNumberFormat="1" applyFont="1" applyFill="1"/>
    <xf numFmtId="164" fontId="17" fillId="9" borderId="54" xfId="0" applyNumberFormat="1" applyFont="1" applyFill="1" applyBorder="1" applyAlignment="1">
      <alignment vertical="center" wrapText="1"/>
    </xf>
    <xf numFmtId="164" fontId="17" fillId="9" borderId="55" xfId="0" applyNumberFormat="1" applyFont="1" applyFill="1" applyBorder="1" applyAlignment="1">
      <alignment vertical="center" wrapText="1"/>
    </xf>
    <xf numFmtId="164" fontId="17" fillId="9" borderId="56" xfId="0" applyNumberFormat="1" applyFont="1" applyFill="1" applyBorder="1" applyAlignment="1">
      <alignment vertical="center" wrapText="1"/>
    </xf>
    <xf numFmtId="164" fontId="15" fillId="7" borderId="26" xfId="1" applyNumberFormat="1" applyFont="1" applyFill="1" applyBorder="1" applyAlignment="1">
      <alignment vertical="center"/>
    </xf>
    <xf numFmtId="164" fontId="15" fillId="7" borderId="8" xfId="1" applyNumberFormat="1" applyFont="1" applyFill="1" applyBorder="1" applyAlignment="1">
      <alignment vertical="center"/>
    </xf>
    <xf numFmtId="164" fontId="15" fillId="15" borderId="8" xfId="1" applyNumberFormat="1" applyFont="1" applyFill="1" applyBorder="1" applyAlignment="1">
      <alignment vertical="center"/>
    </xf>
    <xf numFmtId="4" fontId="15" fillId="0" borderId="0" xfId="0" applyNumberFormat="1" applyFont="1"/>
    <xf numFmtId="0" fontId="6" fillId="13" borderId="2" xfId="0" applyFont="1" applyFill="1" applyBorder="1" applyAlignment="1">
      <alignment vertical="top" wrapText="1"/>
    </xf>
    <xf numFmtId="3" fontId="6" fillId="13" borderId="2" xfId="0" applyNumberFormat="1" applyFont="1" applyFill="1" applyBorder="1" applyAlignment="1">
      <alignment horizontal="right" vertical="top" wrapText="1"/>
    </xf>
    <xf numFmtId="3" fontId="15" fillId="0" borderId="0" xfId="0" applyNumberFormat="1" applyFont="1" applyAlignment="1">
      <alignment horizontal="left" indent="2"/>
    </xf>
    <xf numFmtId="4" fontId="0" fillId="0" borderId="0" xfId="0" applyNumberFormat="1" applyAlignment="1">
      <alignment wrapText="1"/>
    </xf>
    <xf numFmtId="0" fontId="5" fillId="0" borderId="2" xfId="0" applyFont="1" applyBorder="1" applyAlignment="1">
      <alignment vertical="top" wrapText="1"/>
    </xf>
    <xf numFmtId="0" fontId="6" fillId="0" borderId="2" xfId="0" applyFont="1" applyBorder="1" applyAlignment="1">
      <alignment vertical="top" wrapText="1"/>
    </xf>
    <xf numFmtId="0" fontId="0" fillId="0" borderId="2" xfId="0" applyBorder="1" applyAlignment="1">
      <alignment vertical="top" wrapText="1"/>
    </xf>
    <xf numFmtId="164" fontId="15" fillId="14" borderId="15" xfId="1" applyNumberFormat="1" applyFont="1" applyFill="1" applyBorder="1" applyAlignment="1">
      <alignment vertical="center"/>
    </xf>
    <xf numFmtId="0" fontId="0" fillId="2" borderId="2" xfId="0" applyFill="1" applyBorder="1" applyAlignment="1">
      <alignment vertical="center"/>
    </xf>
    <xf numFmtId="0" fontId="34" fillId="2" borderId="2" xfId="0" applyFont="1" applyFill="1" applyBorder="1" applyAlignment="1">
      <alignment vertical="center"/>
    </xf>
    <xf numFmtId="0" fontId="35" fillId="2" borderId="2" xfId="0" applyFont="1" applyFill="1" applyBorder="1" applyAlignment="1">
      <alignment vertical="center"/>
    </xf>
    <xf numFmtId="0" fontId="35" fillId="2" borderId="2" xfId="0" applyFont="1" applyFill="1" applyBorder="1" applyAlignment="1">
      <alignment horizontal="right" vertical="center"/>
    </xf>
    <xf numFmtId="0" fontId="35" fillId="2" borderId="0" xfId="0" applyFont="1" applyFill="1" applyAlignment="1">
      <alignment horizontal="right" vertical="center"/>
    </xf>
    <xf numFmtId="0" fontId="0" fillId="2" borderId="2" xfId="0" applyFill="1" applyBorder="1" applyAlignment="1">
      <alignment vertical="center" wrapText="1"/>
    </xf>
    <xf numFmtId="0" fontId="5" fillId="2" borderId="2" xfId="0" applyFont="1" applyFill="1" applyBorder="1" applyAlignment="1">
      <alignment vertical="center" wrapText="1"/>
    </xf>
    <xf numFmtId="0" fontId="6" fillId="2" borderId="2" xfId="0" applyFont="1" applyFill="1" applyBorder="1" applyAlignment="1">
      <alignment vertical="center" wrapText="1"/>
    </xf>
    <xf numFmtId="0" fontId="6" fillId="2" borderId="2" xfId="0" applyFont="1" applyFill="1" applyBorder="1" applyAlignment="1">
      <alignment horizontal="right" vertical="center" wrapText="1"/>
    </xf>
    <xf numFmtId="0" fontId="48" fillId="2" borderId="2" xfId="0" applyFont="1" applyFill="1" applyBorder="1" applyAlignment="1">
      <alignment vertical="center" wrapText="1"/>
    </xf>
    <xf numFmtId="0" fontId="10" fillId="2" borderId="2" xfId="0" applyFont="1" applyFill="1" applyBorder="1" applyAlignment="1">
      <alignment vertical="center" wrapText="1"/>
    </xf>
    <xf numFmtId="0" fontId="11" fillId="2" borderId="2" xfId="0" applyFont="1" applyFill="1" applyBorder="1" applyAlignment="1">
      <alignment vertical="center" wrapText="1"/>
    </xf>
    <xf numFmtId="0" fontId="11" fillId="2" borderId="2" xfId="0" applyFont="1" applyFill="1" applyBorder="1" applyAlignment="1">
      <alignment horizontal="right" vertical="center" wrapText="1"/>
    </xf>
    <xf numFmtId="3" fontId="35" fillId="2" borderId="2" xfId="0" applyNumberFormat="1" applyFont="1" applyFill="1" applyBorder="1" applyAlignment="1">
      <alignment horizontal="right" vertical="center"/>
    </xf>
    <xf numFmtId="3" fontId="6" fillId="2" borderId="2" xfId="0" applyNumberFormat="1" applyFont="1" applyFill="1" applyBorder="1" applyAlignment="1">
      <alignment horizontal="right" vertical="center" wrapText="1"/>
    </xf>
    <xf numFmtId="4" fontId="6" fillId="2" borderId="2" xfId="0" applyNumberFormat="1" applyFont="1" applyFill="1" applyBorder="1" applyAlignment="1">
      <alignment horizontal="right" vertical="center" wrapText="1"/>
    </xf>
    <xf numFmtId="4" fontId="35" fillId="2" borderId="2" xfId="0" applyNumberFormat="1" applyFont="1" applyFill="1" applyBorder="1" applyAlignment="1">
      <alignment horizontal="right" vertical="center"/>
    </xf>
    <xf numFmtId="3" fontId="35" fillId="2" borderId="0" xfId="0" applyNumberFormat="1" applyFont="1" applyFill="1" applyAlignment="1">
      <alignment horizontal="right" vertical="center"/>
    </xf>
    <xf numFmtId="4" fontId="35" fillId="2" borderId="0" xfId="0" applyNumberFormat="1" applyFont="1" applyFill="1" applyAlignment="1">
      <alignment horizontal="right" vertical="center"/>
    </xf>
    <xf numFmtId="4" fontId="0" fillId="0" borderId="0" xfId="0" applyNumberFormat="1" applyAlignment="1">
      <alignment vertical="center"/>
    </xf>
    <xf numFmtId="4" fontId="11" fillId="2" borderId="2" xfId="0" applyNumberFormat="1" applyFont="1" applyFill="1" applyBorder="1" applyAlignment="1">
      <alignment horizontal="right" vertical="center" wrapText="1"/>
    </xf>
    <xf numFmtId="38" fontId="6" fillId="2" borderId="2" xfId="0" applyNumberFormat="1" applyFont="1" applyFill="1" applyBorder="1" applyAlignment="1">
      <alignment horizontal="right" vertical="center" wrapText="1"/>
    </xf>
    <xf numFmtId="0" fontId="5" fillId="13" borderId="2" xfId="0" applyFont="1" applyFill="1" applyBorder="1" applyAlignment="1">
      <alignment vertical="center" wrapText="1"/>
    </xf>
    <xf numFmtId="0" fontId="6" fillId="13" borderId="2" xfId="0" applyFont="1" applyFill="1" applyBorder="1" applyAlignment="1">
      <alignment vertical="center" wrapText="1"/>
    </xf>
    <xf numFmtId="38" fontId="6" fillId="13" borderId="2" xfId="0" applyNumberFormat="1" applyFont="1" applyFill="1" applyBorder="1" applyAlignment="1">
      <alignment horizontal="right" vertical="center" wrapText="1"/>
    </xf>
    <xf numFmtId="0" fontId="5" fillId="13" borderId="2" xfId="0" applyFont="1" applyFill="1" applyBorder="1" applyAlignment="1">
      <alignment vertical="top" wrapText="1"/>
    </xf>
    <xf numFmtId="38" fontId="6" fillId="13" borderId="2" xfId="0" applyNumberFormat="1" applyFont="1" applyFill="1" applyBorder="1" applyAlignment="1">
      <alignment horizontal="right" vertical="top" wrapText="1"/>
    </xf>
    <xf numFmtId="0" fontId="49" fillId="0" borderId="0" xfId="0" applyFont="1"/>
    <xf numFmtId="0" fontId="49" fillId="2" borderId="0" xfId="0" applyFont="1" applyFill="1" applyAlignment="1">
      <alignment horizontal="left" vertical="center"/>
    </xf>
    <xf numFmtId="0" fontId="50" fillId="2" borderId="0" xfId="0" applyFont="1" applyFill="1" applyAlignment="1">
      <alignment horizontal="left" vertical="center"/>
    </xf>
    <xf numFmtId="0" fontId="49" fillId="2" borderId="0" xfId="0" applyFont="1" applyFill="1" applyAlignment="1">
      <alignment vertical="center"/>
    </xf>
    <xf numFmtId="0" fontId="50" fillId="3" borderId="2" xfId="0" applyFont="1" applyFill="1" applyBorder="1" applyAlignment="1">
      <alignment horizontal="left"/>
    </xf>
    <xf numFmtId="0" fontId="50" fillId="3" borderId="0" xfId="0" applyFont="1" applyFill="1" applyAlignment="1">
      <alignment horizontal="left"/>
    </xf>
    <xf numFmtId="0" fontId="50" fillId="3" borderId="1" xfId="0" applyFont="1" applyFill="1" applyBorder="1" applyAlignment="1">
      <alignment horizontal="left" wrapText="1"/>
    </xf>
    <xf numFmtId="0" fontId="49" fillId="0" borderId="0" xfId="0" applyFont="1" applyAlignment="1">
      <alignment vertical="center"/>
    </xf>
    <xf numFmtId="0" fontId="49" fillId="2" borderId="2" xfId="0" applyFont="1" applyFill="1" applyBorder="1" applyAlignment="1">
      <alignment vertical="top"/>
    </xf>
    <xf numFmtId="0" fontId="50" fillId="2" borderId="2" xfId="0" applyFont="1" applyFill="1" applyBorder="1" applyAlignment="1">
      <alignment vertical="top"/>
    </xf>
    <xf numFmtId="0" fontId="49" fillId="2" borderId="2" xfId="0" applyFont="1" applyFill="1" applyBorder="1" applyAlignment="1">
      <alignment horizontal="right" vertical="top"/>
    </xf>
    <xf numFmtId="0" fontId="49" fillId="2" borderId="0" xfId="0" applyFont="1" applyFill="1" applyAlignment="1">
      <alignment horizontal="right" vertical="top"/>
    </xf>
    <xf numFmtId="0" fontId="49" fillId="2" borderId="2" xfId="0" applyFont="1" applyFill="1" applyBorder="1" applyAlignment="1">
      <alignment vertical="top" wrapText="1"/>
    </xf>
    <xf numFmtId="0" fontId="50" fillId="2" borderId="2" xfId="0" applyFont="1" applyFill="1" applyBorder="1" applyAlignment="1">
      <alignment vertical="top" wrapText="1"/>
    </xf>
    <xf numFmtId="0" fontId="49" fillId="2" borderId="2" xfId="0" applyFont="1" applyFill="1" applyBorder="1" applyAlignment="1">
      <alignment horizontal="right" vertical="top" wrapText="1"/>
    </xf>
    <xf numFmtId="3" fontId="49" fillId="2" borderId="2" xfId="0" applyNumberFormat="1" applyFont="1" applyFill="1" applyBorder="1" applyAlignment="1">
      <alignment horizontal="right" vertical="top"/>
    </xf>
    <xf numFmtId="3" fontId="49" fillId="2" borderId="2" xfId="0" applyNumberFormat="1" applyFont="1" applyFill="1" applyBorder="1" applyAlignment="1">
      <alignment horizontal="right" vertical="top" wrapText="1"/>
    </xf>
    <xf numFmtId="4" fontId="49" fillId="2" borderId="2" xfId="0" applyNumberFormat="1" applyFont="1" applyFill="1" applyBorder="1" applyAlignment="1">
      <alignment horizontal="right" vertical="top"/>
    </xf>
    <xf numFmtId="4" fontId="49" fillId="2" borderId="2" xfId="0" applyNumberFormat="1" applyFont="1" applyFill="1" applyBorder="1" applyAlignment="1">
      <alignment horizontal="right" vertical="top" wrapText="1"/>
    </xf>
    <xf numFmtId="3" fontId="49" fillId="2" borderId="0" xfId="0" applyNumberFormat="1" applyFont="1" applyFill="1" applyAlignment="1">
      <alignment horizontal="right" vertical="top"/>
    </xf>
    <xf numFmtId="4" fontId="49" fillId="2" borderId="0" xfId="0" applyNumberFormat="1" applyFont="1" applyFill="1" applyAlignment="1">
      <alignment horizontal="right" vertical="top"/>
    </xf>
    <xf numFmtId="43" fontId="49" fillId="0" borderId="0" xfId="1" applyFont="1"/>
    <xf numFmtId="0" fontId="51" fillId="2" borderId="2" xfId="0" applyFont="1" applyFill="1" applyBorder="1" applyAlignment="1">
      <alignment vertical="top" wrapText="1"/>
    </xf>
    <xf numFmtId="0" fontId="52" fillId="2" borderId="2" xfId="0" applyFont="1" applyFill="1" applyBorder="1" applyAlignment="1">
      <alignment vertical="top" wrapText="1"/>
    </xf>
    <xf numFmtId="4" fontId="51" fillId="2" borderId="2" xfId="0" applyNumberFormat="1" applyFont="1" applyFill="1" applyBorder="1" applyAlignment="1">
      <alignment horizontal="right" vertical="top" wrapText="1"/>
    </xf>
    <xf numFmtId="0" fontId="49" fillId="2" borderId="0" xfId="0" applyFont="1" applyFill="1" applyAlignment="1">
      <alignment horizontal="center" vertical="center"/>
    </xf>
    <xf numFmtId="0" fontId="49" fillId="2" borderId="0" xfId="0" applyFont="1" applyFill="1" applyAlignment="1">
      <alignment horizontal="right" vertical="center"/>
    </xf>
    <xf numFmtId="0" fontId="49" fillId="2" borderId="0" xfId="0" applyFont="1" applyFill="1"/>
    <xf numFmtId="0" fontId="49" fillId="2" borderId="0" xfId="0" applyFont="1" applyFill="1" applyAlignment="1">
      <alignment horizontal="center" vertical="center" wrapText="1"/>
    </xf>
    <xf numFmtId="0" fontId="49" fillId="2" borderId="0" xfId="0" applyFont="1" applyFill="1" applyAlignment="1">
      <alignment horizontal="right" vertical="center" wrapText="1"/>
    </xf>
    <xf numFmtId="0" fontId="51" fillId="2" borderId="0" xfId="0" applyFont="1" applyFill="1" applyAlignment="1">
      <alignment vertical="center"/>
    </xf>
    <xf numFmtId="0" fontId="51" fillId="2" borderId="0" xfId="0" applyFont="1" applyFill="1" applyAlignment="1">
      <alignment horizontal="left" vertical="center" wrapText="1"/>
    </xf>
    <xf numFmtId="0" fontId="49" fillId="2" borderId="0" xfId="0" applyFont="1" applyFill="1" applyAlignment="1">
      <alignment horizontal="center" vertical="top" wrapText="1"/>
    </xf>
    <xf numFmtId="0" fontId="51" fillId="2" borderId="0" xfId="0" applyFont="1" applyFill="1" applyAlignment="1">
      <alignment horizontal="left" vertical="center"/>
    </xf>
    <xf numFmtId="0" fontId="51" fillId="2" borderId="24" xfId="0" applyFont="1" applyFill="1" applyBorder="1" applyAlignment="1">
      <alignment vertical="center"/>
    </xf>
    <xf numFmtId="0" fontId="52" fillId="2" borderId="0" xfId="0" applyFont="1" applyFill="1" applyAlignment="1">
      <alignment horizontal="left" vertical="center"/>
    </xf>
    <xf numFmtId="0" fontId="51" fillId="2" borderId="0" xfId="0" applyFont="1" applyFill="1" applyAlignment="1">
      <alignment vertical="center" wrapText="1"/>
    </xf>
    <xf numFmtId="0" fontId="52" fillId="2" borderId="0" xfId="0" applyFont="1" applyFill="1" applyAlignment="1">
      <alignment horizontal="left" vertical="center" wrapText="1"/>
    </xf>
    <xf numFmtId="0" fontId="52" fillId="4" borderId="25" xfId="0" applyFont="1" applyFill="1" applyBorder="1" applyAlignment="1">
      <alignment horizontal="left" vertical="center"/>
    </xf>
    <xf numFmtId="0" fontId="52" fillId="4" borderId="1" xfId="0" applyFont="1" applyFill="1" applyBorder="1" applyAlignment="1">
      <alignment horizontal="left" vertical="center" wrapText="1"/>
    </xf>
    <xf numFmtId="0" fontId="52" fillId="4" borderId="2" xfId="0" applyFont="1" applyFill="1" applyBorder="1" applyAlignment="1">
      <alignment horizontal="left"/>
    </xf>
    <xf numFmtId="0" fontId="52" fillId="4" borderId="1" xfId="0" applyFont="1" applyFill="1" applyBorder="1" applyAlignment="1">
      <alignment horizontal="left" wrapText="1"/>
    </xf>
    <xf numFmtId="0" fontId="52" fillId="4" borderId="1" xfId="0" applyFont="1" applyFill="1" applyBorder="1" applyAlignment="1">
      <alignment horizontal="left"/>
    </xf>
    <xf numFmtId="0" fontId="52" fillId="2" borderId="23" xfId="0" applyFont="1" applyFill="1" applyBorder="1" applyAlignment="1">
      <alignment vertical="top" wrapText="1"/>
    </xf>
    <xf numFmtId="0" fontId="52" fillId="2" borderId="6" xfId="0" applyFont="1" applyFill="1" applyBorder="1" applyAlignment="1">
      <alignment vertical="top" wrapText="1"/>
    </xf>
    <xf numFmtId="3" fontId="51" fillId="2" borderId="2" xfId="0" applyNumberFormat="1" applyFont="1" applyFill="1" applyBorder="1" applyAlignment="1">
      <alignment horizontal="right" vertical="top" wrapText="1"/>
    </xf>
    <xf numFmtId="3" fontId="51" fillId="2" borderId="2" xfId="0" applyNumberFormat="1" applyFont="1" applyFill="1" applyBorder="1" applyAlignment="1">
      <alignment horizontal="right" vertical="top"/>
    </xf>
    <xf numFmtId="0" fontId="51" fillId="2" borderId="0" xfId="0" applyFont="1" applyFill="1" applyAlignment="1">
      <alignment horizontal="center" vertical="center"/>
    </xf>
    <xf numFmtId="0" fontId="51" fillId="2" borderId="0" xfId="0" applyFont="1" applyFill="1" applyAlignment="1">
      <alignment horizontal="right" vertical="center"/>
    </xf>
    <xf numFmtId="0" fontId="51" fillId="2" borderId="0" xfId="0" applyFont="1" applyFill="1" applyAlignment="1">
      <alignment horizontal="center" vertical="center" wrapText="1"/>
    </xf>
    <xf numFmtId="0" fontId="51" fillId="2" borderId="0" xfId="0" applyFont="1" applyFill="1" applyAlignment="1">
      <alignment horizontal="right" vertical="center" wrapText="1"/>
    </xf>
    <xf numFmtId="0" fontId="49" fillId="2" borderId="0" xfId="0" applyFont="1" applyFill="1" applyAlignment="1">
      <alignment horizontal="center" vertical="top"/>
    </xf>
    <xf numFmtId="0" fontId="52" fillId="4" borderId="0" xfId="0" applyFont="1" applyFill="1" applyAlignment="1">
      <alignment horizontal="left"/>
    </xf>
    <xf numFmtId="3" fontId="51" fillId="2" borderId="0" xfId="0" applyNumberFormat="1" applyFont="1" applyFill="1" applyAlignment="1">
      <alignment horizontal="right" vertical="top"/>
    </xf>
    <xf numFmtId="0" fontId="52" fillId="4" borderId="0" xfId="0" applyFont="1" applyFill="1" applyAlignment="1">
      <alignment horizontal="left" wrapText="1"/>
    </xf>
    <xf numFmtId="3" fontId="51" fillId="2" borderId="0" xfId="0" applyNumberFormat="1" applyFont="1" applyFill="1" applyAlignment="1">
      <alignment horizontal="right" vertical="top" wrapText="1"/>
    </xf>
    <xf numFmtId="0" fontId="36" fillId="3" borderId="2" xfId="0" applyFont="1" applyFill="1" applyBorder="1" applyAlignment="1">
      <alignment horizontal="left" vertical="center" wrapText="1"/>
    </xf>
    <xf numFmtId="0" fontId="10" fillId="2" borderId="0" xfId="0" applyFont="1" applyFill="1" applyAlignment="1">
      <alignment vertical="top" wrapText="1"/>
    </xf>
    <xf numFmtId="0" fontId="11" fillId="2" borderId="0" xfId="0" applyFont="1" applyFill="1" applyAlignment="1">
      <alignment vertical="top" wrapText="1"/>
    </xf>
    <xf numFmtId="4" fontId="11" fillId="2" borderId="0" xfId="0" applyNumberFormat="1" applyFont="1" applyFill="1" applyAlignment="1">
      <alignment horizontal="right" vertical="top" wrapText="1"/>
    </xf>
    <xf numFmtId="0" fontId="48" fillId="2" borderId="0" xfId="0" applyFont="1" applyFill="1" applyAlignment="1">
      <alignment vertical="top" wrapText="1"/>
    </xf>
    <xf numFmtId="0" fontId="10" fillId="4" borderId="0" xfId="0" applyFont="1" applyFill="1" applyAlignment="1">
      <alignment horizontal="left" wrapText="1"/>
    </xf>
    <xf numFmtId="3" fontId="11" fillId="2" borderId="0" xfId="0" applyNumberFormat="1" applyFont="1" applyFill="1" applyAlignment="1">
      <alignment horizontal="right" vertical="top"/>
    </xf>
    <xf numFmtId="3" fontId="11" fillId="2" borderId="0" xfId="0" applyNumberFormat="1" applyFont="1" applyFill="1" applyAlignment="1">
      <alignment horizontal="right" vertical="top" wrapText="1"/>
    </xf>
    <xf numFmtId="0" fontId="10" fillId="4" borderId="0" xfId="0" applyFont="1" applyFill="1" applyAlignment="1">
      <alignment horizontal="left"/>
    </xf>
    <xf numFmtId="0" fontId="10" fillId="4" borderId="25" xfId="0" applyFont="1" applyFill="1" applyBorder="1" applyAlignment="1">
      <alignment horizontal="left" wrapText="1"/>
    </xf>
    <xf numFmtId="0" fontId="7" fillId="3" borderId="1" xfId="0" applyFont="1" applyFill="1" applyBorder="1" applyAlignment="1">
      <alignment horizontal="left" vertical="center" wrapText="1"/>
    </xf>
    <xf numFmtId="0" fontId="34" fillId="2" borderId="2" xfId="0" applyFont="1" applyFill="1" applyBorder="1" applyAlignment="1">
      <alignment vertical="center" wrapText="1"/>
    </xf>
    <xf numFmtId="0" fontId="35" fillId="2" borderId="2" xfId="0" applyFont="1" applyFill="1" applyBorder="1" applyAlignment="1">
      <alignment vertical="center" wrapText="1"/>
    </xf>
    <xf numFmtId="0" fontId="0" fillId="0" borderId="0" xfId="0" applyAlignment="1">
      <alignment vertical="center" wrapText="1"/>
    </xf>
    <xf numFmtId="0" fontId="48" fillId="2" borderId="0" xfId="0" applyFont="1" applyFill="1" applyAlignment="1">
      <alignment vertical="center" wrapText="1"/>
    </xf>
    <xf numFmtId="4" fontId="11" fillId="2" borderId="0" xfId="0" applyNumberFormat="1" applyFont="1" applyFill="1" applyAlignment="1">
      <alignment horizontal="right" vertical="center" wrapText="1"/>
    </xf>
    <xf numFmtId="0" fontId="35" fillId="2" borderId="2" xfId="0" applyFont="1" applyFill="1" applyBorder="1" applyAlignment="1">
      <alignment horizontal="right" vertical="center" wrapText="1"/>
    </xf>
    <xf numFmtId="3" fontId="35" fillId="2" borderId="2" xfId="0" applyNumberFormat="1" applyFont="1" applyFill="1" applyBorder="1" applyAlignment="1">
      <alignment horizontal="right" vertical="center" wrapText="1"/>
    </xf>
    <xf numFmtId="4" fontId="35" fillId="2" borderId="2" xfId="0" applyNumberFormat="1" applyFont="1" applyFill="1" applyBorder="1" applyAlignment="1">
      <alignment horizontal="right" vertical="center" wrapText="1"/>
    </xf>
    <xf numFmtId="0" fontId="0" fillId="2" borderId="0" xfId="0" applyFill="1" applyAlignment="1">
      <alignment vertical="center" wrapText="1"/>
    </xf>
    <xf numFmtId="43" fontId="0" fillId="0" borderId="0" xfId="1" applyFont="1"/>
    <xf numFmtId="43" fontId="11" fillId="2" borderId="2" xfId="1" applyFont="1" applyFill="1" applyBorder="1" applyAlignment="1">
      <alignment horizontal="right" vertical="top" wrapText="1"/>
    </xf>
    <xf numFmtId="43" fontId="29" fillId="2" borderId="2" xfId="2" applyNumberFormat="1" applyFill="1" applyBorder="1" applyAlignment="1">
      <alignment vertical="top" wrapText="1"/>
    </xf>
    <xf numFmtId="164" fontId="15" fillId="0" borderId="0" xfId="1" applyNumberFormat="1" applyFont="1" applyAlignment="1">
      <alignment vertical="center"/>
    </xf>
    <xf numFmtId="0" fontId="15" fillId="18" borderId="9" xfId="0" applyFont="1" applyFill="1" applyBorder="1" applyAlignment="1">
      <alignment vertical="center" wrapText="1"/>
    </xf>
    <xf numFmtId="0" fontId="15" fillId="0" borderId="26" xfId="0" applyFont="1" applyBorder="1" applyAlignment="1">
      <alignment vertical="center"/>
    </xf>
    <xf numFmtId="0" fontId="15" fillId="0" borderId="27" xfId="0" applyFont="1" applyBorder="1"/>
    <xf numFmtId="164" fontId="15" fillId="0" borderId="27" xfId="1" applyNumberFormat="1" applyFont="1" applyBorder="1"/>
    <xf numFmtId="0" fontId="15" fillId="0" borderId="11" xfId="0" applyFont="1" applyBorder="1" applyAlignment="1">
      <alignment vertical="center"/>
    </xf>
    <xf numFmtId="164" fontId="15" fillId="0" borderId="12" xfId="1" applyNumberFormat="1" applyFont="1" applyBorder="1"/>
    <xf numFmtId="164" fontId="49" fillId="0" borderId="28" xfId="1" applyNumberFormat="1" applyFont="1" applyBorder="1"/>
    <xf numFmtId="164" fontId="49" fillId="18" borderId="13" xfId="1" applyNumberFormat="1" applyFont="1" applyFill="1" applyBorder="1"/>
    <xf numFmtId="0" fontId="0" fillId="0" borderId="0" xfId="0" pivotButton="1"/>
    <xf numFmtId="0" fontId="0" fillId="0" borderId="0" xfId="0" applyAlignment="1">
      <alignment horizontal="left"/>
    </xf>
    <xf numFmtId="9" fontId="0" fillId="0" borderId="0" xfId="0" applyNumberFormat="1"/>
    <xf numFmtId="168" fontId="0" fillId="0" borderId="0" xfId="0" applyNumberFormat="1"/>
    <xf numFmtId="0" fontId="54" fillId="0" borderId="0" xfId="0" pivotButton="1" applyFont="1"/>
    <xf numFmtId="0" fontId="54" fillId="0" borderId="0" xfId="0" applyFont="1"/>
    <xf numFmtId="0" fontId="54" fillId="0" borderId="0" xfId="0" applyFont="1" applyAlignment="1">
      <alignment horizontal="left"/>
    </xf>
    <xf numFmtId="168" fontId="54" fillId="0" borderId="0" xfId="0" applyNumberFormat="1" applyFont="1"/>
    <xf numFmtId="169" fontId="0" fillId="0" borderId="0" xfId="0" applyNumberFormat="1" applyAlignment="1">
      <alignment horizontal="left"/>
    </xf>
    <xf numFmtId="169" fontId="0" fillId="0" borderId="0" xfId="0" applyNumberFormat="1"/>
    <xf numFmtId="170" fontId="0" fillId="0" borderId="0" xfId="0" applyNumberFormat="1"/>
    <xf numFmtId="0" fontId="19" fillId="0" borderId="0" xfId="0" applyFont="1" applyAlignment="1">
      <alignment horizontal="left" wrapText="1"/>
    </xf>
    <xf numFmtId="0" fontId="25" fillId="0" borderId="0" xfId="0" applyFont="1" applyAlignment="1">
      <alignment horizontal="left"/>
    </xf>
    <xf numFmtId="0" fontId="23" fillId="0" borderId="0" xfId="0" applyFont="1" applyAlignment="1">
      <alignment horizontal="left" vertical="center" wrapText="1"/>
    </xf>
    <xf numFmtId="0" fontId="18" fillId="0" borderId="0" xfId="0" applyFont="1" applyAlignment="1">
      <alignment horizontal="center" vertical="center" wrapText="1"/>
    </xf>
    <xf numFmtId="0" fontId="18" fillId="10" borderId="0" xfId="0" applyFont="1" applyFill="1" applyAlignment="1">
      <alignment horizontal="center" vertical="center" wrapText="1"/>
    </xf>
    <xf numFmtId="0" fontId="20" fillId="0" borderId="0" xfId="0" applyFont="1" applyAlignment="1">
      <alignment horizontal="left" vertical="center" wrapText="1"/>
    </xf>
    <xf numFmtId="0" fontId="46" fillId="0" borderId="0" xfId="0" applyFont="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28"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26" xfId="0" applyBorder="1" applyAlignment="1">
      <alignment horizontal="center" vertical="center"/>
    </xf>
    <xf numFmtId="0" fontId="0" fillId="0" borderId="8" xfId="0" applyBorder="1" applyAlignment="1">
      <alignment horizontal="center" vertical="center"/>
    </xf>
    <xf numFmtId="0" fontId="0" fillId="0" borderId="11" xfId="0" applyBorder="1" applyAlignment="1">
      <alignment horizontal="center" vertical="center"/>
    </xf>
    <xf numFmtId="0" fontId="0" fillId="0" borderId="27" xfId="0" applyBorder="1" applyAlignment="1">
      <alignment horizontal="center" vertical="center"/>
    </xf>
    <xf numFmtId="0" fontId="0" fillId="0" borderId="9" xfId="0"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30" xfId="0" applyBorder="1" applyAlignment="1">
      <alignment horizontal="center" vertical="center"/>
    </xf>
    <xf numFmtId="0" fontId="0" fillId="0" borderId="39" xfId="0" applyBorder="1" applyAlignment="1">
      <alignment horizontal="center" vertical="center"/>
    </xf>
    <xf numFmtId="0" fontId="46" fillId="0" borderId="22" xfId="0" applyFont="1" applyBorder="1" applyAlignment="1">
      <alignment horizontal="center" vertical="center"/>
    </xf>
    <xf numFmtId="0" fontId="46" fillId="0" borderId="46" xfId="0" applyFont="1" applyBorder="1" applyAlignment="1">
      <alignment horizontal="center" vertical="center"/>
    </xf>
    <xf numFmtId="0" fontId="46" fillId="0" borderId="49" xfId="0" applyFont="1" applyBorder="1" applyAlignment="1">
      <alignment horizontal="center" vertical="center"/>
    </xf>
    <xf numFmtId="167" fontId="46" fillId="0" borderId="22" xfId="0" applyNumberFormat="1" applyFont="1" applyBorder="1" applyAlignment="1">
      <alignment horizontal="center" vertical="center"/>
    </xf>
    <xf numFmtId="0" fontId="46" fillId="0" borderId="48" xfId="0" applyFont="1" applyBorder="1" applyAlignment="1">
      <alignment horizontal="center" vertical="center"/>
    </xf>
    <xf numFmtId="0" fontId="46" fillId="0" borderId="50" xfId="0" applyFont="1" applyBorder="1" applyAlignment="1">
      <alignment horizontal="center" vertical="center"/>
    </xf>
    <xf numFmtId="0" fontId="49" fillId="0" borderId="0" xfId="0" applyFont="1" applyAlignment="1">
      <alignment horizontal="center" vertical="center" wrapText="1"/>
    </xf>
    <xf numFmtId="0" fontId="49" fillId="0" borderId="0" xfId="0" applyFont="1" applyAlignment="1">
      <alignment horizontal="center" wrapText="1"/>
    </xf>
    <xf numFmtId="0" fontId="49" fillId="18" borderId="0" xfId="0" applyFont="1" applyFill="1" applyAlignment="1">
      <alignment horizontal="center" vertical="center" wrapText="1"/>
    </xf>
    <xf numFmtId="0" fontId="16" fillId="5" borderId="17" xfId="0" applyFont="1" applyFill="1" applyBorder="1" applyAlignment="1">
      <alignment vertical="center" wrapText="1"/>
    </xf>
    <xf numFmtId="0" fontId="16" fillId="5" borderId="18" xfId="0" applyFont="1" applyFill="1" applyBorder="1" applyAlignment="1">
      <alignment vertical="center" wrapText="1"/>
    </xf>
    <xf numFmtId="0" fontId="16" fillId="5" borderId="41" xfId="0" applyFont="1" applyFill="1" applyBorder="1" applyAlignment="1">
      <alignment vertical="center" wrapText="1"/>
    </xf>
    <xf numFmtId="0" fontId="16" fillId="5" borderId="40" xfId="0" applyFont="1" applyFill="1" applyBorder="1" applyAlignment="1">
      <alignment vertical="center" wrapText="1"/>
    </xf>
    <xf numFmtId="0" fontId="16" fillId="0" borderId="17" xfId="0" applyFont="1" applyBorder="1" applyAlignment="1">
      <alignment vertical="center" wrapText="1"/>
    </xf>
    <xf numFmtId="0" fontId="16" fillId="0" borderId="18" xfId="0" applyFont="1" applyBorder="1" applyAlignment="1">
      <alignment vertical="center" wrapText="1"/>
    </xf>
    <xf numFmtId="0" fontId="16" fillId="0" borderId="43" xfId="0" applyFont="1" applyBorder="1" applyAlignment="1">
      <alignment vertical="center" wrapText="1"/>
    </xf>
    <xf numFmtId="0" fontId="16" fillId="0" borderId="44" xfId="0" applyFont="1" applyBorder="1" applyAlignment="1">
      <alignment vertical="center" wrapText="1"/>
    </xf>
    <xf numFmtId="0" fontId="16" fillId="5" borderId="22" xfId="0" applyFont="1" applyFill="1" applyBorder="1" applyAlignment="1">
      <alignment vertical="center" wrapText="1"/>
    </xf>
    <xf numFmtId="0" fontId="16" fillId="0" borderId="22" xfId="0" applyFont="1" applyBorder="1" applyAlignment="1">
      <alignment vertical="center" wrapText="1"/>
    </xf>
    <xf numFmtId="0" fontId="16" fillId="5" borderId="31" xfId="0" applyFont="1" applyFill="1" applyBorder="1" applyAlignment="1">
      <alignment vertical="center" wrapText="1"/>
    </xf>
    <xf numFmtId="0" fontId="16" fillId="5" borderId="32" xfId="0" applyFont="1" applyFill="1" applyBorder="1" applyAlignment="1">
      <alignment vertical="center" wrapText="1"/>
    </xf>
    <xf numFmtId="0" fontId="16" fillId="5" borderId="14" xfId="0" applyFont="1" applyFill="1" applyBorder="1" applyAlignment="1">
      <alignment vertical="center" wrapText="1"/>
    </xf>
    <xf numFmtId="0" fontId="16" fillId="5" borderId="15" xfId="0" applyFont="1" applyFill="1" applyBorder="1" applyAlignment="1">
      <alignment vertical="center" wrapText="1"/>
    </xf>
    <xf numFmtId="0" fontId="16" fillId="6" borderId="11" xfId="0" applyFont="1" applyFill="1" applyBorder="1" applyAlignment="1">
      <alignment vertical="center" wrapText="1"/>
    </xf>
    <xf numFmtId="0" fontId="16" fillId="6" borderId="12" xfId="0" applyFont="1" applyFill="1" applyBorder="1" applyAlignment="1">
      <alignment vertical="center" wrapText="1"/>
    </xf>
    <xf numFmtId="17" fontId="0" fillId="0" borderId="27" xfId="0" applyNumberFormat="1" applyBorder="1" applyAlignment="1">
      <alignment horizontal="center" vertical="center"/>
    </xf>
    <xf numFmtId="17" fontId="0" fillId="0" borderId="9" xfId="0" applyNumberFormat="1" applyBorder="1" applyAlignment="1">
      <alignment horizontal="center" vertical="center"/>
    </xf>
    <xf numFmtId="17" fontId="0" fillId="0" borderId="12" xfId="0" applyNumberFormat="1" applyBorder="1" applyAlignment="1">
      <alignment horizontal="center" vertical="center"/>
    </xf>
    <xf numFmtId="0" fontId="0" fillId="0" borderId="14" xfId="0" applyBorder="1" applyAlignment="1">
      <alignment horizontal="center" vertical="center"/>
    </xf>
    <xf numFmtId="0" fontId="0" fillId="0" borderId="33" xfId="0" applyBorder="1" applyAlignment="1">
      <alignment horizontal="center" vertical="center"/>
    </xf>
    <xf numFmtId="17" fontId="0" fillId="0" borderId="15" xfId="0" applyNumberFormat="1" applyBorder="1" applyAlignment="1">
      <alignment horizontal="center" vertical="center"/>
    </xf>
    <xf numFmtId="17" fontId="0" fillId="0" borderId="29" xfId="0" applyNumberFormat="1" applyBorder="1" applyAlignment="1">
      <alignment horizontal="center" vertical="center"/>
    </xf>
    <xf numFmtId="0" fontId="10" fillId="2" borderId="6" xfId="0" applyFont="1" applyFill="1" applyBorder="1" applyAlignment="1">
      <alignment horizontal="right" vertical="top" wrapText="1"/>
    </xf>
    <xf numFmtId="0" fontId="10" fillId="2" borderId="7" xfId="0" applyFont="1" applyFill="1" applyBorder="1" applyAlignment="1">
      <alignment horizontal="right" vertical="top" wrapText="1"/>
    </xf>
    <xf numFmtId="0" fontId="10" fillId="2" borderId="6" xfId="0" applyFont="1" applyFill="1" applyBorder="1" applyAlignment="1">
      <alignment vertical="top" wrapText="1"/>
    </xf>
    <xf numFmtId="0" fontId="10" fillId="2" borderId="7" xfId="0" applyFont="1" applyFill="1" applyBorder="1" applyAlignment="1">
      <alignment vertical="top" wrapText="1"/>
    </xf>
    <xf numFmtId="0" fontId="10" fillId="2" borderId="0" xfId="0" applyFont="1" applyFill="1" applyAlignment="1">
      <alignment horizontal="left" vertical="center" wrapText="1"/>
    </xf>
    <xf numFmtId="0" fontId="10" fillId="2" borderId="5" xfId="0" applyFont="1" applyFill="1" applyBorder="1" applyAlignment="1">
      <alignment horizontal="left" vertical="center" wrapText="1"/>
    </xf>
    <xf numFmtId="0" fontId="3" fillId="2" borderId="0" xfId="0" applyFont="1" applyFill="1" applyAlignment="1">
      <alignment horizontal="left" vertical="center" wrapText="1"/>
    </xf>
    <xf numFmtId="0" fontId="4" fillId="2" borderId="0" xfId="0" applyFont="1" applyFill="1" applyAlignment="1">
      <alignment horizontal="left" vertical="center" wrapText="1"/>
    </xf>
    <xf numFmtId="0" fontId="5" fillId="2" borderId="0" xfId="0" applyFont="1" applyFill="1" applyAlignment="1">
      <alignment horizontal="left" vertical="center" wrapText="1"/>
    </xf>
    <xf numFmtId="0" fontId="5" fillId="2" borderId="3" xfId="0" applyFont="1" applyFill="1" applyBorder="1" applyAlignment="1">
      <alignment horizontal="left" vertical="center" wrapText="1"/>
    </xf>
    <xf numFmtId="0" fontId="2" fillId="2" borderId="4" xfId="0" applyFont="1" applyFill="1" applyBorder="1" applyAlignment="1">
      <alignment vertical="center" wrapText="1"/>
    </xf>
    <xf numFmtId="0" fontId="10" fillId="2" borderId="6" xfId="0" applyFont="1" applyFill="1" applyBorder="1" applyAlignment="1">
      <alignment vertical="top"/>
    </xf>
    <xf numFmtId="0" fontId="10" fillId="2" borderId="7" xfId="0" applyFont="1" applyFill="1" applyBorder="1" applyAlignment="1">
      <alignment vertical="top"/>
    </xf>
    <xf numFmtId="0" fontId="10" fillId="2" borderId="6" xfId="0" applyFont="1" applyFill="1" applyBorder="1" applyAlignment="1">
      <alignment horizontal="right" vertical="top"/>
    </xf>
    <xf numFmtId="0" fontId="10" fillId="2" borderId="7" xfId="0" applyFont="1" applyFill="1" applyBorder="1" applyAlignment="1">
      <alignment horizontal="right" vertical="top"/>
    </xf>
    <xf numFmtId="0" fontId="32" fillId="13" borderId="0" xfId="0" applyFont="1" applyFill="1" applyAlignment="1">
      <alignment horizontal="left" vertical="center"/>
    </xf>
    <xf numFmtId="0" fontId="33" fillId="2" borderId="0" xfId="0" applyFont="1" applyFill="1" applyAlignment="1">
      <alignment horizontal="left" vertical="center"/>
    </xf>
    <xf numFmtId="0" fontId="34" fillId="2" borderId="0" xfId="0" applyFont="1" applyFill="1" applyAlignment="1">
      <alignment horizontal="left" vertical="center"/>
    </xf>
    <xf numFmtId="0" fontId="34" fillId="2" borderId="3" xfId="0" applyFont="1" applyFill="1" applyBorder="1" applyAlignment="1">
      <alignment horizontal="left" vertical="center"/>
    </xf>
    <xf numFmtId="0" fontId="2" fillId="2" borderId="4" xfId="0" applyFont="1" applyFill="1" applyBorder="1" applyAlignment="1">
      <alignment vertical="center"/>
    </xf>
    <xf numFmtId="0" fontId="41" fillId="2" borderId="0" xfId="0" applyFont="1" applyFill="1" applyAlignment="1">
      <alignment horizontal="left" vertical="center" wrapText="1"/>
    </xf>
    <xf numFmtId="0" fontId="41" fillId="2" borderId="5" xfId="0" applyFont="1" applyFill="1" applyBorder="1" applyAlignment="1">
      <alignment horizontal="left" vertical="center" wrapText="1"/>
    </xf>
    <xf numFmtId="0" fontId="41" fillId="2" borderId="6" xfId="0" applyFont="1" applyFill="1" applyBorder="1" applyAlignment="1">
      <alignment horizontal="right" vertical="top" wrapText="1"/>
    </xf>
    <xf numFmtId="0" fontId="41" fillId="2" borderId="7" xfId="0" applyFont="1" applyFill="1" applyBorder="1" applyAlignment="1">
      <alignment horizontal="right" vertical="top" wrapText="1"/>
    </xf>
    <xf numFmtId="0" fontId="41" fillId="2" borderId="6" xfId="0" applyFont="1" applyFill="1" applyBorder="1" applyAlignment="1">
      <alignment vertical="top" wrapText="1"/>
    </xf>
    <xf numFmtId="0" fontId="41" fillId="2" borderId="7" xfId="0" applyFont="1" applyFill="1" applyBorder="1" applyAlignment="1">
      <alignment vertical="top" wrapText="1"/>
    </xf>
    <xf numFmtId="0" fontId="49" fillId="2" borderId="0" xfId="0" applyFont="1" applyFill="1" applyAlignment="1">
      <alignment horizontal="left" vertical="center"/>
    </xf>
    <xf numFmtId="0" fontId="50" fillId="2" borderId="0" xfId="0" applyFont="1" applyFill="1" applyAlignment="1">
      <alignment horizontal="left" vertical="center"/>
    </xf>
    <xf numFmtId="0" fontId="50" fillId="2" borderId="3" xfId="0" applyFont="1" applyFill="1" applyBorder="1" applyAlignment="1">
      <alignment horizontal="left" vertical="center"/>
    </xf>
    <xf numFmtId="0" fontId="49" fillId="2" borderId="0" xfId="0" applyFont="1" applyFill="1" applyAlignment="1">
      <alignment horizontal="left" vertical="center" wrapText="1"/>
    </xf>
    <xf numFmtId="0" fontId="50" fillId="2" borderId="0" xfId="0" applyFont="1" applyFill="1" applyAlignment="1">
      <alignment horizontal="left" vertical="center" wrapText="1"/>
    </xf>
    <xf numFmtId="0" fontId="50" fillId="2" borderId="3" xfId="0" applyFont="1" applyFill="1" applyBorder="1" applyAlignment="1">
      <alignment horizontal="left" vertical="center" wrapText="1"/>
    </xf>
    <xf numFmtId="0" fontId="49" fillId="2" borderId="4" xfId="0" applyFont="1" applyFill="1" applyBorder="1" applyAlignment="1">
      <alignment vertical="center" wrapText="1"/>
    </xf>
    <xf numFmtId="0" fontId="49" fillId="2" borderId="4" xfId="0" applyFont="1" applyFill="1" applyBorder="1" applyAlignment="1">
      <alignment vertical="center"/>
    </xf>
    <xf numFmtId="0" fontId="52" fillId="2" borderId="0" xfId="0" applyFont="1" applyFill="1" applyAlignment="1">
      <alignment horizontal="left" vertical="center" wrapText="1"/>
    </xf>
    <xf numFmtId="0" fontId="52" fillId="2" borderId="5" xfId="0" applyFont="1" applyFill="1" applyBorder="1" applyAlignment="1">
      <alignment horizontal="left" vertical="center" wrapText="1"/>
    </xf>
    <xf numFmtId="0" fontId="52" fillId="2" borderId="6" xfId="0" applyFont="1" applyFill="1" applyBorder="1" applyAlignment="1">
      <alignment horizontal="right" vertical="top" wrapText="1"/>
    </xf>
    <xf numFmtId="0" fontId="52" fillId="2" borderId="7" xfId="0" applyFont="1" applyFill="1" applyBorder="1" applyAlignment="1">
      <alignment horizontal="right" vertical="top" wrapText="1"/>
    </xf>
    <xf numFmtId="0" fontId="52" fillId="2" borderId="0" xfId="0" applyFont="1" applyFill="1" applyAlignment="1">
      <alignment horizontal="left" vertical="center"/>
    </xf>
    <xf numFmtId="0" fontId="52" fillId="2" borderId="5" xfId="0" applyFont="1" applyFill="1" applyBorder="1" applyAlignment="1">
      <alignment horizontal="left" vertical="center"/>
    </xf>
    <xf numFmtId="0" fontId="52" fillId="2" borderId="6" xfId="0" applyFont="1" applyFill="1" applyBorder="1" applyAlignment="1">
      <alignment vertical="top"/>
    </xf>
    <xf numFmtId="0" fontId="52" fillId="2" borderId="7" xfId="0" applyFont="1" applyFill="1" applyBorder="1" applyAlignment="1">
      <alignment vertical="top"/>
    </xf>
    <xf numFmtId="0" fontId="52" fillId="2" borderId="6" xfId="0" applyFont="1" applyFill="1" applyBorder="1" applyAlignment="1">
      <alignment horizontal="right" vertical="top"/>
    </xf>
    <xf numFmtId="0" fontId="52" fillId="2" borderId="7" xfId="0" applyFont="1" applyFill="1" applyBorder="1" applyAlignment="1">
      <alignment horizontal="right" vertical="top"/>
    </xf>
    <xf numFmtId="0" fontId="52" fillId="2" borderId="6" xfId="0" applyFont="1" applyFill="1" applyBorder="1" applyAlignment="1">
      <alignment vertical="top" wrapText="1"/>
    </xf>
    <xf numFmtId="0" fontId="52" fillId="2" borderId="7" xfId="0" applyFont="1" applyFill="1" applyBorder="1" applyAlignment="1">
      <alignment vertical="top" wrapText="1"/>
    </xf>
    <xf numFmtId="0" fontId="10" fillId="2" borderId="23" xfId="0" applyFont="1" applyFill="1" applyBorder="1" applyAlignment="1">
      <alignment horizontal="right" vertical="top" wrapText="1"/>
    </xf>
    <xf numFmtId="0" fontId="10" fillId="2" borderId="23" xfId="0" applyFont="1" applyFill="1" applyBorder="1" applyAlignment="1">
      <alignment vertical="top" wrapText="1"/>
    </xf>
    <xf numFmtId="0" fontId="32" fillId="2" borderId="0" xfId="0" applyFont="1" applyFill="1" applyAlignment="1">
      <alignment horizontal="left" vertical="center" wrapText="1"/>
    </xf>
    <xf numFmtId="0" fontId="33" fillId="2" borderId="0" xfId="0" applyFont="1" applyFill="1" applyAlignment="1">
      <alignment horizontal="left" vertical="center" wrapText="1"/>
    </xf>
    <xf numFmtId="0" fontId="34" fillId="2" borderId="0" xfId="0" applyFont="1" applyFill="1" applyAlignment="1">
      <alignment horizontal="left" vertical="center" wrapText="1"/>
    </xf>
    <xf numFmtId="0" fontId="34" fillId="2" borderId="3" xfId="0" applyFont="1" applyFill="1" applyBorder="1" applyAlignment="1">
      <alignment horizontal="left" vertical="center" wrapText="1"/>
    </xf>
    <xf numFmtId="0" fontId="10" fillId="2" borderId="0" xfId="0" applyFont="1" applyFill="1" applyAlignment="1">
      <alignment horizontal="left" vertical="center"/>
    </xf>
    <xf numFmtId="0" fontId="10" fillId="2" borderId="5" xfId="0" applyFont="1" applyFill="1" applyBorder="1" applyAlignment="1">
      <alignment horizontal="left" vertical="center"/>
    </xf>
    <xf numFmtId="0" fontId="32" fillId="2" borderId="0" xfId="0" applyFont="1" applyFill="1" applyAlignment="1">
      <alignment horizontal="left" vertical="center"/>
    </xf>
    <xf numFmtId="0" fontId="4" fillId="2" borderId="0" xfId="0" applyFont="1" applyFill="1" applyAlignment="1">
      <alignment horizontal="left" vertical="center"/>
    </xf>
    <xf numFmtId="0" fontId="5" fillId="2" borderId="0" xfId="0" applyFont="1" applyFill="1" applyAlignment="1">
      <alignment horizontal="left" vertical="center"/>
    </xf>
    <xf numFmtId="0" fontId="5" fillId="2" borderId="3" xfId="0" applyFont="1" applyFill="1" applyBorder="1" applyAlignment="1">
      <alignment horizontal="left" vertical="center"/>
    </xf>
    <xf numFmtId="0" fontId="6" fillId="2" borderId="4" xfId="0" applyFont="1" applyFill="1" applyBorder="1" applyAlignment="1">
      <alignment vertical="center"/>
    </xf>
    <xf numFmtId="0" fontId="41" fillId="2" borderId="0" xfId="0" applyFont="1" applyFill="1" applyAlignment="1">
      <alignment horizontal="left" vertical="center"/>
    </xf>
    <xf numFmtId="0" fontId="41" fillId="2" borderId="5" xfId="0" applyFont="1" applyFill="1" applyBorder="1" applyAlignment="1">
      <alignment horizontal="left" vertical="center"/>
    </xf>
    <xf numFmtId="0" fontId="41" fillId="2" borderId="6" xfId="0" applyFont="1" applyFill="1" applyBorder="1" applyAlignment="1">
      <alignment horizontal="right" vertical="top"/>
    </xf>
    <xf numFmtId="0" fontId="41" fillId="2" borderId="7" xfId="0" applyFont="1" applyFill="1" applyBorder="1" applyAlignment="1">
      <alignment horizontal="right" vertical="top"/>
    </xf>
    <xf numFmtId="0" fontId="41" fillId="2" borderId="6" xfId="0" applyFont="1" applyFill="1" applyBorder="1" applyAlignment="1">
      <alignment vertical="top"/>
    </xf>
    <xf numFmtId="0" fontId="41" fillId="2" borderId="7" xfId="0" applyFont="1" applyFill="1" applyBorder="1" applyAlignment="1">
      <alignment vertical="top"/>
    </xf>
    <xf numFmtId="0" fontId="3" fillId="2" borderId="0" xfId="0" applyFont="1" applyFill="1" applyAlignment="1">
      <alignment horizontal="left" vertical="center"/>
    </xf>
    <xf numFmtId="0" fontId="6" fillId="2" borderId="4" xfId="0" applyFont="1" applyFill="1" applyBorder="1" applyAlignment="1">
      <alignment vertical="center" wrapText="1"/>
    </xf>
    <xf numFmtId="0" fontId="10" fillId="2" borderId="0" xfId="0" applyFont="1" applyFill="1" applyAlignment="1">
      <alignment horizontal="center" vertical="center" wrapText="1"/>
    </xf>
    <xf numFmtId="0" fontId="10" fillId="2" borderId="5" xfId="0" applyFont="1" applyFill="1" applyBorder="1" applyAlignment="1">
      <alignment horizontal="center" vertical="center" wrapText="1"/>
    </xf>
  </cellXfs>
  <cellStyles count="3">
    <cellStyle name="Comma" xfId="1" builtinId="3"/>
    <cellStyle name="Hyperlink" xfId="2" builtinId="8"/>
    <cellStyle name="Normal" xfId="0" builtinId="0"/>
  </cellStyles>
  <dxfs count="2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3" formatCode="0%"/>
    </dxf>
    <dxf>
      <font>
        <sz val="14"/>
      </font>
    </dxf>
    <dxf>
      <font>
        <sz val="14"/>
      </font>
    </dxf>
    <dxf>
      <font>
        <sz val="14"/>
      </font>
    </dxf>
    <dxf>
      <font>
        <sz val="14"/>
      </font>
    </dxf>
    <dxf>
      <numFmt numFmtId="168" formatCode="#,##0;[Red]\(#,##0\)"/>
    </dxf>
    <dxf>
      <numFmt numFmtId="169" formatCode="#,##0.0,,&quot;M&quot;"/>
    </dxf>
    <dxf>
      <numFmt numFmtId="169" formatCode="#,##0.0,,&quot;M&quot;"/>
    </dxf>
    <dxf>
      <numFmt numFmtId="169" formatCode="#,##0.0,,&quot;M&quot;"/>
    </dxf>
    <dxf>
      <numFmt numFmtId="13" formatCode="0%"/>
    </dxf>
    <dxf>
      <numFmt numFmtId="170" formatCode="#,##0,,&quot;M&quot;;[Red]\(#,##0,,&quot;M&quot;\)"/>
    </dxf>
    <dxf>
      <numFmt numFmtId="168" formatCode="#,##0;[Red]\(#,##0\)"/>
    </dxf>
    <dxf>
      <numFmt numFmtId="168" formatCode="#,##0;[Red]\(#,##0\)"/>
    </dxf>
    <dxf>
      <numFmt numFmtId="169" formatCode="#,##0.0,,&quot;M&quot;"/>
    </dxf>
  </dxfs>
  <tableStyles count="0" defaultTableStyle="TableStyleMedium2" defaultPivotStyle="PivotStyleLight16"/>
  <colors>
    <mruColors>
      <color rgb="FFFDFBF7"/>
      <color rgb="FF7A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pivotCacheDefinition" Target="pivotCache/pivotCacheDefinition10.xml"/><Relationship Id="rId47" Type="http://schemas.openxmlformats.org/officeDocument/2006/relationships/sharedStrings" Target="sharedStrings.xml"/><Relationship Id="rId63" Type="http://schemas.openxmlformats.org/officeDocument/2006/relationships/customXml" Target="../customXml/item9.xml"/><Relationship Id="rId68" Type="http://schemas.openxmlformats.org/officeDocument/2006/relationships/customXml" Target="../customXml/item14.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3.xml"/><Relationship Id="rId45" Type="http://schemas.openxmlformats.org/officeDocument/2006/relationships/connections" Target="connections.xml"/><Relationship Id="rId53" Type="http://schemas.openxmlformats.org/officeDocument/2006/relationships/powerPivotData" Target="model/item.data"/><Relationship Id="rId58" Type="http://schemas.openxmlformats.org/officeDocument/2006/relationships/customXml" Target="../customXml/item4.xml"/><Relationship Id="rId66" Type="http://schemas.openxmlformats.org/officeDocument/2006/relationships/customXml" Target="../customXml/item12.xml"/><Relationship Id="rId74" Type="http://schemas.openxmlformats.org/officeDocument/2006/relationships/customXml" Target="../customXml/item20.xml"/><Relationship Id="rId5" Type="http://schemas.openxmlformats.org/officeDocument/2006/relationships/worksheet" Target="worksheets/sheet5.xml"/><Relationship Id="rId61" Type="http://schemas.openxmlformats.org/officeDocument/2006/relationships/customXml" Target="../customXml/item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11/relationships/timelineCache" Target="timelineCaches/timelineCache1.xml"/><Relationship Id="rId48" Type="http://schemas.openxmlformats.org/officeDocument/2006/relationships/sheetMetadata" Target="metadata.xml"/><Relationship Id="rId56" Type="http://schemas.openxmlformats.org/officeDocument/2006/relationships/customXml" Target="../customXml/item2.xml"/><Relationship Id="rId64" Type="http://schemas.openxmlformats.org/officeDocument/2006/relationships/customXml" Target="../customXml/item10.xml"/><Relationship Id="rId69" Type="http://schemas.openxmlformats.org/officeDocument/2006/relationships/customXml" Target="../customXml/item15.xml"/><Relationship Id="rId77" Type="http://schemas.microsoft.com/office/2006/relationships/vbaProject" Target="vbaProject.bin"/><Relationship Id="rId8" Type="http://schemas.openxmlformats.org/officeDocument/2006/relationships/worksheet" Target="worksheets/sheet8.xml"/><Relationship Id="rId51" Type="http://schemas.microsoft.com/office/2017/06/relationships/rdRichValueStructure" Target="richData/rdrichvaluestructure.xml"/><Relationship Id="rId72"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microsoft.com/office/2007/relationships/slicerCache" Target="slicerCaches/slicerCache1.xml"/><Relationship Id="rId46" Type="http://schemas.openxmlformats.org/officeDocument/2006/relationships/styles" Target="styles.xml"/><Relationship Id="rId59" Type="http://schemas.openxmlformats.org/officeDocument/2006/relationships/customXml" Target="../customXml/item5.xml"/><Relationship Id="rId67" Type="http://schemas.openxmlformats.org/officeDocument/2006/relationships/customXml" Target="../customXml/item13.xml"/><Relationship Id="rId20" Type="http://schemas.openxmlformats.org/officeDocument/2006/relationships/worksheet" Target="worksheets/sheet20.xml"/><Relationship Id="rId41" Type="http://schemas.microsoft.com/office/2007/relationships/slicerCache" Target="slicerCaches/slicerCache4.xml"/><Relationship Id="rId54" Type="http://schemas.openxmlformats.org/officeDocument/2006/relationships/calcChain" Target="calcChain.xml"/><Relationship Id="rId62" Type="http://schemas.openxmlformats.org/officeDocument/2006/relationships/customXml" Target="../customXml/item8.xml"/><Relationship Id="rId70" Type="http://schemas.openxmlformats.org/officeDocument/2006/relationships/customXml" Target="../customXml/item16.xml"/><Relationship Id="rId75"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microsoft.com/office/2022/10/relationships/richValueRel" Target="richData/richValueRel.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pivotCacheDefinition" Target="pivotCache/pivotCacheDefinition3.xml"/><Relationship Id="rId44" Type="http://schemas.openxmlformats.org/officeDocument/2006/relationships/theme" Target="theme/theme1.xml"/><Relationship Id="rId52" Type="http://schemas.microsoft.com/office/2017/06/relationships/rdRichValueTypes" Target="richData/rdRichValueTypes.xml"/><Relationship Id="rId60" Type="http://schemas.openxmlformats.org/officeDocument/2006/relationships/customXml" Target="../customXml/item6.xml"/><Relationship Id="rId65" Type="http://schemas.openxmlformats.org/officeDocument/2006/relationships/customXml" Target="../customXml/item11.xml"/><Relationship Id="rId73"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2.xml"/><Relationship Id="rId34" Type="http://schemas.openxmlformats.org/officeDocument/2006/relationships/pivotCacheDefinition" Target="pivotCache/pivotCacheDefinition6.xml"/><Relationship Id="rId50" Type="http://schemas.microsoft.com/office/2017/06/relationships/rdRichValue" Target="richData/rdrichvalue.xml"/><Relationship Id="rId55" Type="http://schemas.openxmlformats.org/officeDocument/2006/relationships/customXml" Target="../customXml/item1.xml"/><Relationship Id="rId76" Type="http://schemas.openxmlformats.org/officeDocument/2006/relationships/customXml" Target="../customXml/item22.xml"/><Relationship Id="rId7" Type="http://schemas.openxmlformats.org/officeDocument/2006/relationships/worksheet" Target="worksheets/sheet7.xml"/><Relationship Id="rId71" Type="http://schemas.openxmlformats.org/officeDocument/2006/relationships/customXml" Target="../customXml/item17.xml"/><Relationship Id="rId2" Type="http://schemas.openxmlformats.org/officeDocument/2006/relationships/worksheet" Target="worksheets/sheet2.xml"/><Relationship Id="rId29"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[20260531-Income and Expensed-Jan to July 26.xlsm]Analysis!PivotTable7</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spc="0" baseline="0">
                <a:solidFill>
                  <a:schemeClr val="accent5"/>
                </a:solidFill>
                <a:latin typeface="+mn-lt"/>
                <a:ea typeface="+mn-ea"/>
                <a:cs typeface="+mn-cs"/>
              </a:defRPr>
            </a:pPr>
            <a:r>
              <a:rPr lang="en-US" sz="1600" b="1" i="0">
                <a:solidFill>
                  <a:schemeClr val="accent5"/>
                </a:solidFill>
                <a:effectLst/>
                <a:latin typeface="+mn-lt"/>
                <a:cs typeface="Times New Roman" panose="02020603050405020304" pitchFamily="18" charset="0"/>
              </a:rPr>
              <a:t>Income vs Expense trend</a:t>
            </a:r>
            <a:endParaRPr lang="en-US" sz="1600" b="1">
              <a:solidFill>
                <a:schemeClr val="accent5"/>
              </a:solidFill>
              <a:latin typeface="+mn-lt"/>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spc="0" baseline="0">
              <a:solidFill>
                <a:schemeClr val="accent5"/>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2"/>
            </a:solidFill>
            <a:round/>
          </a:ln>
          <a:effectLst/>
        </c:spPr>
        <c:marker>
          <c:symbol val="none"/>
        </c:marker>
      </c:pivotFmt>
    </c:pivotFmts>
    <c:plotArea>
      <c:layout/>
      <c:lineChart>
        <c:grouping val="standard"/>
        <c:varyColors val="0"/>
        <c:ser>
          <c:idx val="0"/>
          <c:order val="0"/>
          <c:tx>
            <c:strRef>
              <c:f>Analysis!$B$7</c:f>
              <c:strCache>
                <c:ptCount val="1"/>
                <c:pt idx="0">
                  <c:v>Total Income</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Analysis!$A$8:$A$17</c:f>
              <c:strCache>
                <c:ptCount val="9"/>
                <c:pt idx="0">
                  <c:v>January</c:v>
                </c:pt>
                <c:pt idx="1">
                  <c:v>February</c:v>
                </c:pt>
                <c:pt idx="2">
                  <c:v>March</c:v>
                </c:pt>
                <c:pt idx="3">
                  <c:v>April</c:v>
                </c:pt>
                <c:pt idx="4">
                  <c:v>May</c:v>
                </c:pt>
                <c:pt idx="5">
                  <c:v>June</c:v>
                </c:pt>
                <c:pt idx="6">
                  <c:v>July</c:v>
                </c:pt>
                <c:pt idx="7">
                  <c:v>August</c:v>
                </c:pt>
                <c:pt idx="8">
                  <c:v>September</c:v>
                </c:pt>
              </c:strCache>
            </c:strRef>
          </c:cat>
          <c:val>
            <c:numRef>
              <c:f>Analysis!$B$8:$B$17</c:f>
              <c:numCache>
                <c:formatCode>#,##0.0,,"M"</c:formatCode>
                <c:ptCount val="9"/>
                <c:pt idx="0">
                  <c:v>88610600</c:v>
                </c:pt>
                <c:pt idx="1">
                  <c:v>178090920</c:v>
                </c:pt>
                <c:pt idx="2">
                  <c:v>283257900</c:v>
                </c:pt>
                <c:pt idx="3">
                  <c:v>269091300</c:v>
                </c:pt>
                <c:pt idx="4">
                  <c:v>295617050</c:v>
                </c:pt>
                <c:pt idx="5">
                  <c:v>389474301</c:v>
                </c:pt>
                <c:pt idx="6">
                  <c:v>543161600</c:v>
                </c:pt>
                <c:pt idx="7">
                  <c:v>574054200</c:v>
                </c:pt>
                <c:pt idx="8">
                  <c:v>558046310</c:v>
                </c:pt>
              </c:numCache>
            </c:numRef>
          </c:val>
          <c:smooth val="0"/>
          <c:extLst>
            <c:ext xmlns:c16="http://schemas.microsoft.com/office/drawing/2014/chart" uri="{C3380CC4-5D6E-409C-BE32-E72D297353CC}">
              <c16:uniqueId val="{0000001F-590D-4824-A004-B4BA205ECF26}"/>
            </c:ext>
          </c:extLst>
        </c:ser>
        <c:ser>
          <c:idx val="1"/>
          <c:order val="1"/>
          <c:tx>
            <c:strRef>
              <c:f>Analysis!$C$7</c:f>
              <c:strCache>
                <c:ptCount val="1"/>
                <c:pt idx="0">
                  <c:v>Total Expense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Analysis!$A$8:$A$17</c:f>
              <c:strCache>
                <c:ptCount val="9"/>
                <c:pt idx="0">
                  <c:v>January</c:v>
                </c:pt>
                <c:pt idx="1">
                  <c:v>February</c:v>
                </c:pt>
                <c:pt idx="2">
                  <c:v>March</c:v>
                </c:pt>
                <c:pt idx="3">
                  <c:v>April</c:v>
                </c:pt>
                <c:pt idx="4">
                  <c:v>May</c:v>
                </c:pt>
                <c:pt idx="5">
                  <c:v>June</c:v>
                </c:pt>
                <c:pt idx="6">
                  <c:v>July</c:v>
                </c:pt>
                <c:pt idx="7">
                  <c:v>August</c:v>
                </c:pt>
                <c:pt idx="8">
                  <c:v>September</c:v>
                </c:pt>
              </c:strCache>
            </c:strRef>
          </c:cat>
          <c:val>
            <c:numRef>
              <c:f>Analysis!$C$8:$C$17</c:f>
              <c:numCache>
                <c:formatCode>#,##0.0,,"M"</c:formatCode>
                <c:ptCount val="9"/>
                <c:pt idx="0">
                  <c:v>189512827</c:v>
                </c:pt>
                <c:pt idx="1">
                  <c:v>186730190</c:v>
                </c:pt>
                <c:pt idx="2">
                  <c:v>246410414</c:v>
                </c:pt>
                <c:pt idx="3">
                  <c:v>248187845</c:v>
                </c:pt>
                <c:pt idx="4">
                  <c:v>253168731</c:v>
                </c:pt>
                <c:pt idx="5">
                  <c:v>300343607</c:v>
                </c:pt>
                <c:pt idx="6">
                  <c:v>330265459</c:v>
                </c:pt>
                <c:pt idx="7">
                  <c:v>342594900</c:v>
                </c:pt>
                <c:pt idx="8">
                  <c:v>340203969</c:v>
                </c:pt>
              </c:numCache>
            </c:numRef>
          </c:val>
          <c:smooth val="0"/>
          <c:extLst>
            <c:ext xmlns:c16="http://schemas.microsoft.com/office/drawing/2014/chart" uri="{C3380CC4-5D6E-409C-BE32-E72D297353CC}">
              <c16:uniqueId val="{00000020-590D-4824-A004-B4BA205ECF26}"/>
            </c:ext>
          </c:extLst>
        </c:ser>
        <c:dLbls>
          <c:dLblPos val="t"/>
          <c:showLegendKey val="0"/>
          <c:showVal val="1"/>
          <c:showCatName val="0"/>
          <c:showSerName val="0"/>
          <c:showPercent val="0"/>
          <c:showBubbleSize val="0"/>
        </c:dLbls>
        <c:smooth val="0"/>
        <c:axId val="1242105168"/>
        <c:axId val="463870032"/>
      </c:lineChart>
      <c:catAx>
        <c:axId val="1242105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5"/>
                </a:solidFill>
                <a:latin typeface="+mn-lt"/>
                <a:ea typeface="+mn-ea"/>
                <a:cs typeface="+mn-cs"/>
              </a:defRPr>
            </a:pPr>
            <a:endParaRPr lang="en-US"/>
          </a:p>
        </c:txPr>
        <c:crossAx val="463870032"/>
        <c:crosses val="autoZero"/>
        <c:auto val="1"/>
        <c:lblAlgn val="ctr"/>
        <c:lblOffset val="100"/>
        <c:noMultiLvlLbl val="0"/>
      </c:catAx>
      <c:valAx>
        <c:axId val="463870032"/>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5"/>
                </a:solidFill>
                <a:latin typeface="+mn-lt"/>
                <a:ea typeface="+mn-ea"/>
                <a:cs typeface="+mn-cs"/>
              </a:defRPr>
            </a:pPr>
            <a:endParaRPr lang="en-US"/>
          </a:p>
        </c:txPr>
        <c:crossAx val="1242105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[20260531-Income and Expensed-Jan to July 26.xlsm]Analysis!PivotTable1</c:name>
    <c:fmtId val="5"/>
  </c:pivotSource>
  <c:chart>
    <c:title>
      <c:tx>
        <c:rich>
          <a:bodyPr rot="0" spcFirstLastPara="1" vertOverflow="ellipsis" vert="horz" wrap="square" anchor="ctr" anchorCtr="1"/>
          <a:lstStyle/>
          <a:p>
            <a:pPr>
              <a:defRPr sz="1600" b="1" i="0" u="none" strike="noStrike" kern="1200" spc="0" baseline="0">
                <a:solidFill>
                  <a:schemeClr val="accent5"/>
                </a:solidFill>
                <a:latin typeface="Calibri  "/>
                <a:ea typeface="+mn-ea"/>
                <a:cs typeface="+mn-cs"/>
              </a:defRPr>
            </a:pPr>
            <a:r>
              <a:rPr lang="en-US" sz="1600" b="1" i="0">
                <a:solidFill>
                  <a:schemeClr val="accent5"/>
                </a:solidFill>
                <a:effectLst/>
                <a:latin typeface="Calibri  "/>
                <a:cs typeface="Times New Roman" panose="02020603050405020304" pitchFamily="18" charset="0"/>
              </a:rPr>
              <a:t>Net income by branch</a:t>
            </a:r>
            <a:endParaRPr lang="en-US" sz="1600" b="1">
              <a:solidFill>
                <a:schemeClr val="accent5"/>
              </a:solidFill>
              <a:latin typeface="Calibri  "/>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accent5"/>
              </a:solidFill>
              <a:latin typeface="Calibri  "/>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E75B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Analysis!$B$36</c:f>
              <c:strCache>
                <c:ptCount val="1"/>
                <c:pt idx="0">
                  <c:v>Total</c:v>
                </c:pt>
              </c:strCache>
            </c:strRef>
          </c:tx>
          <c:spPr>
            <a:solidFill>
              <a:srgbClr val="2E75B6"/>
            </a:solidFill>
            <a:ln>
              <a:noFill/>
            </a:ln>
            <a:effectLst/>
          </c:spPr>
          <c:invertIfNegative val="0"/>
          <c:cat>
            <c:strRef>
              <c:f>Analysis!$A$37:$A$56</c:f>
              <c:strCache>
                <c:ptCount val="19"/>
                <c:pt idx="0">
                  <c:v>999 Cash</c:v>
                </c:pt>
                <c:pt idx="1">
                  <c:v>ASL</c:v>
                </c:pt>
                <c:pt idx="2">
                  <c:v>ASY168</c:v>
                </c:pt>
                <c:pt idx="3">
                  <c:v>BKV</c:v>
                </c:pt>
                <c:pt idx="4">
                  <c:v>BLV</c:v>
                </c:pt>
                <c:pt idx="5">
                  <c:v>CHB</c:v>
                </c:pt>
                <c:pt idx="6">
                  <c:v>HO</c:v>
                </c:pt>
                <c:pt idx="7">
                  <c:v>KHR 168</c:v>
                </c:pt>
                <c:pt idx="8">
                  <c:v>KPC</c:v>
                </c:pt>
                <c:pt idx="9">
                  <c:v>KTL</c:v>
                </c:pt>
                <c:pt idx="10">
                  <c:v>MPT</c:v>
                </c:pt>
                <c:pt idx="11">
                  <c:v>PTR</c:v>
                </c:pt>
                <c:pt idx="12">
                  <c:v>RTK</c:v>
                </c:pt>
                <c:pt idx="13">
                  <c:v>SLG</c:v>
                </c:pt>
                <c:pt idx="14">
                  <c:v>SNK</c:v>
                </c:pt>
                <c:pt idx="15">
                  <c:v>SNL</c:v>
                </c:pt>
                <c:pt idx="16">
                  <c:v>SST</c:v>
                </c:pt>
                <c:pt idx="17">
                  <c:v>STG</c:v>
                </c:pt>
                <c:pt idx="18">
                  <c:v>STR</c:v>
                </c:pt>
              </c:strCache>
            </c:strRef>
          </c:cat>
          <c:val>
            <c:numRef>
              <c:f>Analysis!$B$37:$B$56</c:f>
              <c:numCache>
                <c:formatCode>#,##0,,"M";[Red]\(#,##0,,"M"\)</c:formatCode>
                <c:ptCount val="19"/>
                <c:pt idx="0">
                  <c:v>7226644</c:v>
                </c:pt>
                <c:pt idx="1">
                  <c:v>65813813</c:v>
                </c:pt>
                <c:pt idx="2">
                  <c:v>-32356630</c:v>
                </c:pt>
                <c:pt idx="3">
                  <c:v>93269467</c:v>
                </c:pt>
                <c:pt idx="4">
                  <c:v>96937922</c:v>
                </c:pt>
                <c:pt idx="5">
                  <c:v>-22833246</c:v>
                </c:pt>
                <c:pt idx="6">
                  <c:v>4747230</c:v>
                </c:pt>
                <c:pt idx="7">
                  <c:v>26317827</c:v>
                </c:pt>
                <c:pt idx="8">
                  <c:v>45067944</c:v>
                </c:pt>
                <c:pt idx="9">
                  <c:v>2259141</c:v>
                </c:pt>
                <c:pt idx="10">
                  <c:v>-25276349</c:v>
                </c:pt>
                <c:pt idx="11">
                  <c:v>78002266</c:v>
                </c:pt>
                <c:pt idx="12">
                  <c:v>36673334</c:v>
                </c:pt>
                <c:pt idx="13">
                  <c:v>1866385</c:v>
                </c:pt>
                <c:pt idx="14">
                  <c:v>24151287</c:v>
                </c:pt>
                <c:pt idx="15">
                  <c:v>73642500</c:v>
                </c:pt>
                <c:pt idx="16">
                  <c:v>113488507</c:v>
                </c:pt>
                <c:pt idx="17">
                  <c:v>100694849</c:v>
                </c:pt>
                <c:pt idx="18">
                  <c:v>52293348</c:v>
                </c:pt>
              </c:numCache>
            </c:numRef>
          </c:val>
          <c:extLst>
            <c:ext xmlns:c16="http://schemas.microsoft.com/office/drawing/2014/chart" uri="{C3380CC4-5D6E-409C-BE32-E72D297353CC}">
              <c16:uniqueId val="{00000010-80E4-42FF-AA21-C16F63F271CB}"/>
            </c:ext>
          </c:extLst>
        </c:ser>
        <c:dLbls>
          <c:showLegendKey val="0"/>
          <c:showVal val="0"/>
          <c:showCatName val="0"/>
          <c:showSerName val="0"/>
          <c:showPercent val="0"/>
          <c:showBubbleSize val="0"/>
        </c:dLbls>
        <c:gapWidth val="50"/>
        <c:overlap val="10"/>
        <c:axId val="1242073152"/>
        <c:axId val="463797072"/>
      </c:barChart>
      <c:catAx>
        <c:axId val="124207315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5"/>
                </a:solidFill>
                <a:latin typeface="+mn-lt"/>
                <a:ea typeface="+mn-ea"/>
                <a:cs typeface="+mn-cs"/>
              </a:defRPr>
            </a:pPr>
            <a:endParaRPr lang="en-US"/>
          </a:p>
        </c:txPr>
        <c:crossAx val="463797072"/>
        <c:crosses val="autoZero"/>
        <c:auto val="1"/>
        <c:lblAlgn val="ctr"/>
        <c:lblOffset val="100"/>
        <c:noMultiLvlLbl val="0"/>
      </c:catAx>
      <c:valAx>
        <c:axId val="463797072"/>
        <c:scaling>
          <c:orientation val="minMax"/>
        </c:scaling>
        <c:delete val="0"/>
        <c:axPos val="b"/>
        <c:majorGridlines>
          <c:spPr>
            <a:ln w="9525" cap="flat" cmpd="sng" algn="ctr">
              <a:solidFill>
                <a:schemeClr val="tx1">
                  <a:lumMod val="15000"/>
                  <a:lumOff val="85000"/>
                </a:schemeClr>
              </a:solidFill>
              <a:round/>
            </a:ln>
            <a:effectLst/>
          </c:spPr>
        </c:majorGridlines>
        <c:numFmt formatCode="#,##0,,&quot;M&quot;;[Red]\(#,##0,,&quot;M&quot;\)"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5"/>
                </a:solidFill>
                <a:latin typeface="+mn-lt"/>
                <a:ea typeface="+mn-ea"/>
                <a:cs typeface="+mn-cs"/>
              </a:defRPr>
            </a:pPr>
            <a:endParaRPr lang="en-US"/>
          </a:p>
        </c:txPr>
        <c:crossAx val="1242073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[20260531-Income and Expensed-Jan to July 26.xlsm]Analysis!PivotTable2</c:name>
    <c:fmtId val="5"/>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Calibri "/>
                <a:ea typeface="+mn-ea"/>
                <a:cs typeface="+mn-cs"/>
              </a:defRPr>
            </a:pPr>
            <a:r>
              <a:rPr lang="en-US" sz="1600" b="1" i="0">
                <a:solidFill>
                  <a:schemeClr val="accent5"/>
                </a:solidFill>
                <a:effectLst/>
                <a:latin typeface="Calibri "/>
                <a:cs typeface="Times New Roman" panose="02020603050405020304" pitchFamily="18" charset="0"/>
              </a:rPr>
              <a:t>Income &amp; Expense Growth %</a:t>
            </a:r>
            <a:endParaRPr lang="en-US" sz="1600" b="1">
              <a:solidFill>
                <a:schemeClr val="accent5"/>
              </a:solidFill>
              <a:latin typeface="Calibri "/>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Calibri "/>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Analysis!$B$60</c:f>
              <c:strCache>
                <c:ptCount val="1"/>
                <c:pt idx="0">
                  <c:v>Income Growth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Analysis!$A$61:$A$65</c:f>
              <c:strCache>
                <c:ptCount val="4"/>
                <c:pt idx="0">
                  <c:v>March</c:v>
                </c:pt>
                <c:pt idx="1">
                  <c:v>May</c:v>
                </c:pt>
                <c:pt idx="2">
                  <c:v>July</c:v>
                </c:pt>
                <c:pt idx="3">
                  <c:v>August</c:v>
                </c:pt>
              </c:strCache>
            </c:strRef>
          </c:cat>
          <c:val>
            <c:numRef>
              <c:f>Analysis!$B$61:$B$65</c:f>
              <c:numCache>
                <c:formatCode>0%</c:formatCode>
                <c:ptCount val="4"/>
                <c:pt idx="0">
                  <c:v>0.59052409858964172</c:v>
                </c:pt>
                <c:pt idx="1">
                  <c:v>9.8575279096722937E-2</c:v>
                </c:pt>
                <c:pt idx="2">
                  <c:v>0.39460189954869451</c:v>
                </c:pt>
                <c:pt idx="3">
                  <c:v>5.6875522864650224E-2</c:v>
                </c:pt>
              </c:numCache>
            </c:numRef>
          </c:val>
          <c:smooth val="0"/>
          <c:extLst>
            <c:ext xmlns:c16="http://schemas.microsoft.com/office/drawing/2014/chart" uri="{C3380CC4-5D6E-409C-BE32-E72D297353CC}">
              <c16:uniqueId val="{00000003-BEEB-4C8C-9D3D-99E5ED1E731C}"/>
            </c:ext>
          </c:extLst>
        </c:ser>
        <c:ser>
          <c:idx val="1"/>
          <c:order val="1"/>
          <c:tx>
            <c:strRef>
              <c:f>Analysis!$C$60</c:f>
              <c:strCache>
                <c:ptCount val="1"/>
                <c:pt idx="0">
                  <c:v>Expense Growth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Analysis!$A$61:$A$65</c:f>
              <c:strCache>
                <c:ptCount val="4"/>
                <c:pt idx="0">
                  <c:v>March</c:v>
                </c:pt>
                <c:pt idx="1">
                  <c:v>May</c:v>
                </c:pt>
                <c:pt idx="2">
                  <c:v>July</c:v>
                </c:pt>
                <c:pt idx="3">
                  <c:v>August</c:v>
                </c:pt>
              </c:strCache>
            </c:strRef>
          </c:cat>
          <c:val>
            <c:numRef>
              <c:f>Analysis!$C$61:$C$65</c:f>
              <c:numCache>
                <c:formatCode>0%</c:formatCode>
                <c:ptCount val="4"/>
                <c:pt idx="0">
                  <c:v>0.31960672240519866</c:v>
                </c:pt>
                <c:pt idx="1">
                  <c:v>2.0069016675655488E-2</c:v>
                </c:pt>
                <c:pt idx="2">
                  <c:v>9.9625400050549442E-2</c:v>
                </c:pt>
                <c:pt idx="3">
                  <c:v>3.7331911842467307E-2</c:v>
                </c:pt>
              </c:numCache>
            </c:numRef>
          </c:val>
          <c:smooth val="0"/>
          <c:extLst>
            <c:ext xmlns:c16="http://schemas.microsoft.com/office/drawing/2014/chart" uri="{C3380CC4-5D6E-409C-BE32-E72D297353CC}">
              <c16:uniqueId val="{00000004-BEEB-4C8C-9D3D-99E5ED1E731C}"/>
            </c:ext>
          </c:extLst>
        </c:ser>
        <c:dLbls>
          <c:dLblPos val="t"/>
          <c:showLegendKey val="0"/>
          <c:showVal val="1"/>
          <c:showCatName val="0"/>
          <c:showSerName val="0"/>
          <c:showPercent val="0"/>
          <c:showBubbleSize val="0"/>
        </c:dLbls>
        <c:marker val="1"/>
        <c:smooth val="0"/>
        <c:axId val="1241997984"/>
        <c:axId val="463747152"/>
      </c:lineChart>
      <c:catAx>
        <c:axId val="124199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5"/>
                </a:solidFill>
                <a:latin typeface="+mn-lt"/>
                <a:ea typeface="+mn-ea"/>
                <a:cs typeface="+mn-cs"/>
              </a:defRPr>
            </a:pPr>
            <a:endParaRPr lang="en-US"/>
          </a:p>
        </c:txPr>
        <c:crossAx val="463747152"/>
        <c:crosses val="autoZero"/>
        <c:auto val="1"/>
        <c:lblAlgn val="ctr"/>
        <c:lblOffset val="100"/>
        <c:noMultiLvlLbl val="0"/>
      </c:catAx>
      <c:valAx>
        <c:axId val="4637471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5"/>
                </a:solidFill>
                <a:latin typeface="+mn-lt"/>
                <a:ea typeface="+mn-ea"/>
                <a:cs typeface="+mn-cs"/>
              </a:defRPr>
            </a:pPr>
            <a:endParaRPr lang="en-US"/>
          </a:p>
        </c:txPr>
        <c:crossAx val="1241997984"/>
        <c:crosses val="autoZero"/>
        <c:crossBetween val="between"/>
      </c:valAx>
      <c:spPr>
        <a:noFill/>
        <a:ln>
          <a:solidFill>
            <a:schemeClr val="accent1">
              <a:shade val="15000"/>
              <a:alpha val="97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[20260531-Income and Expensed-Jan to July 26.xlsm]Analysis!PivotTable8</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5"/>
                </a:solidFill>
              </a:rPr>
              <a:t>Expense Breakdown</a:t>
            </a:r>
          </a:p>
        </c:rich>
      </c:tx>
      <c:layout>
        <c:manualLayout>
          <c:xMode val="edge"/>
          <c:yMode val="edge"/>
          <c:x val="0.57526350577030394"/>
          <c:y val="7.683168606090214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manualLayout>
          <c:layoutTarget val="inner"/>
          <c:xMode val="edge"/>
          <c:yMode val="edge"/>
          <c:x val="5.3263415187799014E-2"/>
          <c:y val="5.2626560269558094E-2"/>
          <c:w val="0.46336397800830004"/>
          <c:h val="0.94737343973044186"/>
        </c:manualLayout>
      </c:layout>
      <c:doughnutChart>
        <c:varyColors val="1"/>
        <c:ser>
          <c:idx val="0"/>
          <c:order val="0"/>
          <c:tx>
            <c:strRef>
              <c:f>Analysis!$B$19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E17-4E0F-BDE4-E27065A0A4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E17-4E0F-BDE4-E27065A0A41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E17-4E0F-BDE4-E27065A0A41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E17-4E0F-BDE4-E27065A0A41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E17-4E0F-BDE4-E27065A0A41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E17-4E0F-BDE4-E27065A0A41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E17-4E0F-BDE4-E27065A0A41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E17-4E0F-BDE4-E27065A0A41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E17-4E0F-BDE4-E27065A0A41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E17-4E0F-BDE4-E27065A0A41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E17-4E0F-BDE4-E27065A0A41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E17-4E0F-BDE4-E27065A0A419}"/>
              </c:ext>
            </c:extLst>
          </c:dPt>
          <c:cat>
            <c:strRef>
              <c:f>Analysis!$A$20:$A$32</c:f>
              <c:strCache>
                <c:ptCount val="12"/>
                <c:pt idx="0">
                  <c:v>Interest Expense</c:v>
                </c:pt>
                <c:pt idx="1">
                  <c:v>Repair &amp; Maintenance</c:v>
                </c:pt>
                <c:pt idx="2">
                  <c:v>Depreciation &amp; Amortisation</c:v>
                </c:pt>
                <c:pt idx="3">
                  <c:v>Loan Loss Provision</c:v>
                </c:pt>
                <c:pt idx="4">
                  <c:v>Office &amp; Admin</c:v>
                </c:pt>
                <c:pt idx="5">
                  <c:v>Other</c:v>
                </c:pt>
                <c:pt idx="6">
                  <c:v>Professional Service</c:v>
                </c:pt>
                <c:pt idx="7">
                  <c:v>Rent</c:v>
                </c:pt>
                <c:pt idx="8">
                  <c:v>Staff Cost</c:v>
                </c:pt>
                <c:pt idx="9">
                  <c:v>Tax &amp; Statutory</c:v>
                </c:pt>
                <c:pt idx="10">
                  <c:v>Travel &amp; Vehicle</c:v>
                </c:pt>
                <c:pt idx="11">
                  <c:v>Utility</c:v>
                </c:pt>
              </c:strCache>
            </c:strRef>
          </c:cat>
          <c:val>
            <c:numRef>
              <c:f>Analysis!$B$20:$B$32</c:f>
              <c:numCache>
                <c:formatCode>#,##0.0,,"M"</c:formatCode>
                <c:ptCount val="12"/>
                <c:pt idx="0">
                  <c:v>150000</c:v>
                </c:pt>
                <c:pt idx="1">
                  <c:v>4537896</c:v>
                </c:pt>
                <c:pt idx="2">
                  <c:v>57291895</c:v>
                </c:pt>
                <c:pt idx="3">
                  <c:v>285469100</c:v>
                </c:pt>
                <c:pt idx="4">
                  <c:v>22690731</c:v>
                </c:pt>
                <c:pt idx="5">
                  <c:v>412534471</c:v>
                </c:pt>
                <c:pt idx="6">
                  <c:v>27871101</c:v>
                </c:pt>
                <c:pt idx="7">
                  <c:v>99635900</c:v>
                </c:pt>
                <c:pt idx="8">
                  <c:v>1348224423</c:v>
                </c:pt>
                <c:pt idx="9">
                  <c:v>7703557</c:v>
                </c:pt>
                <c:pt idx="10">
                  <c:v>162660521</c:v>
                </c:pt>
                <c:pt idx="11">
                  <c:v>8648347</c:v>
                </c:pt>
              </c:numCache>
            </c:numRef>
          </c:val>
          <c:extLst>
            <c:ext xmlns:c16="http://schemas.microsoft.com/office/drawing/2014/chart" uri="{C3380CC4-5D6E-409C-BE32-E72D297353CC}">
              <c16:uniqueId val="{0000002C-EF95-4614-B171-445F8E82A32B}"/>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52201387791369924"/>
          <c:y val="0.15501999570374261"/>
          <c:w val="0.31774858821945084"/>
          <c:h val="0.76926971874431638"/>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accent5"/>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Branch Performance based on</a:t>
            </a:r>
            <a:r>
              <a:rPr lang="en-US" baseline="0"/>
              <a:t> NetIncome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A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A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246645081990105E-2"/>
          <c:y val="0.36016533493474012"/>
          <c:w val="0.91305640436487756"/>
          <c:h val="0.45551771591390938"/>
        </c:manualLayout>
      </c:layout>
      <c:barChart>
        <c:barDir val="col"/>
        <c:grouping val="clustered"/>
        <c:varyColors val="0"/>
        <c:ser>
          <c:idx val="0"/>
          <c:order val="0"/>
          <c:tx>
            <c:v>Total</c:v>
          </c:tx>
          <c:spPr>
            <a:solidFill>
              <a:srgbClr val="00A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9"/>
              <c:pt idx="0">
                <c:v>999 Cash</c:v>
              </c:pt>
              <c:pt idx="1">
                <c:v>ASL</c:v>
              </c:pt>
              <c:pt idx="2">
                <c:v>ASY168</c:v>
              </c:pt>
              <c:pt idx="3">
                <c:v>BKV</c:v>
              </c:pt>
              <c:pt idx="4">
                <c:v>BLV</c:v>
              </c:pt>
              <c:pt idx="5">
                <c:v>CHB</c:v>
              </c:pt>
              <c:pt idx="6">
                <c:v>HO</c:v>
              </c:pt>
              <c:pt idx="7">
                <c:v>KHR 168</c:v>
              </c:pt>
              <c:pt idx="8">
                <c:v>KPC</c:v>
              </c:pt>
              <c:pt idx="9">
                <c:v>KTL</c:v>
              </c:pt>
              <c:pt idx="10">
                <c:v>MPT</c:v>
              </c:pt>
              <c:pt idx="11">
                <c:v>PTR</c:v>
              </c:pt>
              <c:pt idx="12">
                <c:v>RTK</c:v>
              </c:pt>
              <c:pt idx="13">
                <c:v>SLG</c:v>
              </c:pt>
              <c:pt idx="14">
                <c:v>SNK</c:v>
              </c:pt>
              <c:pt idx="15">
                <c:v>SNL</c:v>
              </c:pt>
              <c:pt idx="16">
                <c:v>SST</c:v>
              </c:pt>
              <c:pt idx="17">
                <c:v>STG</c:v>
              </c:pt>
              <c:pt idx="18">
                <c:v>STR</c:v>
              </c:pt>
            </c:strLit>
          </c:cat>
          <c:val>
            <c:numLit>
              <c:formatCode>General</c:formatCode>
              <c:ptCount val="19"/>
              <c:pt idx="0">
                <c:v>-1627693</c:v>
              </c:pt>
              <c:pt idx="1">
                <c:v>-12578405</c:v>
              </c:pt>
              <c:pt idx="2">
                <c:v>-18416110</c:v>
              </c:pt>
              <c:pt idx="3">
                <c:v>8227550</c:v>
              </c:pt>
              <c:pt idx="4">
                <c:v>24655140</c:v>
              </c:pt>
              <c:pt idx="5">
                <c:v>-21397306</c:v>
              </c:pt>
              <c:pt idx="6">
                <c:v>900493</c:v>
              </c:pt>
              <c:pt idx="7">
                <c:v>4391892</c:v>
              </c:pt>
              <c:pt idx="8">
                <c:v>-3145210</c:v>
              </c:pt>
              <c:pt idx="9">
                <c:v>-10397565</c:v>
              </c:pt>
              <c:pt idx="10">
                <c:v>-23027550</c:v>
              </c:pt>
              <c:pt idx="11">
                <c:v>25249465</c:v>
              </c:pt>
              <c:pt idx="12">
                <c:v>-879595</c:v>
              </c:pt>
              <c:pt idx="13">
                <c:v>-11615535</c:v>
              </c:pt>
              <c:pt idx="14">
                <c:v>-11211269</c:v>
              </c:pt>
              <c:pt idx="15">
                <c:v>10632900</c:v>
              </c:pt>
              <c:pt idx="16">
                <c:v>23353715</c:v>
              </c:pt>
              <c:pt idx="17">
                <c:v>-13885574</c:v>
              </c:pt>
              <c:pt idx="18">
                <c:v>-18079080</c:v>
              </c:pt>
            </c:numLit>
          </c:val>
          <c:extLst>
            <c:ext xmlns:c16="http://schemas.microsoft.com/office/drawing/2014/chart" uri="{C3380CC4-5D6E-409C-BE32-E72D297353CC}">
              <c16:uniqueId val="{00000000-4EA2-45C9-A603-29223A57BE22}"/>
            </c:ext>
          </c:extLst>
        </c:ser>
        <c:dLbls>
          <c:dLblPos val="outEnd"/>
          <c:showLegendKey val="0"/>
          <c:showVal val="1"/>
          <c:showCatName val="0"/>
          <c:showSerName val="0"/>
          <c:showPercent val="0"/>
          <c:showBubbleSize val="0"/>
        </c:dLbls>
        <c:gapWidth val="219"/>
        <c:overlap val="-27"/>
        <c:axId val="1174640064"/>
        <c:axId val="1174635744"/>
      </c:barChart>
      <c:catAx>
        <c:axId val="11746400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635744"/>
        <c:crosses val="autoZero"/>
        <c:auto val="1"/>
        <c:lblAlgn val="ctr"/>
        <c:lblOffset val="100"/>
        <c:noMultiLvlLbl val="0"/>
      </c:catAx>
      <c:valAx>
        <c:axId val="1174635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640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7.png"/><Relationship Id="rId3" Type="http://schemas.openxmlformats.org/officeDocument/2006/relationships/image" Target="../media/image4.png"/><Relationship Id="rId7" Type="http://schemas.openxmlformats.org/officeDocument/2006/relationships/chart" Target="../charts/chart2.xml"/><Relationship Id="rId12" Type="http://schemas.openxmlformats.org/officeDocument/2006/relationships/hyperlink" Target="#Analysis!A1"/><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chart" Target="../charts/chart1.xml"/><Relationship Id="rId11" Type="http://schemas.openxmlformats.org/officeDocument/2006/relationships/hyperlink" Target="#'SUM-Auto'!A1"/><Relationship Id="rId5" Type="http://schemas.openxmlformats.org/officeDocument/2006/relationships/image" Target="../media/image6.png"/><Relationship Id="rId10" Type="http://schemas.openxmlformats.org/officeDocument/2006/relationships/hyperlink" Target="#Dashboard!A1"/><Relationship Id="rId4" Type="http://schemas.openxmlformats.org/officeDocument/2006/relationships/image" Target="../media/image5.png"/><Relationship Id="rId9" Type="http://schemas.openxmlformats.org/officeDocument/2006/relationships/chart" Target="../charts/chart4.xml"/><Relationship Id="rId14" Type="http://schemas.openxmlformats.org/officeDocument/2006/relationships/image" Target="../media/image8.png"/></Relationships>
</file>

<file path=xl/drawings/_rels/drawing4.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oneCellAnchor>
    <xdr:from>
      <xdr:col>0</xdr:col>
      <xdr:colOff>28575</xdr:colOff>
      <xdr:row>2</xdr:row>
      <xdr:rowOff>279628</xdr:rowOff>
    </xdr:from>
    <xdr:ext cx="5516062" cy="848132"/>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8575" y="851128"/>
          <a:ext cx="5516062" cy="8481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m-KH" sz="900">
              <a:solidFill>
                <a:schemeClr val="tx1"/>
              </a:solidFill>
              <a:effectLst/>
              <a:latin typeface="Khmer MEF1" panose="02000506000000020004" pitchFamily="2" charset="0"/>
              <a:ea typeface="+mn-ea"/>
              <a:cs typeface="Khmer MEF1" panose="02000506000000020004" pitchFamily="2" charset="0"/>
            </a:rPr>
            <a:t>-ចំនួនដើមទុនអាជីវកម្មបញ្ចាំៈ 00រៀល -ចំនួនដើមទុនអាជីវកម្មប្រាតិភោគដោយអនុប្បទាន ៤០,០០០,០០០រៀល</a:t>
          </a:r>
        </a:p>
        <a:p>
          <a:r>
            <a:rPr lang="en-US" sz="900">
              <a:solidFill>
                <a:schemeClr val="tx1"/>
              </a:solidFill>
              <a:effectLst/>
              <a:latin typeface="Khmer MEF1" panose="02000506000000020004" pitchFamily="2" charset="0"/>
              <a:ea typeface="+mn-ea"/>
              <a:cs typeface="Khmer MEF1" panose="02000506000000020004" pitchFamily="2" charset="0"/>
            </a:rPr>
            <a:t>-</a:t>
          </a:r>
          <a:r>
            <a:rPr lang="km-KH" sz="900">
              <a:solidFill>
                <a:schemeClr val="tx1"/>
              </a:solidFill>
              <a:effectLst/>
              <a:latin typeface="Khmer MEF1" panose="02000506000000020004" pitchFamily="2" charset="0"/>
              <a:ea typeface="+mn-ea"/>
              <a:cs typeface="Khmer MEF1" panose="02000506000000020004" pitchFamily="2" charset="0"/>
            </a:rPr>
            <a:t>អត្តលេខក្រុមហ៊ុន/សហគ្រាសៈ </a:t>
          </a:r>
          <a:r>
            <a:rPr lang="en-US" sz="900">
              <a:solidFill>
                <a:schemeClr val="tx1"/>
              </a:solidFill>
              <a:effectLst/>
              <a:latin typeface="Khmer MEF1" panose="02000506000000020004" pitchFamily="2" charset="0"/>
              <a:ea typeface="+mn-ea"/>
              <a:cs typeface="Khmer MEF1" panose="02000506000000020004" pitchFamily="2" charset="0"/>
            </a:rPr>
            <a:t>T-25-0019</a:t>
          </a:r>
          <a:endParaRPr lang="km-KH" sz="900">
            <a:solidFill>
              <a:schemeClr val="tx1"/>
            </a:solidFill>
            <a:effectLst/>
            <a:latin typeface="Khmer MEF1" panose="02000506000000020004" pitchFamily="2" charset="0"/>
            <a:ea typeface="+mn-ea"/>
            <a:cs typeface="Khmer MEF1" panose="02000506000000020004" pitchFamily="2" charset="0"/>
          </a:endParaRPr>
        </a:p>
        <a:p>
          <a:r>
            <a:rPr lang="km-KH" sz="900">
              <a:solidFill>
                <a:schemeClr val="tx1"/>
              </a:solidFill>
              <a:effectLst/>
              <a:latin typeface="Khmer MEF1" panose="02000506000000020004" pitchFamily="2" charset="0"/>
              <a:ea typeface="+mn-ea"/>
              <a:cs typeface="Khmer MEF1" panose="02000506000000020004" pitchFamily="2" charset="0"/>
            </a:rPr>
            <a:t>-អាសយដ្ឋានៈ ផ្ទះលេខ............ ផ្លូវលេខ 3  ភូមិជ្រៃ ឃុំសព្វពង  ស្រុកឈូក ខេត្តកំពត</a:t>
          </a:r>
          <a:endParaRPr lang="en-US" sz="900">
            <a:solidFill>
              <a:schemeClr val="tx1"/>
            </a:solidFill>
            <a:effectLst/>
            <a:latin typeface="Khmer MEF1" panose="02000506000000020004" pitchFamily="2" charset="0"/>
            <a:ea typeface="+mn-ea"/>
            <a:cs typeface="Khmer MEF1" panose="02000506000000020004" pitchFamily="2" charset="0"/>
          </a:endParaRPr>
        </a:p>
        <a:p>
          <a:r>
            <a:rPr lang="km-KH" sz="900">
              <a:solidFill>
                <a:schemeClr val="tx1"/>
              </a:solidFill>
              <a:effectLst/>
              <a:latin typeface="Khmer MEF1" panose="02000506000000020004" pitchFamily="2" charset="0"/>
              <a:ea typeface="+mn-ea"/>
              <a:cs typeface="Khmer MEF1" panose="02000506000000020004" pitchFamily="2" charset="0"/>
            </a:rPr>
            <a:t>-ទូរស័ព្ទៈ085 537 777 / 096 319 7844</a:t>
          </a:r>
          <a:endParaRPr lang="en-US" sz="900">
            <a:solidFill>
              <a:schemeClr val="tx1"/>
            </a:solidFill>
            <a:effectLst/>
            <a:latin typeface="Khmer MEF1" panose="02000506000000020004" pitchFamily="2" charset="0"/>
            <a:ea typeface="+mn-ea"/>
            <a:cs typeface="Khmer MEF1" panose="02000506000000020004" pitchFamily="2" charset="0"/>
          </a:endParaRPr>
        </a:p>
        <a:p>
          <a:endParaRPr lang="en-US" sz="1100"/>
        </a:p>
      </xdr:txBody>
    </xdr:sp>
    <xdr:clientData/>
  </xdr:oneCellAnchor>
  <xdr:oneCellAnchor>
    <xdr:from>
      <xdr:col>2</xdr:col>
      <xdr:colOff>163587</xdr:colOff>
      <xdr:row>60</xdr:row>
      <xdr:rowOff>257735</xdr:rowOff>
    </xdr:from>
    <xdr:ext cx="3539880" cy="2566147"/>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135637" y="14469035"/>
          <a:ext cx="3539880" cy="2566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m-KH" sz="1000">
              <a:latin typeface="Khmer MEF1" panose="02000506000000020004" pitchFamily="2" charset="0"/>
              <a:cs typeface="Khmer MEF1" panose="02000506000000020004" pitchFamily="2" charset="0"/>
            </a:rPr>
            <a:t>ថ្ងៃអង្គារ ១៣កើត ខែចេត្រ ឆ្នាំម្សាញ់ សប្តស័ក ពុទ្ធសករាជ ២៥៦៩</a:t>
          </a:r>
          <a:endParaRPr lang="en-US" sz="1000">
            <a:latin typeface="Khmer MEF1" panose="02000506000000020004" pitchFamily="2" charset="0"/>
            <a:cs typeface="Khmer MEF1" panose="02000506000000020004" pitchFamily="2" charset="0"/>
          </a:endParaRPr>
        </a:p>
        <a:p>
          <a:pPr algn="ctr"/>
          <a:r>
            <a:rPr lang="km-KH" sz="1000">
              <a:latin typeface="Khmer MEF1" panose="02000506000000020004" pitchFamily="2" charset="0"/>
              <a:cs typeface="Khmer MEF1" panose="02000506000000020004" pitchFamily="2" charset="0"/>
            </a:rPr>
            <a:t>ខេត្ត កំពត ថ្ងៃទី៣១ ខែមីនា ឆ្នាំ២០២៦</a:t>
          </a:r>
        </a:p>
        <a:p>
          <a:pPr algn="ctr"/>
          <a:r>
            <a:rPr lang="km-KH" sz="1000">
              <a:latin typeface="Khmer MEF1" panose="02000506000000020004" pitchFamily="2" charset="0"/>
              <a:cs typeface="Khmer MEF1" panose="02000506000000020004" pitchFamily="2" charset="0"/>
            </a:rPr>
            <a:t>សហគ្រាស មាតុភូមិ អ៊ិនវេសម៉ិន ឯ.ក</a:t>
          </a:r>
        </a:p>
        <a:p>
          <a:pPr algn="ctr"/>
          <a:r>
            <a:rPr lang="km-KH" sz="1000">
              <a:latin typeface="Khmer MEF1" panose="02000506000000020004" pitchFamily="2" charset="0"/>
              <a:cs typeface="Khmer MEF1" panose="02000506000000020004" pitchFamily="2" charset="0"/>
            </a:rPr>
            <a:t>នាយក/នាយិកា</a:t>
          </a:r>
        </a:p>
        <a:p>
          <a:pPr algn="ctr"/>
          <a:r>
            <a:rPr lang="km-KH" sz="1000">
              <a:latin typeface="Khmer MEF1" panose="02000506000000020004" pitchFamily="2" charset="0"/>
              <a:cs typeface="Khmer MEF1" panose="02000506000000020004" pitchFamily="2" charset="0"/>
            </a:rPr>
            <a:t> </a:t>
          </a:r>
        </a:p>
        <a:p>
          <a:pPr algn="ctr"/>
          <a:endParaRPr lang="km-KH" sz="1000">
            <a:latin typeface="Khmer MEF1" panose="02000506000000020004" pitchFamily="2" charset="0"/>
            <a:cs typeface="Khmer MEF1" panose="02000506000000020004" pitchFamily="2" charset="0"/>
          </a:endParaRPr>
        </a:p>
        <a:p>
          <a:pPr algn="ctr"/>
          <a:r>
            <a:rPr lang="km-KH" sz="1000">
              <a:latin typeface="Khmer MEF1" panose="02000506000000020004" pitchFamily="2" charset="0"/>
              <a:cs typeface="Khmer MEF1" panose="02000506000000020004" pitchFamily="2" charset="0"/>
            </a:rPr>
            <a:t>ហត្ថលេខា ត្រា និងឈ្មោះ</a:t>
          </a:r>
        </a:p>
        <a:p>
          <a:r>
            <a:rPr lang="km-KH" sz="1000"/>
            <a:t> </a:t>
          </a:r>
          <a:endParaRPr lang="en-U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4</xdr:col>
      <xdr:colOff>156754</xdr:colOff>
      <xdr:row>0</xdr:row>
      <xdr:rowOff>100149</xdr:rowOff>
    </xdr:from>
    <xdr:to>
      <xdr:col>6</xdr:col>
      <xdr:colOff>502919</xdr:colOff>
      <xdr:row>2</xdr:row>
      <xdr:rowOff>171995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FF0B443E-68A8-F1AF-95B4-3B80663AC93F}"/>
            </a:ext>
          </a:extLst>
        </xdr:cNvPr>
        <xdr:cNvSpPr/>
      </xdr:nvSpPr>
      <xdr:spPr>
        <a:xfrm>
          <a:off x="4456611" y="100149"/>
          <a:ext cx="1739537" cy="4419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50799</xdr:rowOff>
    </xdr:from>
    <xdr:to>
      <xdr:col>28</xdr:col>
      <xdr:colOff>529683</xdr:colOff>
      <xdr:row>49</xdr:row>
      <xdr:rowOff>130628</xdr:rowOff>
    </xdr:to>
    <xdr:sp macro="" textlink="">
      <xdr:nvSpPr>
        <xdr:cNvPr id="2" name="Rectangle: Rounded Corners 1">
          <a:extLst>
            <a:ext uri="{FF2B5EF4-FFF2-40B4-BE49-F238E27FC236}">
              <a16:creationId xmlns:a16="http://schemas.microsoft.com/office/drawing/2014/main" id="{C7078144-5671-A0BA-C3A6-FE4DE141DF78}"/>
            </a:ext>
          </a:extLst>
        </xdr:cNvPr>
        <xdr:cNvSpPr/>
      </xdr:nvSpPr>
      <xdr:spPr>
        <a:xfrm>
          <a:off x="38100" y="50799"/>
          <a:ext cx="17664461" cy="9186658"/>
        </a:xfrm>
        <a:prstGeom prst="roundRect">
          <a:avLst>
            <a:gd name="adj" fmla="val 3360"/>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576146</xdr:colOff>
      <xdr:row>3</xdr:row>
      <xdr:rowOff>174172</xdr:rowOff>
    </xdr:from>
    <xdr:to>
      <xdr:col>28</xdr:col>
      <xdr:colOff>433395</xdr:colOff>
      <xdr:row>49</xdr:row>
      <xdr:rowOff>32657</xdr:rowOff>
    </xdr:to>
    <xdr:sp macro="" textlink="">
      <xdr:nvSpPr>
        <xdr:cNvPr id="5" name="Rectangle: Rounded Corners 4">
          <a:extLst>
            <a:ext uri="{FF2B5EF4-FFF2-40B4-BE49-F238E27FC236}">
              <a16:creationId xmlns:a16="http://schemas.microsoft.com/office/drawing/2014/main" id="{16CEC3CB-BB8C-4F51-869D-AEE3833A1DDE}"/>
            </a:ext>
          </a:extLst>
        </xdr:cNvPr>
        <xdr:cNvSpPr/>
      </xdr:nvSpPr>
      <xdr:spPr>
        <a:xfrm>
          <a:off x="1802780" y="731733"/>
          <a:ext cx="15803493" cy="8407753"/>
        </a:xfrm>
        <a:prstGeom prst="roundRect">
          <a:avLst>
            <a:gd name="adj" fmla="val 3360"/>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160762</xdr:colOff>
      <xdr:row>4</xdr:row>
      <xdr:rowOff>101600</xdr:rowOff>
    </xdr:from>
    <xdr:to>
      <xdr:col>28</xdr:col>
      <xdr:colOff>322880</xdr:colOff>
      <xdr:row>12</xdr:row>
      <xdr:rowOff>155200</xdr:rowOff>
    </xdr:to>
    <xdr:sp macro="" textlink="">
      <xdr:nvSpPr>
        <xdr:cNvPr id="3" name="Rectangle: Rounded Corners 2">
          <a:extLst>
            <a:ext uri="{FF2B5EF4-FFF2-40B4-BE49-F238E27FC236}">
              <a16:creationId xmlns:a16="http://schemas.microsoft.com/office/drawing/2014/main" id="{16EEB1C2-42C2-05EC-F1C8-8ADD65D4D929}"/>
            </a:ext>
          </a:extLst>
        </xdr:cNvPr>
        <xdr:cNvSpPr/>
      </xdr:nvSpPr>
      <xdr:spPr>
        <a:xfrm>
          <a:off x="4453982" y="845015"/>
          <a:ext cx="13041776" cy="1540429"/>
        </a:xfrm>
        <a:prstGeom prst="roundRect">
          <a:avLst>
            <a:gd name="adj" fmla="val 6342"/>
          </a:avLst>
        </a:prstGeom>
        <a:ln>
          <a:solidFill>
            <a:schemeClr val="accent1">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65050</xdr:colOff>
      <xdr:row>4</xdr:row>
      <xdr:rowOff>101600</xdr:rowOff>
    </xdr:from>
    <xdr:to>
      <xdr:col>7</xdr:col>
      <xdr:colOff>79863</xdr:colOff>
      <xdr:row>48</xdr:row>
      <xdr:rowOff>108857</xdr:rowOff>
    </xdr:to>
    <xdr:sp macro="" textlink="">
      <xdr:nvSpPr>
        <xdr:cNvPr id="4" name="Rectangle: Rounded Corners 3">
          <a:extLst>
            <a:ext uri="{FF2B5EF4-FFF2-40B4-BE49-F238E27FC236}">
              <a16:creationId xmlns:a16="http://schemas.microsoft.com/office/drawing/2014/main" id="{C859DF50-CFD8-4333-8224-F5CBDB60064B}"/>
            </a:ext>
          </a:extLst>
        </xdr:cNvPr>
        <xdr:cNvSpPr/>
      </xdr:nvSpPr>
      <xdr:spPr>
        <a:xfrm>
          <a:off x="1905001" y="845015"/>
          <a:ext cx="2468082" cy="8184818"/>
        </a:xfrm>
        <a:prstGeom prst="roundRect">
          <a:avLst>
            <a:gd name="adj" fmla="val 10080"/>
          </a:avLst>
        </a:prstGeom>
        <a:ln>
          <a:solidFill>
            <a:schemeClr val="accent1">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160762</xdr:colOff>
      <xdr:row>13</xdr:row>
      <xdr:rowOff>38100</xdr:rowOff>
    </xdr:from>
    <xdr:to>
      <xdr:col>12</xdr:col>
      <xdr:colOff>161963</xdr:colOff>
      <xdr:row>19</xdr:row>
      <xdr:rowOff>51300</xdr:rowOff>
    </xdr:to>
    <xdr:sp macro="" textlink="">
      <xdr:nvSpPr>
        <xdr:cNvPr id="6" name="Rectangle: Rounded Corners 5">
          <a:extLst>
            <a:ext uri="{FF2B5EF4-FFF2-40B4-BE49-F238E27FC236}">
              <a16:creationId xmlns:a16="http://schemas.microsoft.com/office/drawing/2014/main" id="{FD2E6D36-2BD3-4EF6-8199-6D44CF5159F9}"/>
            </a:ext>
          </a:extLst>
        </xdr:cNvPr>
        <xdr:cNvSpPr/>
      </xdr:nvSpPr>
      <xdr:spPr>
        <a:xfrm>
          <a:off x="4453982" y="2454198"/>
          <a:ext cx="3067786" cy="1128322"/>
        </a:xfrm>
        <a:prstGeom prst="roundRect">
          <a:avLst>
            <a:gd name="adj" fmla="val 8616"/>
          </a:avLst>
        </a:prstGeom>
        <a:ln>
          <a:solidFill>
            <a:schemeClr val="accent1">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418640</xdr:colOff>
      <xdr:row>13</xdr:row>
      <xdr:rowOff>42831</xdr:rowOff>
    </xdr:from>
    <xdr:to>
      <xdr:col>17</xdr:col>
      <xdr:colOff>419840</xdr:colOff>
      <xdr:row>19</xdr:row>
      <xdr:rowOff>56031</xdr:rowOff>
    </xdr:to>
    <xdr:sp macro="" textlink="">
      <xdr:nvSpPr>
        <xdr:cNvPr id="8" name="Rectangle: Rounded Corners 7">
          <a:extLst>
            <a:ext uri="{FF2B5EF4-FFF2-40B4-BE49-F238E27FC236}">
              <a16:creationId xmlns:a16="http://schemas.microsoft.com/office/drawing/2014/main" id="{5450E935-32E9-4BFC-8C72-D16FADD19003}"/>
            </a:ext>
          </a:extLst>
        </xdr:cNvPr>
        <xdr:cNvSpPr/>
      </xdr:nvSpPr>
      <xdr:spPr>
        <a:xfrm>
          <a:off x="7778445" y="2458929"/>
          <a:ext cx="3067785" cy="1128322"/>
        </a:xfrm>
        <a:prstGeom prst="roundRect">
          <a:avLst>
            <a:gd name="adj" fmla="val 8616"/>
          </a:avLst>
        </a:prstGeom>
        <a:ln>
          <a:solidFill>
            <a:schemeClr val="accent1">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18</xdr:col>
      <xdr:colOff>50697</xdr:colOff>
      <xdr:row>13</xdr:row>
      <xdr:rowOff>38100</xdr:rowOff>
    </xdr:from>
    <xdr:to>
      <xdr:col>23</xdr:col>
      <xdr:colOff>51897</xdr:colOff>
      <xdr:row>19</xdr:row>
      <xdr:rowOff>51300</xdr:rowOff>
    </xdr:to>
    <xdr:sp macro="" textlink="">
      <xdr:nvSpPr>
        <xdr:cNvPr id="9" name="Rectangle: Rounded Corners 8">
          <a:extLst>
            <a:ext uri="{FF2B5EF4-FFF2-40B4-BE49-F238E27FC236}">
              <a16:creationId xmlns:a16="http://schemas.microsoft.com/office/drawing/2014/main" id="{DFC588C8-340D-48F2-B59F-26C39EA3BB6C}"/>
            </a:ext>
          </a:extLst>
        </xdr:cNvPr>
        <xdr:cNvSpPr/>
      </xdr:nvSpPr>
      <xdr:spPr>
        <a:xfrm>
          <a:off x="11090404" y="2454198"/>
          <a:ext cx="3067786" cy="1128322"/>
        </a:xfrm>
        <a:prstGeom prst="roundRect">
          <a:avLst>
            <a:gd name="adj" fmla="val 8616"/>
          </a:avLst>
        </a:prstGeom>
        <a:ln>
          <a:solidFill>
            <a:schemeClr val="accent1">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23</xdr:col>
      <xdr:colOff>304180</xdr:colOff>
      <xdr:row>13</xdr:row>
      <xdr:rowOff>38100</xdr:rowOff>
    </xdr:from>
    <xdr:to>
      <xdr:col>28</xdr:col>
      <xdr:colOff>305380</xdr:colOff>
      <xdr:row>19</xdr:row>
      <xdr:rowOff>51300</xdr:rowOff>
    </xdr:to>
    <xdr:sp macro="" textlink="">
      <xdr:nvSpPr>
        <xdr:cNvPr id="10" name="Rectangle: Rounded Corners 9">
          <a:extLst>
            <a:ext uri="{FF2B5EF4-FFF2-40B4-BE49-F238E27FC236}">
              <a16:creationId xmlns:a16="http://schemas.microsoft.com/office/drawing/2014/main" id="{C01207C4-A62A-4340-8A6A-C0CC5E0F7922}"/>
            </a:ext>
          </a:extLst>
        </xdr:cNvPr>
        <xdr:cNvSpPr/>
      </xdr:nvSpPr>
      <xdr:spPr>
        <a:xfrm>
          <a:off x="14410473" y="2454198"/>
          <a:ext cx="3067785" cy="1128322"/>
        </a:xfrm>
        <a:prstGeom prst="roundRect">
          <a:avLst>
            <a:gd name="adj" fmla="val 8616"/>
          </a:avLst>
        </a:prstGeom>
        <a:ln>
          <a:solidFill>
            <a:schemeClr val="accent1">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402936</xdr:colOff>
      <xdr:row>0</xdr:row>
      <xdr:rowOff>140854</xdr:rowOff>
    </xdr:from>
    <xdr:to>
      <xdr:col>13</xdr:col>
      <xdr:colOff>174336</xdr:colOff>
      <xdr:row>3</xdr:row>
      <xdr:rowOff>90054</xdr:rowOff>
    </xdr:to>
    <xdr:sp macro="" textlink="">
      <xdr:nvSpPr>
        <xdr:cNvPr id="11" name="TextBox 10">
          <a:extLst>
            <a:ext uri="{FF2B5EF4-FFF2-40B4-BE49-F238E27FC236}">
              <a16:creationId xmlns:a16="http://schemas.microsoft.com/office/drawing/2014/main" id="{8DA357E0-8F09-05AE-4877-FEE693BC1316}"/>
            </a:ext>
          </a:extLst>
        </xdr:cNvPr>
        <xdr:cNvSpPr txBox="1"/>
      </xdr:nvSpPr>
      <xdr:spPr>
        <a:xfrm>
          <a:off x="2231736" y="140854"/>
          <a:ext cx="5867400" cy="489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sz="3600" b="1" i="0">
              <a:solidFill>
                <a:schemeClr val="bg1"/>
              </a:solidFill>
              <a:effectLst/>
              <a:latin typeface="+mn-lt"/>
              <a:ea typeface="+mn-ea"/>
              <a:cs typeface="+mn-cs"/>
            </a:rPr>
            <a:t>Income &amp; Expense Dashboard</a:t>
          </a:r>
        </a:p>
        <a:p>
          <a:endParaRPr lang="en-US" sz="3600" b="1">
            <a:solidFill>
              <a:schemeClr val="bg1"/>
            </a:solidFill>
          </a:endParaRPr>
        </a:p>
      </xdr:txBody>
    </xdr:sp>
    <xdr:clientData/>
  </xdr:twoCellAnchor>
  <xdr:twoCellAnchor editAs="oneCell">
    <xdr:from>
      <xdr:col>0</xdr:col>
      <xdr:colOff>135983</xdr:colOff>
      <xdr:row>0</xdr:row>
      <xdr:rowOff>122382</xdr:rowOff>
    </xdr:from>
    <xdr:to>
      <xdr:col>2</xdr:col>
      <xdr:colOff>491248</xdr:colOff>
      <xdr:row>5</xdr:row>
      <xdr:rowOff>166255</xdr:rowOff>
    </xdr:to>
    <xdr:pic>
      <xdr:nvPicPr>
        <xdr:cNvPr id="14" name="Picture 13">
          <a:extLst>
            <a:ext uri="{FF2B5EF4-FFF2-40B4-BE49-F238E27FC236}">
              <a16:creationId xmlns:a16="http://schemas.microsoft.com/office/drawing/2014/main" id="{7A15C55B-D407-6EEE-D748-168544E527C6}"/>
            </a:ext>
          </a:extLst>
        </xdr:cNvPr>
        <xdr:cNvPicPr>
          <a:picLocks noChangeAspect="1"/>
        </xdr:cNvPicPr>
      </xdr:nvPicPr>
      <xdr:blipFill>
        <a:blip xmlns:r="http://schemas.openxmlformats.org/officeDocument/2006/relationships" r:embed="rId1"/>
        <a:stretch>
          <a:fillRect/>
        </a:stretch>
      </xdr:blipFill>
      <xdr:spPr>
        <a:xfrm>
          <a:off x="135983" y="122382"/>
          <a:ext cx="1574465" cy="944418"/>
        </a:xfrm>
        <a:prstGeom prst="rect">
          <a:avLst/>
        </a:prstGeom>
      </xdr:spPr>
    </xdr:pic>
    <xdr:clientData/>
  </xdr:twoCellAnchor>
  <xdr:twoCellAnchor editAs="oneCell">
    <xdr:from>
      <xdr:col>12</xdr:col>
      <xdr:colOff>477139</xdr:colOff>
      <xdr:row>13</xdr:row>
      <xdr:rowOff>74002</xdr:rowOff>
    </xdr:from>
    <xdr:to>
      <xdr:col>14</xdr:col>
      <xdr:colOff>242292</xdr:colOff>
      <xdr:row>18</xdr:row>
      <xdr:rowOff>157809</xdr:rowOff>
    </xdr:to>
    <xdr:pic>
      <xdr:nvPicPr>
        <xdr:cNvPr id="18" name="Picture 17">
          <a:extLst>
            <a:ext uri="{FF2B5EF4-FFF2-40B4-BE49-F238E27FC236}">
              <a16:creationId xmlns:a16="http://schemas.microsoft.com/office/drawing/2014/main" id="{2726CC6C-F483-3C5F-4F10-1710FCD6A8A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36944" y="2490100"/>
          <a:ext cx="991787" cy="1013075"/>
        </a:xfrm>
        <a:prstGeom prst="rect">
          <a:avLst/>
        </a:prstGeom>
      </xdr:spPr>
    </xdr:pic>
    <xdr:clientData/>
  </xdr:twoCellAnchor>
  <xdr:twoCellAnchor editAs="oneCell">
    <xdr:from>
      <xdr:col>7</xdr:col>
      <xdr:colOff>219645</xdr:colOff>
      <xdr:row>13</xdr:row>
      <xdr:rowOff>110073</xdr:rowOff>
    </xdr:from>
    <xdr:to>
      <xdr:col>8</xdr:col>
      <xdr:colOff>472745</xdr:colOff>
      <xdr:row>18</xdr:row>
      <xdr:rowOff>68509</xdr:rowOff>
    </xdr:to>
    <xdr:pic>
      <xdr:nvPicPr>
        <xdr:cNvPr id="20" name="Picture 19">
          <a:extLst>
            <a:ext uri="{FF2B5EF4-FFF2-40B4-BE49-F238E27FC236}">
              <a16:creationId xmlns:a16="http://schemas.microsoft.com/office/drawing/2014/main" id="{5C350B57-1C69-A7A8-1450-7ACB36BFF1E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12865" y="2526171"/>
          <a:ext cx="866417" cy="887704"/>
        </a:xfrm>
        <a:prstGeom prst="rect">
          <a:avLst/>
        </a:prstGeom>
      </xdr:spPr>
    </xdr:pic>
    <xdr:clientData/>
  </xdr:twoCellAnchor>
  <xdr:twoCellAnchor editAs="oneCell">
    <xdr:from>
      <xdr:col>23</xdr:col>
      <xdr:colOff>375763</xdr:colOff>
      <xdr:row>13</xdr:row>
      <xdr:rowOff>124080</xdr:rowOff>
    </xdr:from>
    <xdr:to>
      <xdr:col>25</xdr:col>
      <xdr:colOff>81099</xdr:colOff>
      <xdr:row>18</xdr:row>
      <xdr:rowOff>151787</xdr:rowOff>
    </xdr:to>
    <xdr:pic>
      <xdr:nvPicPr>
        <xdr:cNvPr id="22" name="Picture 21">
          <a:extLst>
            <a:ext uri="{FF2B5EF4-FFF2-40B4-BE49-F238E27FC236}">
              <a16:creationId xmlns:a16="http://schemas.microsoft.com/office/drawing/2014/main" id="{B82DEC59-8350-5FC9-CC6C-628E8F83B6C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482056" y="2540178"/>
          <a:ext cx="931970" cy="956975"/>
        </a:xfrm>
        <a:prstGeom prst="rect">
          <a:avLst/>
        </a:prstGeom>
      </xdr:spPr>
    </xdr:pic>
    <xdr:clientData/>
  </xdr:twoCellAnchor>
  <xdr:twoCellAnchor editAs="oneCell">
    <xdr:from>
      <xdr:col>18</xdr:col>
      <xdr:colOff>108809</xdr:colOff>
      <xdr:row>13</xdr:row>
      <xdr:rowOff>166253</xdr:rowOff>
    </xdr:from>
    <xdr:to>
      <xdr:col>19</xdr:col>
      <xdr:colOff>348735</xdr:colOff>
      <xdr:row>18</xdr:row>
      <xdr:rowOff>111516</xdr:rowOff>
    </xdr:to>
    <xdr:pic>
      <xdr:nvPicPr>
        <xdr:cNvPr id="24" name="Picture 23">
          <a:extLst>
            <a:ext uri="{FF2B5EF4-FFF2-40B4-BE49-F238E27FC236}">
              <a16:creationId xmlns:a16="http://schemas.microsoft.com/office/drawing/2014/main" id="{27E2863D-D780-ACD9-D84A-9C6F95B3631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148516" y="2582351"/>
          <a:ext cx="853243" cy="874531"/>
        </a:xfrm>
        <a:prstGeom prst="rect">
          <a:avLst/>
        </a:prstGeom>
      </xdr:spPr>
    </xdr:pic>
    <xdr:clientData/>
  </xdr:twoCellAnchor>
  <xdr:twoCellAnchor>
    <xdr:from>
      <xdr:col>8</xdr:col>
      <xdr:colOff>611288</xdr:colOff>
      <xdr:row>13</xdr:row>
      <xdr:rowOff>152400</xdr:rowOff>
    </xdr:from>
    <xdr:to>
      <xdr:col>11</xdr:col>
      <xdr:colOff>197171</xdr:colOff>
      <xdr:row>15</xdr:row>
      <xdr:rowOff>76582</xdr:rowOff>
    </xdr:to>
    <xdr:sp macro="" textlink="">
      <xdr:nvSpPr>
        <xdr:cNvPr id="25" name="TextBox 24">
          <a:extLst>
            <a:ext uri="{FF2B5EF4-FFF2-40B4-BE49-F238E27FC236}">
              <a16:creationId xmlns:a16="http://schemas.microsoft.com/office/drawing/2014/main" id="{69612A56-DA87-EADC-B912-8B679527E1C1}"/>
            </a:ext>
          </a:extLst>
        </xdr:cNvPr>
        <xdr:cNvSpPr txBox="1"/>
      </xdr:nvSpPr>
      <xdr:spPr>
        <a:xfrm>
          <a:off x="5517825" y="2568498"/>
          <a:ext cx="1425834" cy="295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i="0">
              <a:solidFill>
                <a:schemeClr val="dk1"/>
              </a:solidFill>
              <a:effectLst/>
              <a:latin typeface="+mn-lt"/>
              <a:ea typeface="+mn-ea"/>
              <a:cs typeface="+mn-cs"/>
            </a:rPr>
            <a:t>Total Income</a:t>
          </a:r>
          <a:endParaRPr lang="en-US" sz="1600" b="1">
            <a:effectLst/>
          </a:endParaRPr>
        </a:p>
      </xdr:txBody>
    </xdr:sp>
    <xdr:clientData/>
  </xdr:twoCellAnchor>
  <xdr:twoCellAnchor>
    <xdr:from>
      <xdr:col>14</xdr:col>
      <xdr:colOff>435573</xdr:colOff>
      <xdr:row>13</xdr:row>
      <xdr:rowOff>184839</xdr:rowOff>
    </xdr:from>
    <xdr:to>
      <xdr:col>16</xdr:col>
      <xdr:colOff>587973</xdr:colOff>
      <xdr:row>15</xdr:row>
      <xdr:rowOff>74003</xdr:rowOff>
    </xdr:to>
    <xdr:sp macro="" textlink="">
      <xdr:nvSpPr>
        <xdr:cNvPr id="58" name="TextBox 57">
          <a:extLst>
            <a:ext uri="{FF2B5EF4-FFF2-40B4-BE49-F238E27FC236}">
              <a16:creationId xmlns:a16="http://schemas.microsoft.com/office/drawing/2014/main" id="{F60698E9-5D8F-E54D-761A-6D7DC64A77B0}"/>
            </a:ext>
          </a:extLst>
        </xdr:cNvPr>
        <xdr:cNvSpPr txBox="1"/>
      </xdr:nvSpPr>
      <xdr:spPr>
        <a:xfrm>
          <a:off x="9022012" y="2600937"/>
          <a:ext cx="1379034" cy="260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i="0">
              <a:solidFill>
                <a:schemeClr val="dk1"/>
              </a:solidFill>
              <a:effectLst/>
              <a:latin typeface="+mn-lt"/>
              <a:ea typeface="+mn-ea"/>
              <a:cs typeface="+mn-cs"/>
            </a:rPr>
            <a:t>Total Expense</a:t>
          </a:r>
        </a:p>
      </xdr:txBody>
    </xdr:sp>
    <xdr:clientData/>
  </xdr:twoCellAnchor>
  <xdr:twoCellAnchor>
    <xdr:from>
      <xdr:col>19</xdr:col>
      <xdr:colOff>389616</xdr:colOff>
      <xdr:row>13</xdr:row>
      <xdr:rowOff>138546</xdr:rowOff>
    </xdr:from>
    <xdr:to>
      <xdr:col>22</xdr:col>
      <xdr:colOff>417325</xdr:colOff>
      <xdr:row>15</xdr:row>
      <xdr:rowOff>83128</xdr:rowOff>
    </xdr:to>
    <xdr:sp macro="" textlink="">
      <xdr:nvSpPr>
        <xdr:cNvPr id="74" name="TextBox 73">
          <a:extLst>
            <a:ext uri="{FF2B5EF4-FFF2-40B4-BE49-F238E27FC236}">
              <a16:creationId xmlns:a16="http://schemas.microsoft.com/office/drawing/2014/main" id="{7A9CA880-5BF2-7C31-CD29-734364A96858}"/>
            </a:ext>
          </a:extLst>
        </xdr:cNvPr>
        <xdr:cNvSpPr txBox="1"/>
      </xdr:nvSpPr>
      <xdr:spPr>
        <a:xfrm>
          <a:off x="12042640" y="2554644"/>
          <a:ext cx="1867661" cy="31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a:solidFill>
                <a:schemeClr val="dk1"/>
              </a:solidFill>
              <a:effectLst/>
              <a:latin typeface="+mn-lt"/>
              <a:ea typeface="+mn-ea"/>
              <a:cs typeface="+mn-cs"/>
            </a:rPr>
            <a:t>Net income</a:t>
          </a:r>
          <a:endParaRPr lang="en-US" sz="2400" b="1">
            <a:effectLst/>
          </a:endParaRPr>
        </a:p>
      </xdr:txBody>
    </xdr:sp>
    <xdr:clientData/>
  </xdr:twoCellAnchor>
  <xdr:twoCellAnchor>
    <xdr:from>
      <xdr:col>25</xdr:col>
      <xdr:colOff>164226</xdr:colOff>
      <xdr:row>13</xdr:row>
      <xdr:rowOff>166255</xdr:rowOff>
    </xdr:from>
    <xdr:to>
      <xdr:col>27</xdr:col>
      <xdr:colOff>486598</xdr:colOff>
      <xdr:row>15</xdr:row>
      <xdr:rowOff>96982</xdr:rowOff>
    </xdr:to>
    <xdr:sp macro="" textlink="">
      <xdr:nvSpPr>
        <xdr:cNvPr id="75" name="TextBox 74">
          <a:extLst>
            <a:ext uri="{FF2B5EF4-FFF2-40B4-BE49-F238E27FC236}">
              <a16:creationId xmlns:a16="http://schemas.microsoft.com/office/drawing/2014/main" id="{DDD65376-B885-BE68-5A69-11372D8B8C60}"/>
            </a:ext>
          </a:extLst>
        </xdr:cNvPr>
        <xdr:cNvSpPr txBox="1"/>
      </xdr:nvSpPr>
      <xdr:spPr>
        <a:xfrm>
          <a:off x="15497153" y="2582353"/>
          <a:ext cx="1549006" cy="302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i="0">
              <a:solidFill>
                <a:schemeClr val="dk1"/>
              </a:solidFill>
              <a:effectLst/>
              <a:latin typeface="+mn-lt"/>
              <a:ea typeface="+mn-ea"/>
              <a:cs typeface="+mn-cs"/>
            </a:rPr>
            <a:t>Profit Margin</a:t>
          </a:r>
          <a:endParaRPr lang="en-US" sz="1600" b="1">
            <a:effectLst/>
          </a:endParaRPr>
        </a:p>
        <a:p>
          <a:pPr algn="ctr"/>
          <a:endParaRPr lang="en-US" sz="1600" b="1"/>
        </a:p>
      </xdr:txBody>
    </xdr:sp>
    <xdr:clientData/>
  </xdr:twoCellAnchor>
  <xdr:twoCellAnchor>
    <xdr:from>
      <xdr:col>24</xdr:col>
      <xdr:colOff>458887</xdr:colOff>
      <xdr:row>16</xdr:row>
      <xdr:rowOff>55418</xdr:rowOff>
    </xdr:from>
    <xdr:to>
      <xdr:col>28</xdr:col>
      <xdr:colOff>39970</xdr:colOff>
      <xdr:row>18</xdr:row>
      <xdr:rowOff>98399</xdr:rowOff>
    </xdr:to>
    <xdr:sp macro="" textlink="Analysis!D3">
      <xdr:nvSpPr>
        <xdr:cNvPr id="81" name="TextBox 80">
          <a:extLst>
            <a:ext uri="{FF2B5EF4-FFF2-40B4-BE49-F238E27FC236}">
              <a16:creationId xmlns:a16="http://schemas.microsoft.com/office/drawing/2014/main" id="{A30316FE-A3FA-B646-5DB6-A25886560E2B}"/>
            </a:ext>
          </a:extLst>
        </xdr:cNvPr>
        <xdr:cNvSpPr txBox="1"/>
      </xdr:nvSpPr>
      <xdr:spPr>
        <a:xfrm>
          <a:off x="15178497" y="3029077"/>
          <a:ext cx="2034351" cy="414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0089EE-AC70-4729-8E1B-870E6F89B30A}" type="TxLink">
            <a:rPr lang="en-US" sz="2400" b="1" i="0" u="none" strike="noStrike">
              <a:solidFill>
                <a:schemeClr val="accent5"/>
              </a:solidFill>
              <a:latin typeface="Calibri"/>
              <a:ea typeface="Calibri"/>
              <a:cs typeface="Calibri"/>
            </a:rPr>
            <a:pPr algn="ctr"/>
            <a:t>23%</a:t>
          </a:fld>
          <a:endParaRPr lang="en-US" sz="2400" b="1">
            <a:solidFill>
              <a:schemeClr val="accent5"/>
            </a:solidFill>
          </a:endParaRPr>
        </a:p>
      </xdr:txBody>
    </xdr:sp>
    <xdr:clientData/>
  </xdr:twoCellAnchor>
  <xdr:twoCellAnchor>
    <xdr:from>
      <xdr:col>19</xdr:col>
      <xdr:colOff>361906</xdr:colOff>
      <xdr:row>16</xdr:row>
      <xdr:rowOff>55420</xdr:rowOff>
    </xdr:from>
    <xdr:to>
      <xdr:col>22</xdr:col>
      <xdr:colOff>556306</xdr:colOff>
      <xdr:row>18</xdr:row>
      <xdr:rowOff>98401</xdr:rowOff>
    </xdr:to>
    <xdr:sp macro="" textlink="Analysis!C3">
      <xdr:nvSpPr>
        <xdr:cNvPr id="82" name="TextBox 81">
          <a:extLst>
            <a:ext uri="{FF2B5EF4-FFF2-40B4-BE49-F238E27FC236}">
              <a16:creationId xmlns:a16="http://schemas.microsoft.com/office/drawing/2014/main" id="{3C787230-36E3-629D-5335-82AC27DAA23C}"/>
            </a:ext>
          </a:extLst>
        </xdr:cNvPr>
        <xdr:cNvSpPr txBox="1"/>
      </xdr:nvSpPr>
      <xdr:spPr>
        <a:xfrm>
          <a:off x="12014930" y="3029079"/>
          <a:ext cx="2034352" cy="414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DADC95-E053-4193-8056-D91DED24F7F9}" type="TxLink">
            <a:rPr lang="en-US" sz="2400" b="1" i="0" u="none" strike="noStrike">
              <a:solidFill>
                <a:schemeClr val="accent5"/>
              </a:solidFill>
              <a:effectLst/>
              <a:latin typeface="Calibri"/>
              <a:ea typeface="Calibri"/>
              <a:cs typeface="Calibri"/>
            </a:rPr>
            <a:pPr algn="ctr"/>
            <a:t>741,986,239</a:t>
          </a:fld>
          <a:endParaRPr lang="en-US" sz="2400" b="1">
            <a:solidFill>
              <a:schemeClr val="accent5"/>
            </a:solidFill>
            <a:effectLst/>
          </a:endParaRPr>
        </a:p>
      </xdr:txBody>
    </xdr:sp>
    <xdr:clientData/>
  </xdr:twoCellAnchor>
  <xdr:twoCellAnchor>
    <xdr:from>
      <xdr:col>14</xdr:col>
      <xdr:colOff>182474</xdr:colOff>
      <xdr:row>16</xdr:row>
      <xdr:rowOff>101710</xdr:rowOff>
    </xdr:from>
    <xdr:to>
      <xdr:col>17</xdr:col>
      <xdr:colOff>380591</xdr:colOff>
      <xdr:row>18</xdr:row>
      <xdr:rowOff>144691</xdr:rowOff>
    </xdr:to>
    <xdr:sp macro="" textlink="Analysis!B3">
      <xdr:nvSpPr>
        <xdr:cNvPr id="85" name="TextBox 84">
          <a:extLst>
            <a:ext uri="{FF2B5EF4-FFF2-40B4-BE49-F238E27FC236}">
              <a16:creationId xmlns:a16="http://schemas.microsoft.com/office/drawing/2014/main" id="{7AAEBD01-A4C1-4531-AF54-C0D21C77D85D}"/>
            </a:ext>
          </a:extLst>
        </xdr:cNvPr>
        <xdr:cNvSpPr txBox="1"/>
      </xdr:nvSpPr>
      <xdr:spPr>
        <a:xfrm>
          <a:off x="8768913" y="3075369"/>
          <a:ext cx="2038068" cy="414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79B08482-C09A-493C-80EC-6862A7BCC91F}" type="TxLink">
            <a:rPr lang="en-US" sz="2400" b="1" i="0" u="none" strike="noStrike">
              <a:solidFill>
                <a:schemeClr val="accent5"/>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2,437,417,942</a:t>
          </a:fld>
          <a:endParaRPr lang="en-US" sz="2400" b="1" i="0">
            <a:solidFill>
              <a:schemeClr val="accent5"/>
            </a:solidFill>
            <a:effectLst/>
            <a:latin typeface="+mn-lt"/>
            <a:ea typeface="+mn-ea"/>
            <a:cs typeface="+mn-cs"/>
          </a:endParaRPr>
        </a:p>
      </xdr:txBody>
    </xdr:sp>
    <xdr:clientData/>
  </xdr:twoCellAnchor>
  <xdr:twoCellAnchor>
    <xdr:from>
      <xdr:col>8</xdr:col>
      <xdr:colOff>500452</xdr:colOff>
      <xdr:row>16</xdr:row>
      <xdr:rowOff>55418</xdr:rowOff>
    </xdr:from>
    <xdr:to>
      <xdr:col>12</xdr:col>
      <xdr:colOff>81098</xdr:colOff>
      <xdr:row>18</xdr:row>
      <xdr:rowOff>96981</xdr:rowOff>
    </xdr:to>
    <xdr:sp macro="" textlink="Analysis!A3">
      <xdr:nvSpPr>
        <xdr:cNvPr id="86" name="TextBox 85">
          <a:extLst>
            <a:ext uri="{FF2B5EF4-FFF2-40B4-BE49-F238E27FC236}">
              <a16:creationId xmlns:a16="http://schemas.microsoft.com/office/drawing/2014/main" id="{C8D15599-963C-D230-B7E7-D0CF5E1570FB}"/>
            </a:ext>
          </a:extLst>
        </xdr:cNvPr>
        <xdr:cNvSpPr txBox="1"/>
      </xdr:nvSpPr>
      <xdr:spPr>
        <a:xfrm>
          <a:off x="5406989" y="3029077"/>
          <a:ext cx="2033914" cy="413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CB3D9CDA-F1BA-4B1C-A946-9EA785E62C09}" type="TxLink">
            <a:rPr lang="en-US" sz="2400" b="1" i="0" u="none" strike="noStrike">
              <a:solidFill>
                <a:schemeClr val="accent5"/>
              </a:solidFill>
              <a:effectLst/>
              <a:latin typeface="Calibri"/>
              <a:ea typeface="Calibri"/>
              <a:cs typeface="Calibri"/>
            </a:rPr>
            <a:pPr marL="0" marR="0" lvl="0" indent="0" algn="ctr" defTabSz="914400" eaLnBrk="1" fontAlgn="auto" latinLnBrk="0" hangingPunct="1">
              <a:lnSpc>
                <a:spcPct val="100000"/>
              </a:lnSpc>
              <a:spcBef>
                <a:spcPts val="0"/>
              </a:spcBef>
              <a:spcAft>
                <a:spcPts val="0"/>
              </a:spcAft>
              <a:buClrTx/>
              <a:buSzTx/>
              <a:buFontTx/>
              <a:buNone/>
              <a:tabLst/>
              <a:defRPr/>
            </a:pPr>
            <a:t>3,179,404,181</a:t>
          </a:fld>
          <a:endParaRPr lang="en-US" sz="2400" b="1">
            <a:solidFill>
              <a:schemeClr val="accent5"/>
            </a:solidFill>
            <a:effectLst/>
          </a:endParaRPr>
        </a:p>
      </xdr:txBody>
    </xdr:sp>
    <xdr:clientData/>
  </xdr:twoCellAnchor>
  <xdr:twoCellAnchor>
    <xdr:from>
      <xdr:col>7</xdr:col>
      <xdr:colOff>147568</xdr:colOff>
      <xdr:row>19</xdr:row>
      <xdr:rowOff>88734</xdr:rowOff>
    </xdr:from>
    <xdr:to>
      <xdr:col>19</xdr:col>
      <xdr:colOff>174531</xdr:colOff>
      <xdr:row>32</xdr:row>
      <xdr:rowOff>139673</xdr:rowOff>
    </xdr:to>
    <xdr:graphicFrame macro="">
      <xdr:nvGraphicFramePr>
        <xdr:cNvPr id="87" name="Chart 86">
          <a:extLst>
            <a:ext uri="{FF2B5EF4-FFF2-40B4-BE49-F238E27FC236}">
              <a16:creationId xmlns:a16="http://schemas.microsoft.com/office/drawing/2014/main" id="{8693FA4A-C5C4-424D-9645-6CD7A92CCB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164389</xdr:colOff>
      <xdr:row>33</xdr:row>
      <xdr:rowOff>0</xdr:rowOff>
    </xdr:from>
    <xdr:to>
      <xdr:col>17</xdr:col>
      <xdr:colOff>144434</xdr:colOff>
      <xdr:row>48</xdr:row>
      <xdr:rowOff>108857</xdr:rowOff>
    </xdr:to>
    <xdr:graphicFrame macro="">
      <xdr:nvGraphicFramePr>
        <xdr:cNvPr id="90" name="Chart 89">
          <a:extLst>
            <a:ext uri="{FF2B5EF4-FFF2-40B4-BE49-F238E27FC236}">
              <a16:creationId xmlns:a16="http://schemas.microsoft.com/office/drawing/2014/main" id="{6336CC8D-376A-4710-9FF4-EA139A93C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186165</xdr:colOff>
      <xdr:row>32</xdr:row>
      <xdr:rowOff>174171</xdr:rowOff>
    </xdr:from>
    <xdr:to>
      <xdr:col>28</xdr:col>
      <xdr:colOff>311437</xdr:colOff>
      <xdr:row>48</xdr:row>
      <xdr:rowOff>97971</xdr:rowOff>
    </xdr:to>
    <xdr:graphicFrame macro="">
      <xdr:nvGraphicFramePr>
        <xdr:cNvPr id="91" name="Chart 90">
          <a:extLst>
            <a:ext uri="{FF2B5EF4-FFF2-40B4-BE49-F238E27FC236}">
              <a16:creationId xmlns:a16="http://schemas.microsoft.com/office/drawing/2014/main" id="{CFC89300-A78C-44BD-A90C-31582F90A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232806</xdr:colOff>
      <xdr:row>19</xdr:row>
      <xdr:rowOff>77855</xdr:rowOff>
    </xdr:from>
    <xdr:to>
      <xdr:col>28</xdr:col>
      <xdr:colOff>311910</xdr:colOff>
      <xdr:row>32</xdr:row>
      <xdr:rowOff>130437</xdr:rowOff>
    </xdr:to>
    <xdr:graphicFrame macro="">
      <xdr:nvGraphicFramePr>
        <xdr:cNvPr id="92" name="Chart 91">
          <a:extLst>
            <a:ext uri="{FF2B5EF4-FFF2-40B4-BE49-F238E27FC236}">
              <a16:creationId xmlns:a16="http://schemas.microsoft.com/office/drawing/2014/main" id="{9178A4D2-9A59-4848-A8AD-28523846BA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3</xdr:col>
      <xdr:colOff>195147</xdr:colOff>
      <xdr:row>5</xdr:row>
      <xdr:rowOff>13855</xdr:rowOff>
    </xdr:from>
    <xdr:to>
      <xdr:col>6</xdr:col>
      <xdr:colOff>583411</xdr:colOff>
      <xdr:row>33</xdr:row>
      <xdr:rowOff>130097</xdr:rowOff>
    </xdr:to>
    <mc:AlternateContent xmlns:mc="http://schemas.openxmlformats.org/markup-compatibility/2006">
      <mc:Choice xmlns:a14="http://schemas.microsoft.com/office/drawing/2010/main" Requires="a14">
        <xdr:graphicFrame macro="">
          <xdr:nvGraphicFramePr>
            <xdr:cNvPr id="93" name="Branch 1">
              <a:extLst>
                <a:ext uri="{FF2B5EF4-FFF2-40B4-BE49-F238E27FC236}">
                  <a16:creationId xmlns:a16="http://schemas.microsoft.com/office/drawing/2014/main" id="{BEEFAF63-5CB2-4E92-9BE7-363F3FA244FF}"/>
                </a:ext>
              </a:extLst>
            </xdr:cNvPr>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dr:sp macro="" textlink="">
          <xdr:nvSpPr>
            <xdr:cNvPr id="0" name=""/>
            <xdr:cNvSpPr>
              <a:spLocks noTextEdit="1"/>
            </xdr:cNvSpPr>
          </xdr:nvSpPr>
          <xdr:spPr>
            <a:xfrm>
              <a:off x="2023947" y="914400"/>
              <a:ext cx="2217064" cy="51592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248168</xdr:colOff>
      <xdr:row>5</xdr:row>
      <xdr:rowOff>0</xdr:rowOff>
    </xdr:from>
    <xdr:to>
      <xdr:col>13</xdr:col>
      <xdr:colOff>24051</xdr:colOff>
      <xdr:row>12</xdr:row>
      <xdr:rowOff>55418</xdr:rowOff>
    </xdr:to>
    <mc:AlternateContent xmlns:mc="http://schemas.openxmlformats.org/markup-compatibility/2006" xmlns:tsle="http://schemas.microsoft.com/office/drawing/2012/timeslicer">
      <mc:Choice Requires="tsle">
        <xdr:graphicFrame macro="">
          <xdr:nvGraphicFramePr>
            <xdr:cNvPr id="95" name="Date">
              <a:extLst>
                <a:ext uri="{FF2B5EF4-FFF2-40B4-BE49-F238E27FC236}">
                  <a16:creationId xmlns:a16="http://schemas.microsoft.com/office/drawing/2014/main" id="{DFFEB5B2-2F01-4896-B413-352E6160A62E}"/>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541388" y="929268"/>
              <a:ext cx="3455785" cy="135639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oneCell">
    <xdr:from>
      <xdr:col>3</xdr:col>
      <xdr:colOff>185854</xdr:colOff>
      <xdr:row>33</xdr:row>
      <xdr:rowOff>180239</xdr:rowOff>
    </xdr:from>
    <xdr:to>
      <xdr:col>6</xdr:col>
      <xdr:colOff>585439</xdr:colOff>
      <xdr:row>47</xdr:row>
      <xdr:rowOff>167268</xdr:rowOff>
    </xdr:to>
    <mc:AlternateContent xmlns:mc="http://schemas.openxmlformats.org/markup-compatibility/2006">
      <mc:Choice xmlns:a14="http://schemas.microsoft.com/office/drawing/2010/main" Requires="a14">
        <xdr:graphicFrame macro="">
          <xdr:nvGraphicFramePr>
            <xdr:cNvPr id="96" name="Expense Group">
              <a:extLst>
                <a:ext uri="{FF2B5EF4-FFF2-40B4-BE49-F238E27FC236}">
                  <a16:creationId xmlns:a16="http://schemas.microsoft.com/office/drawing/2014/main" id="{6CA525A9-0F33-4D23-96D1-9CC1A6783EF7}"/>
                </a:ext>
              </a:extLst>
            </xdr:cNvPr>
            <xdr:cNvGraphicFramePr/>
          </xdr:nvGraphicFramePr>
          <xdr:xfrm>
            <a:off x="0" y="0"/>
            <a:ext cx="0" cy="0"/>
          </xdr:xfrm>
          <a:graphic>
            <a:graphicData uri="http://schemas.microsoft.com/office/drawing/2010/slicer">
              <sle:slicer xmlns:sle="http://schemas.microsoft.com/office/drawing/2010/slicer" name="Expense Group"/>
            </a:graphicData>
          </a:graphic>
        </xdr:graphicFrame>
      </mc:Choice>
      <mc:Fallback>
        <xdr:sp macro="" textlink="">
          <xdr:nvSpPr>
            <xdr:cNvPr id="0" name=""/>
            <xdr:cNvSpPr>
              <a:spLocks noTextEdit="1"/>
            </xdr:cNvSpPr>
          </xdr:nvSpPr>
          <xdr:spPr>
            <a:xfrm>
              <a:off x="2014654" y="6123839"/>
              <a:ext cx="2228385" cy="25085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167487</xdr:colOff>
      <xdr:row>5</xdr:row>
      <xdr:rowOff>0</xdr:rowOff>
    </xdr:from>
    <xdr:to>
      <xdr:col>18</xdr:col>
      <xdr:colOff>565649</xdr:colOff>
      <xdr:row>12</xdr:row>
      <xdr:rowOff>55418</xdr:rowOff>
    </xdr:to>
    <mc:AlternateContent xmlns:mc="http://schemas.openxmlformats.org/markup-compatibility/2006" xmlns:tsle="http://schemas.microsoft.com/office/drawing/2012/timeslicer">
      <mc:Choice Requires="tsle">
        <xdr:graphicFrame macro="">
          <xdr:nvGraphicFramePr>
            <xdr:cNvPr id="97" name="Date 1">
              <a:extLst>
                <a:ext uri="{FF2B5EF4-FFF2-40B4-BE49-F238E27FC236}">
                  <a16:creationId xmlns:a16="http://schemas.microsoft.com/office/drawing/2014/main" id="{2EC6CA49-EF06-CA0A-BE8B-72C3CBB3C9A5}"/>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8140609" y="929268"/>
              <a:ext cx="3464747" cy="135639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0</xdr:col>
      <xdr:colOff>83128</xdr:colOff>
      <xdr:row>11</xdr:row>
      <xdr:rowOff>0</xdr:rowOff>
    </xdr:from>
    <xdr:to>
      <xdr:col>2</xdr:col>
      <xdr:colOff>471055</xdr:colOff>
      <xdr:row>14</xdr:row>
      <xdr:rowOff>13854</xdr:rowOff>
    </xdr:to>
    <xdr:sp macro="" textlink="">
      <xdr:nvSpPr>
        <xdr:cNvPr id="7" name="Rectangle: Rounded Corners 6">
          <a:hlinkClick xmlns:r="http://schemas.openxmlformats.org/officeDocument/2006/relationships" r:id="rId10"/>
          <a:extLst>
            <a:ext uri="{FF2B5EF4-FFF2-40B4-BE49-F238E27FC236}">
              <a16:creationId xmlns:a16="http://schemas.microsoft.com/office/drawing/2014/main" id="{904F9A39-98D3-5F2A-9E83-ED3F630C00EF}"/>
            </a:ext>
          </a:extLst>
        </xdr:cNvPr>
        <xdr:cNvSpPr/>
      </xdr:nvSpPr>
      <xdr:spPr>
        <a:xfrm>
          <a:off x="83128" y="1981200"/>
          <a:ext cx="1607127" cy="554181"/>
        </a:xfrm>
        <a:prstGeom prst="roundRect">
          <a:avLst>
            <a:gd name="adj" fmla="val 5000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u="none">
              <a:solidFill>
                <a:schemeClr val="accent1">
                  <a:lumMod val="75000"/>
                </a:schemeClr>
              </a:solidFill>
            </a:rPr>
            <a:t>DASHBOARD</a:t>
          </a:r>
        </a:p>
      </xdr:txBody>
    </xdr:sp>
    <xdr:clientData/>
  </xdr:twoCellAnchor>
  <xdr:twoCellAnchor>
    <xdr:from>
      <xdr:col>0</xdr:col>
      <xdr:colOff>76664</xdr:colOff>
      <xdr:row>18</xdr:row>
      <xdr:rowOff>27709</xdr:rowOff>
    </xdr:from>
    <xdr:to>
      <xdr:col>2</xdr:col>
      <xdr:colOff>464591</xdr:colOff>
      <xdr:row>21</xdr:row>
      <xdr:rowOff>41564</xdr:rowOff>
    </xdr:to>
    <xdr:sp macro="" textlink="">
      <xdr:nvSpPr>
        <xdr:cNvPr id="12" name="Rectangle: Rounded Corners 11">
          <a:hlinkClick xmlns:r="http://schemas.openxmlformats.org/officeDocument/2006/relationships" r:id="rId11"/>
          <a:extLst>
            <a:ext uri="{FF2B5EF4-FFF2-40B4-BE49-F238E27FC236}">
              <a16:creationId xmlns:a16="http://schemas.microsoft.com/office/drawing/2014/main" id="{ACC4E254-6C19-6CF3-4C17-1EFEC43AC9DE}"/>
            </a:ext>
          </a:extLst>
        </xdr:cNvPr>
        <xdr:cNvSpPr/>
      </xdr:nvSpPr>
      <xdr:spPr>
        <a:xfrm>
          <a:off x="76664" y="3367257"/>
          <a:ext cx="1607127" cy="570446"/>
        </a:xfrm>
        <a:prstGeom prst="roundRect">
          <a:avLst>
            <a:gd name="adj" fmla="val 50000"/>
          </a:avLst>
        </a:prstGeom>
        <a:solidFill>
          <a:schemeClr val="accent1">
            <a:lumMod val="7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u="none">
              <a:solidFill>
                <a:schemeClr val="bg1"/>
              </a:solidFill>
            </a:rPr>
            <a:t>SUMMARY</a:t>
          </a:r>
        </a:p>
      </xdr:txBody>
    </xdr:sp>
    <xdr:clientData/>
  </xdr:twoCellAnchor>
  <xdr:twoCellAnchor>
    <xdr:from>
      <xdr:col>0</xdr:col>
      <xdr:colOff>63412</xdr:colOff>
      <xdr:row>25</xdr:row>
      <xdr:rowOff>41564</xdr:rowOff>
    </xdr:from>
    <xdr:to>
      <xdr:col>2</xdr:col>
      <xdr:colOff>451339</xdr:colOff>
      <xdr:row>28</xdr:row>
      <xdr:rowOff>55418</xdr:rowOff>
    </xdr:to>
    <xdr:sp macro="" textlink="">
      <xdr:nvSpPr>
        <xdr:cNvPr id="13" name="Rectangle: Rounded Corners 12">
          <a:hlinkClick xmlns:r="http://schemas.openxmlformats.org/officeDocument/2006/relationships" r:id="rId12"/>
          <a:extLst>
            <a:ext uri="{FF2B5EF4-FFF2-40B4-BE49-F238E27FC236}">
              <a16:creationId xmlns:a16="http://schemas.microsoft.com/office/drawing/2014/main" id="{49A524E4-018B-B928-5885-6AEF58B71429}"/>
            </a:ext>
          </a:extLst>
        </xdr:cNvPr>
        <xdr:cNvSpPr/>
      </xdr:nvSpPr>
      <xdr:spPr>
        <a:xfrm>
          <a:off x="63412" y="4544291"/>
          <a:ext cx="1607127" cy="554182"/>
        </a:xfrm>
        <a:prstGeom prst="roundRect">
          <a:avLst>
            <a:gd name="adj" fmla="val 50000"/>
          </a:avLst>
        </a:prstGeom>
        <a:solidFill>
          <a:schemeClr val="accent1">
            <a:lumMod val="7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u="none">
              <a:solidFill>
                <a:schemeClr val="bg1"/>
              </a:solidFill>
            </a:rPr>
            <a:t>Analysis</a:t>
          </a:r>
        </a:p>
      </xdr:txBody>
    </xdr:sp>
    <xdr:clientData/>
  </xdr:twoCellAnchor>
  <xdr:twoCellAnchor editAs="oneCell">
    <xdr:from>
      <xdr:col>25</xdr:col>
      <xdr:colOff>265043</xdr:colOff>
      <xdr:row>0</xdr:row>
      <xdr:rowOff>53009</xdr:rowOff>
    </xdr:from>
    <xdr:to>
      <xdr:col>26</xdr:col>
      <xdr:colOff>402268</xdr:colOff>
      <xdr:row>4</xdr:row>
      <xdr:rowOff>42803</xdr:rowOff>
    </xdr:to>
    <xdr:pic macro="[0]!RefreshDashboard">
      <xdr:nvPicPr>
        <xdr:cNvPr id="17" name="Picture 16">
          <a:extLst>
            <a:ext uri="{FF2B5EF4-FFF2-40B4-BE49-F238E27FC236}">
              <a16:creationId xmlns:a16="http://schemas.microsoft.com/office/drawing/2014/main" id="{4D32D4F7-296A-7CE8-0799-34809294E721}"/>
            </a:ext>
          </a:extLst>
        </xdr:cNvPr>
        <xdr:cNvPicPr>
          <a:picLocks noChangeAspect="1"/>
        </xdr:cNvPicPr>
      </xdr:nvPicPr>
      <xdr:blipFill>
        <a:blip xmlns:r="http://schemas.openxmlformats.org/officeDocument/2006/relationships" r:embed="rId13"/>
        <a:stretch>
          <a:fillRect/>
        </a:stretch>
      </xdr:blipFill>
      <xdr:spPr>
        <a:xfrm>
          <a:off x="15505043" y="53009"/>
          <a:ext cx="746825" cy="731916"/>
        </a:xfrm>
        <a:prstGeom prst="rect">
          <a:avLst/>
        </a:prstGeom>
      </xdr:spPr>
    </xdr:pic>
    <xdr:clientData/>
  </xdr:twoCellAnchor>
  <xdr:twoCellAnchor editAs="oneCell">
    <xdr:from>
      <xdr:col>27</xdr:col>
      <xdr:colOff>86138</xdr:colOff>
      <xdr:row>0</xdr:row>
      <xdr:rowOff>113172</xdr:rowOff>
    </xdr:from>
    <xdr:to>
      <xdr:col>28</xdr:col>
      <xdr:colOff>66260</xdr:colOff>
      <xdr:row>3</xdr:row>
      <xdr:rowOff>131083</xdr:rowOff>
    </xdr:to>
    <xdr:pic macro="[0]!swtchprg">
      <xdr:nvPicPr>
        <xdr:cNvPr id="21" name="Picture 20">
          <a:extLst>
            <a:ext uri="{FF2B5EF4-FFF2-40B4-BE49-F238E27FC236}">
              <a16:creationId xmlns:a16="http://schemas.microsoft.com/office/drawing/2014/main" id="{CB9DCB3D-1C60-CFCE-3EF2-C11A67CED65D}"/>
            </a:ext>
          </a:extLst>
        </xdr:cNvPr>
        <xdr:cNvPicPr>
          <a:picLocks noChangeAspect="1"/>
        </xdr:cNvPicPr>
      </xdr:nvPicPr>
      <xdr:blipFill>
        <a:blip xmlns:r="http://schemas.openxmlformats.org/officeDocument/2006/relationships" r:embed="rId14"/>
        <a:stretch>
          <a:fillRect/>
        </a:stretch>
      </xdr:blipFill>
      <xdr:spPr>
        <a:xfrm>
          <a:off x="16545338" y="113172"/>
          <a:ext cx="589722" cy="574502"/>
        </a:xfrm>
        <a:prstGeom prst="rect">
          <a:avLst/>
        </a:prstGeom>
      </xdr:spPr>
    </xdr:pic>
    <xdr:clientData/>
  </xdr:twoCellAnchor>
  <xdr:twoCellAnchor editAs="oneCell">
    <xdr:from>
      <xdr:col>19</xdr:col>
      <xdr:colOff>83634</xdr:colOff>
      <xdr:row>4</xdr:row>
      <xdr:rowOff>181707</xdr:rowOff>
    </xdr:from>
    <xdr:to>
      <xdr:col>28</xdr:col>
      <xdr:colOff>265185</xdr:colOff>
      <xdr:row>12</xdr:row>
      <xdr:rowOff>64477</xdr:rowOff>
    </xdr:to>
    <mc:AlternateContent xmlns:mc="http://schemas.openxmlformats.org/markup-compatibility/2006">
      <mc:Choice xmlns:a14="http://schemas.microsoft.com/office/drawing/2010/main" Requires="a14">
        <xdr:graphicFrame macro="">
          <xdr:nvGraphicFramePr>
            <xdr:cNvPr id="23" name="Month_Name 1">
              <a:extLst>
                <a:ext uri="{FF2B5EF4-FFF2-40B4-BE49-F238E27FC236}">
                  <a16:creationId xmlns:a16="http://schemas.microsoft.com/office/drawing/2014/main" id="{83281AD2-9AFE-4F8A-B66A-146A6BE64FCA}"/>
                </a:ext>
              </a:extLst>
            </xdr:cNvPr>
            <xdr:cNvGraphicFramePr/>
          </xdr:nvGraphicFramePr>
          <xdr:xfrm>
            <a:off x="0" y="0"/>
            <a:ext cx="0" cy="0"/>
          </xdr:xfrm>
          <a:graphic>
            <a:graphicData uri="http://schemas.microsoft.com/office/drawing/2010/slicer">
              <sle:slicer xmlns:sle="http://schemas.microsoft.com/office/drawing/2010/slicer" name="Month_Name 1"/>
            </a:graphicData>
          </a:graphic>
        </xdr:graphicFrame>
      </mc:Choice>
      <mc:Fallback>
        <xdr:sp macro="" textlink="">
          <xdr:nvSpPr>
            <xdr:cNvPr id="0" name=""/>
            <xdr:cNvSpPr>
              <a:spLocks noTextEdit="1"/>
            </xdr:cNvSpPr>
          </xdr:nvSpPr>
          <xdr:spPr>
            <a:xfrm>
              <a:off x="11666034" y="902143"/>
              <a:ext cx="5667951" cy="13236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4.xml><?xml version="1.0" encoding="utf-8"?>
<xdr:wsDr xmlns:xdr="http://schemas.openxmlformats.org/drawingml/2006/spreadsheetDrawing" xmlns:a="http://schemas.openxmlformats.org/drawingml/2006/main">
  <xdr:twoCellAnchor>
    <xdr:from>
      <xdr:col>0</xdr:col>
      <xdr:colOff>174172</xdr:colOff>
      <xdr:row>0</xdr:row>
      <xdr:rowOff>0</xdr:rowOff>
    </xdr:from>
    <xdr:to>
      <xdr:col>8</xdr:col>
      <xdr:colOff>740228</xdr:colOff>
      <xdr:row>35</xdr:row>
      <xdr:rowOff>119743</xdr:rowOff>
    </xdr:to>
    <xdr:sp macro="" textlink="">
      <xdr:nvSpPr>
        <xdr:cNvPr id="5" name="Rectangle: Rounded Corners 4">
          <a:extLst>
            <a:ext uri="{FF2B5EF4-FFF2-40B4-BE49-F238E27FC236}">
              <a16:creationId xmlns:a16="http://schemas.microsoft.com/office/drawing/2014/main" id="{FF939108-1939-6D4F-44D4-1756ED853F8E}"/>
            </a:ext>
          </a:extLst>
        </xdr:cNvPr>
        <xdr:cNvSpPr/>
      </xdr:nvSpPr>
      <xdr:spPr>
        <a:xfrm>
          <a:off x="174172" y="0"/>
          <a:ext cx="7848599" cy="6596743"/>
        </a:xfrm>
        <a:prstGeom prst="roundRect">
          <a:avLst>
            <a:gd name="adj" fmla="val 1462"/>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261256</xdr:colOff>
      <xdr:row>31</xdr:row>
      <xdr:rowOff>110713</xdr:rowOff>
    </xdr:from>
    <xdr:to>
      <xdr:col>8</xdr:col>
      <xdr:colOff>653143</xdr:colOff>
      <xdr:row>35</xdr:row>
      <xdr:rowOff>47574</xdr:rowOff>
    </xdr:to>
    <mc:AlternateContent xmlns:mc="http://schemas.openxmlformats.org/markup-compatibility/2006" xmlns:a14="http://schemas.microsoft.com/office/drawing/2010/main">
      <mc:Choice Requires="a14">
        <xdr:graphicFrame macro="">
          <xdr:nvGraphicFramePr>
            <xdr:cNvPr id="2" name="Month_Name">
              <a:extLst>
                <a:ext uri="{FF2B5EF4-FFF2-40B4-BE49-F238E27FC236}">
                  <a16:creationId xmlns:a16="http://schemas.microsoft.com/office/drawing/2014/main" id="{62617708-555F-F3D4-16DC-611C35481A17}"/>
                </a:ext>
              </a:extLst>
            </xdr:cNvPr>
            <xdr:cNvGraphicFramePr/>
          </xdr:nvGraphicFramePr>
          <xdr:xfrm>
            <a:off x="0" y="0"/>
            <a:ext cx="0" cy="0"/>
          </xdr:xfrm>
          <a:graphic>
            <a:graphicData uri="http://schemas.microsoft.com/office/drawing/2010/slicer">
              <sle:slicer xmlns:sle="http://schemas.microsoft.com/office/drawing/2010/slicer" name="Month_Name"/>
            </a:graphicData>
          </a:graphic>
        </xdr:graphicFrame>
      </mc:Choice>
      <mc:Fallback xmlns="">
        <xdr:sp macro="" textlink="">
          <xdr:nvSpPr>
            <xdr:cNvPr id="0" name=""/>
            <xdr:cNvSpPr>
              <a:spLocks noTextEdit="1"/>
            </xdr:cNvSpPr>
          </xdr:nvSpPr>
          <xdr:spPr>
            <a:xfrm>
              <a:off x="261256" y="5872176"/>
              <a:ext cx="7668058" cy="6802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261257</xdr:colOff>
      <xdr:row>0</xdr:row>
      <xdr:rowOff>97972</xdr:rowOff>
    </xdr:from>
    <xdr:to>
      <xdr:col>8</xdr:col>
      <xdr:colOff>674913</xdr:colOff>
      <xdr:row>3</xdr:row>
      <xdr:rowOff>71719</xdr:rowOff>
    </xdr:to>
    <xdr:sp macro="" textlink="">
      <xdr:nvSpPr>
        <xdr:cNvPr id="4" name="Rectangle: Rounded Corners 3">
          <a:extLst>
            <a:ext uri="{FF2B5EF4-FFF2-40B4-BE49-F238E27FC236}">
              <a16:creationId xmlns:a16="http://schemas.microsoft.com/office/drawing/2014/main" id="{4F9B9509-7578-79F2-B17D-9EE7A91F4B31}"/>
            </a:ext>
          </a:extLst>
        </xdr:cNvPr>
        <xdr:cNvSpPr/>
      </xdr:nvSpPr>
      <xdr:spPr>
        <a:xfrm>
          <a:off x="261257" y="97972"/>
          <a:ext cx="7696199" cy="52891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Monthly Branch Summary</a:t>
          </a:r>
        </a:p>
      </xdr:txBody>
    </xdr:sp>
    <xdr:clientData/>
  </xdr:twoCellAnchor>
  <mc:AlternateContent xmlns:mc="http://schemas.openxmlformats.org/markup-compatibility/2006">
    <mc:Choice xmlns:a14="http://schemas.microsoft.com/office/drawing/2010/main" Requires="a14">
      <xdr:twoCellAnchor editAs="oneCell">
        <xdr:from>
          <xdr:col>0</xdr:col>
          <xdr:colOff>261257</xdr:colOff>
          <xdr:row>3</xdr:row>
          <xdr:rowOff>108856</xdr:rowOff>
        </xdr:from>
        <xdr:to>
          <xdr:col>5</xdr:col>
          <xdr:colOff>370114</xdr:colOff>
          <xdr:row>31</xdr:row>
          <xdr:rowOff>21771</xdr:rowOff>
        </xdr:to>
        <xdr:pic>
          <xdr:nvPicPr>
            <xdr:cNvPr id="13" name="Picture 12">
              <a:extLst>
                <a:ext uri="{FF2B5EF4-FFF2-40B4-BE49-F238E27FC236}">
                  <a16:creationId xmlns:a16="http://schemas.microsoft.com/office/drawing/2014/main" id="{405406AB-87D0-08D3-0EE4-3986C91D3202}"/>
                </a:ext>
              </a:extLst>
            </xdr:cNvPr>
            <xdr:cNvPicPr>
              <a:picLocks noChangeAspect="1" noChangeArrowheads="1"/>
              <a:extLst>
                <a:ext uri="{84589F7E-364E-4C9E-8A38-B11213B215E9}">
                  <a14:cameraTool cellRange="Analysis!$A$68:$D$88" spid="_x0000_s1062"/>
                </a:ext>
              </a:extLst>
            </xdr:cNvPicPr>
          </xdr:nvPicPr>
          <xdr:blipFill>
            <a:blip xmlns:r="http://schemas.openxmlformats.org/officeDocument/2006/relationships" r:embed="rId1"/>
            <a:srcRect/>
            <a:stretch>
              <a:fillRect/>
            </a:stretch>
          </xdr:blipFill>
          <xdr:spPr bwMode="auto">
            <a:xfrm>
              <a:off x="261257" y="664027"/>
              <a:ext cx="5105400" cy="50945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5</xdr:col>
      <xdr:colOff>446312</xdr:colOff>
      <xdr:row>3</xdr:row>
      <xdr:rowOff>152400</xdr:rowOff>
    </xdr:from>
    <xdr:to>
      <xdr:col>8</xdr:col>
      <xdr:colOff>656912</xdr:colOff>
      <xdr:row>31</xdr:row>
      <xdr:rowOff>32657</xdr:rowOff>
    </xdr:to>
    <mc:AlternateContent xmlns:mc="http://schemas.openxmlformats.org/markup-compatibility/2006" xmlns:a14="http://schemas.microsoft.com/office/drawing/2010/main">
      <mc:Choice Requires="a14">
        <xdr:graphicFrame macro="">
          <xdr:nvGraphicFramePr>
            <xdr:cNvPr id="14" name="Branch">
              <a:extLst>
                <a:ext uri="{FF2B5EF4-FFF2-40B4-BE49-F238E27FC236}">
                  <a16:creationId xmlns:a16="http://schemas.microsoft.com/office/drawing/2014/main" id="{3833511A-E34C-43F8-B958-741C6F3AD180}"/>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5436483" y="709961"/>
              <a:ext cx="2496600" cy="50841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594731</xdr:colOff>
      <xdr:row>26</xdr:row>
      <xdr:rowOff>46463</xdr:rowOff>
    </xdr:from>
    <xdr:to>
      <xdr:col>8</xdr:col>
      <xdr:colOff>557560</xdr:colOff>
      <xdr:row>30</xdr:row>
      <xdr:rowOff>120805</xdr:rowOff>
    </xdr:to>
    <xdr:sp macro="" textlink="">
      <xdr:nvSpPr>
        <xdr:cNvPr id="19" name="Rectangle: Rounded Corners 18">
          <a:hlinkClick xmlns:r="http://schemas.openxmlformats.org/officeDocument/2006/relationships" r:id="rId2"/>
          <a:extLst>
            <a:ext uri="{FF2B5EF4-FFF2-40B4-BE49-F238E27FC236}">
              <a16:creationId xmlns:a16="http://schemas.microsoft.com/office/drawing/2014/main" id="{4F251C93-3622-6348-5BC9-7CC5F5EF43BA}"/>
            </a:ext>
          </a:extLst>
        </xdr:cNvPr>
        <xdr:cNvSpPr/>
      </xdr:nvSpPr>
      <xdr:spPr>
        <a:xfrm>
          <a:off x="6346902" y="4878658"/>
          <a:ext cx="1486829" cy="817757"/>
        </a:xfrm>
        <a:prstGeom prst="roundRect">
          <a:avLst>
            <a:gd name="adj" fmla="val 15531"/>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DASHBOARD</a:t>
          </a:r>
          <a:endParaRPr lang="en-US" sz="1600" b="1">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796637</xdr:colOff>
      <xdr:row>373</xdr:row>
      <xdr:rowOff>17318</xdr:rowOff>
    </xdr:from>
    <xdr:to>
      <xdr:col>12</xdr:col>
      <xdr:colOff>454274</xdr:colOff>
      <xdr:row>389</xdr:row>
      <xdr:rowOff>25978</xdr:rowOff>
    </xdr:to>
    <xdr:graphicFrame macro="">
      <xdr:nvGraphicFramePr>
        <xdr:cNvPr id="2" name="Chart 1">
          <a:extLst>
            <a:ext uri="{FF2B5EF4-FFF2-40B4-BE49-F238E27FC236}">
              <a16:creationId xmlns:a16="http://schemas.microsoft.com/office/drawing/2014/main" id="{7A1DC079-A3C9-481D-80F4-C5436B1D4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933923611" backgroundQuery="1" createdVersion="8" refreshedVersion="8" minRefreshableVersion="3" recordCount="0" supportSubquery="1" supportAdvancedDrill="1" xr:uid="{BE9C0632-31CE-4AE7-88E0-173DFBDD783B}">
  <cacheSource type="external" connectionId="10"/>
  <cacheFields count="3">
    <cacheField name="[Dim_Branch].[Branch].[Branch]" caption="Branch" numFmtId="0" hierarchy="4" level="1">
      <sharedItems count="19">
        <s v="999 Cash"/>
        <s v="ASL"/>
        <s v="ASY168"/>
        <s v="BKV"/>
        <s v="BLV"/>
        <s v="CHB"/>
        <s v="HO"/>
        <s v="KHR 168"/>
        <s v="KPC"/>
        <s v="KTL"/>
        <s v="MPT"/>
        <s v="PTR"/>
        <s v="RTK"/>
        <s v="SLG"/>
        <s v="SNK"/>
        <s v="SNL"/>
        <s v="SST"/>
        <s v="STG"/>
        <s v="STR"/>
      </sharedItems>
    </cacheField>
    <cacheField name="[Measures].[Net Income]" caption="Net Income" numFmtId="0" hierarchy="21" level="32767"/>
    <cacheField name="[Dim_Date].[Month_Name].[Month_Name]" caption="Month_Name" numFmtId="0" hierarchy="8" level="1">
      <sharedItems containsSemiMixedTypes="0" containsNonDate="0" containsString="0"/>
    </cacheField>
  </cacheFields>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2" memberValueDatatype="130" unbalanced="0"/>
    <cacheHierarchy uniqueName="[Dim_Branch].[Branch]" caption="Branch" attribute="1" defaultMemberUniqueName="[Dim_Branch].[Branch].[All]" allUniqueName="[Dim_Branch].[Branch].[All]" dimensionUniqueName="[Dim_Branch]" displayFolder="" count="2" memberValueDatatype="130" unbalanced="0">
      <fieldsUsage count="2">
        <fieldUsage x="-1"/>
        <fieldUsage x="0"/>
      </fieldsUsage>
    </cacheHierarchy>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fieldsUsage count="2">
        <fieldUsage x="-1"/>
        <fieldUsage x="2"/>
      </fieldsUsage>
    </cacheHierarchy>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cacheHierarchy uniqueName="[Measures].[Total Expense]" caption="Total Expense" measure="1" displayFolder="" measureGroup="Fact_Table" count="0"/>
    <cacheHierarchy uniqueName="[Measures].[Net Income]" caption="Net Income" measure="1" displayFolder="" measureGroup="Fact_Table" count="0" oneField="1">
      <fieldsUsage count="1">
        <fieldUsage x="1"/>
      </fieldsUsage>
    </cacheHierarchy>
    <cacheHierarchy uniqueName="[Measures].[Profit Margin ]" caption="Profit Margin " measure="1" displayFolder="" measureGroup="Fact_Table" count="0"/>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dimensions count="5">
    <dimension name="Dim_Account" uniqueName="[Dim_Account]" caption="Dim_Account"/>
    <dimension name="Dim_Branch" uniqueName="[Dim_Branch]" caption="Dim_Branch"/>
    <dimension name="Dim_Date" uniqueName="[Dim_Date]" caption="Dim_Date"/>
    <dimension name="Fact_Table" uniqueName="[Fact_Table]" caption="Fact_Table"/>
    <dimension measure="1" name="Measures" uniqueName="[Measures]" caption="Measures"/>
  </dimensions>
  <measureGroups count="4">
    <measureGroup name="Dim_Account" caption="Dim_Account"/>
    <measureGroup name="Dim_Branch" caption="Dim_Branch"/>
    <measureGroup name="Dim_Date" caption="Dim_Date"/>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9339583333" backgroundQuery="1" createdVersion="8" refreshedVersion="8" minRefreshableVersion="3" recordCount="0" supportSubquery="1" supportAdvancedDrill="1" xr:uid="{7EAB9E2A-5E44-4321-A220-BBE64A72C1D5}">
  <cacheSource type="external" connectionId="10"/>
  <cacheFields count="2">
    <cacheField name="[Measures].[Total Income]" caption="Total Income" numFmtId="0" hierarchy="19" level="32767"/>
    <cacheField name="[Dim_Date].[Month_Name].[Month_Name]" caption="Month_Name" numFmtId="0" hierarchy="8" level="1">
      <sharedItems containsSemiMixedTypes="0" containsNonDate="0" containsString="0"/>
    </cacheField>
  </cacheFields>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2" memberValueDatatype="130" unbalanced="0"/>
    <cacheHierarchy uniqueName="[Dim_Branch].[Branch]" caption="Branch" attribute="1" defaultMemberUniqueName="[Dim_Branch].[Branch].[All]" allUniqueName="[Dim_Branch].[Branch].[All]" dimensionUniqueName="[Dim_Branch]" displayFolder="" count="2" memberValueDatatype="13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fieldsUsage count="2">
        <fieldUsage x="-1"/>
        <fieldUsage x="1"/>
      </fieldsUsage>
    </cacheHierarchy>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oneField="1">
      <fieldsUsage count="1">
        <fieldUsage x="0"/>
      </fieldsUsage>
    </cacheHierarchy>
    <cacheHierarchy uniqueName="[Measures].[Total Expense]" caption="Total Expense" measure="1" displayFolder="" measureGroup="Fact_Table" count="0"/>
    <cacheHierarchy uniqueName="[Measures].[Net Income]" caption="Net Income" measure="1" displayFolder="" measureGroup="Fact_Table" count="0"/>
    <cacheHierarchy uniqueName="[Measures].[Profit Margin ]" caption="Profit Margin " measure="1" displayFolder="" measureGroup="Fact_Table" count="0"/>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dimensions count="5">
    <dimension name="Dim_Account" uniqueName="[Dim_Account]" caption="Dim_Account"/>
    <dimension name="Dim_Branch" uniqueName="[Dim_Branch]" caption="Dim_Branch"/>
    <dimension name="Dim_Date" uniqueName="[Dim_Date]" caption="Dim_Date"/>
    <dimension name="Fact_Table" uniqueName="[Fact_Table]" caption="Fact_Table"/>
    <dimension measure="1" name="Measures" uniqueName="[Measures]" caption="Measures"/>
  </dimensions>
  <measureGroups count="4">
    <measureGroup name="Dim_Account" caption="Dim_Account"/>
    <measureGroup name="Dim_Branch" caption="Dim_Branch"/>
    <measureGroup name="Dim_Date" caption="Dim_Date"/>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934027778" backgroundQuery="1" createdVersion="8" refreshedVersion="8" minRefreshableVersion="3" recordCount="0" supportSubquery="1" supportAdvancedDrill="1" xr:uid="{D4AA8498-F2A4-483D-9DBE-B0C69FD7E0DE}">
  <cacheSource type="external" connectionId="10"/>
  <cacheFields count="3">
    <cacheField name="[Measures].[Total Expense]" caption="Total Expense" numFmtId="0" hierarchy="20" level="32767"/>
    <cacheField name="[Measures].[Net Income]" caption="Net Income" numFmtId="0" hierarchy="21" level="32767"/>
    <cacheField name="[Dim_Date].[Month_Name].[Month_Name]" caption="Month_Name" numFmtId="0" hierarchy="8" level="1">
      <sharedItems containsSemiMixedTypes="0" containsNonDate="0" containsString="0"/>
    </cacheField>
  </cacheFields>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2" memberValueDatatype="130" unbalanced="0"/>
    <cacheHierarchy uniqueName="[Dim_Branch].[Branch]" caption="Branch" attribute="1" defaultMemberUniqueName="[Dim_Branch].[Branch].[All]" allUniqueName="[Dim_Branch].[Branch].[All]" dimensionUniqueName="[Dim_Branch]" displayFolder="" count="2" memberValueDatatype="13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fieldsUsage count="2">
        <fieldUsage x="-1"/>
        <fieldUsage x="2"/>
      </fieldsUsage>
    </cacheHierarchy>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cacheHierarchy uniqueName="[Measures].[Total Expense]" caption="Total Expense" measure="1" displayFolder="" measureGroup="Fact_Table" count="0" oneField="1">
      <fieldsUsage count="1">
        <fieldUsage x="0"/>
      </fieldsUsage>
    </cacheHierarchy>
    <cacheHierarchy uniqueName="[Measures].[Net Income]" caption="Net Income" measure="1" displayFolder="" measureGroup="Fact_Table" count="0" oneField="1">
      <fieldsUsage count="1">
        <fieldUsage x="1"/>
      </fieldsUsage>
    </cacheHierarchy>
    <cacheHierarchy uniqueName="[Measures].[Profit Margin ]" caption="Profit Margin " measure="1" displayFolder="" measureGroup="Fact_Table" count="0"/>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dimensions count="5">
    <dimension name="Dim_Account" uniqueName="[Dim_Account]" caption="Dim_Account"/>
    <dimension name="Dim_Branch" uniqueName="[Dim_Branch]" caption="Dim_Branch"/>
    <dimension name="Dim_Date" uniqueName="[Dim_Date]" caption="Dim_Date"/>
    <dimension name="Fact_Table" uniqueName="[Fact_Table]" caption="Fact_Table"/>
    <dimension measure="1" name="Measures" uniqueName="[Measures]" caption="Measures"/>
  </dimensions>
  <measureGroups count="4">
    <measureGroup name="Dim_Account" caption="Dim_Account"/>
    <measureGroup name="Dim_Branch" caption="Dim_Branch"/>
    <measureGroup name="Dim_Date" caption="Dim_Date"/>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9340625003" backgroundQuery="1" createdVersion="8" refreshedVersion="8" minRefreshableVersion="3" recordCount="0" supportSubquery="1" supportAdvancedDrill="1" xr:uid="{356A9D15-650E-4F46-9C0C-847CF6D4954D}">
  <cacheSource type="external" connectionId="10"/>
  <cacheFields count="2">
    <cacheField name="[Measures].[Profit Margin ]" caption="Profit Margin " numFmtId="0" hierarchy="22" level="32767"/>
    <cacheField name="[Dim_Date].[Month_Name].[Month_Name]" caption="Month_Name" numFmtId="0" hierarchy="8" level="1">
      <sharedItems containsSemiMixedTypes="0" containsNonDate="0" containsString="0"/>
    </cacheField>
  </cacheFields>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2" memberValueDatatype="130" unbalanced="0"/>
    <cacheHierarchy uniqueName="[Dim_Branch].[Branch]" caption="Branch" attribute="1" defaultMemberUniqueName="[Dim_Branch].[Branch].[All]" allUniqueName="[Dim_Branch].[Branch].[All]" dimensionUniqueName="[Dim_Branch]" displayFolder="" count="2" memberValueDatatype="13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fieldsUsage count="2">
        <fieldUsage x="-1"/>
        <fieldUsage x="1"/>
      </fieldsUsage>
    </cacheHierarchy>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cacheHierarchy uniqueName="[Measures].[Total Expense]" caption="Total Expense" measure="1" displayFolder="" measureGroup="Fact_Table" count="0"/>
    <cacheHierarchy uniqueName="[Measures].[Net Income]" caption="Net Income" measure="1" displayFolder="" measureGroup="Fact_Table" count="0"/>
    <cacheHierarchy uniqueName="[Measures].[Profit Margin ]" caption="Profit Margin " measure="1" displayFolder="" measureGroup="Fact_Table" count="0" oneField="1">
      <fieldsUsage count="1">
        <fieldUsage x="0"/>
      </fieldsUsage>
    </cacheHierarchy>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dimensions count="5">
    <dimension name="Dim_Account" uniqueName="[Dim_Account]" caption="Dim_Account"/>
    <dimension name="Dim_Branch" uniqueName="[Dim_Branch]" caption="Dim_Branch"/>
    <dimension name="Dim_Date" uniqueName="[Dim_Date]" caption="Dim_Date"/>
    <dimension name="Fact_Table" uniqueName="[Fact_Table]" caption="Fact_Table"/>
    <dimension measure="1" name="Measures" uniqueName="[Measures]" caption="Measures"/>
  </dimensions>
  <measureGroups count="4">
    <measureGroup name="Dim_Account" caption="Dim_Account"/>
    <measureGroup name="Dim_Branch" caption="Dim_Branch"/>
    <measureGroup name="Dim_Date" caption="Dim_Date"/>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9341203703" backgroundQuery="1" createdVersion="8" refreshedVersion="8" minRefreshableVersion="3" recordCount="0" supportSubquery="1" supportAdvancedDrill="1" xr:uid="{D6BED67B-9A75-4C12-9FE3-415E36C37024}">
  <cacheSource type="external" connectionId="10"/>
  <cacheFields count="3">
    <cacheField name="[Dim_Date].[Month_Name].[Month_Name]" caption="Month_Name" numFmtId="0" hierarchy="8" level="1">
      <sharedItems count="9">
        <s v="January"/>
        <s v="February"/>
        <s v="March"/>
        <s v="April"/>
        <s v="May"/>
        <s v="June"/>
        <s v="July"/>
        <s v="August"/>
        <s v="September"/>
      </sharedItems>
    </cacheField>
    <cacheField name="[Measures].[Total Expense]" caption="Total Expense" numFmtId="0" hierarchy="20" level="32767"/>
    <cacheField name="[Measures].[Total Income]" caption="Total Income" numFmtId="0" hierarchy="19" level="32767"/>
  </cacheFields>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2" memberValueDatatype="130" unbalanced="0"/>
    <cacheHierarchy uniqueName="[Dim_Branch].[Branch]" caption="Branch" attribute="1" defaultMemberUniqueName="[Dim_Branch].[Branch].[All]" allUniqueName="[Dim_Branch].[Branch].[All]" dimensionUniqueName="[Dim_Branch]" displayFolder="" count="2" memberValueDatatype="13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fieldsUsage count="2">
        <fieldUsage x="-1"/>
        <fieldUsage x="0"/>
      </fieldsUsage>
    </cacheHierarchy>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oneField="1">
      <fieldsUsage count="1">
        <fieldUsage x="2"/>
      </fieldsUsage>
    </cacheHierarchy>
    <cacheHierarchy uniqueName="[Measures].[Total Expense]" caption="Total Expense" measure="1" displayFolder="" measureGroup="Fact_Table" count="0" oneField="1">
      <fieldsUsage count="1">
        <fieldUsage x="1"/>
      </fieldsUsage>
    </cacheHierarchy>
    <cacheHierarchy uniqueName="[Measures].[Net Income]" caption="Net Income" measure="1" displayFolder="" measureGroup="Fact_Table" count="0"/>
    <cacheHierarchy uniqueName="[Measures].[Profit Margin ]" caption="Profit Margin " measure="1" displayFolder="" measureGroup="Fact_Table" count="0"/>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dimensions count="5">
    <dimension name="Dim_Account" uniqueName="[Dim_Account]" caption="Dim_Account"/>
    <dimension name="Dim_Branch" uniqueName="[Dim_Branch]" caption="Dim_Branch"/>
    <dimension name="Dim_Date" uniqueName="[Dim_Date]" caption="Dim_Date"/>
    <dimension name="Fact_Table" uniqueName="[Fact_Table]" caption="Fact_Table"/>
    <dimension measure="1" name="Measures" uniqueName="[Measures]" caption="Measures"/>
  </dimensions>
  <measureGroups count="4">
    <measureGroup name="Dim_Account" caption="Dim_Account"/>
    <measureGroup name="Dim_Branch" caption="Dim_Branch"/>
    <measureGroup name="Dim_Date" caption="Dim_Date"/>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9341782404" backgroundQuery="1" createdVersion="8" refreshedVersion="8" minRefreshableVersion="3" recordCount="0" supportSubquery="1" supportAdvancedDrill="1" xr:uid="{EC440E82-D766-4923-A261-689361A303EE}">
  <cacheSource type="external" connectionId="10"/>
  <cacheFields count="3">
    <cacheField name="[Measures].[Total Expense]" caption="Total Expense" numFmtId="0" hierarchy="20" level="32767"/>
    <cacheField name="[Dim_Account].[Expense Group].[Expense Group]" caption="Expense Group" numFmtId="0" hierarchy="3" level="1">
      <sharedItems count="12">
        <s v="Depreciation &amp; Amortisation"/>
        <s v="Interest Expense"/>
        <s v="Loan Loss Provision"/>
        <s v="Office &amp; Admin"/>
        <s v="Other"/>
        <s v="Professional Service"/>
        <s v="Rent"/>
        <s v="Repair &amp; Maintenance"/>
        <s v="Staff Cost"/>
        <s v="Tax &amp; Statutory"/>
        <s v="Travel &amp; Vehicle"/>
        <s v="Utility"/>
      </sharedItems>
    </cacheField>
    <cacheField name="[Dim_Date].[Month_Name].[Month_Name]" caption="Month_Name" numFmtId="0" hierarchy="8" level="1">
      <sharedItems containsSemiMixedTypes="0" containsNonDate="0" containsString="0"/>
    </cacheField>
  </cacheFields>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2" memberValueDatatype="130" unbalanced="0">
      <fieldsUsage count="2">
        <fieldUsage x="-1"/>
        <fieldUsage x="1"/>
      </fieldsUsage>
    </cacheHierarchy>
    <cacheHierarchy uniqueName="[Dim_Branch].[Branch]" caption="Branch" attribute="1" defaultMemberUniqueName="[Dim_Branch].[Branch].[All]" allUniqueName="[Dim_Branch].[Branch].[All]" dimensionUniqueName="[Dim_Branch]" displayFolder="" count="2" memberValueDatatype="13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fieldsUsage count="2">
        <fieldUsage x="-1"/>
        <fieldUsage x="2"/>
      </fieldsUsage>
    </cacheHierarchy>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cacheHierarchy uniqueName="[Measures].[Total Expense]" caption="Total Expense" measure="1" displayFolder="" measureGroup="Fact_Table" count="0" oneField="1">
      <fieldsUsage count="1">
        <fieldUsage x="0"/>
      </fieldsUsage>
    </cacheHierarchy>
    <cacheHierarchy uniqueName="[Measures].[Net Income]" caption="Net Income" measure="1" displayFolder="" measureGroup="Fact_Table" count="0"/>
    <cacheHierarchy uniqueName="[Measures].[Profit Margin ]" caption="Profit Margin " measure="1" displayFolder="" measureGroup="Fact_Table" count="0"/>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dimensions count="5">
    <dimension name="Dim_Account" uniqueName="[Dim_Account]" caption="Dim_Account"/>
    <dimension name="Dim_Branch" uniqueName="[Dim_Branch]" caption="Dim_Branch"/>
    <dimension name="Dim_Date" uniqueName="[Dim_Date]" caption="Dim_Date"/>
    <dimension name="Fact_Table" uniqueName="[Fact_Table]" caption="Fact_Table"/>
    <dimension measure="1" name="Measures" uniqueName="[Measures]" caption="Measures"/>
  </dimensions>
  <measureGroups count="4">
    <measureGroup name="Dim_Account" caption="Dim_Account"/>
    <measureGroup name="Dim_Branch" caption="Dim_Branch"/>
    <measureGroup name="Dim_Date" caption="Dim_Date"/>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934247685" backgroundQuery="1" createdVersion="8" refreshedVersion="8" minRefreshableVersion="3" recordCount="0" supportSubquery="1" supportAdvancedDrill="1" xr:uid="{CB9F3232-A171-40A7-9AE2-EC0CA953EC23}">
  <cacheSource type="external" connectionId="10"/>
  <cacheFields count="5">
    <cacheField name="[Measures].[Total Income]" caption="Total Income" numFmtId="0" hierarchy="19" level="32767"/>
    <cacheField name="[Measures].[Total Expense]" caption="Total Expense" numFmtId="0" hierarchy="20" level="32767"/>
    <cacheField name="[Measures].[Net Income]" caption="Net Income" numFmtId="0" hierarchy="21" level="32767"/>
    <cacheField name="[Dim_Branch].[Branch].[Branch]" caption="Branch" numFmtId="0" hierarchy="4" level="1">
      <sharedItems count="19">
        <s v="999 Cash"/>
        <s v="ASL"/>
        <s v="ASY168"/>
        <s v="BKV"/>
        <s v="BLV"/>
        <s v="CHB"/>
        <s v="HO"/>
        <s v="KHR 168"/>
        <s v="KPC"/>
        <s v="KTL"/>
        <s v="MPT"/>
        <s v="PTR"/>
        <s v="RTK"/>
        <s v="SLG"/>
        <s v="SNK"/>
        <s v="SNL"/>
        <s v="SST"/>
        <s v="STG"/>
        <s v="STR"/>
      </sharedItems>
    </cacheField>
    <cacheField name="[Dim_Date].[Month_Name].[Month_Name]" caption="Month_Name" numFmtId="0" hierarchy="8" level="1">
      <sharedItems containsSemiMixedTypes="0" containsNonDate="0" containsString="0"/>
    </cacheField>
  </cacheFields>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0" memberValueDatatype="130" unbalanced="0"/>
    <cacheHierarchy uniqueName="[Dim_Branch].[Branch]" caption="Branch" attribute="1" defaultMemberUniqueName="[Dim_Branch].[Branch].[All]" allUniqueName="[Dim_Branch].[Branch].[All]" dimensionUniqueName="[Dim_Branch]" displayFolder="" count="2" memberValueDatatype="130" unbalanced="0">
      <fieldsUsage count="2">
        <fieldUsage x="-1"/>
        <fieldUsage x="3"/>
      </fieldsUsage>
    </cacheHierarchy>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fieldsUsage count="2">
        <fieldUsage x="-1"/>
        <fieldUsage x="4"/>
      </fieldsUsage>
    </cacheHierarchy>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oneField="1">
      <fieldsUsage count="1">
        <fieldUsage x="0"/>
      </fieldsUsage>
    </cacheHierarchy>
    <cacheHierarchy uniqueName="[Measures].[Total Expense]" caption="Total Expense" measure="1" displayFolder="" measureGroup="Fact_Table" count="0" oneField="1">
      <fieldsUsage count="1">
        <fieldUsage x="1"/>
      </fieldsUsage>
    </cacheHierarchy>
    <cacheHierarchy uniqueName="[Measures].[Net Income]" caption="Net Income" measure="1" displayFolder="" measureGroup="Fact_Table" count="0" oneField="1">
      <fieldsUsage count="1">
        <fieldUsage x="2"/>
      </fieldsUsage>
    </cacheHierarchy>
    <cacheHierarchy uniqueName="[Measures].[Profit Margin ]" caption="Profit Margin " measure="1" displayFolder="" measureGroup="Fact_Table" count="0"/>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dimensions count="5">
    <dimension name="Dim_Account" uniqueName="[Dim_Account]" caption="Dim_Account"/>
    <dimension name="Dim_Branch" uniqueName="[Dim_Branch]" caption="Dim_Branch"/>
    <dimension name="Dim_Date" uniqueName="[Dim_Date]" caption="Dim_Date"/>
    <dimension name="Fact_Table" uniqueName="[Fact_Table]" caption="Fact_Table"/>
    <dimension measure="1" name="Measures" uniqueName="[Measures]" caption="Measures"/>
  </dimensions>
  <measureGroups count="4">
    <measureGroup name="Dim_Account" caption="Dim_Account"/>
    <measureGroup name="Dim_Branch" caption="Dim_Branch"/>
    <measureGroup name="Dim_Date" caption="Dim_Date"/>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9343055558" backgroundQuery="1" createdVersion="8" refreshedVersion="8" minRefreshableVersion="3" recordCount="0" supportSubquery="1" supportAdvancedDrill="1" xr:uid="{2095FB39-7ACD-49E6-A3A7-02671A46BC90}">
  <cacheSource type="external" connectionId="10"/>
  <cacheFields count="4">
    <cacheField name="[Dim_Account].[Description].[Description]" caption="Description" numFmtId="0" hierarchy="1" level="1">
      <sharedItems count="5">
        <s v="Cost of Goods Sold – Rice-KHR-Other"/>
        <s v="Motor Vehicle Operating Expense – KHR-Moto Fule"/>
        <s v="Provision Expense for impirment Loss -Individual Assessent-Consumer Loans -Principle KHR -Other Comsumers Loan Individuals Resident&lt;=1Year"/>
        <s v="Rental Expense-KHR -Building"/>
        <s v="Salaries and Bonuses Expense KHR-Salary"/>
      </sharedItems>
    </cacheField>
    <cacheField name="[Measures].[Income Growth %]" caption="Income Growth %" numFmtId="0" hierarchy="23" level="32767"/>
    <cacheField name="[Dim_Date].[Month_Name].[Month_Name]" caption="Month_Name" numFmtId="0" hierarchy="8" level="1">
      <sharedItems count="4">
        <s v="March"/>
        <s v="May"/>
        <s v="July"/>
        <s v="August"/>
      </sharedItems>
    </cacheField>
    <cacheField name="[Measures].[Expense Growth %]" caption="Expense Growth %" numFmtId="0" hierarchy="24" level="32767"/>
  </cacheFields>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2" memberValueDatatype="130" unbalanced="0">
      <fieldsUsage count="2">
        <fieldUsage x="-1"/>
        <fieldUsage x="0"/>
      </fieldsUsage>
    </cacheHierarchy>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2" memberValueDatatype="130" unbalanced="0"/>
    <cacheHierarchy uniqueName="[Dim_Branch].[Branch]" caption="Branch" attribute="1" defaultMemberUniqueName="[Dim_Branch].[Branch].[All]" allUniqueName="[Dim_Branch].[Branch].[All]" dimensionUniqueName="[Dim_Branch]" displayFolder="" count="2" memberValueDatatype="13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fieldsUsage count="2">
        <fieldUsage x="-1"/>
        <fieldUsage x="2"/>
      </fieldsUsage>
    </cacheHierarchy>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cacheHierarchy uniqueName="[Measures].[Total Expense]" caption="Total Expense" measure="1" displayFolder="" measureGroup="Fact_Table" count="0"/>
    <cacheHierarchy uniqueName="[Measures].[Net Income]" caption="Net Income" measure="1" displayFolder="" measureGroup="Fact_Table" count="0"/>
    <cacheHierarchy uniqueName="[Measures].[Profit Margin ]" caption="Profit Margin " measure="1" displayFolder="" measureGroup="Fact_Table" count="0"/>
    <cacheHierarchy uniqueName="[Measures].[Income Growth %]" caption="Income Growth %" measure="1" displayFolder="" measureGroup="Fact_Table" count="0" oneField="1">
      <fieldsUsage count="1">
        <fieldUsage x="1"/>
      </fieldsUsage>
    </cacheHierarchy>
    <cacheHierarchy uniqueName="[Measures].[Expense Growth %]" caption="Expense Growth %" measure="1" displayFolder="" measureGroup="Fact_Table" count="0" oneField="1">
      <fieldsUsage count="1">
        <fieldUsage x="3"/>
      </fieldsUsage>
    </cacheHierarchy>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dimensions count="5">
    <dimension name="Dim_Account" uniqueName="[Dim_Account]" caption="Dim_Account"/>
    <dimension name="Dim_Branch" uniqueName="[Dim_Branch]" caption="Dim_Branch"/>
    <dimension name="Dim_Date" uniqueName="[Dim_Date]" caption="Dim_Date"/>
    <dimension name="Fact_Table" uniqueName="[Fact_Table]" caption="Fact_Table"/>
    <dimension measure="1" name="Measures" uniqueName="[Measures]" caption="Measures"/>
  </dimensions>
  <measureGroups count="4">
    <measureGroup name="Dim_Account" caption="Dim_Account"/>
    <measureGroup name="Dim_Branch" caption="Dim_Branch"/>
    <measureGroup name="Dim_Date" caption="Dim_Date"/>
    <measureGroup name="Fact_Table" caption="Fact_Table"/>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8519444441" backgroundQuery="1" createdVersion="3" refreshedVersion="8" minRefreshableVersion="3" recordCount="0" supportSubquery="1" supportAdvancedDrill="1" xr:uid="{AD35DD51-596D-4145-9B60-09DA33F9C33F}">
  <cacheSource type="external" connectionId="10">
    <extLst>
      <ext xmlns:x14="http://schemas.microsoft.com/office/spreadsheetml/2009/9/main" uri="{F057638F-6D5F-4e77-A914-E7F072B9BCA8}">
        <x14:sourceConnection name="ThisWorkbookDataModel"/>
      </ext>
    </extLst>
  </cacheSource>
  <cacheFields count="0"/>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2" memberValueDatatype="130" unbalanced="0"/>
    <cacheHierarchy uniqueName="[Dim_Branch].[Branch]" caption="Branch" attribute="1" defaultMemberUniqueName="[Dim_Branch].[Branch].[All]" allUniqueName="[Dim_Branch].[Branch].[All]" dimensionUniqueName="[Dim_Branch]" displayFolder="" count="2" memberValueDatatype="13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2"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cacheHierarchy uniqueName="[Measures].[Total Expense]" caption="Total Expense" measure="1" displayFolder="" measureGroup="Fact_Table" count="0"/>
    <cacheHierarchy uniqueName="[Measures].[Net Income]" caption="Net Income" measure="1" displayFolder="" measureGroup="Fact_Table" count="0"/>
    <cacheHierarchy uniqueName="[Measures].[Profit Margin ]" caption="Profit Margin " measure="1" displayFolder="" measureGroup="Fact_Table" count="0"/>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47875040"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nhavath" refreshedDate="46299.72851990741" backgroundQuery="1" createdVersion="3" refreshedVersion="8" minRefreshableVersion="3" recordCount="0" supportSubquery="1" supportAdvancedDrill="1" xr:uid="{65BA35D1-0031-4E82-AE4A-1094C108BA96}">
  <cacheSource type="external" connectionId="10">
    <extLst>
      <ext xmlns:x14="http://schemas.microsoft.com/office/spreadsheetml/2009/9/main" uri="{F057638F-6D5F-4e77-A914-E7F072B9BCA8}">
        <x14:sourceConnection name="ThisWorkbookDataModel"/>
      </ext>
    </extLst>
  </cacheSource>
  <cacheFields count="0"/>
  <cacheHierarchies count="30">
    <cacheHierarchy uniqueName="[Dim_Account].[GL Code]" caption="GL Code" attribute="1" defaultMemberUniqueName="[Dim_Account].[GL Code].[All]" allUniqueName="[Dim_Account].[GL Code].[All]" dimensionUniqueName="[Dim_Account]" displayFolder="" count="0" memberValueDatatype="130" unbalanced="0"/>
    <cacheHierarchy uniqueName="[Dim_Account].[Description]" caption="Description" attribute="1" defaultMemberUniqueName="[Dim_Account].[Description].[All]" allUniqueName="[Dim_Account].[Description].[All]" dimensionUniqueName="[Dim_Account]" displayFolder="" count="0" memberValueDatatype="130" unbalanced="0"/>
    <cacheHierarchy uniqueName="[Dim_Account].[Category]" caption="Category" attribute="1" defaultMemberUniqueName="[Dim_Account].[Category].[All]" allUniqueName="[Dim_Account].[Category].[All]" dimensionUniqueName="[Dim_Account]" displayFolder="" count="0" memberValueDatatype="130" unbalanced="0"/>
    <cacheHierarchy uniqueName="[Dim_Account].[Expense Group]" caption="Expense Group" attribute="1" defaultMemberUniqueName="[Dim_Account].[Expense Group].[All]" allUniqueName="[Dim_Account].[Expense Group].[All]" dimensionUniqueName="[Dim_Account]" displayFolder="" count="0" memberValueDatatype="130" unbalanced="0"/>
    <cacheHierarchy uniqueName="[Dim_Branch].[Branch]" caption="Branch" attribute="1" defaultMemberUniqueName="[Dim_Branch].[Branch].[All]" allUniqueName="[Dim_Branch].[Branch].[All]" dimensionUniqueName="[Dim_Branch]" displayFolder="" count="0" memberValueDatatype="13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0" memberValueDatatype="20" unbalanced="0"/>
    <cacheHierarchy uniqueName="[Dim_Date].[Month_Num]" caption="Month_Num" attribute="1" defaultMemberUniqueName="[Dim_Date].[Month_Num].[All]" allUniqueName="[Dim_Date].[Month_Num].[All]" dimensionUniqueName="[Dim_Date]" displayFolder="" count="0" memberValueDatatype="20" unbalanced="0"/>
    <cacheHierarchy uniqueName="[Dim_Date].[Month_Name]" caption="Month_Name" attribute="1" defaultMemberUniqueName="[Dim_Date].[Month_Name].[All]" allUniqueName="[Dim_Date].[Month_Name].[All]" dimensionUniqueName="[Dim_Date]" displayFolder="" count="0" memberValueDatatype="130" unbalanced="0"/>
    <cacheHierarchy uniqueName="[Dim_Date].[Quarter]" caption="Quarter" attribute="1" defaultMemberUniqueName="[Dim_Date].[Quarter].[All]" allUniqueName="[Dim_Date].[Quarter].[All]" dimensionUniqueName="[Dim_Date]" displayFolder="" count="0" memberValueDatatype="20" unbalanced="0"/>
    <cacheHierarchy uniqueName="[Fact_Table].[Date]" caption="Date" attribute="1" time="1" defaultMemberUniqueName="[Fact_Table].[Date].[All]" allUniqueName="[Fact_Table].[Date].[All]" dimensionUniqueName="[Fact_Table]" displayFolder="" count="0" memberValueDatatype="7" unbalanced="0"/>
    <cacheHierarchy uniqueName="[Fact_Table].[GL Code]" caption="GL Code" attribute="1" defaultMemberUniqueName="[Fact_Table].[GL Code].[All]" allUniqueName="[Fact_Table].[GL Code].[All]" dimensionUniqueName="[Fact_Table]" displayFolder="" count="0" memberValueDatatype="130" unbalanced="0"/>
    <cacheHierarchy uniqueName="[Fact_Table].[Description]" caption="Description" attribute="1" defaultMemberUniqueName="[Fact_Table].[Description].[All]" allUniqueName="[Fact_Table].[Description].[All]" dimensionUniqueName="[Fact_Table]" displayFolder="" count="0" memberValueDatatype="130" unbalanced="0"/>
    <cacheHierarchy uniqueName="[Fact_Table].[Branch]" caption="Branch" attribute="1" defaultMemberUniqueName="[Fact_Table].[Branch].[All]" allUniqueName="[Fact_Table].[Branch].[All]" dimensionUniqueName="[Fact_Table]" displayFolder="" count="0" memberValueDatatype="130" unbalanced="0"/>
    <cacheHierarchy uniqueName="[Fact_Table].[Amount]" caption="Amount" attribute="1" defaultMemberUniqueName="[Fact_Table].[Amount].[All]" allUniqueName="[Fact_Table].[Amount].[All]" dimensionUniqueName="[Fact_Table]" displayFolder="" count="0" memberValueDatatype="5" unbalanced="0"/>
    <cacheHierarchy uniqueName="[Fact_Table].[Category]" caption="Category" attribute="1" defaultMemberUniqueName="[Fact_Table].[Category].[All]" allUniqueName="[Fact_Table].[Category].[All]" dimensionUniqueName="[Fact_Table]" displayFolder="" count="0" memberValueDatatype="130" unbalanced="0"/>
    <cacheHierarchy uniqueName="[Fact_Table].[Signed Amount]" caption="Signed Amount" attribute="1" defaultMemberUniqueName="[Fact_Table].[Signed Amount].[All]" allUniqueName="[Fact_Table].[Signed Amount].[All]" dimensionUniqueName="[Fact_Table]" displayFolder="" count="0" memberValueDatatype="5" unbalanced="0"/>
    <cacheHierarchy uniqueName="[Measures].[Sum of Signed Amount]" caption="Sum of Signed Amount" measure="1" displayFolder="" measureGroup="Fact_Table" count="0">
      <extLst>
        <ext xmlns:x15="http://schemas.microsoft.com/office/spreadsheetml/2010/11/main" uri="{B97F6D7D-B522-45F9-BDA1-12C45D357490}">
          <x15:cacheHierarchy aggregatedColumn="16"/>
        </ext>
      </extLst>
    </cacheHierarchy>
    <cacheHierarchy uniqueName="[Measures].[Sum of Amount]" caption="Sum of Amount" measure="1" displayFolder="" measureGroup="Fact_Table" count="0">
      <extLst>
        <ext xmlns:x15="http://schemas.microsoft.com/office/spreadsheetml/2010/11/main" uri="{B97F6D7D-B522-45F9-BDA1-12C45D357490}">
          <x15:cacheHierarchy aggregatedColumn="14"/>
        </ext>
      </extLst>
    </cacheHierarchy>
    <cacheHierarchy uniqueName="[Measures].[Total Income]" caption="Total Income" measure="1" displayFolder="" measureGroup="Fact_Table" count="0"/>
    <cacheHierarchy uniqueName="[Measures].[Total Expense]" caption="Total Expense" measure="1" displayFolder="" measureGroup="Fact_Table" count="0"/>
    <cacheHierarchy uniqueName="[Measures].[Net Income]" caption="Net Income" measure="1" displayFolder="" measureGroup="Fact_Table" count="0"/>
    <cacheHierarchy uniqueName="[Measures].[Profit Margin ]" caption="Profit Margin " measure="1" displayFolder="" measureGroup="Fact_Table" count="0"/>
    <cacheHierarchy uniqueName="[Measures].[Income Growth %]" caption="Income Growth %" measure="1" displayFolder="" measureGroup="Fact_Table" count="0"/>
    <cacheHierarchy uniqueName="[Measures].[Expense Growth %]" caption="Expense Growth %" measure="1" displayFolder="" measureGroup="Fact_Table" count="0"/>
    <cacheHierarchy uniqueName="[Measures].[__XL_Count Fact_Table]" caption="__XL_Count Fact_Table" measure="1" displayFolder="" measureGroup="Fact_Table" count="0" hidden="1"/>
    <cacheHierarchy uniqueName="[Measures].[__XL_Count Dim_Date]" caption="__XL_Count Dim_Date" measure="1" displayFolder="" measureGroup="Dim_Date" count="0" hidden="1"/>
    <cacheHierarchy uniqueName="[Measures].[__XL_Count Dim_Branch]" caption="__XL_Count Dim_Branch" measure="1" displayFolder="" measureGroup="Dim_Branch" count="0" hidden="1"/>
    <cacheHierarchy uniqueName="[Measures].[__XL_Count Dim_Account]" caption="__XL_Count Dim_Account" measure="1" displayFolder="" measureGroup="Dim_Accoun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69532970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0D6AD6-A72D-4C56-B13F-97BCEE532BF4}" name="PivotTable6" cacheId="95"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D2:D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9"/>
  </dataFields>
  <formats count="1">
    <format dxfId="2126">
      <pivotArea outline="0" collapsedLevelsAreSubtotals="1" fieldPosition="0"/>
    </format>
  </formats>
  <pivotHierarchies count="30">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able]"/>
        <x15:activeTabTopLevelEntity name="[Dim_Branch]"/>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E85B7A-E2E4-4B62-BA5F-CC9C6B88891B}" name="PivotTable4" cacheId="104" applyNumberFormats="0" applyBorderFormats="0" applyFontFormats="0" applyPatternFormats="0" applyAlignmentFormats="0" applyWidthHeightFormats="1" dataCaption="Values" tag="c03b8038-a477-4d8a-8c45-5107bca02c29" updatedVersion="8" minRefreshableVersion="5" useAutoFormatting="1" subtotalHiddenItems="1" itemPrintTitles="1" createdVersion="8" indent="0" outline="1" outlineData="1" multipleFieldFilters="0">
  <location ref="A68:D88" firstHeaderRow="0" firstDataRow="1" firstDataCol="1"/>
  <pivotFields count="5">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llDrilled="1" subtotalTop="0" showAll="0" dataSourceSort="1" defaultSubtotal="0" defaultAttributeDrillState="1"/>
  </pivotFields>
  <rowFields count="1">
    <field x="3"/>
  </rowFields>
  <rowItems count="20">
    <i>
      <x/>
    </i>
    <i>
      <x v="1"/>
    </i>
    <i>
      <x v="2"/>
    </i>
    <i>
      <x v="3"/>
    </i>
    <i>
      <x v="4"/>
    </i>
    <i>
      <x v="5"/>
    </i>
    <i>
      <x v="6"/>
    </i>
    <i>
      <x v="7"/>
    </i>
    <i>
      <x v="8"/>
    </i>
    <i>
      <x v="9"/>
    </i>
    <i>
      <x v="10"/>
    </i>
    <i>
      <x v="11"/>
    </i>
    <i>
      <x v="12"/>
    </i>
    <i>
      <x v="13"/>
    </i>
    <i>
      <x v="14"/>
    </i>
    <i>
      <x v="15"/>
    </i>
    <i>
      <x v="16"/>
    </i>
    <i>
      <x v="17"/>
    </i>
    <i>
      <x v="18"/>
    </i>
    <i t="grand">
      <x/>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5">
    <format dxfId="2131">
      <pivotArea outline="0" collapsedLevelsAreSubtotals="1" fieldPosition="0"/>
    </format>
    <format dxfId="2130">
      <pivotArea type="all" dataOnly="0" outline="0" fieldPosition="0"/>
    </format>
    <format dxfId="2129">
      <pivotArea outline="0" collapsedLevelsAreSubtotals="1" fieldPosition="0"/>
    </format>
    <format dxfId="2128">
      <pivotArea dataOnly="0" labelOnly="1" grandRow="1" outline="0" fieldPosition="0"/>
    </format>
    <format dxfId="2127">
      <pivotArea dataOnly="0" labelOnly="1" outline="0" fieldPosition="0">
        <references count="1">
          <reference field="4294967294" count="3">
            <x v="0"/>
            <x v="1"/>
            <x v="2"/>
          </reference>
        </references>
      </pivotArea>
    </format>
  </formats>
  <pivotHierarchies count="30">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ranch]"/>
        <x15:activeTabTopLevelEntity name="[Fact_Table]"/>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7E1530-7291-43A7-8965-5C30D42469D5}" name="PivotTable7" cacheId="98" applyNumberFormats="0" applyBorderFormats="0" applyFontFormats="0" applyPatternFormats="0" applyAlignmentFormats="0" applyWidthHeightFormats="1" dataCaption="Values" tag="59f971a1-2a2b-487d-8985-44f5bdb56834" updatedVersion="8" minRefreshableVersion="5" useAutoFormatting="1" subtotalHiddenItems="1" itemPrintTitles="1" createdVersion="8" indent="0" outline="1" outlineData="1" multipleFieldFilters="0" chartFormat="7">
  <location ref="A7:C17" firstHeaderRow="0" firstDataRow="1" firstDataCol="1"/>
  <pivotFields count="3">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 dataField="1" subtotalTop="0" showAll="0" defaultSubtotal="0"/>
  </pivotFields>
  <rowFields count="1">
    <field x="0"/>
  </rowFields>
  <rowItems count="10">
    <i>
      <x/>
    </i>
    <i>
      <x v="1"/>
    </i>
    <i>
      <x v="2"/>
    </i>
    <i>
      <x v="3"/>
    </i>
    <i>
      <x v="4"/>
    </i>
    <i>
      <x v="5"/>
    </i>
    <i>
      <x v="6"/>
    </i>
    <i>
      <x v="7"/>
    </i>
    <i>
      <x v="8"/>
    </i>
    <i t="grand">
      <x/>
    </i>
  </rowItems>
  <colFields count="1">
    <field x="-2"/>
  </colFields>
  <colItems count="2">
    <i>
      <x/>
    </i>
    <i i="1">
      <x v="1"/>
    </i>
  </colItems>
  <dataFields count="2">
    <dataField fld="2" subtotal="count" baseField="0" baseItem="0"/>
    <dataField fld="1" subtotal="count" baseField="0" baseItem="0"/>
  </dataFields>
  <formats count="3">
    <format dxfId="2134">
      <pivotArea outline="0" collapsedLevelsAreSubtotals="1" fieldPosition="0"/>
    </format>
    <format dxfId="2133">
      <pivotArea dataOnly="0" labelOnly="1" fieldPosition="0">
        <references count="1">
          <reference field="0" count="0"/>
        </references>
      </pivotArea>
    </format>
    <format dxfId="2132">
      <pivotArea dataOnly="0" labelOnly="1" grandRow="1" outline="0" fieldPosition="0"/>
    </format>
  </formats>
  <chartFormats count="3">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pivotArea type="data" outline="0" fieldPosition="0">
        <references count="2">
          <reference field="4294967294" count="1" selected="0">
            <x v="1"/>
          </reference>
          <reference field="0" count="1" selected="0">
            <x v="5"/>
          </reference>
        </references>
      </pivotArea>
    </chartFormat>
  </chartFormats>
  <pivotHierarchies count="30">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Tabl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5073119-DEA3-413C-963F-AC2C1DD45439}" name="PivotTable2" cacheId="107"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6">
  <location ref="A60:C65" firstHeaderRow="0" firstDataRow="1" firstDataCol="1"/>
  <pivotFields count="4">
    <pivotField allDrilled="1" subtotalTop="0" showAll="0" measureFilter="1" dataSourceSort="1"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4">
        <item x="0"/>
        <item x="1"/>
        <item x="2"/>
        <item x="3"/>
      </items>
    </pivotField>
    <pivotField dataField="1" subtotalTop="0" showAll="0" defaultSubtotal="0"/>
  </pivotFields>
  <rowFields count="1">
    <field x="2"/>
  </rowFields>
  <rowItems count="5">
    <i>
      <x/>
    </i>
    <i>
      <x v="1"/>
    </i>
    <i>
      <x v="2"/>
    </i>
    <i>
      <x v="3"/>
    </i>
    <i t="grand">
      <x/>
    </i>
  </rowItems>
  <colFields count="1">
    <field x="-2"/>
  </colFields>
  <colItems count="2">
    <i>
      <x/>
    </i>
    <i i="1">
      <x v="1"/>
    </i>
  </colItems>
  <dataFields count="2">
    <dataField fld="1" subtotal="count" baseField="0" baseItem="0"/>
    <dataField fld="3" subtotal="count" baseField="0" baseItem="0"/>
  </dataFields>
  <formats count="1">
    <format dxfId="2135">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0">
      <autoFilter ref="A1">
        <filterColumn colId="0">
          <top10 val="5" filterVal="5"/>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Account]"/>
        <x15:activeTabTopLevelEntity name="[Fact_Table]"/>
        <x15:activeTabTopLevelEntity name="[Dim_Dat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0AD379-4BB8-40F4-A2D8-10BEC3E6CBE6}" name="PivotTable1" cacheId="86"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9">
  <location ref="A36:B56" firstHeaderRow="1" firstDataRow="1" firstDataCol="1"/>
  <pivotFields count="3">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dataField="1" subtotalTop="0" showAll="0" defaultSubtotal="0"/>
    <pivotField allDrilled="1" subtotalTop="0" showAll="0" dataSourceSort="1" defaultSubtotal="0" defaultAttributeDrillState="1"/>
  </pivotFields>
  <rowFields count="1">
    <field x="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fld="1" subtotal="count" baseField="0" baseItem="0" numFmtId="170"/>
  </dataFields>
  <formats count="1">
    <format dxfId="2136">
      <pivotArea outline="0" collapsedLevelsAreSubtotals="1" fieldPosition="0"/>
    </format>
  </formats>
  <chartFormats count="19">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2">
          <reference field="4294967294" count="1" selected="0">
            <x v="0"/>
          </reference>
          <reference field="0" count="1" selected="0">
            <x v="1"/>
          </reference>
        </references>
      </pivotArea>
    </chartFormat>
    <chartFormat chart="5" format="6" series="1">
      <pivotArea type="data" outline="0" fieldPosition="0">
        <references count="2">
          <reference field="4294967294" count="1" selected="0">
            <x v="0"/>
          </reference>
          <reference field="0" count="1" selected="0">
            <x v="2"/>
          </reference>
        </references>
      </pivotArea>
    </chartFormat>
    <chartFormat chart="5" format="7" series="1">
      <pivotArea type="data" outline="0" fieldPosition="0">
        <references count="2">
          <reference field="4294967294" count="1" selected="0">
            <x v="0"/>
          </reference>
          <reference field="0" count="1" selected="0">
            <x v="3"/>
          </reference>
        </references>
      </pivotArea>
    </chartFormat>
    <chartFormat chart="5" format="8" series="1">
      <pivotArea type="data" outline="0" fieldPosition="0">
        <references count="2">
          <reference field="4294967294" count="1" selected="0">
            <x v="0"/>
          </reference>
          <reference field="0" count="1" selected="0">
            <x v="4"/>
          </reference>
        </references>
      </pivotArea>
    </chartFormat>
    <chartFormat chart="5" format="9" series="1">
      <pivotArea type="data" outline="0" fieldPosition="0">
        <references count="2">
          <reference field="4294967294" count="1" selected="0">
            <x v="0"/>
          </reference>
          <reference field="0" count="1" selected="0">
            <x v="5"/>
          </reference>
        </references>
      </pivotArea>
    </chartFormat>
    <chartFormat chart="5" format="10" series="1">
      <pivotArea type="data" outline="0" fieldPosition="0">
        <references count="2">
          <reference field="4294967294" count="1" selected="0">
            <x v="0"/>
          </reference>
          <reference field="0" count="1" selected="0">
            <x v="6"/>
          </reference>
        </references>
      </pivotArea>
    </chartFormat>
    <chartFormat chart="5" format="11" series="1">
      <pivotArea type="data" outline="0" fieldPosition="0">
        <references count="2">
          <reference field="4294967294" count="1" selected="0">
            <x v="0"/>
          </reference>
          <reference field="0" count="1" selected="0">
            <x v="7"/>
          </reference>
        </references>
      </pivotArea>
    </chartFormat>
    <chartFormat chart="5" format="12" series="1">
      <pivotArea type="data" outline="0" fieldPosition="0">
        <references count="2">
          <reference field="4294967294" count="1" selected="0">
            <x v="0"/>
          </reference>
          <reference field="0" count="1" selected="0">
            <x v="8"/>
          </reference>
        </references>
      </pivotArea>
    </chartFormat>
    <chartFormat chart="5" format="13" series="1">
      <pivotArea type="data" outline="0" fieldPosition="0">
        <references count="2">
          <reference field="4294967294" count="1" selected="0">
            <x v="0"/>
          </reference>
          <reference field="0" count="1" selected="0">
            <x v="9"/>
          </reference>
        </references>
      </pivotArea>
    </chartFormat>
    <chartFormat chart="5" format="14" series="1">
      <pivotArea type="data" outline="0" fieldPosition="0">
        <references count="2">
          <reference field="4294967294" count="1" selected="0">
            <x v="0"/>
          </reference>
          <reference field="0" count="1" selected="0">
            <x v="10"/>
          </reference>
        </references>
      </pivotArea>
    </chartFormat>
    <chartFormat chart="5" format="15" series="1">
      <pivotArea type="data" outline="0" fieldPosition="0">
        <references count="2">
          <reference field="4294967294" count="1" selected="0">
            <x v="0"/>
          </reference>
          <reference field="0" count="1" selected="0">
            <x v="11"/>
          </reference>
        </references>
      </pivotArea>
    </chartFormat>
    <chartFormat chart="5" format="16" series="1">
      <pivotArea type="data" outline="0" fieldPosition="0">
        <references count="2">
          <reference field="4294967294" count="1" selected="0">
            <x v="0"/>
          </reference>
          <reference field="0" count="1" selected="0">
            <x v="12"/>
          </reference>
        </references>
      </pivotArea>
    </chartFormat>
    <chartFormat chart="5" format="17" series="1">
      <pivotArea type="data" outline="0" fieldPosition="0">
        <references count="2">
          <reference field="4294967294" count="1" selected="0">
            <x v="0"/>
          </reference>
          <reference field="0" count="1" selected="0">
            <x v="13"/>
          </reference>
        </references>
      </pivotArea>
    </chartFormat>
    <chartFormat chart="5" format="18" series="1">
      <pivotArea type="data" outline="0" fieldPosition="0">
        <references count="2">
          <reference field="4294967294" count="1" selected="0">
            <x v="0"/>
          </reference>
          <reference field="0" count="1" selected="0">
            <x v="14"/>
          </reference>
        </references>
      </pivotArea>
    </chartFormat>
    <chartFormat chart="5" format="19" series="1">
      <pivotArea type="data" outline="0" fieldPosition="0">
        <references count="2">
          <reference field="4294967294" count="1" selected="0">
            <x v="0"/>
          </reference>
          <reference field="0" count="1" selected="0">
            <x v="15"/>
          </reference>
        </references>
      </pivotArea>
    </chartFormat>
    <chartFormat chart="5" format="20" series="1">
      <pivotArea type="data" outline="0" fieldPosition="0">
        <references count="2">
          <reference field="4294967294" count="1" selected="0">
            <x v="0"/>
          </reference>
          <reference field="0" count="1" selected="0">
            <x v="16"/>
          </reference>
        </references>
      </pivotArea>
    </chartFormat>
    <chartFormat chart="5" format="21" series="1">
      <pivotArea type="data" outline="0" fieldPosition="0">
        <references count="2">
          <reference field="4294967294" count="1" selected="0">
            <x v="0"/>
          </reference>
          <reference field="0" count="1" selected="0">
            <x v="17"/>
          </reference>
        </references>
      </pivotArea>
    </chartFormat>
    <chartFormat chart="5" format="22" series="1">
      <pivotArea type="data" outline="0" fieldPosition="0">
        <references count="2">
          <reference field="4294967294" count="1" selected="0">
            <x v="0"/>
          </reference>
          <reference field="0" count="1" selected="0">
            <x v="18"/>
          </reference>
        </references>
      </pivotArea>
    </chartFormat>
  </chartFormats>
  <pivotHierarchies count="30">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Branch]"/>
        <x15:activeTabTopLevelEntity name="[Fact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5FFEEA9-2900-495E-A9E0-6AC11A4FD27B}" name="PivotTable5" cacheId="92" applyNumberFormats="0" applyBorderFormats="0" applyFontFormats="0" applyPatternFormats="0" applyAlignmentFormats="0" applyWidthHeightFormats="1" dataCaption="Values" tag="97a4a4ec-d9c3-4abe-8e2b-cad3da566f69" updatedVersion="8" minRefreshableVersion="5" useAutoFormatting="1" subtotalHiddenItems="1" itemPrintTitles="1" createdVersion="8" indent="0" outline="1" outlineData="1" multipleFieldFilters="0">
  <location ref="B2:C3"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1">
    <format dxfId="2137">
      <pivotArea outline="0" collapsedLevelsAreSubtotals="1" fieldPosition="0"/>
    </format>
  </formats>
  <pivotHierarchies count="30">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able]"/>
        <x15:activeTabTopLevelEntity name="[Dim_Accou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F5A131-8F52-4A9C-96CD-A1BFFF1AEBB7}" name="PivotTable3" cacheId="89" applyNumberFormats="0" applyBorderFormats="0" applyFontFormats="0" applyPatternFormats="0" applyAlignmentFormats="0" applyWidthHeightFormats="1" dataCaption="Values" tag="97a4a4ec-d9c3-4abe-8e2b-cad3da566f69" updatedVersion="8" minRefreshableVersion="5" useAutoFormatting="1" subtotalHiddenItems="1" itemPrintTitles="1" createdVersion="8" indent="0" outline="1" outlineData="1" multipleFieldFilters="0">
  <location ref="A2:A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8"/>
  </dataFields>
  <formats count="1">
    <format dxfId="2138">
      <pivotArea outline="0" collapsedLevelsAreSubtotals="1" fieldPosition="0"/>
    </format>
  </formats>
  <pivotHierarchies count="30">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able]"/>
        <x15:activeTabTopLevelEntity name="[Dim_Accou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D943646-063F-4A21-AA10-87F3932477BA}" name="PivotTable8" cacheId="10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4">
  <location ref="A19:B32" firstHeaderRow="1" firstDataRow="1" firstDataCol="1"/>
  <pivotFields count="3">
    <pivotField dataField="1" subtotalTop="0" showAll="0" defaultSubtotal="0"/>
    <pivotField axis="axisRow" allDrilled="1" subtotalTop="0" showAll="0" defaultSubtotal="0" defaultAttributeDrillState="1">
      <items count="12">
        <item x="1"/>
        <item x="7"/>
        <item x="0"/>
        <item x="2"/>
        <item x="3"/>
        <item x="4"/>
        <item x="5"/>
        <item x="6"/>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numFmtId="169"/>
  </dataFields>
  <formats count="1">
    <format dxfId="2139">
      <pivotArea outline="0" collapsedLevelsAreSubtotals="1" fieldPosition="0"/>
    </format>
  </formats>
  <chartFormats count="13">
    <chartFormat chart="12" format="14" series="1">
      <pivotArea type="data" outline="0" fieldPosition="0">
        <references count="1">
          <reference field="4294967294" count="1" selected="0">
            <x v="0"/>
          </reference>
        </references>
      </pivotArea>
    </chartFormat>
    <chartFormat chart="12" format="15">
      <pivotArea type="data" outline="0" fieldPosition="0">
        <references count="2">
          <reference field="4294967294" count="1" selected="0">
            <x v="0"/>
          </reference>
          <reference field="1" count="1" selected="0">
            <x v="2"/>
          </reference>
        </references>
      </pivotArea>
    </chartFormat>
    <chartFormat chart="12" format="16">
      <pivotArea type="data" outline="0" fieldPosition="0">
        <references count="2">
          <reference field="4294967294" count="1" selected="0">
            <x v="0"/>
          </reference>
          <reference field="1" count="1" selected="0">
            <x v="0"/>
          </reference>
        </references>
      </pivotArea>
    </chartFormat>
    <chartFormat chart="12" format="17">
      <pivotArea type="data" outline="0" fieldPosition="0">
        <references count="2">
          <reference field="4294967294" count="1" selected="0">
            <x v="0"/>
          </reference>
          <reference field="1" count="1" selected="0">
            <x v="3"/>
          </reference>
        </references>
      </pivotArea>
    </chartFormat>
    <chartFormat chart="12" format="18">
      <pivotArea type="data" outline="0" fieldPosition="0">
        <references count="2">
          <reference field="4294967294" count="1" selected="0">
            <x v="0"/>
          </reference>
          <reference field="1" count="1" selected="0">
            <x v="4"/>
          </reference>
        </references>
      </pivotArea>
    </chartFormat>
    <chartFormat chart="12" format="19">
      <pivotArea type="data" outline="0" fieldPosition="0">
        <references count="2">
          <reference field="4294967294" count="1" selected="0">
            <x v="0"/>
          </reference>
          <reference field="1" count="1" selected="0">
            <x v="5"/>
          </reference>
        </references>
      </pivotArea>
    </chartFormat>
    <chartFormat chart="12" format="20">
      <pivotArea type="data" outline="0" fieldPosition="0">
        <references count="2">
          <reference field="4294967294" count="1" selected="0">
            <x v="0"/>
          </reference>
          <reference field="1" count="1" selected="0">
            <x v="6"/>
          </reference>
        </references>
      </pivotArea>
    </chartFormat>
    <chartFormat chart="12" format="21">
      <pivotArea type="data" outline="0" fieldPosition="0">
        <references count="2">
          <reference field="4294967294" count="1" selected="0">
            <x v="0"/>
          </reference>
          <reference field="1" count="1" selected="0">
            <x v="7"/>
          </reference>
        </references>
      </pivotArea>
    </chartFormat>
    <chartFormat chart="12" format="22">
      <pivotArea type="data" outline="0" fieldPosition="0">
        <references count="2">
          <reference field="4294967294" count="1" selected="0">
            <x v="0"/>
          </reference>
          <reference field="1" count="1" selected="0">
            <x v="1"/>
          </reference>
        </references>
      </pivotArea>
    </chartFormat>
    <chartFormat chart="12" format="23">
      <pivotArea type="data" outline="0" fieldPosition="0">
        <references count="2">
          <reference field="4294967294" count="1" selected="0">
            <x v="0"/>
          </reference>
          <reference field="1" count="1" selected="0">
            <x v="8"/>
          </reference>
        </references>
      </pivotArea>
    </chartFormat>
    <chartFormat chart="12" format="24">
      <pivotArea type="data" outline="0" fieldPosition="0">
        <references count="2">
          <reference field="4294967294" count="1" selected="0">
            <x v="0"/>
          </reference>
          <reference field="1" count="1" selected="0">
            <x v="9"/>
          </reference>
        </references>
      </pivotArea>
    </chartFormat>
    <chartFormat chart="12" format="25">
      <pivotArea type="data" outline="0" fieldPosition="0">
        <references count="2">
          <reference field="4294967294" count="1" selected="0">
            <x v="0"/>
          </reference>
          <reference field="1" count="1" selected="0">
            <x v="10"/>
          </reference>
        </references>
      </pivotArea>
    </chartFormat>
    <chartFormat chart="12" format="26">
      <pivotArea type="data" outline="0" fieldPosition="0">
        <references count="2">
          <reference field="4294967294" count="1" selected="0">
            <x v="0"/>
          </reference>
          <reference field="1" count="1" selected="0">
            <x v="11"/>
          </reference>
        </references>
      </pivotArea>
    </chartFormat>
  </chartFormats>
  <pivotHierarchies count="30">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Account]"/>
        <x15:activeTabTopLevelEntity name="[Fact_Table]"/>
        <x15:activeTabTopLevelEntity name="[Dim_Branch]"/>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1" xr10:uid="{53BA0834-C66A-4F68-B7BA-61FAFE4CAA8C}" sourceName="[Dim_Branch].[Branch]">
  <pivotTables>
    <pivotTable tabId="29" name="PivotTable1"/>
    <pivotTable tabId="29" name="PivotTable2"/>
    <pivotTable tabId="29" name="PivotTable3"/>
    <pivotTable tabId="29" name="PivotTable5"/>
    <pivotTable tabId="29" name="PivotTable6"/>
    <pivotTable tabId="29" name="PivotTable7"/>
    <pivotTable tabId="29" name="PivotTable8"/>
  </pivotTables>
  <data>
    <olap pivotCacheId="647875040">
      <levels count="2">
        <level uniqueName="[Dim_Branch].[Branch].[(All)]" sourceCaption="(All)" count="0"/>
        <level uniqueName="[Dim_Branch].[Branch].[Branch]" sourceCaption="Branch" count="19">
          <ranges>
            <range startItem="0">
              <i n="[Dim_Branch].[Branch].&amp;[999 Cash]" c="999 Cash"/>
              <i n="[Dim_Branch].[Branch].&amp;[ASL]" c="ASL"/>
              <i n="[Dim_Branch].[Branch].&amp;[ASY168]" c="ASY168"/>
              <i n="[Dim_Branch].[Branch].&amp;[BKV]" c="BKV"/>
              <i n="[Dim_Branch].[Branch].&amp;[BLV]" c="BLV"/>
              <i n="[Dim_Branch].[Branch].&amp;[CHB]" c="CHB"/>
              <i n="[Dim_Branch].[Branch].&amp;[HO]" c="HO"/>
              <i n="[Dim_Branch].[Branch].&amp;[KHR 168]" c="KHR 168"/>
              <i n="[Dim_Branch].[Branch].&amp;[KPC]" c="KPC"/>
              <i n="[Dim_Branch].[Branch].&amp;[KTL]" c="KTL"/>
              <i n="[Dim_Branch].[Branch].&amp;[MPT]" c="MPT"/>
              <i n="[Dim_Branch].[Branch].&amp;[PTR]" c="PTR"/>
              <i n="[Dim_Branch].[Branch].&amp;[RTK]" c="RTK"/>
              <i n="[Dim_Branch].[Branch].&amp;[SLG]" c="SLG"/>
              <i n="[Dim_Branch].[Branch].&amp;[SNK]" c="SNK"/>
              <i n="[Dim_Branch].[Branch].&amp;[SNL]" c="SNL"/>
              <i n="[Dim_Branch].[Branch].&amp;[SST]" c="SST"/>
              <i n="[Dim_Branch].[Branch].&amp;[STG]" c="STG"/>
              <i n="[Dim_Branch].[Branch].&amp;[STR]" c="STR"/>
            </range>
          </ranges>
        </level>
      </levels>
      <selections count="1">
        <selection n="[Dim_Branch].[Branc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DC79B4FB-26CC-467B-90C2-8295CD8C87B7}" sourceName="[Dim_Date].[Month_Name]">
  <pivotTables>
    <pivotTable tabId="29" name="PivotTable1"/>
    <pivotTable tabId="29" name="PivotTable3"/>
    <pivotTable tabId="29" name="PivotTable5"/>
    <pivotTable tabId="29" name="PivotTable6"/>
    <pivotTable tabId="29" name="PivotTable7"/>
    <pivotTable tabId="29" name="PivotTable8"/>
    <pivotTable tabId="29" name="PivotTable4"/>
    <pivotTable tabId="29" name="PivotTable2"/>
  </pivotTables>
  <data>
    <olap pivotCacheId="647875040">
      <levels count="2">
        <level uniqueName="[Dim_Date].[Month_Name].[(All)]" sourceCaption="(All)" count="0"/>
        <level uniqueName="[Dim_Date].[Month_Name].[Month_Name]" sourceCaption="Month_Name" count="9">
          <ranges>
            <range startItem="0">
              <i n="[Dim_Date].[Month_Name].&amp;[January]" c="January"/>
              <i n="[Dim_Date].[Month_Name].&amp;[February]" c="February"/>
              <i n="[Dim_Date].[Month_Name].&amp;[March]" c="March"/>
              <i n="[Dim_Date].[Month_Name].&amp;[April]" c="April"/>
              <i n="[Dim_Date].[Month_Name].&amp;[May]" c="May"/>
              <i n="[Dim_Date].[Month_Name].&amp;[June]" c="June"/>
              <i n="[Dim_Date].[Month_Name].&amp;[July]" c="July"/>
              <i n="[Dim_Date].[Month_Name].&amp;[August]" c="August"/>
              <i n="[Dim_Date].[Month_Name].&amp;[September]" c="September"/>
            </range>
          </ranges>
        </level>
      </levels>
      <selections count="1">
        <selection n="[Dim_Date].[Month_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_Group" xr10:uid="{59021782-D246-4B69-9598-8FC2FFF4A924}" sourceName="[Dim_Account].[Expense Group]">
  <pivotTables>
    <pivotTable tabId="29" name="PivotTable1"/>
    <pivotTable tabId="29" name="PivotTable2"/>
    <pivotTable tabId="29" name="PivotTable3"/>
    <pivotTable tabId="29" name="PivotTable5"/>
    <pivotTable tabId="29" name="PivotTable8"/>
    <pivotTable tabId="29" name="PivotTable6"/>
    <pivotTable tabId="29" name="PivotTable7"/>
  </pivotTables>
  <data>
    <olap pivotCacheId="647875040">
      <levels count="2">
        <level uniqueName="[Dim_Account].[Expense Group].[(All)]" sourceCaption="(All)" count="0"/>
        <level uniqueName="[Dim_Account].[Expense Group].[Expense Group]" sourceCaption="Expense Group" count="13">
          <ranges>
            <range startItem="0">
              <i n="[Dim_Account].[Expense Group].&amp;[Depreciation &amp; Amortisation]" c="Depreciation &amp; Amortisation"/>
              <i n="[Dim_Account].[Expense Group].&amp;[Income]" c="Income"/>
              <i n="[Dim_Account].[Expense Group].&amp;[Interest Expense]" c="Interest Expense"/>
              <i n="[Dim_Account].[Expense Group].&amp;[Loan Loss Provision]" c="Loan Loss Provision"/>
              <i n="[Dim_Account].[Expense Group].&amp;[Office &amp; Admin]" c="Office &amp; Admin"/>
              <i n="[Dim_Account].[Expense Group].&amp;[Other]" c="Other"/>
              <i n="[Dim_Account].[Expense Group].&amp;[Professional Service]" c="Professional Service"/>
              <i n="[Dim_Account].[Expense Group].&amp;[Rent]" c="Rent"/>
              <i n="[Dim_Account].[Expense Group].&amp;[Repair &amp; Maintenance]" c="Repair &amp; Maintenance"/>
              <i n="[Dim_Account].[Expense Group].&amp;[Staff Cost]" c="Staff Cost"/>
              <i n="[Dim_Account].[Expense Group].&amp;[Tax &amp; Statutory]" c="Tax &amp; Statutory"/>
              <i n="[Dim_Account].[Expense Group].&amp;[Travel &amp; Vehicle]" c="Travel &amp; Vehicle"/>
              <i n="[Dim_Account].[Expense Group].&amp;[Utility]" c="Utility"/>
            </range>
          </ranges>
        </level>
      </levels>
      <selections count="1">
        <selection n="[Dim_Account].[Expense Gro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72F3C846-B91E-4424-9B1D-1F170992454F}" sourceName="[Dim_Branch].[Branch]">
  <pivotTables>
    <pivotTable tabId="29" name="PivotTable4"/>
  </pivotTables>
  <data>
    <olap pivotCacheId="647875040">
      <levels count="2">
        <level uniqueName="[Dim_Branch].[Branch].[(All)]" sourceCaption="(All)" count="0"/>
        <level uniqueName="[Dim_Branch].[Branch].[Branch]" sourceCaption="Branch" count="19">
          <ranges>
            <range startItem="0">
              <i n="[Dim_Branch].[Branch].&amp;[999 Cash]" c="999 Cash"/>
              <i n="[Dim_Branch].[Branch].&amp;[ASL]" c="ASL"/>
              <i n="[Dim_Branch].[Branch].&amp;[ASY168]" c="ASY168"/>
              <i n="[Dim_Branch].[Branch].&amp;[BKV]" c="BKV"/>
              <i n="[Dim_Branch].[Branch].&amp;[BLV]" c="BLV"/>
              <i n="[Dim_Branch].[Branch].&amp;[CHB]" c="CHB"/>
              <i n="[Dim_Branch].[Branch].&amp;[HO]" c="HO"/>
              <i n="[Dim_Branch].[Branch].&amp;[KHR 168]" c="KHR 168"/>
              <i n="[Dim_Branch].[Branch].&amp;[KPC]" c="KPC"/>
              <i n="[Dim_Branch].[Branch].&amp;[KTL]" c="KTL"/>
              <i n="[Dim_Branch].[Branch].&amp;[MPT]" c="MPT"/>
              <i n="[Dim_Branch].[Branch].&amp;[PTR]" c="PTR"/>
              <i n="[Dim_Branch].[Branch].&amp;[RTK]" c="RTK"/>
              <i n="[Dim_Branch].[Branch].&amp;[SLG]" c="SLG"/>
              <i n="[Dim_Branch].[Branch].&amp;[SNK]" c="SNK"/>
              <i n="[Dim_Branch].[Branch].&amp;[SNL]" c="SNL"/>
              <i n="[Dim_Branch].[Branch].&amp;[SST]" c="SST"/>
              <i n="[Dim_Branch].[Branch].&amp;[STG]" c="STG"/>
              <i n="[Dim_Branch].[Branch].&amp;[STR]" c="STR"/>
            </range>
          </ranges>
        </level>
      </levels>
      <selections count="1">
        <selection n="[Dim_Branch].[Branc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1" xr10:uid="{7710227A-811A-4E78-A716-090DBE1BF33B}" cache="Slicer_Branch1" caption="Branch" level="1" rowHeight="234950"/>
  <slicer name="Month_Name 1" xr10:uid="{3B36AE85-CC47-4C14-8901-3D02703888D2}" cache="Slicer_Month_Name1" caption="Month_Name" columnCount="6" level="1" rowHeight="432000"/>
  <slicer name="Expense Group" xr10:uid="{C5B489D4-B8D8-45D9-A333-4551CCCD6AA0}" cache="Slicer_Expense_Group" caption="Expense Group"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_Name" xr10:uid="{CA0F4926-2061-4D68-A9A1-1A13FE1721B5}" cache="Slicer_Month_Name1" caption="Month_Name" columnCount="7" level="1" rowHeight="274320"/>
  <slicer name="Branch" xr10:uid="{7CD51F45-0D03-4AEF-87CF-EB92B6E564BE}" cache="Slicer_Branch" caption="Branch" columnCount="3" level="1" rowHeight="61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410ED35F-E895-4779-95A2-B663C897C2CF}" sourceName="[Dim_Date].[Date]">
  <pivotTables>
    <pivotTable tabId="29" name="PivotTable7"/>
    <pivotTable tabId="29" name="PivotTable1"/>
    <pivotTable tabId="29" name="PivotTable2"/>
    <pivotTable tabId="29" name="PivotTable3"/>
    <pivotTable tabId="29" name="PivotTable4"/>
    <pivotTable tabId="29" name="PivotTable5"/>
    <pivotTable tabId="29" name="PivotTable6"/>
    <pivotTable tabId="29" name="PivotTable8"/>
  </pivotTables>
  <state minimalRefreshVersion="6" lastRefreshVersion="6" pivotCacheId="695329709"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A6C16D54-47AA-4974-AD2B-F77933BA75C7}" cache="Timeline_Date" caption="Date" level="0" selectionLevel="0" scrollPosition="2026-01-01T00:00:00" style="TimeSlicerStyleLight5"/>
  <timeline name="Date 1" xr10:uid="{E0C0A29B-B6E7-4170-8798-E8FEE9CE2444}" cache="Timeline_Date" caption="Date" level="1" selectionLevel="1" scrollPosition="2026-01-01T00:00:00" style="TimeSlicerStyleLight5"/>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6-01&amp;end_date=2026-06-30&amp;branch_id=16&amp;chart_of_account_id=53840" TargetMode="External"/><Relationship Id="rId21" Type="http://schemas.openxmlformats.org/officeDocument/2006/relationships/hyperlink" Target="https://meatophum.biz/report/accounting/account_statement?start_date=2026-05-01&amp;end_date=2026-05-31&amp;branch_id=16&amp;chart_of_account_id=53742" TargetMode="External"/><Relationship Id="rId42" Type="http://schemas.openxmlformats.org/officeDocument/2006/relationships/hyperlink" Target="https://meatophum.biz/report/accounting/account_statement?start_date=2026-06-01&amp;end_date=2026-06-30&amp;branch_id=16&amp;chart_of_account_id=53374" TargetMode="External"/><Relationship Id="rId63" Type="http://schemas.openxmlformats.org/officeDocument/2006/relationships/hyperlink" Target="https://meatophum.biz/report/accounting/account_statement?start_date=2026-06-01&amp;end_date=2026-06-30&amp;branch_id=16&amp;chart_of_account_id=54022" TargetMode="External"/><Relationship Id="rId84" Type="http://schemas.openxmlformats.org/officeDocument/2006/relationships/hyperlink" Target="https://meatophum.biz/report/accounting/account_statement?start_date=2026-06-01&amp;end_date=2026-06-30&amp;branch_id=16&amp;chart_of_account_id=53638" TargetMode="External"/><Relationship Id="rId138" Type="http://schemas.openxmlformats.org/officeDocument/2006/relationships/hyperlink" Target="https://meatophum.biz/report/accounting/account_statement?start_date=2026-07-01&amp;end_date=2026-07-31&amp;branch_id=16&amp;chart_of_account_id=53816" TargetMode="External"/><Relationship Id="rId159" Type="http://schemas.openxmlformats.org/officeDocument/2006/relationships/hyperlink" Target="https://meatophum.biz/report/accounting/account_statement?start_date=2026-07-01&amp;end_date=2026-07-31&amp;branch_id=16&amp;chart_of_account_id=53899" TargetMode="External"/><Relationship Id="rId170" Type="http://schemas.openxmlformats.org/officeDocument/2006/relationships/hyperlink" Target="https://meatophum.biz/report/accounting/account_statement?start_date=2026-07-01&amp;end_date=2026-07-31&amp;branch_id=16&amp;chart_of_account_id=54010" TargetMode="External"/><Relationship Id="rId191" Type="http://schemas.openxmlformats.org/officeDocument/2006/relationships/hyperlink" Target="https://meatophum.biz/report/accounting/account_statement?start_date=2026-07-01&amp;end_date=2026-07-31&amp;branch_id=16&amp;chart_of_account_id=54210" TargetMode="External"/><Relationship Id="rId205" Type="http://schemas.openxmlformats.org/officeDocument/2006/relationships/hyperlink" Target="https://meatophum.biz/report/accounting/account_statement?start_date=2026-07-01&amp;end_date=2026-07-31&amp;branch_id=16&amp;chart_of_account_id=53642" TargetMode="External"/><Relationship Id="rId107" Type="http://schemas.openxmlformats.org/officeDocument/2006/relationships/hyperlink" Target="https://meatophum.biz/report/accounting/account_statement?start_date=2026-06-01&amp;end_date=2026-06-30&amp;branch_id=16&amp;chart_of_account_id=53794" TargetMode="External"/><Relationship Id="rId11" Type="http://schemas.openxmlformats.org/officeDocument/2006/relationships/hyperlink" Target="https://meatophum.biz/report/accounting/account_statement?start_date=2026-04-01&amp;end_date=2026-04-30&amp;branch_id=16&amp;chart_of_account_id=53739" TargetMode="External"/><Relationship Id="rId32" Type="http://schemas.openxmlformats.org/officeDocument/2006/relationships/hyperlink" Target="https://meatophum.biz/report/accounting/account_statement?start_date=2026-05-01&amp;end_date=2026-05-31&amp;branch_id=16&amp;chart_of_account_id=53736" TargetMode="External"/><Relationship Id="rId53" Type="http://schemas.openxmlformats.org/officeDocument/2006/relationships/hyperlink" Target="https://meatophum.biz/report/accounting/account_statement?start_date=2026-06-01&amp;end_date=2026-06-30&amp;branch_id=16&amp;chart_of_account_id=54804" TargetMode="External"/><Relationship Id="rId74" Type="http://schemas.openxmlformats.org/officeDocument/2006/relationships/hyperlink" Target="https://meatophum.biz/report/accounting/account_statement?start_date=2026-06-01&amp;end_date=2026-06-30&amp;branch_id=16&amp;chart_of_account_id=54010" TargetMode="External"/><Relationship Id="rId128" Type="http://schemas.openxmlformats.org/officeDocument/2006/relationships/hyperlink" Target="https://meatophum.biz/report/accounting/account_statement?start_date=2026-07-01&amp;end_date=2026-07-31&amp;branch_id=16&amp;chart_of_account_id=53299" TargetMode="External"/><Relationship Id="rId149" Type="http://schemas.openxmlformats.org/officeDocument/2006/relationships/hyperlink" Target="https://meatophum.biz/report/accounting/account_statement?start_date=2026-07-01&amp;end_date=2026-07-31&amp;branch_id=16&amp;chart_of_account_id=54023" TargetMode="External"/><Relationship Id="rId5" Type="http://schemas.openxmlformats.org/officeDocument/2006/relationships/hyperlink" Target="https://meatophum.biz/report/accounting/account_statement?start_date=2026-04-01&amp;end_date=2026-04-30&amp;branch_id=16&amp;chart_of_account_id=53742" TargetMode="External"/><Relationship Id="rId95" Type="http://schemas.openxmlformats.org/officeDocument/2006/relationships/hyperlink" Target="https://meatophum.biz/report/accounting/account_statement?start_date=2026-06-01&amp;end_date=2026-06-30&amp;branch_id=16&amp;chart_of_account_id=53736" TargetMode="External"/><Relationship Id="rId160" Type="http://schemas.openxmlformats.org/officeDocument/2006/relationships/hyperlink" Target="https://meatophum.biz/report/accounting/account_statement?start_date=2026-07-01&amp;end_date=2026-07-31&amp;branch_id=16&amp;chart_of_account_id=53899" TargetMode="External"/><Relationship Id="rId181" Type="http://schemas.openxmlformats.org/officeDocument/2006/relationships/hyperlink" Target="https://meatophum.biz/report/accounting/account_statement?start_date=2026-07-01&amp;end_date=2026-07-31&amp;branch_id=16&amp;chart_of_account_id=53739" TargetMode="External"/><Relationship Id="rId216" Type="http://schemas.openxmlformats.org/officeDocument/2006/relationships/hyperlink" Target="https://meatophum.biz/report/accounting/account_statement?start_date=2026-07-01&amp;end_date=2026-07-31&amp;branch_id=16&amp;chart_of_account_id=53840" TargetMode="External"/><Relationship Id="rId22" Type="http://schemas.openxmlformats.org/officeDocument/2006/relationships/hyperlink" Target="https://meatophum.biz/report/accounting/account_statement?start_date=2026-05-01&amp;end_date=2026-05-31&amp;branch_id=16&amp;chart_of_account_id=53742" TargetMode="External"/><Relationship Id="rId43" Type="http://schemas.openxmlformats.org/officeDocument/2006/relationships/hyperlink" Target="https://meatophum.biz/report/accounting/account_statement?start_date=2026-06-01&amp;end_date=2026-06-30&amp;branch_id=16&amp;chart_of_account_id=53374" TargetMode="External"/><Relationship Id="rId64" Type="http://schemas.openxmlformats.org/officeDocument/2006/relationships/hyperlink" Target="https://meatophum.biz/report/accounting/account_statement?start_date=2026-06-01&amp;end_date=2026-06-30&amp;branch_id=16&amp;chart_of_account_id=54022" TargetMode="External"/><Relationship Id="rId118" Type="http://schemas.openxmlformats.org/officeDocument/2006/relationships/hyperlink" Target="https://meatophum.biz/report/accounting/account_statement?start_date=2026-06-01&amp;end_date=2026-06-30&amp;branch_id=16&amp;chart_of_account_id=53840" TargetMode="External"/><Relationship Id="rId139" Type="http://schemas.openxmlformats.org/officeDocument/2006/relationships/hyperlink" Target="https://meatophum.biz/report/accounting/account_statement?start_date=2026-07-01&amp;end_date=2026-07-31&amp;branch_id=16&amp;chart_of_account_id=53816" TargetMode="External"/><Relationship Id="rId85" Type="http://schemas.openxmlformats.org/officeDocument/2006/relationships/hyperlink" Target="https://meatophum.biz/report/accounting/account_statement?start_date=2026-06-01&amp;end_date=2026-06-30&amp;branch_id=16&amp;chart_of_account_id=53742" TargetMode="External"/><Relationship Id="rId150" Type="http://schemas.openxmlformats.org/officeDocument/2006/relationships/hyperlink" Target="https://meatophum.biz/report/accounting/account_statement?start_date=2026-07-01&amp;end_date=2026-07-31&amp;branch_id=16&amp;chart_of_account_id=54023" TargetMode="External"/><Relationship Id="rId171" Type="http://schemas.openxmlformats.org/officeDocument/2006/relationships/hyperlink" Target="https://meatophum.biz/report/accounting/account_statement?start_date=2026-07-01&amp;end_date=2026-07-31&amp;branch_id=16&amp;chart_of_account_id=54010" TargetMode="External"/><Relationship Id="rId192" Type="http://schemas.openxmlformats.org/officeDocument/2006/relationships/hyperlink" Target="https://meatophum.biz/report/accounting/account_statement?start_date=2026-07-01&amp;end_date=2026-07-31&amp;branch_id=16&amp;chart_of_account_id=54210" TargetMode="External"/><Relationship Id="rId206" Type="http://schemas.openxmlformats.org/officeDocument/2006/relationships/hyperlink" Target="https://meatophum.biz/report/accounting/account_statement?start_date=2026-07-01&amp;end_date=2026-07-31&amp;branch_id=16&amp;chart_of_account_id=53642" TargetMode="External"/><Relationship Id="rId12" Type="http://schemas.openxmlformats.org/officeDocument/2006/relationships/hyperlink" Target="https://meatophum.biz/report/accounting/account_statement?start_date=2026-04-01&amp;end_date=2026-04-30&amp;branch_id=16&amp;chart_of_account_id=53739" TargetMode="External"/><Relationship Id="rId33" Type="http://schemas.openxmlformats.org/officeDocument/2006/relationships/hyperlink" Target="https://meatophum.biz/report/accounting/account_statement?start_date=2026-06-01&amp;end_date=2026-06-30&amp;branch_id=16&amp;chart_of_account_id=53373" TargetMode="External"/><Relationship Id="rId108" Type="http://schemas.openxmlformats.org/officeDocument/2006/relationships/hyperlink" Target="https://meatophum.biz/report/accounting/account_statement?start_date=2026-06-01&amp;end_date=2026-06-30&amp;branch_id=16&amp;chart_of_account_id=53794" TargetMode="External"/><Relationship Id="rId129" Type="http://schemas.openxmlformats.org/officeDocument/2006/relationships/hyperlink" Target="https://meatophum.biz/report/accounting/account_statement?start_date=2026-07-01&amp;end_date=2026-07-31&amp;branch_id=16&amp;chart_of_account_id=53374" TargetMode="External"/><Relationship Id="rId54" Type="http://schemas.openxmlformats.org/officeDocument/2006/relationships/hyperlink" Target="https://meatophum.biz/report/accounting/account_statement?start_date=2026-06-01&amp;end_date=2026-06-30&amp;branch_id=16&amp;chart_of_account_id=54804" TargetMode="External"/><Relationship Id="rId75" Type="http://schemas.openxmlformats.org/officeDocument/2006/relationships/hyperlink" Target="https://meatophum.biz/report/accounting/account_statement?start_date=2026-06-01&amp;end_date=2026-06-30&amp;branch_id=16&amp;chart_of_account_id=54010" TargetMode="External"/><Relationship Id="rId96" Type="http://schemas.openxmlformats.org/officeDocument/2006/relationships/hyperlink" Target="https://meatophum.biz/report/accounting/account_statement?start_date=2026-06-01&amp;end_date=2026-06-30&amp;branch_id=16&amp;chart_of_account_id=53736" TargetMode="External"/><Relationship Id="rId140" Type="http://schemas.openxmlformats.org/officeDocument/2006/relationships/hyperlink" Target="https://meatophum.biz/report/accounting/account_statement?start_date=2026-07-01&amp;end_date=2026-07-31&amp;branch_id=16&amp;chart_of_account_id=53816" TargetMode="External"/><Relationship Id="rId161" Type="http://schemas.openxmlformats.org/officeDocument/2006/relationships/hyperlink" Target="https://meatophum.biz/report/accounting/account_statement?start_date=2026-07-01&amp;end_date=2026-07-31&amp;branch_id=16&amp;chart_of_account_id=54008" TargetMode="External"/><Relationship Id="rId182" Type="http://schemas.openxmlformats.org/officeDocument/2006/relationships/hyperlink" Target="https://meatophum.biz/report/accounting/account_statement?start_date=2026-07-01&amp;end_date=2026-07-31&amp;branch_id=16&amp;chart_of_account_id=53739" TargetMode="External"/><Relationship Id="rId6" Type="http://schemas.openxmlformats.org/officeDocument/2006/relationships/hyperlink" Target="https://meatophum.biz/report/accounting/account_statement?start_date=2026-04-01&amp;end_date=2026-04-30&amp;branch_id=16&amp;chart_of_account_id=53742" TargetMode="External"/><Relationship Id="rId23" Type="http://schemas.openxmlformats.org/officeDocument/2006/relationships/hyperlink" Target="https://meatophum.biz/report/accounting/account_statement?start_date=2026-05-01&amp;end_date=2026-05-31&amp;branch_id=16&amp;chart_of_account_id=53742" TargetMode="External"/><Relationship Id="rId119" Type="http://schemas.openxmlformats.org/officeDocument/2006/relationships/hyperlink" Target="https://meatophum.biz/report/accounting/account_statement?start_date=2026-06-01&amp;end_date=2026-06-30&amp;branch_id=16&amp;chart_of_account_id=53840" TargetMode="External"/><Relationship Id="rId44" Type="http://schemas.openxmlformats.org/officeDocument/2006/relationships/hyperlink" Target="https://meatophum.biz/report/accounting/account_statement?start_date=2026-06-01&amp;end_date=2026-06-30&amp;branch_id=16&amp;chart_of_account_id=53374" TargetMode="External"/><Relationship Id="rId65" Type="http://schemas.openxmlformats.org/officeDocument/2006/relationships/hyperlink" Target="https://meatophum.biz/report/accounting/account_statement?start_date=2026-06-01&amp;end_date=2026-06-30&amp;branch_id=16&amp;chart_of_account_id=53899" TargetMode="External"/><Relationship Id="rId86" Type="http://schemas.openxmlformats.org/officeDocument/2006/relationships/hyperlink" Target="https://meatophum.biz/report/accounting/account_statement?start_date=2026-06-01&amp;end_date=2026-06-30&amp;branch_id=16&amp;chart_of_account_id=53742" TargetMode="External"/><Relationship Id="rId130" Type="http://schemas.openxmlformats.org/officeDocument/2006/relationships/hyperlink" Target="https://meatophum.biz/report/accounting/account_statement?start_date=2026-07-01&amp;end_date=2026-07-31&amp;branch_id=16&amp;chart_of_account_id=53374" TargetMode="External"/><Relationship Id="rId151" Type="http://schemas.openxmlformats.org/officeDocument/2006/relationships/hyperlink" Target="https://meatophum.biz/report/accounting/account_statement?start_date=2026-07-01&amp;end_date=2026-07-31&amp;branch_id=16&amp;chart_of_account_id=54023" TargetMode="External"/><Relationship Id="rId172" Type="http://schemas.openxmlformats.org/officeDocument/2006/relationships/hyperlink" Target="https://meatophum.biz/report/accounting/account_statement?start_date=2026-07-01&amp;end_date=2026-07-31&amp;branch_id=16&amp;chart_of_account_id=54010" TargetMode="External"/><Relationship Id="rId193" Type="http://schemas.openxmlformats.org/officeDocument/2006/relationships/hyperlink" Target="https://meatophum.biz/report/accounting/account_statement?start_date=2026-07-01&amp;end_date=2026-07-31&amp;branch_id=16&amp;chart_of_account_id=53897" TargetMode="External"/><Relationship Id="rId207" Type="http://schemas.openxmlformats.org/officeDocument/2006/relationships/hyperlink" Target="https://meatophum.biz/report/accounting/account_statement?start_date=2026-07-01&amp;end_date=2026-07-31&amp;branch_id=16&amp;chart_of_account_id=53642" TargetMode="External"/><Relationship Id="rId13" Type="http://schemas.openxmlformats.org/officeDocument/2006/relationships/hyperlink" Target="https://meatophum.biz/report/accounting/account_statement?start_date=2026-04-01&amp;end_date=2026-04-30&amp;branch_id=16&amp;chart_of_account_id=53736" TargetMode="External"/><Relationship Id="rId109" Type="http://schemas.openxmlformats.org/officeDocument/2006/relationships/hyperlink" Target="https://meatophum.biz/report/accounting/account_statement?start_date=2026-06-01&amp;end_date=2026-06-30&amp;branch_id=16&amp;chart_of_account_id=54095" TargetMode="External"/><Relationship Id="rId34" Type="http://schemas.openxmlformats.org/officeDocument/2006/relationships/hyperlink" Target="https://meatophum.biz/report/accounting/account_statement?start_date=2026-06-01&amp;end_date=2026-06-30&amp;branch_id=16&amp;chart_of_account_id=53373" TargetMode="External"/><Relationship Id="rId55" Type="http://schemas.openxmlformats.org/officeDocument/2006/relationships/hyperlink" Target="https://meatophum.biz/report/accounting/account_statement?start_date=2026-06-01&amp;end_date=2026-06-30&amp;branch_id=16&amp;chart_of_account_id=54804" TargetMode="External"/><Relationship Id="rId76" Type="http://schemas.openxmlformats.org/officeDocument/2006/relationships/hyperlink" Target="https://meatophum.biz/report/accounting/account_statement?start_date=2026-06-01&amp;end_date=2026-06-30&amp;branch_id=16&amp;chart_of_account_id=54010" TargetMode="External"/><Relationship Id="rId97" Type="http://schemas.openxmlformats.org/officeDocument/2006/relationships/hyperlink" Target="https://meatophum.biz/report/accounting/account_statement?start_date=2026-06-01&amp;end_date=2026-06-30&amp;branch_id=16&amp;chart_of_account_id=54210" TargetMode="External"/><Relationship Id="rId120" Type="http://schemas.openxmlformats.org/officeDocument/2006/relationships/hyperlink" Target="https://meatophum.biz/report/accounting/account_statement?start_date=2026-06-01&amp;end_date=2026-06-30&amp;branch_id=16&amp;chart_of_account_id=53840" TargetMode="External"/><Relationship Id="rId141" Type="http://schemas.openxmlformats.org/officeDocument/2006/relationships/hyperlink" Target="https://meatophum.biz/report/accounting/account_statement?start_date=2026-07-01&amp;end_date=2026-07-31&amp;branch_id=16&amp;chart_of_account_id=54560" TargetMode="External"/><Relationship Id="rId7" Type="http://schemas.openxmlformats.org/officeDocument/2006/relationships/hyperlink" Target="https://meatophum.biz/report/accounting/account_statement?start_date=2026-04-01&amp;end_date=2026-04-30&amp;branch_id=16&amp;chart_of_account_id=53742" TargetMode="External"/><Relationship Id="rId162" Type="http://schemas.openxmlformats.org/officeDocument/2006/relationships/hyperlink" Target="https://meatophum.biz/report/accounting/account_statement?start_date=2026-07-01&amp;end_date=2026-07-31&amp;branch_id=16&amp;chart_of_account_id=54008" TargetMode="External"/><Relationship Id="rId183" Type="http://schemas.openxmlformats.org/officeDocument/2006/relationships/hyperlink" Target="https://meatophum.biz/report/accounting/account_statement?start_date=2026-07-01&amp;end_date=2026-07-31&amp;branch_id=16&amp;chart_of_account_id=53739" TargetMode="External"/><Relationship Id="rId24" Type="http://schemas.openxmlformats.org/officeDocument/2006/relationships/hyperlink" Target="https://meatophum.biz/report/accounting/account_statement?start_date=2026-05-01&amp;end_date=2026-05-31&amp;branch_id=16&amp;chart_of_account_id=53742" TargetMode="External"/><Relationship Id="rId45" Type="http://schemas.openxmlformats.org/officeDocument/2006/relationships/hyperlink" Target="https://meatophum.biz/report/accounting/account_statement?start_date=2026-06-01&amp;end_date=2026-06-30&amp;branch_id=16&amp;chart_of_account_id=52898" TargetMode="External"/><Relationship Id="rId66" Type="http://schemas.openxmlformats.org/officeDocument/2006/relationships/hyperlink" Target="https://meatophum.biz/report/accounting/account_statement?start_date=2026-06-01&amp;end_date=2026-06-30&amp;branch_id=16&amp;chart_of_account_id=53899" TargetMode="External"/><Relationship Id="rId87" Type="http://schemas.openxmlformats.org/officeDocument/2006/relationships/hyperlink" Target="https://meatophum.biz/report/accounting/account_statement?start_date=2026-06-01&amp;end_date=2026-06-30&amp;branch_id=16&amp;chart_of_account_id=53742" TargetMode="External"/><Relationship Id="rId110" Type="http://schemas.openxmlformats.org/officeDocument/2006/relationships/hyperlink" Target="https://meatophum.biz/report/accounting/account_statement?start_date=2026-06-01&amp;end_date=2026-06-30&amp;branch_id=16&amp;chart_of_account_id=54095" TargetMode="External"/><Relationship Id="rId131" Type="http://schemas.openxmlformats.org/officeDocument/2006/relationships/hyperlink" Target="https://meatophum.biz/report/accounting/account_statement?start_date=2026-07-01&amp;end_date=2026-07-31&amp;branch_id=16&amp;chart_of_account_id=53374" TargetMode="External"/><Relationship Id="rId152" Type="http://schemas.openxmlformats.org/officeDocument/2006/relationships/hyperlink" Target="https://meatophum.biz/report/accounting/account_statement?start_date=2026-07-01&amp;end_date=2026-07-31&amp;branch_id=16&amp;chart_of_account_id=54023" TargetMode="External"/><Relationship Id="rId173" Type="http://schemas.openxmlformats.org/officeDocument/2006/relationships/hyperlink" Target="https://meatophum.biz/report/accounting/account_statement?start_date=2026-07-01&amp;end_date=2026-07-31&amp;branch_id=16&amp;chart_of_account_id=53638" TargetMode="External"/><Relationship Id="rId194" Type="http://schemas.openxmlformats.org/officeDocument/2006/relationships/hyperlink" Target="https://meatophum.biz/report/accounting/account_statement?start_date=2026-07-01&amp;end_date=2026-07-31&amp;branch_id=16&amp;chart_of_account_id=53897" TargetMode="External"/><Relationship Id="rId208" Type="http://schemas.openxmlformats.org/officeDocument/2006/relationships/hyperlink" Target="https://meatophum.biz/report/accounting/account_statement?start_date=2026-07-01&amp;end_date=2026-07-31&amp;branch_id=16&amp;chart_of_account_id=53642" TargetMode="External"/><Relationship Id="rId19" Type="http://schemas.openxmlformats.org/officeDocument/2006/relationships/hyperlink" Target="https://meatophum.biz/report/accounting/account_statement?start_date=2026-05-01&amp;end_date=2026-05-31&amp;branch_id=16&amp;chart_of_account_id=52898" TargetMode="External"/><Relationship Id="rId14" Type="http://schemas.openxmlformats.org/officeDocument/2006/relationships/hyperlink" Target="https://meatophum.biz/report/accounting/account_statement?start_date=2026-04-01&amp;end_date=2026-04-30&amp;branch_id=16&amp;chart_of_account_id=53736" TargetMode="External"/><Relationship Id="rId30" Type="http://schemas.openxmlformats.org/officeDocument/2006/relationships/hyperlink" Target="https://meatophum.biz/report/accounting/account_statement?start_date=2026-05-01&amp;end_date=2026-05-31&amp;branch_id=16&amp;chart_of_account_id=53736" TargetMode="External"/><Relationship Id="rId35" Type="http://schemas.openxmlformats.org/officeDocument/2006/relationships/hyperlink" Target="https://meatophum.biz/report/accounting/account_statement?start_date=2026-06-01&amp;end_date=2026-06-30&amp;branch_id=16&amp;chart_of_account_id=53373" TargetMode="External"/><Relationship Id="rId56" Type="http://schemas.openxmlformats.org/officeDocument/2006/relationships/hyperlink" Target="https://meatophum.biz/report/accounting/account_statement?start_date=2026-06-01&amp;end_date=2026-06-30&amp;branch_id=16&amp;chart_of_account_id=54804" TargetMode="External"/><Relationship Id="rId77" Type="http://schemas.openxmlformats.org/officeDocument/2006/relationships/hyperlink" Target="https://meatophum.biz/report/accounting/account_statement?start_date=2026-06-01&amp;end_date=2026-06-30&amp;branch_id=16&amp;chart_of_account_id=54007" TargetMode="External"/><Relationship Id="rId100" Type="http://schemas.openxmlformats.org/officeDocument/2006/relationships/hyperlink" Target="https://meatophum.biz/report/accounting/account_statement?start_date=2026-06-01&amp;end_date=2026-06-30&amp;branch_id=16&amp;chart_of_account_id=54210" TargetMode="External"/><Relationship Id="rId105" Type="http://schemas.openxmlformats.org/officeDocument/2006/relationships/hyperlink" Target="https://meatophum.biz/report/accounting/account_statement?start_date=2026-06-01&amp;end_date=2026-06-30&amp;branch_id=16&amp;chart_of_account_id=53794" TargetMode="External"/><Relationship Id="rId126" Type="http://schemas.openxmlformats.org/officeDocument/2006/relationships/hyperlink" Target="https://meatophum.biz/report/accounting/account_statement?start_date=2026-07-01&amp;end_date=2026-07-31&amp;branch_id=16&amp;chart_of_account_id=53299" TargetMode="External"/><Relationship Id="rId147" Type="http://schemas.openxmlformats.org/officeDocument/2006/relationships/hyperlink" Target="https://meatophum.biz/report/accounting/account_statement?start_date=2026-07-01&amp;end_date=2026-07-31&amp;branch_id=16&amp;chart_of_account_id=54804" TargetMode="External"/><Relationship Id="rId168" Type="http://schemas.openxmlformats.org/officeDocument/2006/relationships/hyperlink" Target="https://meatophum.biz/report/accounting/account_statement?start_date=2026-07-01&amp;end_date=2026-07-31&amp;branch_id=16&amp;chart_of_account_id=54009" TargetMode="External"/><Relationship Id="rId8" Type="http://schemas.openxmlformats.org/officeDocument/2006/relationships/hyperlink" Target="https://meatophum.biz/report/accounting/account_statement?start_date=2026-04-01&amp;end_date=2026-04-30&amp;branch_id=16&amp;chart_of_account_id=53742" TargetMode="External"/><Relationship Id="rId51" Type="http://schemas.openxmlformats.org/officeDocument/2006/relationships/hyperlink" Target="https://meatophum.biz/report/accounting/account_statement?start_date=2026-06-01&amp;end_date=2026-06-30&amp;branch_id=16&amp;chart_of_account_id=53816" TargetMode="External"/><Relationship Id="rId72" Type="http://schemas.openxmlformats.org/officeDocument/2006/relationships/hyperlink" Target="https://meatophum.biz/report/accounting/account_statement?start_date=2026-06-01&amp;end_date=2026-06-30&amp;branch_id=16&amp;chart_of_account_id=54009" TargetMode="External"/><Relationship Id="rId93" Type="http://schemas.openxmlformats.org/officeDocument/2006/relationships/hyperlink" Target="https://meatophum.biz/report/accounting/account_statement?start_date=2026-06-01&amp;end_date=2026-06-30&amp;branch_id=16&amp;chart_of_account_id=53736" TargetMode="External"/><Relationship Id="rId98" Type="http://schemas.openxmlformats.org/officeDocument/2006/relationships/hyperlink" Target="https://meatophum.biz/report/accounting/account_statement?start_date=2026-06-01&amp;end_date=2026-06-30&amp;branch_id=16&amp;chart_of_account_id=54210" TargetMode="External"/><Relationship Id="rId121" Type="http://schemas.openxmlformats.org/officeDocument/2006/relationships/hyperlink" Target="https://meatophum.biz/report/accounting/account_statement?start_date=2026-07-01&amp;end_date=2026-07-31&amp;branch_id=16&amp;chart_of_account_id=53373" TargetMode="External"/><Relationship Id="rId142" Type="http://schemas.openxmlformats.org/officeDocument/2006/relationships/hyperlink" Target="https://meatophum.biz/report/accounting/account_statement?start_date=2026-07-01&amp;end_date=2026-07-31&amp;branch_id=16&amp;chart_of_account_id=54560" TargetMode="External"/><Relationship Id="rId163" Type="http://schemas.openxmlformats.org/officeDocument/2006/relationships/hyperlink" Target="https://meatophum.biz/report/accounting/account_statement?start_date=2026-07-01&amp;end_date=2026-07-31&amp;branch_id=16&amp;chart_of_account_id=54008" TargetMode="External"/><Relationship Id="rId184" Type="http://schemas.openxmlformats.org/officeDocument/2006/relationships/hyperlink" Target="https://meatophum.biz/report/accounting/account_statement?start_date=2026-07-01&amp;end_date=2026-07-31&amp;branch_id=16&amp;chart_of_account_id=53739" TargetMode="External"/><Relationship Id="rId189" Type="http://schemas.openxmlformats.org/officeDocument/2006/relationships/hyperlink" Target="https://meatophum.biz/report/accounting/account_statement?start_date=2026-07-01&amp;end_date=2026-07-31&amp;branch_id=16&amp;chart_of_account_id=54210" TargetMode="External"/><Relationship Id="rId3" Type="http://schemas.openxmlformats.org/officeDocument/2006/relationships/hyperlink" Target="https://meatophum.biz/report/accounting/account_statement?start_date=2026-04-01&amp;end_date=2026-04-30&amp;branch_id=16&amp;chart_of_account_id=52898" TargetMode="External"/><Relationship Id="rId214" Type="http://schemas.openxmlformats.org/officeDocument/2006/relationships/hyperlink" Target="https://meatophum.biz/report/accounting/account_statement?start_date=2026-07-01&amp;end_date=2026-07-31&amp;branch_id=16&amp;chart_of_account_id=53840" TargetMode="External"/><Relationship Id="rId25" Type="http://schemas.openxmlformats.org/officeDocument/2006/relationships/hyperlink" Target="https://meatophum.biz/report/accounting/account_statement?start_date=2026-05-01&amp;end_date=2026-05-31&amp;branch_id=16&amp;chart_of_account_id=53739" TargetMode="External"/><Relationship Id="rId46" Type="http://schemas.openxmlformats.org/officeDocument/2006/relationships/hyperlink" Target="https://meatophum.biz/report/accounting/account_statement?start_date=2026-06-01&amp;end_date=2026-06-30&amp;branch_id=16&amp;chart_of_account_id=52898" TargetMode="External"/><Relationship Id="rId67" Type="http://schemas.openxmlformats.org/officeDocument/2006/relationships/hyperlink" Target="https://meatophum.biz/report/accounting/account_statement?start_date=2026-06-01&amp;end_date=2026-06-30&amp;branch_id=16&amp;chart_of_account_id=53899" TargetMode="External"/><Relationship Id="rId116" Type="http://schemas.openxmlformats.org/officeDocument/2006/relationships/hyperlink" Target="https://meatophum.biz/report/accounting/account_statement?start_date=2026-06-01&amp;end_date=2026-06-30&amp;branch_id=16&amp;chart_of_account_id=53642" TargetMode="External"/><Relationship Id="rId137" Type="http://schemas.openxmlformats.org/officeDocument/2006/relationships/hyperlink" Target="https://meatophum.biz/report/accounting/account_statement?start_date=2026-07-01&amp;end_date=2026-07-31&amp;branch_id=16&amp;chart_of_account_id=53816" TargetMode="External"/><Relationship Id="rId158" Type="http://schemas.openxmlformats.org/officeDocument/2006/relationships/hyperlink" Target="https://meatophum.biz/report/accounting/account_statement?start_date=2026-07-01&amp;end_date=2026-07-31&amp;branch_id=16&amp;chart_of_account_id=53899" TargetMode="External"/><Relationship Id="rId20" Type="http://schemas.openxmlformats.org/officeDocument/2006/relationships/hyperlink" Target="https://meatophum.biz/report/accounting/account_statement?start_date=2026-05-01&amp;end_date=2026-05-31&amp;branch_id=16&amp;chart_of_account_id=52898" TargetMode="External"/><Relationship Id="rId41" Type="http://schemas.openxmlformats.org/officeDocument/2006/relationships/hyperlink" Target="https://meatophum.biz/report/accounting/account_statement?start_date=2026-06-01&amp;end_date=2026-06-30&amp;branch_id=16&amp;chart_of_account_id=53374" TargetMode="External"/><Relationship Id="rId62" Type="http://schemas.openxmlformats.org/officeDocument/2006/relationships/hyperlink" Target="https://meatophum.biz/report/accounting/account_statement?start_date=2026-06-01&amp;end_date=2026-06-30&amp;branch_id=16&amp;chart_of_account_id=54022" TargetMode="External"/><Relationship Id="rId83" Type="http://schemas.openxmlformats.org/officeDocument/2006/relationships/hyperlink" Target="https://meatophum.biz/report/accounting/account_statement?start_date=2026-06-01&amp;end_date=2026-06-30&amp;branch_id=16&amp;chart_of_account_id=53638" TargetMode="External"/><Relationship Id="rId88" Type="http://schemas.openxmlformats.org/officeDocument/2006/relationships/hyperlink" Target="https://meatophum.biz/report/accounting/account_statement?start_date=2026-06-01&amp;end_date=2026-06-30&amp;branch_id=16&amp;chart_of_account_id=53742" TargetMode="External"/><Relationship Id="rId111" Type="http://schemas.openxmlformats.org/officeDocument/2006/relationships/hyperlink" Target="https://meatophum.biz/report/accounting/account_statement?start_date=2026-06-01&amp;end_date=2026-06-30&amp;branch_id=16&amp;chart_of_account_id=54095" TargetMode="External"/><Relationship Id="rId132" Type="http://schemas.openxmlformats.org/officeDocument/2006/relationships/hyperlink" Target="https://meatophum.biz/report/accounting/account_statement?start_date=2026-07-01&amp;end_date=2026-07-31&amp;branch_id=16&amp;chart_of_account_id=53374" TargetMode="External"/><Relationship Id="rId153" Type="http://schemas.openxmlformats.org/officeDocument/2006/relationships/hyperlink" Target="https://meatophum.biz/report/accounting/account_statement?start_date=2026-07-01&amp;end_date=2026-07-31&amp;branch_id=16&amp;chart_of_account_id=54022" TargetMode="External"/><Relationship Id="rId174" Type="http://schemas.openxmlformats.org/officeDocument/2006/relationships/hyperlink" Target="https://meatophum.biz/report/accounting/account_statement?start_date=2026-07-01&amp;end_date=2026-07-31&amp;branch_id=16&amp;chart_of_account_id=53638" TargetMode="External"/><Relationship Id="rId179" Type="http://schemas.openxmlformats.org/officeDocument/2006/relationships/hyperlink" Target="https://meatophum.biz/report/accounting/account_statement?start_date=2026-07-01&amp;end_date=2026-07-31&amp;branch_id=16&amp;chart_of_account_id=53742" TargetMode="External"/><Relationship Id="rId195" Type="http://schemas.openxmlformats.org/officeDocument/2006/relationships/hyperlink" Target="https://meatophum.biz/report/accounting/account_statement?start_date=2026-07-01&amp;end_date=2026-07-31&amp;branch_id=16&amp;chart_of_account_id=53897" TargetMode="External"/><Relationship Id="rId209" Type="http://schemas.openxmlformats.org/officeDocument/2006/relationships/hyperlink" Target="https://meatophum.biz/report/accounting/account_statement?start_date=2026-07-01&amp;end_date=2026-07-31&amp;branch_id=16&amp;chart_of_account_id=53682" TargetMode="External"/><Relationship Id="rId190" Type="http://schemas.openxmlformats.org/officeDocument/2006/relationships/hyperlink" Target="https://meatophum.biz/report/accounting/account_statement?start_date=2026-07-01&amp;end_date=2026-07-31&amp;branch_id=16&amp;chart_of_account_id=54210" TargetMode="External"/><Relationship Id="rId204" Type="http://schemas.openxmlformats.org/officeDocument/2006/relationships/hyperlink" Target="https://meatophum.biz/report/accounting/account_statement?start_date=2026-07-01&amp;end_date=2026-07-31&amp;branch_id=16&amp;chart_of_account_id=54095" TargetMode="External"/><Relationship Id="rId15" Type="http://schemas.openxmlformats.org/officeDocument/2006/relationships/hyperlink" Target="https://meatophum.biz/report/accounting/account_statement?start_date=2026-04-01&amp;end_date=2026-04-30&amp;branch_id=16&amp;chart_of_account_id=53736" TargetMode="External"/><Relationship Id="rId36" Type="http://schemas.openxmlformats.org/officeDocument/2006/relationships/hyperlink" Target="https://meatophum.biz/report/accounting/account_statement?start_date=2026-06-01&amp;end_date=2026-06-30&amp;branch_id=16&amp;chart_of_account_id=53373" TargetMode="External"/><Relationship Id="rId57" Type="http://schemas.openxmlformats.org/officeDocument/2006/relationships/hyperlink" Target="https://meatophum.biz/report/accounting/account_statement?start_date=2026-06-01&amp;end_date=2026-06-30&amp;branch_id=16&amp;chart_of_account_id=54023" TargetMode="External"/><Relationship Id="rId106" Type="http://schemas.openxmlformats.org/officeDocument/2006/relationships/hyperlink" Target="https://meatophum.biz/report/accounting/account_statement?start_date=2026-06-01&amp;end_date=2026-06-30&amp;branch_id=16&amp;chart_of_account_id=53794" TargetMode="External"/><Relationship Id="rId127" Type="http://schemas.openxmlformats.org/officeDocument/2006/relationships/hyperlink" Target="https://meatophum.biz/report/accounting/account_statement?start_date=2026-07-01&amp;end_date=2026-07-31&amp;branch_id=16&amp;chart_of_account_id=53299" TargetMode="External"/><Relationship Id="rId10" Type="http://schemas.openxmlformats.org/officeDocument/2006/relationships/hyperlink" Target="https://meatophum.biz/report/accounting/account_statement?start_date=2026-04-01&amp;end_date=2026-04-30&amp;branch_id=16&amp;chart_of_account_id=53739" TargetMode="External"/><Relationship Id="rId31" Type="http://schemas.openxmlformats.org/officeDocument/2006/relationships/hyperlink" Target="https://meatophum.biz/report/accounting/account_statement?start_date=2026-05-01&amp;end_date=2026-05-31&amp;branch_id=16&amp;chart_of_account_id=53736" TargetMode="External"/><Relationship Id="rId52" Type="http://schemas.openxmlformats.org/officeDocument/2006/relationships/hyperlink" Target="https://meatophum.biz/report/accounting/account_statement?start_date=2026-06-01&amp;end_date=2026-06-30&amp;branch_id=16&amp;chart_of_account_id=53816" TargetMode="External"/><Relationship Id="rId73" Type="http://schemas.openxmlformats.org/officeDocument/2006/relationships/hyperlink" Target="https://meatophum.biz/report/accounting/account_statement?start_date=2026-06-01&amp;end_date=2026-06-30&amp;branch_id=16&amp;chart_of_account_id=54010" TargetMode="External"/><Relationship Id="rId78" Type="http://schemas.openxmlformats.org/officeDocument/2006/relationships/hyperlink" Target="https://meatophum.biz/report/accounting/account_statement?start_date=2026-06-01&amp;end_date=2026-06-30&amp;branch_id=16&amp;chart_of_account_id=54007" TargetMode="External"/><Relationship Id="rId94" Type="http://schemas.openxmlformats.org/officeDocument/2006/relationships/hyperlink" Target="https://meatophum.biz/report/accounting/account_statement?start_date=2026-06-01&amp;end_date=2026-06-30&amp;branch_id=16&amp;chart_of_account_id=53736" TargetMode="External"/><Relationship Id="rId99" Type="http://schemas.openxmlformats.org/officeDocument/2006/relationships/hyperlink" Target="https://meatophum.biz/report/accounting/account_statement?start_date=2026-06-01&amp;end_date=2026-06-30&amp;branch_id=16&amp;chart_of_account_id=54210" TargetMode="External"/><Relationship Id="rId101" Type="http://schemas.openxmlformats.org/officeDocument/2006/relationships/hyperlink" Target="https://meatophum.biz/report/accounting/account_statement?start_date=2026-06-01&amp;end_date=2026-06-30&amp;branch_id=16&amp;chart_of_account_id=63262" TargetMode="External"/><Relationship Id="rId122" Type="http://schemas.openxmlformats.org/officeDocument/2006/relationships/hyperlink" Target="https://meatophum.biz/report/accounting/account_statement?start_date=2026-07-01&amp;end_date=2026-07-31&amp;branch_id=16&amp;chart_of_account_id=53373" TargetMode="External"/><Relationship Id="rId143" Type="http://schemas.openxmlformats.org/officeDocument/2006/relationships/hyperlink" Target="https://meatophum.biz/report/accounting/account_statement?start_date=2026-07-01&amp;end_date=2026-07-31&amp;branch_id=16&amp;chart_of_account_id=54560" TargetMode="External"/><Relationship Id="rId148" Type="http://schemas.openxmlformats.org/officeDocument/2006/relationships/hyperlink" Target="https://meatophum.biz/report/accounting/account_statement?start_date=2026-07-01&amp;end_date=2026-07-31&amp;branch_id=16&amp;chart_of_account_id=54804" TargetMode="External"/><Relationship Id="rId164" Type="http://schemas.openxmlformats.org/officeDocument/2006/relationships/hyperlink" Target="https://meatophum.biz/report/accounting/account_statement?start_date=2026-07-01&amp;end_date=2026-07-31&amp;branch_id=16&amp;chart_of_account_id=54008" TargetMode="External"/><Relationship Id="rId169" Type="http://schemas.openxmlformats.org/officeDocument/2006/relationships/hyperlink" Target="https://meatophum.biz/report/accounting/account_statement?start_date=2026-07-01&amp;end_date=2026-07-31&amp;branch_id=16&amp;chart_of_account_id=54010" TargetMode="External"/><Relationship Id="rId185" Type="http://schemas.openxmlformats.org/officeDocument/2006/relationships/hyperlink" Target="https://meatophum.biz/report/accounting/account_statement?start_date=2026-07-01&amp;end_date=2026-07-31&amp;branch_id=16&amp;chart_of_account_id=53736" TargetMode="External"/><Relationship Id="rId4" Type="http://schemas.openxmlformats.org/officeDocument/2006/relationships/hyperlink" Target="https://meatophum.biz/report/accounting/account_statement?start_date=2026-04-01&amp;end_date=2026-04-30&amp;branch_id=16&amp;chart_of_account_id=52898" TargetMode="External"/><Relationship Id="rId9" Type="http://schemas.openxmlformats.org/officeDocument/2006/relationships/hyperlink" Target="https://meatophum.biz/report/accounting/account_statement?start_date=2026-04-01&amp;end_date=2026-04-30&amp;branch_id=16&amp;chart_of_account_id=53739" TargetMode="External"/><Relationship Id="rId180" Type="http://schemas.openxmlformats.org/officeDocument/2006/relationships/hyperlink" Target="https://meatophum.biz/report/accounting/account_statement?start_date=2026-07-01&amp;end_date=2026-07-31&amp;branch_id=16&amp;chart_of_account_id=53742" TargetMode="External"/><Relationship Id="rId210" Type="http://schemas.openxmlformats.org/officeDocument/2006/relationships/hyperlink" Target="https://meatophum.biz/report/accounting/account_statement?start_date=2026-07-01&amp;end_date=2026-07-31&amp;branch_id=16&amp;chart_of_account_id=53682" TargetMode="External"/><Relationship Id="rId215" Type="http://schemas.openxmlformats.org/officeDocument/2006/relationships/hyperlink" Target="https://meatophum.biz/report/accounting/account_statement?start_date=2026-07-01&amp;end_date=2026-07-31&amp;branch_id=16&amp;chart_of_account_id=53840" TargetMode="External"/><Relationship Id="rId26" Type="http://schemas.openxmlformats.org/officeDocument/2006/relationships/hyperlink" Target="https://meatophum.biz/report/accounting/account_statement?start_date=2026-05-01&amp;end_date=2026-05-31&amp;branch_id=16&amp;chart_of_account_id=53739" TargetMode="External"/><Relationship Id="rId47" Type="http://schemas.openxmlformats.org/officeDocument/2006/relationships/hyperlink" Target="https://meatophum.biz/report/accounting/account_statement?start_date=2026-06-01&amp;end_date=2026-06-30&amp;branch_id=16&amp;chart_of_account_id=52898" TargetMode="External"/><Relationship Id="rId68" Type="http://schemas.openxmlformats.org/officeDocument/2006/relationships/hyperlink" Target="https://meatophum.biz/report/accounting/account_statement?start_date=2026-06-01&amp;end_date=2026-06-30&amp;branch_id=16&amp;chart_of_account_id=53899" TargetMode="External"/><Relationship Id="rId89" Type="http://schemas.openxmlformats.org/officeDocument/2006/relationships/hyperlink" Target="https://meatophum.biz/report/accounting/account_statement?start_date=2026-06-01&amp;end_date=2026-06-30&amp;branch_id=16&amp;chart_of_account_id=53739" TargetMode="External"/><Relationship Id="rId112" Type="http://schemas.openxmlformats.org/officeDocument/2006/relationships/hyperlink" Target="https://meatophum.biz/report/accounting/account_statement?start_date=2026-06-01&amp;end_date=2026-06-30&amp;branch_id=16&amp;chart_of_account_id=54095" TargetMode="External"/><Relationship Id="rId133" Type="http://schemas.openxmlformats.org/officeDocument/2006/relationships/hyperlink" Target="https://meatophum.biz/report/accounting/account_statement?start_date=2026-07-01&amp;end_date=2026-07-31&amp;branch_id=16&amp;chart_of_account_id=52898" TargetMode="External"/><Relationship Id="rId154" Type="http://schemas.openxmlformats.org/officeDocument/2006/relationships/hyperlink" Target="https://meatophum.biz/report/accounting/account_statement?start_date=2026-07-01&amp;end_date=2026-07-31&amp;branch_id=16&amp;chart_of_account_id=54022" TargetMode="External"/><Relationship Id="rId175" Type="http://schemas.openxmlformats.org/officeDocument/2006/relationships/hyperlink" Target="https://meatophum.biz/report/accounting/account_statement?start_date=2026-07-01&amp;end_date=2026-07-31&amp;branch_id=16&amp;chart_of_account_id=53638" TargetMode="External"/><Relationship Id="rId196" Type="http://schemas.openxmlformats.org/officeDocument/2006/relationships/hyperlink" Target="https://meatophum.biz/report/accounting/account_statement?start_date=2026-07-01&amp;end_date=2026-07-31&amp;branch_id=16&amp;chart_of_account_id=53897" TargetMode="External"/><Relationship Id="rId200" Type="http://schemas.openxmlformats.org/officeDocument/2006/relationships/hyperlink" Target="https://meatophum.biz/report/accounting/account_statement?start_date=2026-07-01&amp;end_date=2026-07-31&amp;branch_id=16&amp;chart_of_account_id=63262" TargetMode="External"/><Relationship Id="rId16" Type="http://schemas.openxmlformats.org/officeDocument/2006/relationships/hyperlink" Target="https://meatophum.biz/report/accounting/account_statement?start_date=2026-04-01&amp;end_date=2026-04-30&amp;branch_id=16&amp;chart_of_account_id=53736" TargetMode="External"/><Relationship Id="rId37" Type="http://schemas.openxmlformats.org/officeDocument/2006/relationships/hyperlink" Target="https://meatophum.biz/report/accounting/account_statement?start_date=2026-06-01&amp;end_date=2026-06-30&amp;branch_id=16&amp;chart_of_account_id=53299" TargetMode="External"/><Relationship Id="rId58" Type="http://schemas.openxmlformats.org/officeDocument/2006/relationships/hyperlink" Target="https://meatophum.biz/report/accounting/account_statement?start_date=2026-06-01&amp;end_date=2026-06-30&amp;branch_id=16&amp;chart_of_account_id=54023" TargetMode="External"/><Relationship Id="rId79" Type="http://schemas.openxmlformats.org/officeDocument/2006/relationships/hyperlink" Target="https://meatophum.biz/report/accounting/account_statement?start_date=2026-06-01&amp;end_date=2026-06-30&amp;branch_id=16&amp;chart_of_account_id=54007" TargetMode="External"/><Relationship Id="rId102" Type="http://schemas.openxmlformats.org/officeDocument/2006/relationships/hyperlink" Target="https://meatophum.biz/report/accounting/account_statement?start_date=2026-06-01&amp;end_date=2026-06-30&amp;branch_id=16&amp;chart_of_account_id=63262" TargetMode="External"/><Relationship Id="rId123" Type="http://schemas.openxmlformats.org/officeDocument/2006/relationships/hyperlink" Target="https://meatophum.biz/report/accounting/account_statement?start_date=2026-07-01&amp;end_date=2026-07-31&amp;branch_id=16&amp;chart_of_account_id=53373" TargetMode="External"/><Relationship Id="rId144" Type="http://schemas.openxmlformats.org/officeDocument/2006/relationships/hyperlink" Target="https://meatophum.biz/report/accounting/account_statement?start_date=2026-07-01&amp;end_date=2026-07-31&amp;branch_id=16&amp;chart_of_account_id=54560" TargetMode="External"/><Relationship Id="rId90" Type="http://schemas.openxmlformats.org/officeDocument/2006/relationships/hyperlink" Target="https://meatophum.biz/report/accounting/account_statement?start_date=2026-06-01&amp;end_date=2026-06-30&amp;branch_id=16&amp;chart_of_account_id=53739" TargetMode="External"/><Relationship Id="rId165" Type="http://schemas.openxmlformats.org/officeDocument/2006/relationships/hyperlink" Target="https://meatophum.biz/report/accounting/account_statement?start_date=2026-07-01&amp;end_date=2026-07-31&amp;branch_id=16&amp;chart_of_account_id=54009" TargetMode="External"/><Relationship Id="rId186" Type="http://schemas.openxmlformats.org/officeDocument/2006/relationships/hyperlink" Target="https://meatophum.biz/report/accounting/account_statement?start_date=2026-07-01&amp;end_date=2026-07-31&amp;branch_id=16&amp;chart_of_account_id=53736" TargetMode="External"/><Relationship Id="rId211" Type="http://schemas.openxmlformats.org/officeDocument/2006/relationships/hyperlink" Target="https://meatophum.biz/report/accounting/account_statement?start_date=2026-07-01&amp;end_date=2026-07-31&amp;branch_id=16&amp;chart_of_account_id=53682" TargetMode="External"/><Relationship Id="rId27" Type="http://schemas.openxmlformats.org/officeDocument/2006/relationships/hyperlink" Target="https://meatophum.biz/report/accounting/account_statement?start_date=2026-05-01&amp;end_date=2026-05-31&amp;branch_id=16&amp;chart_of_account_id=53739" TargetMode="External"/><Relationship Id="rId48" Type="http://schemas.openxmlformats.org/officeDocument/2006/relationships/hyperlink" Target="https://meatophum.biz/report/accounting/account_statement?start_date=2026-06-01&amp;end_date=2026-06-30&amp;branch_id=16&amp;chart_of_account_id=52898" TargetMode="External"/><Relationship Id="rId69" Type="http://schemas.openxmlformats.org/officeDocument/2006/relationships/hyperlink" Target="https://meatophum.biz/report/accounting/account_statement?start_date=2026-06-01&amp;end_date=2026-06-30&amp;branch_id=16&amp;chart_of_account_id=54009" TargetMode="External"/><Relationship Id="rId113" Type="http://schemas.openxmlformats.org/officeDocument/2006/relationships/hyperlink" Target="https://meatophum.biz/report/accounting/account_statement?start_date=2026-06-01&amp;end_date=2026-06-30&amp;branch_id=16&amp;chart_of_account_id=53642" TargetMode="External"/><Relationship Id="rId134" Type="http://schemas.openxmlformats.org/officeDocument/2006/relationships/hyperlink" Target="https://meatophum.biz/report/accounting/account_statement?start_date=2026-07-01&amp;end_date=2026-07-31&amp;branch_id=16&amp;chart_of_account_id=52898" TargetMode="External"/><Relationship Id="rId80" Type="http://schemas.openxmlformats.org/officeDocument/2006/relationships/hyperlink" Target="https://meatophum.biz/report/accounting/account_statement?start_date=2026-06-01&amp;end_date=2026-06-30&amp;branch_id=16&amp;chart_of_account_id=54007" TargetMode="External"/><Relationship Id="rId155" Type="http://schemas.openxmlformats.org/officeDocument/2006/relationships/hyperlink" Target="https://meatophum.biz/report/accounting/account_statement?start_date=2026-07-01&amp;end_date=2026-07-31&amp;branch_id=16&amp;chart_of_account_id=54022" TargetMode="External"/><Relationship Id="rId176" Type="http://schemas.openxmlformats.org/officeDocument/2006/relationships/hyperlink" Target="https://meatophum.biz/report/accounting/account_statement?start_date=2026-07-01&amp;end_date=2026-07-31&amp;branch_id=16&amp;chart_of_account_id=53638" TargetMode="External"/><Relationship Id="rId197" Type="http://schemas.openxmlformats.org/officeDocument/2006/relationships/hyperlink" Target="https://meatophum.biz/report/accounting/account_statement?start_date=2026-07-01&amp;end_date=2026-07-31&amp;branch_id=16&amp;chart_of_account_id=63262" TargetMode="External"/><Relationship Id="rId201" Type="http://schemas.openxmlformats.org/officeDocument/2006/relationships/hyperlink" Target="https://meatophum.biz/report/accounting/account_statement?start_date=2026-07-01&amp;end_date=2026-07-31&amp;branch_id=16&amp;chart_of_account_id=54095" TargetMode="External"/><Relationship Id="rId17" Type="http://schemas.openxmlformats.org/officeDocument/2006/relationships/hyperlink" Target="https://meatophum.biz/report/accounting/account_statement?start_date=2026-05-01&amp;end_date=2026-05-31&amp;branch_id=16&amp;chart_of_account_id=52898" TargetMode="External"/><Relationship Id="rId38" Type="http://schemas.openxmlformats.org/officeDocument/2006/relationships/hyperlink" Target="https://meatophum.biz/report/accounting/account_statement?start_date=2026-06-01&amp;end_date=2026-06-30&amp;branch_id=16&amp;chart_of_account_id=53299" TargetMode="External"/><Relationship Id="rId59" Type="http://schemas.openxmlformats.org/officeDocument/2006/relationships/hyperlink" Target="https://meatophum.biz/report/accounting/account_statement?start_date=2026-06-01&amp;end_date=2026-06-30&amp;branch_id=16&amp;chart_of_account_id=54023" TargetMode="External"/><Relationship Id="rId103" Type="http://schemas.openxmlformats.org/officeDocument/2006/relationships/hyperlink" Target="https://meatophum.biz/report/accounting/account_statement?start_date=2026-06-01&amp;end_date=2026-06-30&amp;branch_id=16&amp;chart_of_account_id=63262" TargetMode="External"/><Relationship Id="rId124" Type="http://schemas.openxmlformats.org/officeDocument/2006/relationships/hyperlink" Target="https://meatophum.biz/report/accounting/account_statement?start_date=2026-07-01&amp;end_date=2026-07-31&amp;branch_id=16&amp;chart_of_account_id=53373" TargetMode="External"/><Relationship Id="rId70" Type="http://schemas.openxmlformats.org/officeDocument/2006/relationships/hyperlink" Target="https://meatophum.biz/report/accounting/account_statement?start_date=2026-06-01&amp;end_date=2026-06-30&amp;branch_id=16&amp;chart_of_account_id=54009" TargetMode="External"/><Relationship Id="rId91" Type="http://schemas.openxmlformats.org/officeDocument/2006/relationships/hyperlink" Target="https://meatophum.biz/report/accounting/account_statement?start_date=2026-06-01&amp;end_date=2026-06-30&amp;branch_id=16&amp;chart_of_account_id=53739" TargetMode="External"/><Relationship Id="rId145" Type="http://schemas.openxmlformats.org/officeDocument/2006/relationships/hyperlink" Target="https://meatophum.biz/report/accounting/account_statement?start_date=2026-07-01&amp;end_date=2026-07-31&amp;branch_id=16&amp;chart_of_account_id=54804" TargetMode="External"/><Relationship Id="rId166" Type="http://schemas.openxmlformats.org/officeDocument/2006/relationships/hyperlink" Target="https://meatophum.biz/report/accounting/account_statement?start_date=2026-07-01&amp;end_date=2026-07-31&amp;branch_id=16&amp;chart_of_account_id=54009" TargetMode="External"/><Relationship Id="rId187" Type="http://schemas.openxmlformats.org/officeDocument/2006/relationships/hyperlink" Target="https://meatophum.biz/report/accounting/account_statement?start_date=2026-07-01&amp;end_date=2026-07-31&amp;branch_id=16&amp;chart_of_account_id=53736" TargetMode="External"/><Relationship Id="rId1" Type="http://schemas.openxmlformats.org/officeDocument/2006/relationships/hyperlink" Target="https://meatophum.biz/report/accounting/account_statement?start_date=2026-04-01&amp;end_date=2026-04-30&amp;branch_id=16&amp;chart_of_account_id=52898" TargetMode="External"/><Relationship Id="rId212" Type="http://schemas.openxmlformats.org/officeDocument/2006/relationships/hyperlink" Target="https://meatophum.biz/report/accounting/account_statement?start_date=2026-07-01&amp;end_date=2026-07-31&amp;branch_id=16&amp;chart_of_account_id=53682" TargetMode="External"/><Relationship Id="rId28" Type="http://schemas.openxmlformats.org/officeDocument/2006/relationships/hyperlink" Target="https://meatophum.biz/report/accounting/account_statement?start_date=2026-05-01&amp;end_date=2026-05-31&amp;branch_id=16&amp;chart_of_account_id=53739" TargetMode="External"/><Relationship Id="rId49" Type="http://schemas.openxmlformats.org/officeDocument/2006/relationships/hyperlink" Target="https://meatophum.biz/report/accounting/account_statement?start_date=2026-06-01&amp;end_date=2026-06-30&amp;branch_id=16&amp;chart_of_account_id=53816" TargetMode="External"/><Relationship Id="rId114" Type="http://schemas.openxmlformats.org/officeDocument/2006/relationships/hyperlink" Target="https://meatophum.biz/report/accounting/account_statement?start_date=2026-06-01&amp;end_date=2026-06-30&amp;branch_id=16&amp;chart_of_account_id=53642" TargetMode="External"/><Relationship Id="rId60" Type="http://schemas.openxmlformats.org/officeDocument/2006/relationships/hyperlink" Target="https://meatophum.biz/report/accounting/account_statement?start_date=2026-06-01&amp;end_date=2026-06-30&amp;branch_id=16&amp;chart_of_account_id=54023" TargetMode="External"/><Relationship Id="rId81" Type="http://schemas.openxmlformats.org/officeDocument/2006/relationships/hyperlink" Target="https://meatophum.biz/report/accounting/account_statement?start_date=2026-06-01&amp;end_date=2026-06-30&amp;branch_id=16&amp;chart_of_account_id=53638" TargetMode="External"/><Relationship Id="rId135" Type="http://schemas.openxmlformats.org/officeDocument/2006/relationships/hyperlink" Target="https://meatophum.biz/report/accounting/account_statement?start_date=2026-07-01&amp;end_date=2026-07-31&amp;branch_id=16&amp;chart_of_account_id=52898" TargetMode="External"/><Relationship Id="rId156" Type="http://schemas.openxmlformats.org/officeDocument/2006/relationships/hyperlink" Target="https://meatophum.biz/report/accounting/account_statement?start_date=2026-07-01&amp;end_date=2026-07-31&amp;branch_id=16&amp;chart_of_account_id=54022" TargetMode="External"/><Relationship Id="rId177" Type="http://schemas.openxmlformats.org/officeDocument/2006/relationships/hyperlink" Target="https://meatophum.biz/report/accounting/account_statement?start_date=2026-07-01&amp;end_date=2026-07-31&amp;branch_id=16&amp;chart_of_account_id=53742" TargetMode="External"/><Relationship Id="rId198" Type="http://schemas.openxmlformats.org/officeDocument/2006/relationships/hyperlink" Target="https://meatophum.biz/report/accounting/account_statement?start_date=2026-07-01&amp;end_date=2026-07-31&amp;branch_id=16&amp;chart_of_account_id=63262" TargetMode="External"/><Relationship Id="rId202" Type="http://schemas.openxmlformats.org/officeDocument/2006/relationships/hyperlink" Target="https://meatophum.biz/report/accounting/account_statement?start_date=2026-07-01&amp;end_date=2026-07-31&amp;branch_id=16&amp;chart_of_account_id=54095" TargetMode="External"/><Relationship Id="rId18" Type="http://schemas.openxmlformats.org/officeDocument/2006/relationships/hyperlink" Target="https://meatophum.biz/report/accounting/account_statement?start_date=2026-05-01&amp;end_date=2026-05-31&amp;branch_id=16&amp;chart_of_account_id=52898" TargetMode="External"/><Relationship Id="rId39" Type="http://schemas.openxmlformats.org/officeDocument/2006/relationships/hyperlink" Target="https://meatophum.biz/report/accounting/account_statement?start_date=2026-06-01&amp;end_date=2026-06-30&amp;branch_id=16&amp;chart_of_account_id=53299" TargetMode="External"/><Relationship Id="rId50" Type="http://schemas.openxmlformats.org/officeDocument/2006/relationships/hyperlink" Target="https://meatophum.biz/report/accounting/account_statement?start_date=2026-06-01&amp;end_date=2026-06-30&amp;branch_id=16&amp;chart_of_account_id=53816" TargetMode="External"/><Relationship Id="rId104" Type="http://schemas.openxmlformats.org/officeDocument/2006/relationships/hyperlink" Target="https://meatophum.biz/report/accounting/account_statement?start_date=2026-06-01&amp;end_date=2026-06-30&amp;branch_id=16&amp;chart_of_account_id=63262" TargetMode="External"/><Relationship Id="rId125" Type="http://schemas.openxmlformats.org/officeDocument/2006/relationships/hyperlink" Target="https://meatophum.biz/report/accounting/account_statement?start_date=2026-07-01&amp;end_date=2026-07-31&amp;branch_id=16&amp;chart_of_account_id=53299" TargetMode="External"/><Relationship Id="rId146" Type="http://schemas.openxmlformats.org/officeDocument/2006/relationships/hyperlink" Target="https://meatophum.biz/report/accounting/account_statement?start_date=2026-07-01&amp;end_date=2026-07-31&amp;branch_id=16&amp;chart_of_account_id=54804" TargetMode="External"/><Relationship Id="rId167" Type="http://schemas.openxmlformats.org/officeDocument/2006/relationships/hyperlink" Target="https://meatophum.biz/report/accounting/account_statement?start_date=2026-07-01&amp;end_date=2026-07-31&amp;branch_id=16&amp;chart_of_account_id=54009" TargetMode="External"/><Relationship Id="rId188" Type="http://schemas.openxmlformats.org/officeDocument/2006/relationships/hyperlink" Target="https://meatophum.biz/report/accounting/account_statement?start_date=2026-07-01&amp;end_date=2026-07-31&amp;branch_id=16&amp;chart_of_account_id=53736" TargetMode="External"/><Relationship Id="rId71" Type="http://schemas.openxmlformats.org/officeDocument/2006/relationships/hyperlink" Target="https://meatophum.biz/report/accounting/account_statement?start_date=2026-06-01&amp;end_date=2026-06-30&amp;branch_id=16&amp;chart_of_account_id=54009" TargetMode="External"/><Relationship Id="rId92" Type="http://schemas.openxmlformats.org/officeDocument/2006/relationships/hyperlink" Target="https://meatophum.biz/report/accounting/account_statement?start_date=2026-06-01&amp;end_date=2026-06-30&amp;branch_id=16&amp;chart_of_account_id=53739" TargetMode="External"/><Relationship Id="rId213" Type="http://schemas.openxmlformats.org/officeDocument/2006/relationships/hyperlink" Target="https://meatophum.biz/report/accounting/account_statement?start_date=2026-07-01&amp;end_date=2026-07-31&amp;branch_id=16&amp;chart_of_account_id=53840" TargetMode="External"/><Relationship Id="rId2" Type="http://schemas.openxmlformats.org/officeDocument/2006/relationships/hyperlink" Target="https://meatophum.biz/report/accounting/account_statement?start_date=2026-04-01&amp;end_date=2026-04-30&amp;branch_id=16&amp;chart_of_account_id=52898" TargetMode="External"/><Relationship Id="rId29" Type="http://schemas.openxmlformats.org/officeDocument/2006/relationships/hyperlink" Target="https://meatophum.biz/report/accounting/account_statement?start_date=2026-05-01&amp;end_date=2026-05-31&amp;branch_id=16&amp;chart_of_account_id=53736" TargetMode="External"/><Relationship Id="rId40" Type="http://schemas.openxmlformats.org/officeDocument/2006/relationships/hyperlink" Target="https://meatophum.biz/report/accounting/account_statement?start_date=2026-06-01&amp;end_date=2026-06-30&amp;branch_id=16&amp;chart_of_account_id=53299" TargetMode="External"/><Relationship Id="rId115" Type="http://schemas.openxmlformats.org/officeDocument/2006/relationships/hyperlink" Target="https://meatophum.biz/report/accounting/account_statement?start_date=2026-06-01&amp;end_date=2026-06-30&amp;branch_id=16&amp;chart_of_account_id=53642" TargetMode="External"/><Relationship Id="rId136" Type="http://schemas.openxmlformats.org/officeDocument/2006/relationships/hyperlink" Target="https://meatophum.biz/report/accounting/account_statement?start_date=2026-07-01&amp;end_date=2026-07-31&amp;branch_id=16&amp;chart_of_account_id=52898" TargetMode="External"/><Relationship Id="rId157" Type="http://schemas.openxmlformats.org/officeDocument/2006/relationships/hyperlink" Target="https://meatophum.biz/report/accounting/account_statement?start_date=2026-07-01&amp;end_date=2026-07-31&amp;branch_id=16&amp;chart_of_account_id=53899" TargetMode="External"/><Relationship Id="rId178" Type="http://schemas.openxmlformats.org/officeDocument/2006/relationships/hyperlink" Target="https://meatophum.biz/report/accounting/account_statement?start_date=2026-07-01&amp;end_date=2026-07-31&amp;branch_id=16&amp;chart_of_account_id=53742" TargetMode="External"/><Relationship Id="rId61" Type="http://schemas.openxmlformats.org/officeDocument/2006/relationships/hyperlink" Target="https://meatophum.biz/report/accounting/account_statement?start_date=2026-06-01&amp;end_date=2026-06-30&amp;branch_id=16&amp;chart_of_account_id=54022" TargetMode="External"/><Relationship Id="rId82" Type="http://schemas.openxmlformats.org/officeDocument/2006/relationships/hyperlink" Target="https://meatophum.biz/report/accounting/account_statement?start_date=2026-06-01&amp;end_date=2026-06-30&amp;branch_id=16&amp;chart_of_account_id=53638" TargetMode="External"/><Relationship Id="rId199" Type="http://schemas.openxmlformats.org/officeDocument/2006/relationships/hyperlink" Target="https://meatophum.biz/report/accounting/account_statement?start_date=2026-07-01&amp;end_date=2026-07-31&amp;branch_id=16&amp;chart_of_account_id=63262" TargetMode="External"/><Relationship Id="rId203" Type="http://schemas.openxmlformats.org/officeDocument/2006/relationships/hyperlink" Target="https://meatophum.biz/report/accounting/account_statement?start_date=2026-07-01&amp;end_date=2026-07-31&amp;branch_id=16&amp;chart_of_account_id=54095" TargetMode="External"/></Relationships>
</file>

<file path=xl/worksheets/_rels/sheet19.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5-01&amp;end_date=2026-05-31&amp;branch_id=17&amp;chart_of_account_id=57124" TargetMode="External"/><Relationship Id="rId299" Type="http://schemas.openxmlformats.org/officeDocument/2006/relationships/hyperlink" Target="https://meatophum.biz/report/accounting/account_statement?start_date=2026-06-01&amp;end_date=2026-06-30&amp;branch_id=17&amp;chart_of_account_id=58436" TargetMode="External"/><Relationship Id="rId21" Type="http://schemas.openxmlformats.org/officeDocument/2006/relationships/hyperlink" Target="https://meatophum.biz/report/accounting/account_statement?start_date=2026-04-01&amp;end_date=2026-04-30&amp;branch_id=17&amp;chart_of_account_id=101419" TargetMode="External"/><Relationship Id="rId63" Type="http://schemas.openxmlformats.org/officeDocument/2006/relationships/hyperlink" Target="https://meatophum.biz/report/accounting/account_statement?start_date=2026-04-01&amp;end_date=2026-04-30&amp;branch_id=17&amp;chart_of_account_id=58217" TargetMode="External"/><Relationship Id="rId159" Type="http://schemas.openxmlformats.org/officeDocument/2006/relationships/hyperlink" Target="https://meatophum.biz/report/accounting/account_statement?start_date=2026-05-01&amp;end_date=2026-05-31&amp;branch_id=17&amp;chart_of_account_id=58236" TargetMode="External"/><Relationship Id="rId324" Type="http://schemas.openxmlformats.org/officeDocument/2006/relationships/hyperlink" Target="https://meatophum.biz/report/accounting/account_statement?start_date=2026-07-01&amp;end_date=2026-07-31&amp;branch_id=17&amp;chart_of_account_id=57599" TargetMode="External"/><Relationship Id="rId366" Type="http://schemas.openxmlformats.org/officeDocument/2006/relationships/hyperlink" Target="https://meatophum.biz/report/accounting/account_statement?start_date=2026-07-01&amp;end_date=2026-07-31&amp;branch_id=17&amp;chart_of_account_id=58248" TargetMode="External"/><Relationship Id="rId170" Type="http://schemas.openxmlformats.org/officeDocument/2006/relationships/hyperlink" Target="https://meatophum.biz/report/accounting/account_statement?start_date=2026-05-01&amp;end_date=2026-05-31&amp;branch_id=17&amp;chart_of_account_id=58042" TargetMode="External"/><Relationship Id="rId226" Type="http://schemas.openxmlformats.org/officeDocument/2006/relationships/hyperlink" Target="https://meatophum.biz/report/accounting/account_statement?start_date=2026-06-01&amp;end_date=2026-06-30&amp;branch_id=17&amp;chart_of_account_id=57370" TargetMode="External"/><Relationship Id="rId433" Type="http://schemas.openxmlformats.org/officeDocument/2006/relationships/hyperlink" Target="https://meatophum.biz/report/accounting/account_statement?start_date=2026-07-01&amp;end_date=2026-07-31&amp;branch_id=17&amp;chart_of_account_id=57868" TargetMode="External"/><Relationship Id="rId268" Type="http://schemas.openxmlformats.org/officeDocument/2006/relationships/hyperlink" Target="https://meatophum.biz/report/accounting/account_statement?start_date=2026-06-01&amp;end_date=2026-06-30&amp;branch_id=17&amp;chart_of_account_id=57968" TargetMode="External"/><Relationship Id="rId32" Type="http://schemas.openxmlformats.org/officeDocument/2006/relationships/hyperlink" Target="https://meatophum.biz/report/accounting/account_statement?start_date=2026-04-01&amp;end_date=2026-04-30&amp;branch_id=17&amp;chart_of_account_id=58235" TargetMode="External"/><Relationship Id="rId74" Type="http://schemas.openxmlformats.org/officeDocument/2006/relationships/hyperlink" Target="https://meatophum.biz/report/accounting/account_statement?start_date=2026-04-01&amp;end_date=2026-04-30&amp;branch_id=17&amp;chart_of_account_id=63263" TargetMode="External"/><Relationship Id="rId128" Type="http://schemas.openxmlformats.org/officeDocument/2006/relationships/hyperlink" Target="https://meatophum.biz/report/accounting/account_statement?start_date=2026-05-01&amp;end_date=2026-05-31&amp;branch_id=17&amp;chart_of_account_id=58066" TargetMode="External"/><Relationship Id="rId335" Type="http://schemas.openxmlformats.org/officeDocument/2006/relationships/hyperlink" Target="https://meatophum.biz/report/accounting/account_statement?start_date=2026-07-01&amp;end_date=2026-07-31&amp;branch_id=17&amp;chart_of_account_id=57600" TargetMode="External"/><Relationship Id="rId377" Type="http://schemas.openxmlformats.org/officeDocument/2006/relationships/hyperlink" Target="https://meatophum.biz/report/accounting/account_statement?start_date=2026-07-01&amp;end_date=2026-07-31&amp;branch_id=17&amp;chart_of_account_id=57864" TargetMode="External"/><Relationship Id="rId5" Type="http://schemas.openxmlformats.org/officeDocument/2006/relationships/hyperlink" Target="https://meatophum.biz/report/accounting/account_statement?start_date=2026-04-01&amp;end_date=2026-04-30&amp;branch_id=17&amp;chart_of_account_id=57525" TargetMode="External"/><Relationship Id="rId181" Type="http://schemas.openxmlformats.org/officeDocument/2006/relationships/hyperlink" Target="https://meatophum.biz/report/accounting/account_statement?start_date=2026-05-01&amp;end_date=2026-05-31&amp;branch_id=17&amp;chart_of_account_id=58065" TargetMode="External"/><Relationship Id="rId237" Type="http://schemas.openxmlformats.org/officeDocument/2006/relationships/hyperlink" Target="https://meatophum.biz/report/accounting/account_statement?start_date=2026-06-01&amp;end_date=2026-06-30&amp;branch_id=17&amp;chart_of_account_id=58066" TargetMode="External"/><Relationship Id="rId402" Type="http://schemas.openxmlformats.org/officeDocument/2006/relationships/hyperlink" Target="https://meatophum.biz/report/accounting/account_statement?start_date=2026-07-01&amp;end_date=2026-07-31&amp;branch_id=17&amp;chart_of_account_id=57866" TargetMode="External"/><Relationship Id="rId279" Type="http://schemas.openxmlformats.org/officeDocument/2006/relationships/hyperlink" Target="https://meatophum.biz/report/accounting/account_statement?start_date=2026-06-01&amp;end_date=2026-06-30&amp;branch_id=17&amp;chart_of_account_id=58217" TargetMode="External"/><Relationship Id="rId444" Type="http://schemas.openxmlformats.org/officeDocument/2006/relationships/hyperlink" Target="https://meatophum.biz/report/accounting/account_statement?start_date=2026-07-01&amp;end_date=2026-07-31&amp;branch_id=17&amp;chart_of_account_id=101420" TargetMode="External"/><Relationship Id="rId43" Type="http://schemas.openxmlformats.org/officeDocument/2006/relationships/hyperlink" Target="https://meatophum.biz/report/accounting/account_statement?start_date=2026-04-01&amp;end_date=2026-04-30&amp;branch_id=17&amp;chart_of_account_id=57864" TargetMode="External"/><Relationship Id="rId139" Type="http://schemas.openxmlformats.org/officeDocument/2006/relationships/hyperlink" Target="https://meatophum.biz/report/accounting/account_statement?start_date=2026-05-01&amp;end_date=2026-05-31&amp;branch_id=17&amp;chart_of_account_id=58125" TargetMode="External"/><Relationship Id="rId290" Type="http://schemas.openxmlformats.org/officeDocument/2006/relationships/hyperlink" Target="https://meatophum.biz/report/accounting/account_statement?start_date=2026-06-01&amp;end_date=2026-06-30&amp;branch_id=17&amp;chart_of_account_id=63263" TargetMode="External"/><Relationship Id="rId304" Type="http://schemas.openxmlformats.org/officeDocument/2006/relationships/hyperlink" Target="https://meatophum.biz/report/accounting/account_statement?start_date=2026-06-01&amp;end_date=2026-06-30&amp;branch_id=17&amp;chart_of_account_id=58321" TargetMode="External"/><Relationship Id="rId346" Type="http://schemas.openxmlformats.org/officeDocument/2006/relationships/hyperlink" Target="https://meatophum.biz/report/accounting/account_statement?start_date=2026-07-01&amp;end_date=2026-07-31&amp;branch_id=17&amp;chart_of_account_id=101419" TargetMode="External"/><Relationship Id="rId388" Type="http://schemas.openxmlformats.org/officeDocument/2006/relationships/hyperlink" Target="https://meatophum.biz/report/accounting/account_statement?start_date=2026-07-01&amp;end_date=2026-07-31&amp;branch_id=17&amp;chart_of_account_id=57968" TargetMode="External"/><Relationship Id="rId85" Type="http://schemas.openxmlformats.org/officeDocument/2006/relationships/hyperlink" Target="https://meatophum.biz/report/accounting/account_statement?start_date=2026-04-01&amp;end_date=2026-04-30&amp;branch_id=17&amp;chart_of_account_id=58321" TargetMode="External"/><Relationship Id="rId150" Type="http://schemas.openxmlformats.org/officeDocument/2006/relationships/hyperlink" Target="https://meatophum.biz/report/accounting/account_statement?start_date=2026-05-01&amp;end_date=2026-05-31&amp;branch_id=17&amp;chart_of_account_id=57864" TargetMode="External"/><Relationship Id="rId192" Type="http://schemas.openxmlformats.org/officeDocument/2006/relationships/hyperlink" Target="https://meatophum.biz/report/accounting/account_statement?start_date=2026-05-01&amp;end_date=2026-05-31&amp;branch_id=17&amp;chart_of_account_id=58123" TargetMode="External"/><Relationship Id="rId206" Type="http://schemas.openxmlformats.org/officeDocument/2006/relationships/hyperlink" Target="https://meatophum.biz/report/accounting/account_statement?start_date=2026-05-01&amp;end_date=2026-05-31&amp;branch_id=17&amp;chart_of_account_id=58067" TargetMode="External"/><Relationship Id="rId413" Type="http://schemas.openxmlformats.org/officeDocument/2006/relationships/hyperlink" Target="https://meatophum.biz/report/accounting/account_statement?start_date=2026-07-01&amp;end_date=2026-07-31&amp;branch_id=17&amp;chart_of_account_id=58065" TargetMode="External"/><Relationship Id="rId248" Type="http://schemas.openxmlformats.org/officeDocument/2006/relationships/hyperlink" Target="https://meatophum.biz/report/accounting/account_statement?start_date=2026-06-01&amp;end_date=2026-06-30&amp;branch_id=17&amp;chart_of_account_id=58233" TargetMode="External"/><Relationship Id="rId12" Type="http://schemas.openxmlformats.org/officeDocument/2006/relationships/hyperlink" Target="https://meatophum.biz/report/accounting/account_statement?start_date=2026-04-01&amp;end_date=2026-04-30&amp;branch_id=17&amp;chart_of_account_id=57600" TargetMode="External"/><Relationship Id="rId108" Type="http://schemas.openxmlformats.org/officeDocument/2006/relationships/hyperlink" Target="https://meatophum.biz/report/accounting/account_statement?start_date=2026-05-01&amp;end_date=2026-05-31&amp;branch_id=17&amp;chart_of_account_id=57729" TargetMode="External"/><Relationship Id="rId315" Type="http://schemas.openxmlformats.org/officeDocument/2006/relationships/hyperlink" Target="https://meatophum.biz/report/accounting/account_statement?start_date=2026-06-01&amp;end_date=2026-06-30&amp;branch_id=17&amp;chart_of_account_id=58067" TargetMode="External"/><Relationship Id="rId357" Type="http://schemas.openxmlformats.org/officeDocument/2006/relationships/hyperlink" Target="https://meatophum.biz/report/accounting/account_statement?start_date=2026-07-01&amp;end_date=2026-07-31&amp;branch_id=17&amp;chart_of_account_id=58233" TargetMode="External"/><Relationship Id="rId54" Type="http://schemas.openxmlformats.org/officeDocument/2006/relationships/hyperlink" Target="https://meatophum.biz/report/accounting/account_statement?start_date=2026-04-01&amp;end_date=2026-04-30&amp;branch_id=17&amp;chart_of_account_id=57965" TargetMode="External"/><Relationship Id="rId96" Type="http://schemas.openxmlformats.org/officeDocument/2006/relationships/hyperlink" Target="https://meatophum.biz/report/accounting/account_statement?start_date=2026-04-01&amp;end_date=2026-04-30&amp;branch_id=17&amp;chart_of_account_id=101420" TargetMode="External"/><Relationship Id="rId161" Type="http://schemas.openxmlformats.org/officeDocument/2006/relationships/hyperlink" Target="https://meatophum.biz/report/accounting/account_statement?start_date=2026-05-01&amp;end_date=2026-05-31&amp;branch_id=17&amp;chart_of_account_id=57968" TargetMode="External"/><Relationship Id="rId217" Type="http://schemas.openxmlformats.org/officeDocument/2006/relationships/hyperlink" Target="https://meatophum.biz/report/accounting/account_statement?start_date=2026-06-01&amp;end_date=2026-06-30&amp;branch_id=17&amp;chart_of_account_id=57525" TargetMode="External"/><Relationship Id="rId399" Type="http://schemas.openxmlformats.org/officeDocument/2006/relationships/hyperlink" Target="https://meatophum.biz/report/accounting/account_statement?start_date=2026-07-01&amp;end_date=2026-07-31&amp;branch_id=17&amp;chart_of_account_id=58217" TargetMode="External"/><Relationship Id="rId259" Type="http://schemas.openxmlformats.org/officeDocument/2006/relationships/hyperlink" Target="https://meatophum.biz/report/accounting/account_statement?start_date=2026-06-01&amp;end_date=2026-06-30&amp;branch_id=17&amp;chart_of_account_id=57864" TargetMode="External"/><Relationship Id="rId424" Type="http://schemas.openxmlformats.org/officeDocument/2006/relationships/hyperlink" Target="https://meatophum.biz/report/accounting/account_statement?start_date=2026-07-01&amp;end_date=2026-07-31&amp;branch_id=17&amp;chart_of_account_id=58123" TargetMode="External"/><Relationship Id="rId23" Type="http://schemas.openxmlformats.org/officeDocument/2006/relationships/hyperlink" Target="https://meatophum.biz/report/accounting/account_statement?start_date=2026-04-01&amp;end_date=2026-04-30&amp;branch_id=17&amp;chart_of_account_id=101419" TargetMode="External"/><Relationship Id="rId119" Type="http://schemas.openxmlformats.org/officeDocument/2006/relationships/hyperlink" Target="https://meatophum.biz/report/accounting/account_statement?start_date=2026-05-01&amp;end_date=2026-05-31&amp;branch_id=17&amp;chart_of_account_id=57124" TargetMode="External"/><Relationship Id="rId270" Type="http://schemas.openxmlformats.org/officeDocument/2006/relationships/hyperlink" Target="https://meatophum.biz/report/accounting/account_statement?start_date=2026-06-01&amp;end_date=2026-06-30&amp;branch_id=17&amp;chart_of_account_id=57965" TargetMode="External"/><Relationship Id="rId326" Type="http://schemas.openxmlformats.org/officeDocument/2006/relationships/hyperlink" Target="https://meatophum.biz/report/accounting/account_statement?start_date=2026-07-01&amp;end_date=2026-07-31&amp;branch_id=17&amp;chart_of_account_id=57525" TargetMode="External"/><Relationship Id="rId65" Type="http://schemas.openxmlformats.org/officeDocument/2006/relationships/hyperlink" Target="https://meatophum.biz/report/accounting/account_statement?start_date=2026-04-01&amp;end_date=2026-04-30&amp;branch_id=17&amp;chart_of_account_id=58064" TargetMode="External"/><Relationship Id="rId130" Type="http://schemas.openxmlformats.org/officeDocument/2006/relationships/hyperlink" Target="https://meatophum.biz/report/accounting/account_statement?start_date=2026-05-01&amp;end_date=2026-05-31&amp;branch_id=17&amp;chart_of_account_id=58235" TargetMode="External"/><Relationship Id="rId368" Type="http://schemas.openxmlformats.org/officeDocument/2006/relationships/hyperlink" Target="https://meatophum.biz/report/accounting/account_statement?start_date=2026-07-01&amp;end_date=2026-07-31&amp;branch_id=17&amp;chart_of_account_id=58248" TargetMode="External"/><Relationship Id="rId172" Type="http://schemas.openxmlformats.org/officeDocument/2006/relationships/hyperlink" Target="https://meatophum.biz/report/accounting/account_statement?start_date=2026-05-01&amp;end_date=2026-05-31&amp;branch_id=17&amp;chart_of_account_id=58042" TargetMode="External"/><Relationship Id="rId228" Type="http://schemas.openxmlformats.org/officeDocument/2006/relationships/hyperlink" Target="https://meatophum.biz/report/accounting/account_statement?start_date=2026-06-01&amp;end_date=2026-06-30&amp;branch_id=17&amp;chart_of_account_id=57370" TargetMode="External"/><Relationship Id="rId435" Type="http://schemas.openxmlformats.org/officeDocument/2006/relationships/hyperlink" Target="https://meatophum.biz/report/accounting/account_statement?start_date=2026-07-01&amp;end_date=2026-07-31&amp;branch_id=17&amp;chart_of_account_id=57868" TargetMode="External"/><Relationship Id="rId281" Type="http://schemas.openxmlformats.org/officeDocument/2006/relationships/hyperlink" Target="https://meatophum.biz/report/accounting/account_statement?start_date=2026-06-01&amp;end_date=2026-06-30&amp;branch_id=17&amp;chart_of_account_id=58064" TargetMode="External"/><Relationship Id="rId337" Type="http://schemas.openxmlformats.org/officeDocument/2006/relationships/hyperlink" Target="https://meatophum.biz/report/accounting/account_statement?start_date=2026-07-01&amp;end_date=2026-07-31&amp;branch_id=17&amp;chart_of_account_id=57370" TargetMode="External"/><Relationship Id="rId34" Type="http://schemas.openxmlformats.org/officeDocument/2006/relationships/hyperlink" Target="https://meatophum.biz/report/accounting/account_statement?start_date=2026-04-01&amp;end_date=2026-04-30&amp;branch_id=17&amp;chart_of_account_id=58233" TargetMode="External"/><Relationship Id="rId76" Type="http://schemas.openxmlformats.org/officeDocument/2006/relationships/hyperlink" Target="https://meatophum.biz/report/accounting/account_statement?start_date=2026-04-01&amp;end_date=2026-04-30&amp;branch_id=17&amp;chart_of_account_id=63263" TargetMode="External"/><Relationship Id="rId141" Type="http://schemas.openxmlformats.org/officeDocument/2006/relationships/hyperlink" Target="https://meatophum.biz/report/accounting/account_statement?start_date=2026-05-01&amp;end_date=2026-05-31&amp;branch_id=17&amp;chart_of_account_id=58248" TargetMode="External"/><Relationship Id="rId379" Type="http://schemas.openxmlformats.org/officeDocument/2006/relationships/hyperlink" Target="https://meatophum.biz/report/accounting/account_statement?start_date=2026-07-01&amp;end_date=2026-07-31&amp;branch_id=17&amp;chart_of_account_id=57864" TargetMode="External"/><Relationship Id="rId7" Type="http://schemas.openxmlformats.org/officeDocument/2006/relationships/hyperlink" Target="https://meatophum.biz/report/accounting/account_statement?start_date=2026-04-01&amp;end_date=2026-04-30&amp;branch_id=17&amp;chart_of_account_id=57525" TargetMode="External"/><Relationship Id="rId183" Type="http://schemas.openxmlformats.org/officeDocument/2006/relationships/hyperlink" Target="https://meatophum.biz/report/accounting/account_statement?start_date=2026-05-01&amp;end_date=2026-05-31&amp;branch_id=17&amp;chart_of_account_id=58065" TargetMode="External"/><Relationship Id="rId239" Type="http://schemas.openxmlformats.org/officeDocument/2006/relationships/hyperlink" Target="https://meatophum.biz/report/accounting/account_statement?start_date=2026-06-01&amp;end_date=2026-06-30&amp;branch_id=17&amp;chart_of_account_id=58066" TargetMode="External"/><Relationship Id="rId390" Type="http://schemas.openxmlformats.org/officeDocument/2006/relationships/hyperlink" Target="https://meatophum.biz/report/accounting/account_statement?start_date=2026-07-01&amp;end_date=2026-07-31&amp;branch_id=17&amp;chart_of_account_id=57965" TargetMode="External"/><Relationship Id="rId404" Type="http://schemas.openxmlformats.org/officeDocument/2006/relationships/hyperlink" Target="https://meatophum.biz/report/accounting/account_statement?start_date=2026-07-01&amp;end_date=2026-07-31&amp;branch_id=17&amp;chart_of_account_id=57866" TargetMode="External"/><Relationship Id="rId446" Type="http://schemas.openxmlformats.org/officeDocument/2006/relationships/hyperlink" Target="https://meatophum.biz/report/accounting/account_statement?start_date=2026-07-01&amp;end_date=2026-07-31&amp;branch_id=17&amp;chart_of_account_id=57908" TargetMode="External"/><Relationship Id="rId250" Type="http://schemas.openxmlformats.org/officeDocument/2006/relationships/hyperlink" Target="https://meatophum.biz/report/accounting/account_statement?start_date=2026-06-01&amp;end_date=2026-06-30&amp;branch_id=17&amp;chart_of_account_id=58249" TargetMode="External"/><Relationship Id="rId292" Type="http://schemas.openxmlformats.org/officeDocument/2006/relationships/hyperlink" Target="https://meatophum.biz/report/accounting/account_statement?start_date=2026-06-01&amp;end_date=2026-06-30&amp;branch_id=17&amp;chart_of_account_id=63263" TargetMode="External"/><Relationship Id="rId306" Type="http://schemas.openxmlformats.org/officeDocument/2006/relationships/hyperlink" Target="https://meatophum.biz/report/accounting/account_statement?start_date=2026-06-01&amp;end_date=2026-06-30&amp;branch_id=17&amp;chart_of_account_id=57868" TargetMode="External"/><Relationship Id="rId45" Type="http://schemas.openxmlformats.org/officeDocument/2006/relationships/hyperlink" Target="https://meatophum.biz/report/accounting/account_statement?start_date=2026-04-01&amp;end_date=2026-04-30&amp;branch_id=17&amp;chart_of_account_id=58236" TargetMode="External"/><Relationship Id="rId87" Type="http://schemas.openxmlformats.org/officeDocument/2006/relationships/hyperlink" Target="https://meatophum.biz/report/accounting/account_statement?start_date=2026-04-01&amp;end_date=2026-04-30&amp;branch_id=17&amp;chart_of_account_id=58321" TargetMode="External"/><Relationship Id="rId110" Type="http://schemas.openxmlformats.org/officeDocument/2006/relationships/hyperlink" Target="https://meatophum.biz/report/accounting/account_statement?start_date=2026-05-01&amp;end_date=2026-05-31&amp;branch_id=17&amp;chart_of_account_id=57600" TargetMode="External"/><Relationship Id="rId348" Type="http://schemas.openxmlformats.org/officeDocument/2006/relationships/hyperlink" Target="https://meatophum.biz/report/accounting/account_statement?start_date=2026-07-01&amp;end_date=2026-07-31&amp;branch_id=17&amp;chart_of_account_id=101419" TargetMode="External"/><Relationship Id="rId152" Type="http://schemas.openxmlformats.org/officeDocument/2006/relationships/hyperlink" Target="https://meatophum.biz/report/accounting/account_statement?start_date=2026-05-01&amp;end_date=2026-05-31&amp;branch_id=17&amp;chart_of_account_id=57864" TargetMode="External"/><Relationship Id="rId194" Type="http://schemas.openxmlformats.org/officeDocument/2006/relationships/hyperlink" Target="https://meatophum.biz/report/accounting/account_statement?start_date=2026-05-01&amp;end_date=2026-05-31&amp;branch_id=17&amp;chart_of_account_id=58436" TargetMode="External"/><Relationship Id="rId208" Type="http://schemas.openxmlformats.org/officeDocument/2006/relationships/hyperlink" Target="https://meatophum.biz/report/accounting/account_statement?start_date=2026-05-01&amp;end_date=2026-05-31&amp;branch_id=17&amp;chart_of_account_id=58067" TargetMode="External"/><Relationship Id="rId415" Type="http://schemas.openxmlformats.org/officeDocument/2006/relationships/hyperlink" Target="https://meatophum.biz/report/accounting/account_statement?start_date=2026-07-01&amp;end_date=2026-07-31&amp;branch_id=17&amp;chart_of_account_id=58065" TargetMode="External"/><Relationship Id="rId261" Type="http://schemas.openxmlformats.org/officeDocument/2006/relationships/hyperlink" Target="https://meatophum.biz/report/accounting/account_statement?start_date=2026-06-01&amp;end_date=2026-06-30&amp;branch_id=17&amp;chart_of_account_id=58236" TargetMode="External"/><Relationship Id="rId14" Type="http://schemas.openxmlformats.org/officeDocument/2006/relationships/hyperlink" Target="https://meatophum.biz/report/accounting/account_statement?start_date=2026-04-01&amp;end_date=2026-04-30&amp;branch_id=17&amp;chart_of_account_id=57370" TargetMode="External"/><Relationship Id="rId56" Type="http://schemas.openxmlformats.org/officeDocument/2006/relationships/hyperlink" Target="https://meatophum.biz/report/accounting/account_statement?start_date=2026-04-01&amp;end_date=2026-04-30&amp;branch_id=17&amp;chart_of_account_id=57965" TargetMode="External"/><Relationship Id="rId317" Type="http://schemas.openxmlformats.org/officeDocument/2006/relationships/hyperlink" Target="https://meatophum.biz/report/accounting/account_statement?start_date=2026-06-01&amp;end_date=2026-06-30&amp;branch_id=17&amp;chart_of_account_id=101420" TargetMode="External"/><Relationship Id="rId359" Type="http://schemas.openxmlformats.org/officeDocument/2006/relationships/hyperlink" Target="https://meatophum.biz/report/accounting/account_statement?start_date=2026-07-01&amp;end_date=2026-07-31&amp;branch_id=17&amp;chart_of_account_id=58233" TargetMode="External"/><Relationship Id="rId98" Type="http://schemas.openxmlformats.org/officeDocument/2006/relationships/hyperlink" Target="https://meatophum.biz/report/accounting/account_statement?start_date=2026-05-01&amp;end_date=2026-05-31&amp;branch_id=17&amp;chart_of_account_id=57599" TargetMode="External"/><Relationship Id="rId121" Type="http://schemas.openxmlformats.org/officeDocument/2006/relationships/hyperlink" Target="https://meatophum.biz/report/accounting/account_statement?start_date=2026-05-01&amp;end_date=2026-05-31&amp;branch_id=17&amp;chart_of_account_id=101419" TargetMode="External"/><Relationship Id="rId163" Type="http://schemas.openxmlformats.org/officeDocument/2006/relationships/hyperlink" Target="https://meatophum.biz/report/accounting/account_statement?start_date=2026-05-01&amp;end_date=2026-05-31&amp;branch_id=17&amp;chart_of_account_id=57968" TargetMode="External"/><Relationship Id="rId219" Type="http://schemas.openxmlformats.org/officeDocument/2006/relationships/hyperlink" Target="https://meatophum.biz/report/accounting/account_statement?start_date=2026-06-01&amp;end_date=2026-06-30&amp;branch_id=17&amp;chart_of_account_id=57525" TargetMode="External"/><Relationship Id="rId370" Type="http://schemas.openxmlformats.org/officeDocument/2006/relationships/hyperlink" Target="https://meatophum.biz/report/accounting/account_statement?start_date=2026-07-01&amp;end_date=2026-07-31&amp;branch_id=17&amp;chart_of_account_id=58249" TargetMode="External"/><Relationship Id="rId426" Type="http://schemas.openxmlformats.org/officeDocument/2006/relationships/hyperlink" Target="https://meatophum.biz/report/accounting/account_statement?start_date=2026-07-01&amp;end_date=2026-07-31&amp;branch_id=17&amp;chart_of_account_id=58436" TargetMode="External"/><Relationship Id="rId230" Type="http://schemas.openxmlformats.org/officeDocument/2006/relationships/hyperlink" Target="https://meatophum.biz/report/accounting/account_statement?start_date=2026-06-01&amp;end_date=2026-06-30&amp;branch_id=17&amp;chart_of_account_id=57124" TargetMode="External"/><Relationship Id="rId25" Type="http://schemas.openxmlformats.org/officeDocument/2006/relationships/hyperlink" Target="https://meatophum.biz/report/accounting/account_statement?start_date=2026-04-01&amp;end_date=2026-04-30&amp;branch_id=17&amp;chart_of_account_id=58066" TargetMode="External"/><Relationship Id="rId67" Type="http://schemas.openxmlformats.org/officeDocument/2006/relationships/hyperlink" Target="https://meatophum.biz/report/accounting/account_statement?start_date=2026-04-01&amp;end_date=2026-04-30&amp;branch_id=17&amp;chart_of_account_id=58064" TargetMode="External"/><Relationship Id="rId272" Type="http://schemas.openxmlformats.org/officeDocument/2006/relationships/hyperlink" Target="https://meatophum.biz/report/accounting/account_statement?start_date=2026-06-01&amp;end_date=2026-06-30&amp;branch_id=17&amp;chart_of_account_id=57965" TargetMode="External"/><Relationship Id="rId328" Type="http://schemas.openxmlformats.org/officeDocument/2006/relationships/hyperlink" Target="https://meatophum.biz/report/accounting/account_statement?start_date=2026-07-01&amp;end_date=2026-07-31&amp;branch_id=17&amp;chart_of_account_id=57525" TargetMode="External"/><Relationship Id="rId132" Type="http://schemas.openxmlformats.org/officeDocument/2006/relationships/hyperlink" Target="https://meatophum.biz/report/accounting/account_statement?start_date=2026-05-01&amp;end_date=2026-05-31&amp;branch_id=17&amp;chart_of_account_id=58235" TargetMode="External"/><Relationship Id="rId174" Type="http://schemas.openxmlformats.org/officeDocument/2006/relationships/hyperlink" Target="https://meatophum.biz/report/accounting/account_statement?start_date=2026-05-01&amp;end_date=2026-05-31&amp;branch_id=17&amp;chart_of_account_id=58217" TargetMode="External"/><Relationship Id="rId381" Type="http://schemas.openxmlformats.org/officeDocument/2006/relationships/hyperlink" Target="https://meatophum.biz/report/accounting/account_statement?start_date=2026-07-01&amp;end_date=2026-07-31&amp;branch_id=17&amp;chart_of_account_id=58236" TargetMode="External"/><Relationship Id="rId241" Type="http://schemas.openxmlformats.org/officeDocument/2006/relationships/hyperlink" Target="https://meatophum.biz/report/accounting/account_statement?start_date=2026-06-01&amp;end_date=2026-06-30&amp;branch_id=17&amp;chart_of_account_id=58235" TargetMode="External"/><Relationship Id="rId437" Type="http://schemas.openxmlformats.org/officeDocument/2006/relationships/hyperlink" Target="https://meatophum.biz/report/accounting/account_statement?start_date=2026-07-01&amp;end_date=2026-07-31&amp;branch_id=17&amp;chart_of_account_id=58067" TargetMode="External"/><Relationship Id="rId36" Type="http://schemas.openxmlformats.org/officeDocument/2006/relationships/hyperlink" Target="https://meatophum.biz/report/accounting/account_statement?start_date=2026-04-01&amp;end_date=2026-04-30&amp;branch_id=17&amp;chart_of_account_id=58233" TargetMode="External"/><Relationship Id="rId283" Type="http://schemas.openxmlformats.org/officeDocument/2006/relationships/hyperlink" Target="https://meatophum.biz/report/accounting/account_statement?start_date=2026-06-01&amp;end_date=2026-06-30&amp;branch_id=17&amp;chart_of_account_id=58064" TargetMode="External"/><Relationship Id="rId339" Type="http://schemas.openxmlformats.org/officeDocument/2006/relationships/hyperlink" Target="https://meatophum.biz/report/accounting/account_statement?start_date=2026-07-01&amp;end_date=2026-07-31&amp;branch_id=17&amp;chart_of_account_id=57370" TargetMode="External"/><Relationship Id="rId78" Type="http://schemas.openxmlformats.org/officeDocument/2006/relationships/hyperlink" Target="https://meatophum.biz/report/accounting/account_statement?start_date=2026-04-01&amp;end_date=2026-04-30&amp;branch_id=17&amp;chart_of_account_id=58123" TargetMode="External"/><Relationship Id="rId101" Type="http://schemas.openxmlformats.org/officeDocument/2006/relationships/hyperlink" Target="https://meatophum.biz/report/accounting/account_statement?start_date=2026-05-01&amp;end_date=2026-05-31&amp;branch_id=17&amp;chart_of_account_id=57525" TargetMode="External"/><Relationship Id="rId143" Type="http://schemas.openxmlformats.org/officeDocument/2006/relationships/hyperlink" Target="https://meatophum.biz/report/accounting/account_statement?start_date=2026-05-01&amp;end_date=2026-05-31&amp;branch_id=17&amp;chart_of_account_id=58248" TargetMode="External"/><Relationship Id="rId185" Type="http://schemas.openxmlformats.org/officeDocument/2006/relationships/hyperlink" Target="https://meatophum.biz/report/accounting/account_statement?start_date=2026-05-01&amp;end_date=2026-05-31&amp;branch_id=17&amp;chart_of_account_id=63263" TargetMode="External"/><Relationship Id="rId350" Type="http://schemas.openxmlformats.org/officeDocument/2006/relationships/hyperlink" Target="https://meatophum.biz/report/accounting/account_statement?start_date=2026-07-01&amp;end_date=2026-07-31&amp;branch_id=17&amp;chart_of_account_id=58066" TargetMode="External"/><Relationship Id="rId406" Type="http://schemas.openxmlformats.org/officeDocument/2006/relationships/hyperlink" Target="https://meatophum.biz/report/accounting/account_statement?start_date=2026-07-01&amp;end_date=2026-07-31&amp;branch_id=17&amp;chart_of_account_id=58064" TargetMode="External"/><Relationship Id="rId9" Type="http://schemas.openxmlformats.org/officeDocument/2006/relationships/hyperlink" Target="https://meatophum.biz/report/accounting/account_statement?start_date=2026-04-01&amp;end_date=2026-04-30&amp;branch_id=17&amp;chart_of_account_id=57600" TargetMode="External"/><Relationship Id="rId210" Type="http://schemas.openxmlformats.org/officeDocument/2006/relationships/hyperlink" Target="https://meatophum.biz/report/accounting/account_statement?start_date=2026-05-01&amp;end_date=2026-05-31&amp;branch_id=17&amp;chart_of_account_id=101420" TargetMode="External"/><Relationship Id="rId392" Type="http://schemas.openxmlformats.org/officeDocument/2006/relationships/hyperlink" Target="https://meatophum.biz/report/accounting/account_statement?start_date=2026-07-01&amp;end_date=2026-07-31&amp;branch_id=17&amp;chart_of_account_id=57965" TargetMode="External"/><Relationship Id="rId448" Type="http://schemas.openxmlformats.org/officeDocument/2006/relationships/hyperlink" Target="https://meatophum.biz/report/accounting/account_statement?start_date=2026-07-01&amp;end_date=2026-07-31&amp;branch_id=17&amp;chart_of_account_id=57908" TargetMode="External"/><Relationship Id="rId252" Type="http://schemas.openxmlformats.org/officeDocument/2006/relationships/hyperlink" Target="https://meatophum.biz/report/accounting/account_statement?start_date=2026-06-01&amp;end_date=2026-06-30&amp;branch_id=17&amp;chart_of_account_id=58249" TargetMode="External"/><Relationship Id="rId294" Type="http://schemas.openxmlformats.org/officeDocument/2006/relationships/hyperlink" Target="https://meatophum.biz/report/accounting/account_statement?start_date=2026-06-01&amp;end_date=2026-06-30&amp;branch_id=17&amp;chart_of_account_id=58123" TargetMode="External"/><Relationship Id="rId308" Type="http://schemas.openxmlformats.org/officeDocument/2006/relationships/hyperlink" Target="https://meatophum.biz/report/accounting/account_statement?start_date=2026-06-01&amp;end_date=2026-06-30&amp;branch_id=17&amp;chart_of_account_id=57868" TargetMode="External"/><Relationship Id="rId47" Type="http://schemas.openxmlformats.org/officeDocument/2006/relationships/hyperlink" Target="https://meatophum.biz/report/accounting/account_statement?start_date=2026-04-01&amp;end_date=2026-04-30&amp;branch_id=17&amp;chart_of_account_id=58236" TargetMode="External"/><Relationship Id="rId89" Type="http://schemas.openxmlformats.org/officeDocument/2006/relationships/hyperlink" Target="https://meatophum.biz/report/accounting/account_statement?start_date=2026-04-01&amp;end_date=2026-04-30&amp;branch_id=17&amp;chart_of_account_id=57868" TargetMode="External"/><Relationship Id="rId112" Type="http://schemas.openxmlformats.org/officeDocument/2006/relationships/hyperlink" Target="https://meatophum.biz/report/accounting/account_statement?start_date=2026-05-01&amp;end_date=2026-05-31&amp;branch_id=17&amp;chart_of_account_id=57600" TargetMode="External"/><Relationship Id="rId154" Type="http://schemas.openxmlformats.org/officeDocument/2006/relationships/hyperlink" Target="https://meatophum.biz/report/accounting/account_statement?start_date=2026-05-01&amp;end_date=2026-05-31&amp;branch_id=17&amp;chart_of_account_id=58201" TargetMode="External"/><Relationship Id="rId361" Type="http://schemas.openxmlformats.org/officeDocument/2006/relationships/hyperlink" Target="https://meatophum.biz/report/accounting/account_statement?start_date=2026-07-01&amp;end_date=2026-07-31&amp;branch_id=17&amp;chart_of_account_id=58125" TargetMode="External"/><Relationship Id="rId196" Type="http://schemas.openxmlformats.org/officeDocument/2006/relationships/hyperlink" Target="https://meatophum.biz/report/accounting/account_statement?start_date=2026-05-01&amp;end_date=2026-05-31&amp;branch_id=17&amp;chart_of_account_id=58436" TargetMode="External"/><Relationship Id="rId417" Type="http://schemas.openxmlformats.org/officeDocument/2006/relationships/hyperlink" Target="https://meatophum.biz/report/accounting/account_statement?start_date=2026-07-01&amp;end_date=2026-07-31&amp;branch_id=17&amp;chart_of_account_id=63263" TargetMode="External"/><Relationship Id="rId16" Type="http://schemas.openxmlformats.org/officeDocument/2006/relationships/hyperlink" Target="https://meatophum.biz/report/accounting/account_statement?start_date=2026-04-01&amp;end_date=2026-04-30&amp;branch_id=17&amp;chart_of_account_id=57370" TargetMode="External"/><Relationship Id="rId221" Type="http://schemas.openxmlformats.org/officeDocument/2006/relationships/hyperlink" Target="https://meatophum.biz/report/accounting/account_statement?start_date=2026-06-01&amp;end_date=2026-06-30&amp;branch_id=17&amp;chart_of_account_id=57600" TargetMode="External"/><Relationship Id="rId263" Type="http://schemas.openxmlformats.org/officeDocument/2006/relationships/hyperlink" Target="https://meatophum.biz/report/accounting/account_statement?start_date=2026-06-01&amp;end_date=2026-06-30&amp;branch_id=17&amp;chart_of_account_id=58236" TargetMode="External"/><Relationship Id="rId319" Type="http://schemas.openxmlformats.org/officeDocument/2006/relationships/hyperlink" Target="https://meatophum.biz/report/accounting/account_statement?start_date=2026-06-01&amp;end_date=2026-06-30&amp;branch_id=17&amp;chart_of_account_id=101420" TargetMode="External"/><Relationship Id="rId58" Type="http://schemas.openxmlformats.org/officeDocument/2006/relationships/hyperlink" Target="https://meatophum.biz/report/accounting/account_statement?start_date=2026-04-01&amp;end_date=2026-04-30&amp;branch_id=17&amp;chart_of_account_id=58042" TargetMode="External"/><Relationship Id="rId123" Type="http://schemas.openxmlformats.org/officeDocument/2006/relationships/hyperlink" Target="https://meatophum.biz/report/accounting/account_statement?start_date=2026-05-01&amp;end_date=2026-05-31&amp;branch_id=17&amp;chart_of_account_id=101419" TargetMode="External"/><Relationship Id="rId330" Type="http://schemas.openxmlformats.org/officeDocument/2006/relationships/hyperlink" Target="https://meatophum.biz/report/accounting/account_statement?start_date=2026-07-01&amp;end_date=2026-07-31&amp;branch_id=17&amp;chart_of_account_id=57729" TargetMode="External"/><Relationship Id="rId165" Type="http://schemas.openxmlformats.org/officeDocument/2006/relationships/hyperlink" Target="https://meatophum.biz/report/accounting/account_statement?start_date=2026-05-01&amp;end_date=2026-05-31&amp;branch_id=17&amp;chart_of_account_id=57965" TargetMode="External"/><Relationship Id="rId372" Type="http://schemas.openxmlformats.org/officeDocument/2006/relationships/hyperlink" Target="https://meatophum.biz/report/accounting/account_statement?start_date=2026-07-01&amp;end_date=2026-07-31&amp;branch_id=17&amp;chart_of_account_id=58249" TargetMode="External"/><Relationship Id="rId428" Type="http://schemas.openxmlformats.org/officeDocument/2006/relationships/hyperlink" Target="https://meatophum.biz/report/accounting/account_statement?start_date=2026-07-01&amp;end_date=2026-07-31&amp;branch_id=17&amp;chart_of_account_id=58436" TargetMode="External"/><Relationship Id="rId232" Type="http://schemas.openxmlformats.org/officeDocument/2006/relationships/hyperlink" Target="https://meatophum.biz/report/accounting/account_statement?start_date=2026-06-01&amp;end_date=2026-06-30&amp;branch_id=17&amp;chart_of_account_id=57124" TargetMode="External"/><Relationship Id="rId274" Type="http://schemas.openxmlformats.org/officeDocument/2006/relationships/hyperlink" Target="https://meatophum.biz/report/accounting/account_statement?start_date=2026-06-01&amp;end_date=2026-06-30&amp;branch_id=17&amp;chart_of_account_id=58042" TargetMode="External"/><Relationship Id="rId27" Type="http://schemas.openxmlformats.org/officeDocument/2006/relationships/hyperlink" Target="https://meatophum.biz/report/accounting/account_statement?start_date=2026-04-01&amp;end_date=2026-04-30&amp;branch_id=17&amp;chart_of_account_id=58066" TargetMode="External"/><Relationship Id="rId69" Type="http://schemas.openxmlformats.org/officeDocument/2006/relationships/hyperlink" Target="https://meatophum.biz/report/accounting/account_statement?start_date=2026-04-01&amp;end_date=2026-04-30&amp;branch_id=17&amp;chart_of_account_id=58065" TargetMode="External"/><Relationship Id="rId134" Type="http://schemas.openxmlformats.org/officeDocument/2006/relationships/hyperlink" Target="https://meatophum.biz/report/accounting/account_statement?start_date=2026-05-01&amp;end_date=2026-05-31&amp;branch_id=17&amp;chart_of_account_id=58233" TargetMode="External"/><Relationship Id="rId80" Type="http://schemas.openxmlformats.org/officeDocument/2006/relationships/hyperlink" Target="https://meatophum.biz/report/accounting/account_statement?start_date=2026-04-01&amp;end_date=2026-04-30&amp;branch_id=17&amp;chart_of_account_id=58123" TargetMode="External"/><Relationship Id="rId176" Type="http://schemas.openxmlformats.org/officeDocument/2006/relationships/hyperlink" Target="https://meatophum.biz/report/accounting/account_statement?start_date=2026-05-01&amp;end_date=2026-05-31&amp;branch_id=17&amp;chart_of_account_id=58217" TargetMode="External"/><Relationship Id="rId341" Type="http://schemas.openxmlformats.org/officeDocument/2006/relationships/hyperlink" Target="https://meatophum.biz/report/accounting/account_statement?start_date=2026-07-01&amp;end_date=2026-07-31&amp;branch_id=17&amp;chart_of_account_id=57124" TargetMode="External"/><Relationship Id="rId383" Type="http://schemas.openxmlformats.org/officeDocument/2006/relationships/hyperlink" Target="https://meatophum.biz/report/accounting/account_statement?start_date=2026-07-01&amp;end_date=2026-07-31&amp;branch_id=17&amp;chart_of_account_id=58236" TargetMode="External"/><Relationship Id="rId439" Type="http://schemas.openxmlformats.org/officeDocument/2006/relationships/hyperlink" Target="https://meatophum.biz/report/accounting/account_statement?start_date=2026-07-01&amp;end_date=2026-07-31&amp;branch_id=17&amp;chart_of_account_id=58067" TargetMode="External"/><Relationship Id="rId201" Type="http://schemas.openxmlformats.org/officeDocument/2006/relationships/hyperlink" Target="https://meatophum.biz/report/accounting/account_statement?start_date=2026-05-01&amp;end_date=2026-05-31&amp;branch_id=17&amp;chart_of_account_id=57868" TargetMode="External"/><Relationship Id="rId243" Type="http://schemas.openxmlformats.org/officeDocument/2006/relationships/hyperlink" Target="https://meatophum.biz/report/accounting/account_statement?start_date=2026-06-01&amp;end_date=2026-06-30&amp;branch_id=17&amp;chart_of_account_id=58235" TargetMode="External"/><Relationship Id="rId285" Type="http://schemas.openxmlformats.org/officeDocument/2006/relationships/hyperlink" Target="https://meatophum.biz/report/accounting/account_statement?start_date=2026-06-01&amp;end_date=2026-06-30&amp;branch_id=17&amp;chart_of_account_id=58065" TargetMode="External"/><Relationship Id="rId38" Type="http://schemas.openxmlformats.org/officeDocument/2006/relationships/hyperlink" Target="https://meatophum.biz/report/accounting/account_statement?start_date=2026-04-01&amp;end_date=2026-04-30&amp;branch_id=17&amp;chart_of_account_id=59030" TargetMode="External"/><Relationship Id="rId103" Type="http://schemas.openxmlformats.org/officeDocument/2006/relationships/hyperlink" Target="https://meatophum.biz/report/accounting/account_statement?start_date=2026-05-01&amp;end_date=2026-05-31&amp;branch_id=17&amp;chart_of_account_id=57525" TargetMode="External"/><Relationship Id="rId310" Type="http://schemas.openxmlformats.org/officeDocument/2006/relationships/hyperlink" Target="https://meatophum.biz/report/accounting/account_statement?start_date=2026-06-01&amp;end_date=2026-06-30&amp;branch_id=17&amp;chart_of_account_id=57870" TargetMode="External"/><Relationship Id="rId91" Type="http://schemas.openxmlformats.org/officeDocument/2006/relationships/hyperlink" Target="https://meatophum.biz/report/accounting/account_statement?start_date=2026-04-01&amp;end_date=2026-04-30&amp;branch_id=17&amp;chart_of_account_id=57868" TargetMode="External"/><Relationship Id="rId145" Type="http://schemas.openxmlformats.org/officeDocument/2006/relationships/hyperlink" Target="https://meatophum.biz/report/accounting/account_statement?start_date=2026-05-01&amp;end_date=2026-05-31&amp;branch_id=17&amp;chart_of_account_id=58249" TargetMode="External"/><Relationship Id="rId187" Type="http://schemas.openxmlformats.org/officeDocument/2006/relationships/hyperlink" Target="https://meatophum.biz/report/accounting/account_statement?start_date=2026-05-01&amp;end_date=2026-05-31&amp;branch_id=17&amp;chart_of_account_id=63263" TargetMode="External"/><Relationship Id="rId352" Type="http://schemas.openxmlformats.org/officeDocument/2006/relationships/hyperlink" Target="https://meatophum.biz/report/accounting/account_statement?start_date=2026-07-01&amp;end_date=2026-07-31&amp;branch_id=17&amp;chart_of_account_id=58066" TargetMode="External"/><Relationship Id="rId394" Type="http://schemas.openxmlformats.org/officeDocument/2006/relationships/hyperlink" Target="https://meatophum.biz/report/accounting/account_statement?start_date=2026-07-01&amp;end_date=2026-07-31&amp;branch_id=17&amp;chart_of_account_id=58042" TargetMode="External"/><Relationship Id="rId408" Type="http://schemas.openxmlformats.org/officeDocument/2006/relationships/hyperlink" Target="https://meatophum.biz/report/accounting/account_statement?start_date=2026-07-01&amp;end_date=2026-07-31&amp;branch_id=17&amp;chart_of_account_id=58064" TargetMode="External"/><Relationship Id="rId212" Type="http://schemas.openxmlformats.org/officeDocument/2006/relationships/hyperlink" Target="https://meatophum.biz/report/accounting/account_statement?start_date=2026-05-01&amp;end_date=2026-05-31&amp;branch_id=17&amp;chart_of_account_id=101420" TargetMode="External"/><Relationship Id="rId254" Type="http://schemas.openxmlformats.org/officeDocument/2006/relationships/hyperlink" Target="https://meatophum.biz/report/accounting/account_statement?start_date=2026-06-01&amp;end_date=2026-06-30&amp;branch_id=17&amp;chart_of_account_id=59030" TargetMode="External"/><Relationship Id="rId49" Type="http://schemas.openxmlformats.org/officeDocument/2006/relationships/hyperlink" Target="https://meatophum.biz/report/accounting/account_statement?start_date=2026-04-01&amp;end_date=2026-04-30&amp;branch_id=17&amp;chart_of_account_id=57968" TargetMode="External"/><Relationship Id="rId114" Type="http://schemas.openxmlformats.org/officeDocument/2006/relationships/hyperlink" Target="https://meatophum.biz/report/accounting/account_statement?start_date=2026-05-01&amp;end_date=2026-05-31&amp;branch_id=17&amp;chart_of_account_id=57370" TargetMode="External"/><Relationship Id="rId296" Type="http://schemas.openxmlformats.org/officeDocument/2006/relationships/hyperlink" Target="https://meatophum.biz/report/accounting/account_statement?start_date=2026-06-01&amp;end_date=2026-06-30&amp;branch_id=17&amp;chart_of_account_id=58123" TargetMode="External"/><Relationship Id="rId60" Type="http://schemas.openxmlformats.org/officeDocument/2006/relationships/hyperlink" Target="https://meatophum.biz/report/accounting/account_statement?start_date=2026-04-01&amp;end_date=2026-04-30&amp;branch_id=17&amp;chart_of_account_id=58042" TargetMode="External"/><Relationship Id="rId156" Type="http://schemas.openxmlformats.org/officeDocument/2006/relationships/hyperlink" Target="https://meatophum.biz/report/accounting/account_statement?start_date=2026-05-01&amp;end_date=2026-05-31&amp;branch_id=17&amp;chart_of_account_id=58201" TargetMode="External"/><Relationship Id="rId198" Type="http://schemas.openxmlformats.org/officeDocument/2006/relationships/hyperlink" Target="https://meatophum.biz/report/accounting/account_statement?start_date=2026-05-01&amp;end_date=2026-05-31&amp;branch_id=17&amp;chart_of_account_id=58321" TargetMode="External"/><Relationship Id="rId321" Type="http://schemas.openxmlformats.org/officeDocument/2006/relationships/hyperlink" Target="https://meatophum.biz/report/accounting/account_statement?start_date=2026-07-01&amp;end_date=2026-07-31&amp;branch_id=17&amp;chart_of_account_id=57599" TargetMode="External"/><Relationship Id="rId363" Type="http://schemas.openxmlformats.org/officeDocument/2006/relationships/hyperlink" Target="https://meatophum.biz/report/accounting/account_statement?start_date=2026-07-01&amp;end_date=2026-07-31&amp;branch_id=17&amp;chart_of_account_id=58125" TargetMode="External"/><Relationship Id="rId419" Type="http://schemas.openxmlformats.org/officeDocument/2006/relationships/hyperlink" Target="https://meatophum.biz/report/accounting/account_statement?start_date=2026-07-01&amp;end_date=2026-07-31&amp;branch_id=17&amp;chart_of_account_id=63263" TargetMode="External"/><Relationship Id="rId223" Type="http://schemas.openxmlformats.org/officeDocument/2006/relationships/hyperlink" Target="https://meatophum.biz/report/accounting/account_statement?start_date=2026-06-01&amp;end_date=2026-06-30&amp;branch_id=17&amp;chart_of_account_id=57600" TargetMode="External"/><Relationship Id="rId430" Type="http://schemas.openxmlformats.org/officeDocument/2006/relationships/hyperlink" Target="https://meatophum.biz/report/accounting/account_statement?start_date=2026-07-01&amp;end_date=2026-07-31&amp;branch_id=17&amp;chart_of_account_id=58321" TargetMode="External"/><Relationship Id="rId18" Type="http://schemas.openxmlformats.org/officeDocument/2006/relationships/hyperlink" Target="https://meatophum.biz/report/accounting/account_statement?start_date=2026-04-01&amp;end_date=2026-04-30&amp;branch_id=17&amp;chart_of_account_id=57124" TargetMode="External"/><Relationship Id="rId39" Type="http://schemas.openxmlformats.org/officeDocument/2006/relationships/hyperlink" Target="https://meatophum.biz/report/accounting/account_statement?start_date=2026-04-01&amp;end_date=2026-04-30&amp;branch_id=17&amp;chart_of_account_id=59030" TargetMode="External"/><Relationship Id="rId265" Type="http://schemas.openxmlformats.org/officeDocument/2006/relationships/hyperlink" Target="https://meatophum.biz/report/accounting/account_statement?start_date=2026-06-01&amp;end_date=2026-06-30&amp;branch_id=17&amp;chart_of_account_id=57968" TargetMode="External"/><Relationship Id="rId286" Type="http://schemas.openxmlformats.org/officeDocument/2006/relationships/hyperlink" Target="https://meatophum.biz/report/accounting/account_statement?start_date=2026-06-01&amp;end_date=2026-06-30&amp;branch_id=17&amp;chart_of_account_id=58065" TargetMode="External"/><Relationship Id="rId50" Type="http://schemas.openxmlformats.org/officeDocument/2006/relationships/hyperlink" Target="https://meatophum.biz/report/accounting/account_statement?start_date=2026-04-01&amp;end_date=2026-04-30&amp;branch_id=17&amp;chart_of_account_id=57968" TargetMode="External"/><Relationship Id="rId104" Type="http://schemas.openxmlformats.org/officeDocument/2006/relationships/hyperlink" Target="https://meatophum.biz/report/accounting/account_statement?start_date=2026-05-01&amp;end_date=2026-05-31&amp;branch_id=17&amp;chart_of_account_id=57525" TargetMode="External"/><Relationship Id="rId125" Type="http://schemas.openxmlformats.org/officeDocument/2006/relationships/hyperlink" Target="https://meatophum.biz/report/accounting/account_statement?start_date=2026-05-01&amp;end_date=2026-05-31&amp;branch_id=17&amp;chart_of_account_id=58066" TargetMode="External"/><Relationship Id="rId146" Type="http://schemas.openxmlformats.org/officeDocument/2006/relationships/hyperlink" Target="https://meatophum.biz/report/accounting/account_statement?start_date=2026-05-01&amp;end_date=2026-05-31&amp;branch_id=17&amp;chart_of_account_id=58249" TargetMode="External"/><Relationship Id="rId167" Type="http://schemas.openxmlformats.org/officeDocument/2006/relationships/hyperlink" Target="https://meatophum.biz/report/accounting/account_statement?start_date=2026-05-01&amp;end_date=2026-05-31&amp;branch_id=17&amp;chart_of_account_id=57965" TargetMode="External"/><Relationship Id="rId188" Type="http://schemas.openxmlformats.org/officeDocument/2006/relationships/hyperlink" Target="https://meatophum.biz/report/accounting/account_statement?start_date=2026-05-01&amp;end_date=2026-05-31&amp;branch_id=17&amp;chart_of_account_id=63263" TargetMode="External"/><Relationship Id="rId311" Type="http://schemas.openxmlformats.org/officeDocument/2006/relationships/hyperlink" Target="https://meatophum.biz/report/accounting/account_statement?start_date=2026-06-01&amp;end_date=2026-06-30&amp;branch_id=17&amp;chart_of_account_id=57870" TargetMode="External"/><Relationship Id="rId332" Type="http://schemas.openxmlformats.org/officeDocument/2006/relationships/hyperlink" Target="https://meatophum.biz/report/accounting/account_statement?start_date=2026-07-01&amp;end_date=2026-07-31&amp;branch_id=17&amp;chart_of_account_id=57729" TargetMode="External"/><Relationship Id="rId353" Type="http://schemas.openxmlformats.org/officeDocument/2006/relationships/hyperlink" Target="https://meatophum.biz/report/accounting/account_statement?start_date=2026-07-01&amp;end_date=2026-07-31&amp;branch_id=17&amp;chart_of_account_id=58235" TargetMode="External"/><Relationship Id="rId374" Type="http://schemas.openxmlformats.org/officeDocument/2006/relationships/hyperlink" Target="https://meatophum.biz/report/accounting/account_statement?start_date=2026-07-01&amp;end_date=2026-07-31&amp;branch_id=17&amp;chart_of_account_id=59030" TargetMode="External"/><Relationship Id="rId395" Type="http://schemas.openxmlformats.org/officeDocument/2006/relationships/hyperlink" Target="https://meatophum.biz/report/accounting/account_statement?start_date=2026-07-01&amp;end_date=2026-07-31&amp;branch_id=17&amp;chart_of_account_id=58042" TargetMode="External"/><Relationship Id="rId409" Type="http://schemas.openxmlformats.org/officeDocument/2006/relationships/hyperlink" Target="https://meatophum.biz/report/accounting/account_statement?start_date=2026-07-01&amp;end_date=2026-07-31&amp;branch_id=17&amp;chart_of_account_id=58234" TargetMode="External"/><Relationship Id="rId71" Type="http://schemas.openxmlformats.org/officeDocument/2006/relationships/hyperlink" Target="https://meatophum.biz/report/accounting/account_statement?start_date=2026-04-01&amp;end_date=2026-04-30&amp;branch_id=17&amp;chart_of_account_id=58065" TargetMode="External"/><Relationship Id="rId92" Type="http://schemas.openxmlformats.org/officeDocument/2006/relationships/hyperlink" Target="https://meatophum.biz/report/accounting/account_statement?start_date=2026-04-01&amp;end_date=2026-04-30&amp;branch_id=17&amp;chart_of_account_id=57868" TargetMode="External"/><Relationship Id="rId213" Type="http://schemas.openxmlformats.org/officeDocument/2006/relationships/hyperlink" Target="https://meatophum.biz/report/accounting/account_statement?start_date=2026-06-01&amp;end_date=2026-06-30&amp;branch_id=17&amp;chart_of_account_id=57599" TargetMode="External"/><Relationship Id="rId234" Type="http://schemas.openxmlformats.org/officeDocument/2006/relationships/hyperlink" Target="https://meatophum.biz/report/accounting/account_statement?start_date=2026-06-01&amp;end_date=2026-06-30&amp;branch_id=17&amp;chart_of_account_id=101419" TargetMode="External"/><Relationship Id="rId420" Type="http://schemas.openxmlformats.org/officeDocument/2006/relationships/hyperlink" Target="https://meatophum.biz/report/accounting/account_statement?start_date=2026-07-01&amp;end_date=2026-07-31&amp;branch_id=17&amp;chart_of_account_id=63263" TargetMode="External"/><Relationship Id="rId2" Type="http://schemas.openxmlformats.org/officeDocument/2006/relationships/hyperlink" Target="https://meatophum.biz/report/accounting/account_statement?start_date=2026-04-01&amp;end_date=2026-04-30&amp;branch_id=17&amp;chart_of_account_id=57599" TargetMode="External"/><Relationship Id="rId29" Type="http://schemas.openxmlformats.org/officeDocument/2006/relationships/hyperlink" Target="https://meatophum.biz/report/accounting/account_statement?start_date=2026-04-01&amp;end_date=2026-04-30&amp;branch_id=17&amp;chart_of_account_id=58235" TargetMode="External"/><Relationship Id="rId255" Type="http://schemas.openxmlformats.org/officeDocument/2006/relationships/hyperlink" Target="https://meatophum.biz/report/accounting/account_statement?start_date=2026-06-01&amp;end_date=2026-06-30&amp;branch_id=17&amp;chart_of_account_id=59030" TargetMode="External"/><Relationship Id="rId276" Type="http://schemas.openxmlformats.org/officeDocument/2006/relationships/hyperlink" Target="https://meatophum.biz/report/accounting/account_statement?start_date=2026-06-01&amp;end_date=2026-06-30&amp;branch_id=17&amp;chart_of_account_id=58042" TargetMode="External"/><Relationship Id="rId297" Type="http://schemas.openxmlformats.org/officeDocument/2006/relationships/hyperlink" Target="https://meatophum.biz/report/accounting/account_statement?start_date=2026-06-01&amp;end_date=2026-06-30&amp;branch_id=17&amp;chart_of_account_id=58436" TargetMode="External"/><Relationship Id="rId441" Type="http://schemas.openxmlformats.org/officeDocument/2006/relationships/hyperlink" Target="https://meatophum.biz/report/accounting/account_statement?start_date=2026-07-01&amp;end_date=2026-07-31&amp;branch_id=17&amp;chart_of_account_id=101420" TargetMode="External"/><Relationship Id="rId40" Type="http://schemas.openxmlformats.org/officeDocument/2006/relationships/hyperlink" Target="https://meatophum.biz/report/accounting/account_statement?start_date=2026-04-01&amp;end_date=2026-04-30&amp;branch_id=17&amp;chart_of_account_id=59030" TargetMode="External"/><Relationship Id="rId115" Type="http://schemas.openxmlformats.org/officeDocument/2006/relationships/hyperlink" Target="https://meatophum.biz/report/accounting/account_statement?start_date=2026-05-01&amp;end_date=2026-05-31&amp;branch_id=17&amp;chart_of_account_id=57370" TargetMode="External"/><Relationship Id="rId136" Type="http://schemas.openxmlformats.org/officeDocument/2006/relationships/hyperlink" Target="https://meatophum.biz/report/accounting/account_statement?start_date=2026-05-01&amp;end_date=2026-05-31&amp;branch_id=17&amp;chart_of_account_id=58233" TargetMode="External"/><Relationship Id="rId157" Type="http://schemas.openxmlformats.org/officeDocument/2006/relationships/hyperlink" Target="https://meatophum.biz/report/accounting/account_statement?start_date=2026-05-01&amp;end_date=2026-05-31&amp;branch_id=17&amp;chart_of_account_id=58236" TargetMode="External"/><Relationship Id="rId178" Type="http://schemas.openxmlformats.org/officeDocument/2006/relationships/hyperlink" Target="https://meatophum.biz/report/accounting/account_statement?start_date=2026-05-01&amp;end_date=2026-05-31&amp;branch_id=17&amp;chart_of_account_id=58064" TargetMode="External"/><Relationship Id="rId301" Type="http://schemas.openxmlformats.org/officeDocument/2006/relationships/hyperlink" Target="https://meatophum.biz/report/accounting/account_statement?start_date=2026-06-01&amp;end_date=2026-06-30&amp;branch_id=17&amp;chart_of_account_id=58321" TargetMode="External"/><Relationship Id="rId322" Type="http://schemas.openxmlformats.org/officeDocument/2006/relationships/hyperlink" Target="https://meatophum.biz/report/accounting/account_statement?start_date=2026-07-01&amp;end_date=2026-07-31&amp;branch_id=17&amp;chart_of_account_id=57599" TargetMode="External"/><Relationship Id="rId343" Type="http://schemas.openxmlformats.org/officeDocument/2006/relationships/hyperlink" Target="https://meatophum.biz/report/accounting/account_statement?start_date=2026-07-01&amp;end_date=2026-07-31&amp;branch_id=17&amp;chart_of_account_id=57124" TargetMode="External"/><Relationship Id="rId364" Type="http://schemas.openxmlformats.org/officeDocument/2006/relationships/hyperlink" Target="https://meatophum.biz/report/accounting/account_statement?start_date=2026-07-01&amp;end_date=2026-07-31&amp;branch_id=17&amp;chart_of_account_id=58125" TargetMode="External"/><Relationship Id="rId61" Type="http://schemas.openxmlformats.org/officeDocument/2006/relationships/hyperlink" Target="https://meatophum.biz/report/accounting/account_statement?start_date=2026-04-01&amp;end_date=2026-04-30&amp;branch_id=17&amp;chart_of_account_id=58217" TargetMode="External"/><Relationship Id="rId82" Type="http://schemas.openxmlformats.org/officeDocument/2006/relationships/hyperlink" Target="https://meatophum.biz/report/accounting/account_statement?start_date=2026-04-01&amp;end_date=2026-04-30&amp;branch_id=17&amp;chart_of_account_id=58436" TargetMode="External"/><Relationship Id="rId199" Type="http://schemas.openxmlformats.org/officeDocument/2006/relationships/hyperlink" Target="https://meatophum.biz/report/accounting/account_statement?start_date=2026-05-01&amp;end_date=2026-05-31&amp;branch_id=17&amp;chart_of_account_id=58321" TargetMode="External"/><Relationship Id="rId203" Type="http://schemas.openxmlformats.org/officeDocument/2006/relationships/hyperlink" Target="https://meatophum.biz/report/accounting/account_statement?start_date=2026-05-01&amp;end_date=2026-05-31&amp;branch_id=17&amp;chart_of_account_id=57868" TargetMode="External"/><Relationship Id="rId385" Type="http://schemas.openxmlformats.org/officeDocument/2006/relationships/hyperlink" Target="https://meatophum.biz/report/accounting/account_statement?start_date=2026-07-01&amp;end_date=2026-07-31&amp;branch_id=17&amp;chart_of_account_id=57968" TargetMode="External"/><Relationship Id="rId19" Type="http://schemas.openxmlformats.org/officeDocument/2006/relationships/hyperlink" Target="https://meatophum.biz/report/accounting/account_statement?start_date=2026-04-01&amp;end_date=2026-04-30&amp;branch_id=17&amp;chart_of_account_id=57124" TargetMode="External"/><Relationship Id="rId224" Type="http://schemas.openxmlformats.org/officeDocument/2006/relationships/hyperlink" Target="https://meatophum.biz/report/accounting/account_statement?start_date=2026-06-01&amp;end_date=2026-06-30&amp;branch_id=17&amp;chart_of_account_id=57600" TargetMode="External"/><Relationship Id="rId245" Type="http://schemas.openxmlformats.org/officeDocument/2006/relationships/hyperlink" Target="https://meatophum.biz/report/accounting/account_statement?start_date=2026-06-01&amp;end_date=2026-06-30&amp;branch_id=17&amp;chart_of_account_id=58233" TargetMode="External"/><Relationship Id="rId266" Type="http://schemas.openxmlformats.org/officeDocument/2006/relationships/hyperlink" Target="https://meatophum.biz/report/accounting/account_statement?start_date=2026-06-01&amp;end_date=2026-06-30&amp;branch_id=17&amp;chart_of_account_id=57968" TargetMode="External"/><Relationship Id="rId287" Type="http://schemas.openxmlformats.org/officeDocument/2006/relationships/hyperlink" Target="https://meatophum.biz/report/accounting/account_statement?start_date=2026-06-01&amp;end_date=2026-06-30&amp;branch_id=17&amp;chart_of_account_id=58065" TargetMode="External"/><Relationship Id="rId410" Type="http://schemas.openxmlformats.org/officeDocument/2006/relationships/hyperlink" Target="https://meatophum.biz/report/accounting/account_statement?start_date=2026-07-01&amp;end_date=2026-07-31&amp;branch_id=17&amp;chart_of_account_id=58234" TargetMode="External"/><Relationship Id="rId431" Type="http://schemas.openxmlformats.org/officeDocument/2006/relationships/hyperlink" Target="https://meatophum.biz/report/accounting/account_statement?start_date=2026-07-01&amp;end_date=2026-07-31&amp;branch_id=17&amp;chart_of_account_id=58321" TargetMode="External"/><Relationship Id="rId30" Type="http://schemas.openxmlformats.org/officeDocument/2006/relationships/hyperlink" Target="https://meatophum.biz/report/accounting/account_statement?start_date=2026-04-01&amp;end_date=2026-04-30&amp;branch_id=17&amp;chart_of_account_id=58235" TargetMode="External"/><Relationship Id="rId105" Type="http://schemas.openxmlformats.org/officeDocument/2006/relationships/hyperlink" Target="https://meatophum.biz/report/accounting/account_statement?start_date=2026-05-01&amp;end_date=2026-05-31&amp;branch_id=17&amp;chart_of_account_id=57729" TargetMode="External"/><Relationship Id="rId126" Type="http://schemas.openxmlformats.org/officeDocument/2006/relationships/hyperlink" Target="https://meatophum.biz/report/accounting/account_statement?start_date=2026-05-01&amp;end_date=2026-05-31&amp;branch_id=17&amp;chart_of_account_id=58066" TargetMode="External"/><Relationship Id="rId147" Type="http://schemas.openxmlformats.org/officeDocument/2006/relationships/hyperlink" Target="https://meatophum.biz/report/accounting/account_statement?start_date=2026-05-01&amp;end_date=2026-05-31&amp;branch_id=17&amp;chart_of_account_id=58249" TargetMode="External"/><Relationship Id="rId168" Type="http://schemas.openxmlformats.org/officeDocument/2006/relationships/hyperlink" Target="https://meatophum.biz/report/accounting/account_statement?start_date=2026-05-01&amp;end_date=2026-05-31&amp;branch_id=17&amp;chart_of_account_id=57965" TargetMode="External"/><Relationship Id="rId312" Type="http://schemas.openxmlformats.org/officeDocument/2006/relationships/hyperlink" Target="https://meatophum.biz/report/accounting/account_statement?start_date=2026-06-01&amp;end_date=2026-06-30&amp;branch_id=17&amp;chart_of_account_id=57870" TargetMode="External"/><Relationship Id="rId333" Type="http://schemas.openxmlformats.org/officeDocument/2006/relationships/hyperlink" Target="https://meatophum.biz/report/accounting/account_statement?start_date=2026-07-01&amp;end_date=2026-07-31&amp;branch_id=17&amp;chart_of_account_id=57600" TargetMode="External"/><Relationship Id="rId354" Type="http://schemas.openxmlformats.org/officeDocument/2006/relationships/hyperlink" Target="https://meatophum.biz/report/accounting/account_statement?start_date=2026-07-01&amp;end_date=2026-07-31&amp;branch_id=17&amp;chart_of_account_id=58235" TargetMode="External"/><Relationship Id="rId51" Type="http://schemas.openxmlformats.org/officeDocument/2006/relationships/hyperlink" Target="https://meatophum.biz/report/accounting/account_statement?start_date=2026-04-01&amp;end_date=2026-04-30&amp;branch_id=17&amp;chart_of_account_id=57968" TargetMode="External"/><Relationship Id="rId72" Type="http://schemas.openxmlformats.org/officeDocument/2006/relationships/hyperlink" Target="https://meatophum.biz/report/accounting/account_statement?start_date=2026-04-01&amp;end_date=2026-04-30&amp;branch_id=17&amp;chart_of_account_id=58065" TargetMode="External"/><Relationship Id="rId93" Type="http://schemas.openxmlformats.org/officeDocument/2006/relationships/hyperlink" Target="https://meatophum.biz/report/accounting/account_statement?start_date=2026-04-01&amp;end_date=2026-04-30&amp;branch_id=17&amp;chart_of_account_id=101420" TargetMode="External"/><Relationship Id="rId189" Type="http://schemas.openxmlformats.org/officeDocument/2006/relationships/hyperlink" Target="https://meatophum.biz/report/accounting/account_statement?start_date=2026-05-01&amp;end_date=2026-05-31&amp;branch_id=17&amp;chart_of_account_id=58123" TargetMode="External"/><Relationship Id="rId375" Type="http://schemas.openxmlformats.org/officeDocument/2006/relationships/hyperlink" Target="https://meatophum.biz/report/accounting/account_statement?start_date=2026-07-01&amp;end_date=2026-07-31&amp;branch_id=17&amp;chart_of_account_id=59030" TargetMode="External"/><Relationship Id="rId396" Type="http://schemas.openxmlformats.org/officeDocument/2006/relationships/hyperlink" Target="https://meatophum.biz/report/accounting/account_statement?start_date=2026-07-01&amp;end_date=2026-07-31&amp;branch_id=17&amp;chart_of_account_id=58042" TargetMode="External"/><Relationship Id="rId3" Type="http://schemas.openxmlformats.org/officeDocument/2006/relationships/hyperlink" Target="https://meatophum.biz/report/accounting/account_statement?start_date=2026-04-01&amp;end_date=2026-04-30&amp;branch_id=17&amp;chart_of_account_id=57599" TargetMode="External"/><Relationship Id="rId214" Type="http://schemas.openxmlformats.org/officeDocument/2006/relationships/hyperlink" Target="https://meatophum.biz/report/accounting/account_statement?start_date=2026-06-01&amp;end_date=2026-06-30&amp;branch_id=17&amp;chart_of_account_id=57599" TargetMode="External"/><Relationship Id="rId235" Type="http://schemas.openxmlformats.org/officeDocument/2006/relationships/hyperlink" Target="https://meatophum.biz/report/accounting/account_statement?start_date=2026-06-01&amp;end_date=2026-06-30&amp;branch_id=17&amp;chart_of_account_id=101419" TargetMode="External"/><Relationship Id="rId256" Type="http://schemas.openxmlformats.org/officeDocument/2006/relationships/hyperlink" Target="https://meatophum.biz/report/accounting/account_statement?start_date=2026-06-01&amp;end_date=2026-06-30&amp;branch_id=17&amp;chart_of_account_id=59030" TargetMode="External"/><Relationship Id="rId277" Type="http://schemas.openxmlformats.org/officeDocument/2006/relationships/hyperlink" Target="https://meatophum.biz/report/accounting/account_statement?start_date=2026-06-01&amp;end_date=2026-06-30&amp;branch_id=17&amp;chart_of_account_id=58217" TargetMode="External"/><Relationship Id="rId298" Type="http://schemas.openxmlformats.org/officeDocument/2006/relationships/hyperlink" Target="https://meatophum.biz/report/accounting/account_statement?start_date=2026-06-01&amp;end_date=2026-06-30&amp;branch_id=17&amp;chart_of_account_id=58436" TargetMode="External"/><Relationship Id="rId400" Type="http://schemas.openxmlformats.org/officeDocument/2006/relationships/hyperlink" Target="https://meatophum.biz/report/accounting/account_statement?start_date=2026-07-01&amp;end_date=2026-07-31&amp;branch_id=17&amp;chart_of_account_id=58217" TargetMode="External"/><Relationship Id="rId421" Type="http://schemas.openxmlformats.org/officeDocument/2006/relationships/hyperlink" Target="https://meatophum.biz/report/accounting/account_statement?start_date=2026-07-01&amp;end_date=2026-07-31&amp;branch_id=17&amp;chart_of_account_id=58123" TargetMode="External"/><Relationship Id="rId442" Type="http://schemas.openxmlformats.org/officeDocument/2006/relationships/hyperlink" Target="https://meatophum.biz/report/accounting/account_statement?start_date=2026-07-01&amp;end_date=2026-07-31&amp;branch_id=17&amp;chart_of_account_id=101420" TargetMode="External"/><Relationship Id="rId116" Type="http://schemas.openxmlformats.org/officeDocument/2006/relationships/hyperlink" Target="https://meatophum.biz/report/accounting/account_statement?start_date=2026-05-01&amp;end_date=2026-05-31&amp;branch_id=17&amp;chart_of_account_id=57370" TargetMode="External"/><Relationship Id="rId137" Type="http://schemas.openxmlformats.org/officeDocument/2006/relationships/hyperlink" Target="https://meatophum.biz/report/accounting/account_statement?start_date=2026-05-01&amp;end_date=2026-05-31&amp;branch_id=17&amp;chart_of_account_id=58125" TargetMode="External"/><Relationship Id="rId158" Type="http://schemas.openxmlformats.org/officeDocument/2006/relationships/hyperlink" Target="https://meatophum.biz/report/accounting/account_statement?start_date=2026-05-01&amp;end_date=2026-05-31&amp;branch_id=17&amp;chart_of_account_id=58236" TargetMode="External"/><Relationship Id="rId302" Type="http://schemas.openxmlformats.org/officeDocument/2006/relationships/hyperlink" Target="https://meatophum.biz/report/accounting/account_statement?start_date=2026-06-01&amp;end_date=2026-06-30&amp;branch_id=17&amp;chart_of_account_id=58321" TargetMode="External"/><Relationship Id="rId323" Type="http://schemas.openxmlformats.org/officeDocument/2006/relationships/hyperlink" Target="https://meatophum.biz/report/accounting/account_statement?start_date=2026-07-01&amp;end_date=2026-07-31&amp;branch_id=17&amp;chart_of_account_id=57599" TargetMode="External"/><Relationship Id="rId344" Type="http://schemas.openxmlformats.org/officeDocument/2006/relationships/hyperlink" Target="https://meatophum.biz/report/accounting/account_statement?start_date=2026-07-01&amp;end_date=2026-07-31&amp;branch_id=17&amp;chart_of_account_id=57124" TargetMode="External"/><Relationship Id="rId20" Type="http://schemas.openxmlformats.org/officeDocument/2006/relationships/hyperlink" Target="https://meatophum.biz/report/accounting/account_statement?start_date=2026-04-01&amp;end_date=2026-04-30&amp;branch_id=17&amp;chart_of_account_id=57124" TargetMode="External"/><Relationship Id="rId41" Type="http://schemas.openxmlformats.org/officeDocument/2006/relationships/hyperlink" Target="https://meatophum.biz/report/accounting/account_statement?start_date=2026-04-01&amp;end_date=2026-04-30&amp;branch_id=17&amp;chart_of_account_id=57864" TargetMode="External"/><Relationship Id="rId62" Type="http://schemas.openxmlformats.org/officeDocument/2006/relationships/hyperlink" Target="https://meatophum.biz/report/accounting/account_statement?start_date=2026-04-01&amp;end_date=2026-04-30&amp;branch_id=17&amp;chart_of_account_id=58217" TargetMode="External"/><Relationship Id="rId83" Type="http://schemas.openxmlformats.org/officeDocument/2006/relationships/hyperlink" Target="https://meatophum.biz/report/accounting/account_statement?start_date=2026-04-01&amp;end_date=2026-04-30&amp;branch_id=17&amp;chart_of_account_id=58436" TargetMode="External"/><Relationship Id="rId179" Type="http://schemas.openxmlformats.org/officeDocument/2006/relationships/hyperlink" Target="https://meatophum.biz/report/accounting/account_statement?start_date=2026-05-01&amp;end_date=2026-05-31&amp;branch_id=17&amp;chart_of_account_id=58064" TargetMode="External"/><Relationship Id="rId365" Type="http://schemas.openxmlformats.org/officeDocument/2006/relationships/hyperlink" Target="https://meatophum.biz/report/accounting/account_statement?start_date=2026-07-01&amp;end_date=2026-07-31&amp;branch_id=17&amp;chart_of_account_id=58248" TargetMode="External"/><Relationship Id="rId386" Type="http://schemas.openxmlformats.org/officeDocument/2006/relationships/hyperlink" Target="https://meatophum.biz/report/accounting/account_statement?start_date=2026-07-01&amp;end_date=2026-07-31&amp;branch_id=17&amp;chart_of_account_id=57968" TargetMode="External"/><Relationship Id="rId190" Type="http://schemas.openxmlformats.org/officeDocument/2006/relationships/hyperlink" Target="https://meatophum.biz/report/accounting/account_statement?start_date=2026-05-01&amp;end_date=2026-05-31&amp;branch_id=17&amp;chart_of_account_id=58123" TargetMode="External"/><Relationship Id="rId204" Type="http://schemas.openxmlformats.org/officeDocument/2006/relationships/hyperlink" Target="https://meatophum.biz/report/accounting/account_statement?start_date=2026-05-01&amp;end_date=2026-05-31&amp;branch_id=17&amp;chart_of_account_id=57868" TargetMode="External"/><Relationship Id="rId225" Type="http://schemas.openxmlformats.org/officeDocument/2006/relationships/hyperlink" Target="https://meatophum.biz/report/accounting/account_statement?start_date=2026-06-01&amp;end_date=2026-06-30&amp;branch_id=17&amp;chart_of_account_id=57370" TargetMode="External"/><Relationship Id="rId246" Type="http://schemas.openxmlformats.org/officeDocument/2006/relationships/hyperlink" Target="https://meatophum.biz/report/accounting/account_statement?start_date=2026-06-01&amp;end_date=2026-06-30&amp;branch_id=17&amp;chart_of_account_id=58233" TargetMode="External"/><Relationship Id="rId267" Type="http://schemas.openxmlformats.org/officeDocument/2006/relationships/hyperlink" Target="https://meatophum.biz/report/accounting/account_statement?start_date=2026-06-01&amp;end_date=2026-06-30&amp;branch_id=17&amp;chart_of_account_id=57968" TargetMode="External"/><Relationship Id="rId288" Type="http://schemas.openxmlformats.org/officeDocument/2006/relationships/hyperlink" Target="https://meatophum.biz/report/accounting/account_statement?start_date=2026-06-01&amp;end_date=2026-06-30&amp;branch_id=17&amp;chart_of_account_id=58065" TargetMode="External"/><Relationship Id="rId411" Type="http://schemas.openxmlformats.org/officeDocument/2006/relationships/hyperlink" Target="https://meatophum.biz/report/accounting/account_statement?start_date=2026-07-01&amp;end_date=2026-07-31&amp;branch_id=17&amp;chart_of_account_id=58234" TargetMode="External"/><Relationship Id="rId432" Type="http://schemas.openxmlformats.org/officeDocument/2006/relationships/hyperlink" Target="https://meatophum.biz/report/accounting/account_statement?start_date=2026-07-01&amp;end_date=2026-07-31&amp;branch_id=17&amp;chart_of_account_id=58321" TargetMode="External"/><Relationship Id="rId106" Type="http://schemas.openxmlformats.org/officeDocument/2006/relationships/hyperlink" Target="https://meatophum.biz/report/accounting/account_statement?start_date=2026-05-01&amp;end_date=2026-05-31&amp;branch_id=17&amp;chart_of_account_id=57729" TargetMode="External"/><Relationship Id="rId127" Type="http://schemas.openxmlformats.org/officeDocument/2006/relationships/hyperlink" Target="https://meatophum.biz/report/accounting/account_statement?start_date=2026-05-01&amp;end_date=2026-05-31&amp;branch_id=17&amp;chart_of_account_id=58066" TargetMode="External"/><Relationship Id="rId313" Type="http://schemas.openxmlformats.org/officeDocument/2006/relationships/hyperlink" Target="https://meatophum.biz/report/accounting/account_statement?start_date=2026-06-01&amp;end_date=2026-06-30&amp;branch_id=17&amp;chart_of_account_id=58067" TargetMode="External"/><Relationship Id="rId10" Type="http://schemas.openxmlformats.org/officeDocument/2006/relationships/hyperlink" Target="https://meatophum.biz/report/accounting/account_statement?start_date=2026-04-01&amp;end_date=2026-04-30&amp;branch_id=17&amp;chart_of_account_id=57600" TargetMode="External"/><Relationship Id="rId31" Type="http://schemas.openxmlformats.org/officeDocument/2006/relationships/hyperlink" Target="https://meatophum.biz/report/accounting/account_statement?start_date=2026-04-01&amp;end_date=2026-04-30&amp;branch_id=17&amp;chart_of_account_id=58235" TargetMode="External"/><Relationship Id="rId52" Type="http://schemas.openxmlformats.org/officeDocument/2006/relationships/hyperlink" Target="https://meatophum.biz/report/accounting/account_statement?start_date=2026-04-01&amp;end_date=2026-04-30&amp;branch_id=17&amp;chart_of_account_id=57968" TargetMode="External"/><Relationship Id="rId73" Type="http://schemas.openxmlformats.org/officeDocument/2006/relationships/hyperlink" Target="https://meatophum.biz/report/accounting/account_statement?start_date=2026-04-01&amp;end_date=2026-04-30&amp;branch_id=17&amp;chart_of_account_id=63263" TargetMode="External"/><Relationship Id="rId94" Type="http://schemas.openxmlformats.org/officeDocument/2006/relationships/hyperlink" Target="https://meatophum.biz/report/accounting/account_statement?start_date=2026-04-01&amp;end_date=2026-04-30&amp;branch_id=17&amp;chart_of_account_id=101420" TargetMode="External"/><Relationship Id="rId148" Type="http://schemas.openxmlformats.org/officeDocument/2006/relationships/hyperlink" Target="https://meatophum.biz/report/accounting/account_statement?start_date=2026-05-01&amp;end_date=2026-05-31&amp;branch_id=17&amp;chart_of_account_id=58249" TargetMode="External"/><Relationship Id="rId169" Type="http://schemas.openxmlformats.org/officeDocument/2006/relationships/hyperlink" Target="https://meatophum.biz/report/accounting/account_statement?start_date=2026-05-01&amp;end_date=2026-05-31&amp;branch_id=17&amp;chart_of_account_id=58042" TargetMode="External"/><Relationship Id="rId334" Type="http://schemas.openxmlformats.org/officeDocument/2006/relationships/hyperlink" Target="https://meatophum.biz/report/accounting/account_statement?start_date=2026-07-01&amp;end_date=2026-07-31&amp;branch_id=17&amp;chart_of_account_id=57600" TargetMode="External"/><Relationship Id="rId355" Type="http://schemas.openxmlformats.org/officeDocument/2006/relationships/hyperlink" Target="https://meatophum.biz/report/accounting/account_statement?start_date=2026-07-01&amp;end_date=2026-07-31&amp;branch_id=17&amp;chart_of_account_id=58235" TargetMode="External"/><Relationship Id="rId376" Type="http://schemas.openxmlformats.org/officeDocument/2006/relationships/hyperlink" Target="https://meatophum.biz/report/accounting/account_statement?start_date=2026-07-01&amp;end_date=2026-07-31&amp;branch_id=17&amp;chart_of_account_id=59030" TargetMode="External"/><Relationship Id="rId397" Type="http://schemas.openxmlformats.org/officeDocument/2006/relationships/hyperlink" Target="https://meatophum.biz/report/accounting/account_statement?start_date=2026-07-01&amp;end_date=2026-07-31&amp;branch_id=17&amp;chart_of_account_id=58217" TargetMode="External"/><Relationship Id="rId4" Type="http://schemas.openxmlformats.org/officeDocument/2006/relationships/hyperlink" Target="https://meatophum.biz/report/accounting/account_statement?start_date=2026-04-01&amp;end_date=2026-04-30&amp;branch_id=17&amp;chart_of_account_id=57599" TargetMode="External"/><Relationship Id="rId180" Type="http://schemas.openxmlformats.org/officeDocument/2006/relationships/hyperlink" Target="https://meatophum.biz/report/accounting/account_statement?start_date=2026-05-01&amp;end_date=2026-05-31&amp;branch_id=17&amp;chart_of_account_id=58064" TargetMode="External"/><Relationship Id="rId215" Type="http://schemas.openxmlformats.org/officeDocument/2006/relationships/hyperlink" Target="https://meatophum.biz/report/accounting/account_statement?start_date=2026-06-01&amp;end_date=2026-06-30&amp;branch_id=17&amp;chart_of_account_id=57599" TargetMode="External"/><Relationship Id="rId236" Type="http://schemas.openxmlformats.org/officeDocument/2006/relationships/hyperlink" Target="https://meatophum.biz/report/accounting/account_statement?start_date=2026-06-01&amp;end_date=2026-06-30&amp;branch_id=17&amp;chart_of_account_id=101419" TargetMode="External"/><Relationship Id="rId257" Type="http://schemas.openxmlformats.org/officeDocument/2006/relationships/hyperlink" Target="https://meatophum.biz/report/accounting/account_statement?start_date=2026-06-01&amp;end_date=2026-06-30&amp;branch_id=17&amp;chart_of_account_id=57864" TargetMode="External"/><Relationship Id="rId278" Type="http://schemas.openxmlformats.org/officeDocument/2006/relationships/hyperlink" Target="https://meatophum.biz/report/accounting/account_statement?start_date=2026-06-01&amp;end_date=2026-06-30&amp;branch_id=17&amp;chart_of_account_id=58217" TargetMode="External"/><Relationship Id="rId401" Type="http://schemas.openxmlformats.org/officeDocument/2006/relationships/hyperlink" Target="https://meatophum.biz/report/accounting/account_statement?start_date=2026-07-01&amp;end_date=2026-07-31&amp;branch_id=17&amp;chart_of_account_id=57866" TargetMode="External"/><Relationship Id="rId422" Type="http://schemas.openxmlformats.org/officeDocument/2006/relationships/hyperlink" Target="https://meatophum.biz/report/accounting/account_statement?start_date=2026-07-01&amp;end_date=2026-07-31&amp;branch_id=17&amp;chart_of_account_id=58123" TargetMode="External"/><Relationship Id="rId443" Type="http://schemas.openxmlformats.org/officeDocument/2006/relationships/hyperlink" Target="https://meatophum.biz/report/accounting/account_statement?start_date=2026-07-01&amp;end_date=2026-07-31&amp;branch_id=17&amp;chart_of_account_id=101420" TargetMode="External"/><Relationship Id="rId303" Type="http://schemas.openxmlformats.org/officeDocument/2006/relationships/hyperlink" Target="https://meatophum.biz/report/accounting/account_statement?start_date=2026-06-01&amp;end_date=2026-06-30&amp;branch_id=17&amp;chart_of_account_id=58321" TargetMode="External"/><Relationship Id="rId42" Type="http://schemas.openxmlformats.org/officeDocument/2006/relationships/hyperlink" Target="https://meatophum.biz/report/accounting/account_statement?start_date=2026-04-01&amp;end_date=2026-04-30&amp;branch_id=17&amp;chart_of_account_id=57864" TargetMode="External"/><Relationship Id="rId84" Type="http://schemas.openxmlformats.org/officeDocument/2006/relationships/hyperlink" Target="https://meatophum.biz/report/accounting/account_statement?start_date=2026-04-01&amp;end_date=2026-04-30&amp;branch_id=17&amp;chart_of_account_id=58436" TargetMode="External"/><Relationship Id="rId138" Type="http://schemas.openxmlformats.org/officeDocument/2006/relationships/hyperlink" Target="https://meatophum.biz/report/accounting/account_statement?start_date=2026-05-01&amp;end_date=2026-05-31&amp;branch_id=17&amp;chart_of_account_id=58125" TargetMode="External"/><Relationship Id="rId345" Type="http://schemas.openxmlformats.org/officeDocument/2006/relationships/hyperlink" Target="https://meatophum.biz/report/accounting/account_statement?start_date=2026-07-01&amp;end_date=2026-07-31&amp;branch_id=17&amp;chart_of_account_id=101419" TargetMode="External"/><Relationship Id="rId387" Type="http://schemas.openxmlformats.org/officeDocument/2006/relationships/hyperlink" Target="https://meatophum.biz/report/accounting/account_statement?start_date=2026-07-01&amp;end_date=2026-07-31&amp;branch_id=17&amp;chart_of_account_id=57968" TargetMode="External"/><Relationship Id="rId191" Type="http://schemas.openxmlformats.org/officeDocument/2006/relationships/hyperlink" Target="https://meatophum.biz/report/accounting/account_statement?start_date=2026-05-01&amp;end_date=2026-05-31&amp;branch_id=17&amp;chart_of_account_id=58123" TargetMode="External"/><Relationship Id="rId205" Type="http://schemas.openxmlformats.org/officeDocument/2006/relationships/hyperlink" Target="https://meatophum.biz/report/accounting/account_statement?start_date=2026-05-01&amp;end_date=2026-05-31&amp;branch_id=17&amp;chart_of_account_id=58067" TargetMode="External"/><Relationship Id="rId247" Type="http://schemas.openxmlformats.org/officeDocument/2006/relationships/hyperlink" Target="https://meatophum.biz/report/accounting/account_statement?start_date=2026-06-01&amp;end_date=2026-06-30&amp;branch_id=17&amp;chart_of_account_id=58233" TargetMode="External"/><Relationship Id="rId412" Type="http://schemas.openxmlformats.org/officeDocument/2006/relationships/hyperlink" Target="https://meatophum.biz/report/accounting/account_statement?start_date=2026-07-01&amp;end_date=2026-07-31&amp;branch_id=17&amp;chart_of_account_id=58234" TargetMode="External"/><Relationship Id="rId107" Type="http://schemas.openxmlformats.org/officeDocument/2006/relationships/hyperlink" Target="https://meatophum.biz/report/accounting/account_statement?start_date=2026-05-01&amp;end_date=2026-05-31&amp;branch_id=17&amp;chart_of_account_id=57729" TargetMode="External"/><Relationship Id="rId289" Type="http://schemas.openxmlformats.org/officeDocument/2006/relationships/hyperlink" Target="https://meatophum.biz/report/accounting/account_statement?start_date=2026-06-01&amp;end_date=2026-06-30&amp;branch_id=17&amp;chart_of_account_id=63263" TargetMode="External"/><Relationship Id="rId11" Type="http://schemas.openxmlformats.org/officeDocument/2006/relationships/hyperlink" Target="https://meatophum.biz/report/accounting/account_statement?start_date=2026-04-01&amp;end_date=2026-04-30&amp;branch_id=17&amp;chart_of_account_id=57600" TargetMode="External"/><Relationship Id="rId53" Type="http://schemas.openxmlformats.org/officeDocument/2006/relationships/hyperlink" Target="https://meatophum.biz/report/accounting/account_statement?start_date=2026-04-01&amp;end_date=2026-04-30&amp;branch_id=17&amp;chart_of_account_id=57965" TargetMode="External"/><Relationship Id="rId149" Type="http://schemas.openxmlformats.org/officeDocument/2006/relationships/hyperlink" Target="https://meatophum.biz/report/accounting/account_statement?start_date=2026-05-01&amp;end_date=2026-05-31&amp;branch_id=17&amp;chart_of_account_id=57864" TargetMode="External"/><Relationship Id="rId314" Type="http://schemas.openxmlformats.org/officeDocument/2006/relationships/hyperlink" Target="https://meatophum.biz/report/accounting/account_statement?start_date=2026-06-01&amp;end_date=2026-06-30&amp;branch_id=17&amp;chart_of_account_id=58067" TargetMode="External"/><Relationship Id="rId356" Type="http://schemas.openxmlformats.org/officeDocument/2006/relationships/hyperlink" Target="https://meatophum.biz/report/accounting/account_statement?start_date=2026-07-01&amp;end_date=2026-07-31&amp;branch_id=17&amp;chart_of_account_id=58235" TargetMode="External"/><Relationship Id="rId398" Type="http://schemas.openxmlformats.org/officeDocument/2006/relationships/hyperlink" Target="https://meatophum.biz/report/accounting/account_statement?start_date=2026-07-01&amp;end_date=2026-07-31&amp;branch_id=17&amp;chart_of_account_id=58217" TargetMode="External"/><Relationship Id="rId95" Type="http://schemas.openxmlformats.org/officeDocument/2006/relationships/hyperlink" Target="https://meatophum.biz/report/accounting/account_statement?start_date=2026-04-01&amp;end_date=2026-04-30&amp;branch_id=17&amp;chart_of_account_id=101420" TargetMode="External"/><Relationship Id="rId160" Type="http://schemas.openxmlformats.org/officeDocument/2006/relationships/hyperlink" Target="https://meatophum.biz/report/accounting/account_statement?start_date=2026-05-01&amp;end_date=2026-05-31&amp;branch_id=17&amp;chart_of_account_id=58236" TargetMode="External"/><Relationship Id="rId216" Type="http://schemas.openxmlformats.org/officeDocument/2006/relationships/hyperlink" Target="https://meatophum.biz/report/accounting/account_statement?start_date=2026-06-01&amp;end_date=2026-06-30&amp;branch_id=17&amp;chart_of_account_id=57599" TargetMode="External"/><Relationship Id="rId423" Type="http://schemas.openxmlformats.org/officeDocument/2006/relationships/hyperlink" Target="https://meatophum.biz/report/accounting/account_statement?start_date=2026-07-01&amp;end_date=2026-07-31&amp;branch_id=17&amp;chart_of_account_id=58123" TargetMode="External"/><Relationship Id="rId258" Type="http://schemas.openxmlformats.org/officeDocument/2006/relationships/hyperlink" Target="https://meatophum.biz/report/accounting/account_statement?start_date=2026-06-01&amp;end_date=2026-06-30&amp;branch_id=17&amp;chart_of_account_id=57864" TargetMode="External"/><Relationship Id="rId22" Type="http://schemas.openxmlformats.org/officeDocument/2006/relationships/hyperlink" Target="https://meatophum.biz/report/accounting/account_statement?start_date=2026-04-01&amp;end_date=2026-04-30&amp;branch_id=17&amp;chart_of_account_id=101419" TargetMode="External"/><Relationship Id="rId64" Type="http://schemas.openxmlformats.org/officeDocument/2006/relationships/hyperlink" Target="https://meatophum.biz/report/accounting/account_statement?start_date=2026-04-01&amp;end_date=2026-04-30&amp;branch_id=17&amp;chart_of_account_id=58217" TargetMode="External"/><Relationship Id="rId118" Type="http://schemas.openxmlformats.org/officeDocument/2006/relationships/hyperlink" Target="https://meatophum.biz/report/accounting/account_statement?start_date=2026-05-01&amp;end_date=2026-05-31&amp;branch_id=17&amp;chart_of_account_id=57124" TargetMode="External"/><Relationship Id="rId325" Type="http://schemas.openxmlformats.org/officeDocument/2006/relationships/hyperlink" Target="https://meatophum.biz/report/accounting/account_statement?start_date=2026-07-01&amp;end_date=2026-07-31&amp;branch_id=17&amp;chart_of_account_id=57525" TargetMode="External"/><Relationship Id="rId367" Type="http://schemas.openxmlformats.org/officeDocument/2006/relationships/hyperlink" Target="https://meatophum.biz/report/accounting/account_statement?start_date=2026-07-01&amp;end_date=2026-07-31&amp;branch_id=17&amp;chart_of_account_id=58248" TargetMode="External"/><Relationship Id="rId171" Type="http://schemas.openxmlformats.org/officeDocument/2006/relationships/hyperlink" Target="https://meatophum.biz/report/accounting/account_statement?start_date=2026-05-01&amp;end_date=2026-05-31&amp;branch_id=17&amp;chart_of_account_id=58042" TargetMode="External"/><Relationship Id="rId227" Type="http://schemas.openxmlformats.org/officeDocument/2006/relationships/hyperlink" Target="https://meatophum.biz/report/accounting/account_statement?start_date=2026-06-01&amp;end_date=2026-06-30&amp;branch_id=17&amp;chart_of_account_id=57370" TargetMode="External"/><Relationship Id="rId269" Type="http://schemas.openxmlformats.org/officeDocument/2006/relationships/hyperlink" Target="https://meatophum.biz/report/accounting/account_statement?start_date=2026-06-01&amp;end_date=2026-06-30&amp;branch_id=17&amp;chart_of_account_id=57965" TargetMode="External"/><Relationship Id="rId434" Type="http://schemas.openxmlformats.org/officeDocument/2006/relationships/hyperlink" Target="https://meatophum.biz/report/accounting/account_statement?start_date=2026-07-01&amp;end_date=2026-07-31&amp;branch_id=17&amp;chart_of_account_id=57868" TargetMode="External"/><Relationship Id="rId33" Type="http://schemas.openxmlformats.org/officeDocument/2006/relationships/hyperlink" Target="https://meatophum.biz/report/accounting/account_statement?start_date=2026-04-01&amp;end_date=2026-04-30&amp;branch_id=17&amp;chart_of_account_id=58233" TargetMode="External"/><Relationship Id="rId129" Type="http://schemas.openxmlformats.org/officeDocument/2006/relationships/hyperlink" Target="https://meatophum.biz/report/accounting/account_statement?start_date=2026-05-01&amp;end_date=2026-05-31&amp;branch_id=17&amp;chart_of_account_id=58235" TargetMode="External"/><Relationship Id="rId280" Type="http://schemas.openxmlformats.org/officeDocument/2006/relationships/hyperlink" Target="https://meatophum.biz/report/accounting/account_statement?start_date=2026-06-01&amp;end_date=2026-06-30&amp;branch_id=17&amp;chart_of_account_id=58217" TargetMode="External"/><Relationship Id="rId336" Type="http://schemas.openxmlformats.org/officeDocument/2006/relationships/hyperlink" Target="https://meatophum.biz/report/accounting/account_statement?start_date=2026-07-01&amp;end_date=2026-07-31&amp;branch_id=17&amp;chart_of_account_id=57600" TargetMode="External"/><Relationship Id="rId75" Type="http://schemas.openxmlformats.org/officeDocument/2006/relationships/hyperlink" Target="https://meatophum.biz/report/accounting/account_statement?start_date=2026-04-01&amp;end_date=2026-04-30&amp;branch_id=17&amp;chart_of_account_id=63263" TargetMode="External"/><Relationship Id="rId140" Type="http://schemas.openxmlformats.org/officeDocument/2006/relationships/hyperlink" Target="https://meatophum.biz/report/accounting/account_statement?start_date=2026-05-01&amp;end_date=2026-05-31&amp;branch_id=17&amp;chart_of_account_id=58125" TargetMode="External"/><Relationship Id="rId182" Type="http://schemas.openxmlformats.org/officeDocument/2006/relationships/hyperlink" Target="https://meatophum.biz/report/accounting/account_statement?start_date=2026-05-01&amp;end_date=2026-05-31&amp;branch_id=17&amp;chart_of_account_id=58065" TargetMode="External"/><Relationship Id="rId378" Type="http://schemas.openxmlformats.org/officeDocument/2006/relationships/hyperlink" Target="https://meatophum.biz/report/accounting/account_statement?start_date=2026-07-01&amp;end_date=2026-07-31&amp;branch_id=17&amp;chart_of_account_id=57864" TargetMode="External"/><Relationship Id="rId403" Type="http://schemas.openxmlformats.org/officeDocument/2006/relationships/hyperlink" Target="https://meatophum.biz/report/accounting/account_statement?start_date=2026-07-01&amp;end_date=2026-07-31&amp;branch_id=17&amp;chart_of_account_id=57866" TargetMode="External"/><Relationship Id="rId6" Type="http://schemas.openxmlformats.org/officeDocument/2006/relationships/hyperlink" Target="https://meatophum.biz/report/accounting/account_statement?start_date=2026-04-01&amp;end_date=2026-04-30&amp;branch_id=17&amp;chart_of_account_id=57525" TargetMode="External"/><Relationship Id="rId238" Type="http://schemas.openxmlformats.org/officeDocument/2006/relationships/hyperlink" Target="https://meatophum.biz/report/accounting/account_statement?start_date=2026-06-01&amp;end_date=2026-06-30&amp;branch_id=17&amp;chart_of_account_id=58066" TargetMode="External"/><Relationship Id="rId445" Type="http://schemas.openxmlformats.org/officeDocument/2006/relationships/hyperlink" Target="https://meatophum.biz/report/accounting/account_statement?start_date=2026-07-01&amp;end_date=2026-07-31&amp;branch_id=17&amp;chart_of_account_id=57908" TargetMode="External"/><Relationship Id="rId291" Type="http://schemas.openxmlformats.org/officeDocument/2006/relationships/hyperlink" Target="https://meatophum.biz/report/accounting/account_statement?start_date=2026-06-01&amp;end_date=2026-06-30&amp;branch_id=17&amp;chart_of_account_id=63263" TargetMode="External"/><Relationship Id="rId305" Type="http://schemas.openxmlformats.org/officeDocument/2006/relationships/hyperlink" Target="https://meatophum.biz/report/accounting/account_statement?start_date=2026-06-01&amp;end_date=2026-06-30&amp;branch_id=17&amp;chart_of_account_id=57868" TargetMode="External"/><Relationship Id="rId347" Type="http://schemas.openxmlformats.org/officeDocument/2006/relationships/hyperlink" Target="https://meatophum.biz/report/accounting/account_statement?start_date=2026-07-01&amp;end_date=2026-07-31&amp;branch_id=17&amp;chart_of_account_id=101419" TargetMode="External"/><Relationship Id="rId44" Type="http://schemas.openxmlformats.org/officeDocument/2006/relationships/hyperlink" Target="https://meatophum.biz/report/accounting/account_statement?start_date=2026-04-01&amp;end_date=2026-04-30&amp;branch_id=17&amp;chart_of_account_id=57864" TargetMode="External"/><Relationship Id="rId86" Type="http://schemas.openxmlformats.org/officeDocument/2006/relationships/hyperlink" Target="https://meatophum.biz/report/accounting/account_statement?start_date=2026-04-01&amp;end_date=2026-04-30&amp;branch_id=17&amp;chart_of_account_id=58321" TargetMode="External"/><Relationship Id="rId151" Type="http://schemas.openxmlformats.org/officeDocument/2006/relationships/hyperlink" Target="https://meatophum.biz/report/accounting/account_statement?start_date=2026-05-01&amp;end_date=2026-05-31&amp;branch_id=17&amp;chart_of_account_id=57864" TargetMode="External"/><Relationship Id="rId389" Type="http://schemas.openxmlformats.org/officeDocument/2006/relationships/hyperlink" Target="https://meatophum.biz/report/accounting/account_statement?start_date=2026-07-01&amp;end_date=2026-07-31&amp;branch_id=17&amp;chart_of_account_id=57965" TargetMode="External"/><Relationship Id="rId193" Type="http://schemas.openxmlformats.org/officeDocument/2006/relationships/hyperlink" Target="https://meatophum.biz/report/accounting/account_statement?start_date=2026-05-01&amp;end_date=2026-05-31&amp;branch_id=17&amp;chart_of_account_id=58436" TargetMode="External"/><Relationship Id="rId207" Type="http://schemas.openxmlformats.org/officeDocument/2006/relationships/hyperlink" Target="https://meatophum.biz/report/accounting/account_statement?start_date=2026-05-01&amp;end_date=2026-05-31&amp;branch_id=17&amp;chart_of_account_id=58067" TargetMode="External"/><Relationship Id="rId249" Type="http://schemas.openxmlformats.org/officeDocument/2006/relationships/hyperlink" Target="https://meatophum.biz/report/accounting/account_statement?start_date=2026-06-01&amp;end_date=2026-06-30&amp;branch_id=17&amp;chart_of_account_id=58249" TargetMode="External"/><Relationship Id="rId414" Type="http://schemas.openxmlformats.org/officeDocument/2006/relationships/hyperlink" Target="https://meatophum.biz/report/accounting/account_statement?start_date=2026-07-01&amp;end_date=2026-07-31&amp;branch_id=17&amp;chart_of_account_id=58065" TargetMode="External"/><Relationship Id="rId13" Type="http://schemas.openxmlformats.org/officeDocument/2006/relationships/hyperlink" Target="https://meatophum.biz/report/accounting/account_statement?start_date=2026-04-01&amp;end_date=2026-04-30&amp;branch_id=17&amp;chart_of_account_id=57370" TargetMode="External"/><Relationship Id="rId109" Type="http://schemas.openxmlformats.org/officeDocument/2006/relationships/hyperlink" Target="https://meatophum.biz/report/accounting/account_statement?start_date=2026-05-01&amp;end_date=2026-05-31&amp;branch_id=17&amp;chart_of_account_id=57600" TargetMode="External"/><Relationship Id="rId260" Type="http://schemas.openxmlformats.org/officeDocument/2006/relationships/hyperlink" Target="https://meatophum.biz/report/accounting/account_statement?start_date=2026-06-01&amp;end_date=2026-06-30&amp;branch_id=17&amp;chart_of_account_id=57864" TargetMode="External"/><Relationship Id="rId316" Type="http://schemas.openxmlformats.org/officeDocument/2006/relationships/hyperlink" Target="https://meatophum.biz/report/accounting/account_statement?start_date=2026-06-01&amp;end_date=2026-06-30&amp;branch_id=17&amp;chart_of_account_id=58067" TargetMode="External"/><Relationship Id="rId55" Type="http://schemas.openxmlformats.org/officeDocument/2006/relationships/hyperlink" Target="https://meatophum.biz/report/accounting/account_statement?start_date=2026-04-01&amp;end_date=2026-04-30&amp;branch_id=17&amp;chart_of_account_id=57965" TargetMode="External"/><Relationship Id="rId97" Type="http://schemas.openxmlformats.org/officeDocument/2006/relationships/hyperlink" Target="https://meatophum.biz/report/accounting/account_statement?start_date=2026-05-01&amp;end_date=2026-05-31&amp;branch_id=17&amp;chart_of_account_id=57599" TargetMode="External"/><Relationship Id="rId120" Type="http://schemas.openxmlformats.org/officeDocument/2006/relationships/hyperlink" Target="https://meatophum.biz/report/accounting/account_statement?start_date=2026-05-01&amp;end_date=2026-05-31&amp;branch_id=17&amp;chart_of_account_id=57124" TargetMode="External"/><Relationship Id="rId358" Type="http://schemas.openxmlformats.org/officeDocument/2006/relationships/hyperlink" Target="https://meatophum.biz/report/accounting/account_statement?start_date=2026-07-01&amp;end_date=2026-07-31&amp;branch_id=17&amp;chart_of_account_id=58233" TargetMode="External"/><Relationship Id="rId162" Type="http://schemas.openxmlformats.org/officeDocument/2006/relationships/hyperlink" Target="https://meatophum.biz/report/accounting/account_statement?start_date=2026-05-01&amp;end_date=2026-05-31&amp;branch_id=17&amp;chart_of_account_id=57968" TargetMode="External"/><Relationship Id="rId218" Type="http://schemas.openxmlformats.org/officeDocument/2006/relationships/hyperlink" Target="https://meatophum.biz/report/accounting/account_statement?start_date=2026-06-01&amp;end_date=2026-06-30&amp;branch_id=17&amp;chart_of_account_id=57525" TargetMode="External"/><Relationship Id="rId425" Type="http://schemas.openxmlformats.org/officeDocument/2006/relationships/hyperlink" Target="https://meatophum.biz/report/accounting/account_statement?start_date=2026-07-01&amp;end_date=2026-07-31&amp;branch_id=17&amp;chart_of_account_id=58436" TargetMode="External"/><Relationship Id="rId271" Type="http://schemas.openxmlformats.org/officeDocument/2006/relationships/hyperlink" Target="https://meatophum.biz/report/accounting/account_statement?start_date=2026-06-01&amp;end_date=2026-06-30&amp;branch_id=17&amp;chart_of_account_id=57965" TargetMode="External"/><Relationship Id="rId24" Type="http://schemas.openxmlformats.org/officeDocument/2006/relationships/hyperlink" Target="https://meatophum.biz/report/accounting/account_statement?start_date=2026-04-01&amp;end_date=2026-04-30&amp;branch_id=17&amp;chart_of_account_id=101419" TargetMode="External"/><Relationship Id="rId66" Type="http://schemas.openxmlformats.org/officeDocument/2006/relationships/hyperlink" Target="https://meatophum.biz/report/accounting/account_statement?start_date=2026-04-01&amp;end_date=2026-04-30&amp;branch_id=17&amp;chart_of_account_id=58064" TargetMode="External"/><Relationship Id="rId131" Type="http://schemas.openxmlformats.org/officeDocument/2006/relationships/hyperlink" Target="https://meatophum.biz/report/accounting/account_statement?start_date=2026-05-01&amp;end_date=2026-05-31&amp;branch_id=17&amp;chart_of_account_id=58235" TargetMode="External"/><Relationship Id="rId327" Type="http://schemas.openxmlformats.org/officeDocument/2006/relationships/hyperlink" Target="https://meatophum.biz/report/accounting/account_statement?start_date=2026-07-01&amp;end_date=2026-07-31&amp;branch_id=17&amp;chart_of_account_id=57525" TargetMode="External"/><Relationship Id="rId369" Type="http://schemas.openxmlformats.org/officeDocument/2006/relationships/hyperlink" Target="https://meatophum.biz/report/accounting/account_statement?start_date=2026-07-01&amp;end_date=2026-07-31&amp;branch_id=17&amp;chart_of_account_id=58249" TargetMode="External"/><Relationship Id="rId173" Type="http://schemas.openxmlformats.org/officeDocument/2006/relationships/hyperlink" Target="https://meatophum.biz/report/accounting/account_statement?start_date=2026-05-01&amp;end_date=2026-05-31&amp;branch_id=17&amp;chart_of_account_id=58217" TargetMode="External"/><Relationship Id="rId229" Type="http://schemas.openxmlformats.org/officeDocument/2006/relationships/hyperlink" Target="https://meatophum.biz/report/accounting/account_statement?start_date=2026-06-01&amp;end_date=2026-06-30&amp;branch_id=17&amp;chart_of_account_id=57124" TargetMode="External"/><Relationship Id="rId380" Type="http://schemas.openxmlformats.org/officeDocument/2006/relationships/hyperlink" Target="https://meatophum.biz/report/accounting/account_statement?start_date=2026-07-01&amp;end_date=2026-07-31&amp;branch_id=17&amp;chart_of_account_id=57864" TargetMode="External"/><Relationship Id="rId436" Type="http://schemas.openxmlformats.org/officeDocument/2006/relationships/hyperlink" Target="https://meatophum.biz/report/accounting/account_statement?start_date=2026-07-01&amp;end_date=2026-07-31&amp;branch_id=17&amp;chart_of_account_id=57868" TargetMode="External"/><Relationship Id="rId240" Type="http://schemas.openxmlformats.org/officeDocument/2006/relationships/hyperlink" Target="https://meatophum.biz/report/accounting/account_statement?start_date=2026-06-01&amp;end_date=2026-06-30&amp;branch_id=17&amp;chart_of_account_id=58066" TargetMode="External"/><Relationship Id="rId35" Type="http://schemas.openxmlformats.org/officeDocument/2006/relationships/hyperlink" Target="https://meatophum.biz/report/accounting/account_statement?start_date=2026-04-01&amp;end_date=2026-04-30&amp;branch_id=17&amp;chart_of_account_id=58233" TargetMode="External"/><Relationship Id="rId77" Type="http://schemas.openxmlformats.org/officeDocument/2006/relationships/hyperlink" Target="https://meatophum.biz/report/accounting/account_statement?start_date=2026-04-01&amp;end_date=2026-04-30&amp;branch_id=17&amp;chart_of_account_id=58123" TargetMode="External"/><Relationship Id="rId100" Type="http://schemas.openxmlformats.org/officeDocument/2006/relationships/hyperlink" Target="https://meatophum.biz/report/accounting/account_statement?start_date=2026-05-01&amp;end_date=2026-05-31&amp;branch_id=17&amp;chart_of_account_id=57599" TargetMode="External"/><Relationship Id="rId282" Type="http://schemas.openxmlformats.org/officeDocument/2006/relationships/hyperlink" Target="https://meatophum.biz/report/accounting/account_statement?start_date=2026-06-01&amp;end_date=2026-06-30&amp;branch_id=17&amp;chart_of_account_id=58064" TargetMode="External"/><Relationship Id="rId338" Type="http://schemas.openxmlformats.org/officeDocument/2006/relationships/hyperlink" Target="https://meatophum.biz/report/accounting/account_statement?start_date=2026-07-01&amp;end_date=2026-07-31&amp;branch_id=17&amp;chart_of_account_id=57370" TargetMode="External"/><Relationship Id="rId8" Type="http://schemas.openxmlformats.org/officeDocument/2006/relationships/hyperlink" Target="https://meatophum.biz/report/accounting/account_statement?start_date=2026-04-01&amp;end_date=2026-04-30&amp;branch_id=17&amp;chart_of_account_id=57525" TargetMode="External"/><Relationship Id="rId142" Type="http://schemas.openxmlformats.org/officeDocument/2006/relationships/hyperlink" Target="https://meatophum.biz/report/accounting/account_statement?start_date=2026-05-01&amp;end_date=2026-05-31&amp;branch_id=17&amp;chart_of_account_id=58248" TargetMode="External"/><Relationship Id="rId184" Type="http://schemas.openxmlformats.org/officeDocument/2006/relationships/hyperlink" Target="https://meatophum.biz/report/accounting/account_statement?start_date=2026-05-01&amp;end_date=2026-05-31&amp;branch_id=17&amp;chart_of_account_id=58065" TargetMode="External"/><Relationship Id="rId391" Type="http://schemas.openxmlformats.org/officeDocument/2006/relationships/hyperlink" Target="https://meatophum.biz/report/accounting/account_statement?start_date=2026-07-01&amp;end_date=2026-07-31&amp;branch_id=17&amp;chart_of_account_id=57965" TargetMode="External"/><Relationship Id="rId405" Type="http://schemas.openxmlformats.org/officeDocument/2006/relationships/hyperlink" Target="https://meatophum.biz/report/accounting/account_statement?start_date=2026-07-01&amp;end_date=2026-07-31&amp;branch_id=17&amp;chart_of_account_id=58064" TargetMode="External"/><Relationship Id="rId447" Type="http://schemas.openxmlformats.org/officeDocument/2006/relationships/hyperlink" Target="https://meatophum.biz/report/accounting/account_statement?start_date=2026-07-01&amp;end_date=2026-07-31&amp;branch_id=17&amp;chart_of_account_id=57908" TargetMode="External"/><Relationship Id="rId251" Type="http://schemas.openxmlformats.org/officeDocument/2006/relationships/hyperlink" Target="https://meatophum.biz/report/accounting/account_statement?start_date=2026-06-01&amp;end_date=2026-06-30&amp;branch_id=17&amp;chart_of_account_id=58249" TargetMode="External"/><Relationship Id="rId46" Type="http://schemas.openxmlformats.org/officeDocument/2006/relationships/hyperlink" Target="https://meatophum.biz/report/accounting/account_statement?start_date=2026-04-01&amp;end_date=2026-04-30&amp;branch_id=17&amp;chart_of_account_id=58236" TargetMode="External"/><Relationship Id="rId293" Type="http://schemas.openxmlformats.org/officeDocument/2006/relationships/hyperlink" Target="https://meatophum.biz/report/accounting/account_statement?start_date=2026-06-01&amp;end_date=2026-06-30&amp;branch_id=17&amp;chart_of_account_id=58123" TargetMode="External"/><Relationship Id="rId307" Type="http://schemas.openxmlformats.org/officeDocument/2006/relationships/hyperlink" Target="https://meatophum.biz/report/accounting/account_statement?start_date=2026-06-01&amp;end_date=2026-06-30&amp;branch_id=17&amp;chart_of_account_id=57868" TargetMode="External"/><Relationship Id="rId349" Type="http://schemas.openxmlformats.org/officeDocument/2006/relationships/hyperlink" Target="https://meatophum.biz/report/accounting/account_statement?start_date=2026-07-01&amp;end_date=2026-07-31&amp;branch_id=17&amp;chart_of_account_id=58066" TargetMode="External"/><Relationship Id="rId88" Type="http://schemas.openxmlformats.org/officeDocument/2006/relationships/hyperlink" Target="https://meatophum.biz/report/accounting/account_statement?start_date=2026-04-01&amp;end_date=2026-04-30&amp;branch_id=17&amp;chart_of_account_id=58321" TargetMode="External"/><Relationship Id="rId111" Type="http://schemas.openxmlformats.org/officeDocument/2006/relationships/hyperlink" Target="https://meatophum.biz/report/accounting/account_statement?start_date=2026-05-01&amp;end_date=2026-05-31&amp;branch_id=17&amp;chart_of_account_id=57600" TargetMode="External"/><Relationship Id="rId153" Type="http://schemas.openxmlformats.org/officeDocument/2006/relationships/hyperlink" Target="https://meatophum.biz/report/accounting/account_statement?start_date=2026-05-01&amp;end_date=2026-05-31&amp;branch_id=17&amp;chart_of_account_id=58201" TargetMode="External"/><Relationship Id="rId195" Type="http://schemas.openxmlformats.org/officeDocument/2006/relationships/hyperlink" Target="https://meatophum.biz/report/accounting/account_statement?start_date=2026-05-01&amp;end_date=2026-05-31&amp;branch_id=17&amp;chart_of_account_id=58436" TargetMode="External"/><Relationship Id="rId209" Type="http://schemas.openxmlformats.org/officeDocument/2006/relationships/hyperlink" Target="https://meatophum.biz/report/accounting/account_statement?start_date=2026-05-01&amp;end_date=2026-05-31&amp;branch_id=17&amp;chart_of_account_id=101420" TargetMode="External"/><Relationship Id="rId360" Type="http://schemas.openxmlformats.org/officeDocument/2006/relationships/hyperlink" Target="https://meatophum.biz/report/accounting/account_statement?start_date=2026-07-01&amp;end_date=2026-07-31&amp;branch_id=17&amp;chart_of_account_id=58233" TargetMode="External"/><Relationship Id="rId416" Type="http://schemas.openxmlformats.org/officeDocument/2006/relationships/hyperlink" Target="https://meatophum.biz/report/accounting/account_statement?start_date=2026-07-01&amp;end_date=2026-07-31&amp;branch_id=17&amp;chart_of_account_id=58065" TargetMode="External"/><Relationship Id="rId220" Type="http://schemas.openxmlformats.org/officeDocument/2006/relationships/hyperlink" Target="https://meatophum.biz/report/accounting/account_statement?start_date=2026-06-01&amp;end_date=2026-06-30&amp;branch_id=17&amp;chart_of_account_id=57525" TargetMode="External"/><Relationship Id="rId15" Type="http://schemas.openxmlformats.org/officeDocument/2006/relationships/hyperlink" Target="https://meatophum.biz/report/accounting/account_statement?start_date=2026-04-01&amp;end_date=2026-04-30&amp;branch_id=17&amp;chart_of_account_id=57370" TargetMode="External"/><Relationship Id="rId57" Type="http://schemas.openxmlformats.org/officeDocument/2006/relationships/hyperlink" Target="https://meatophum.biz/report/accounting/account_statement?start_date=2026-04-01&amp;end_date=2026-04-30&amp;branch_id=17&amp;chart_of_account_id=58042" TargetMode="External"/><Relationship Id="rId262" Type="http://schemas.openxmlformats.org/officeDocument/2006/relationships/hyperlink" Target="https://meatophum.biz/report/accounting/account_statement?start_date=2026-06-01&amp;end_date=2026-06-30&amp;branch_id=17&amp;chart_of_account_id=58236" TargetMode="External"/><Relationship Id="rId318" Type="http://schemas.openxmlformats.org/officeDocument/2006/relationships/hyperlink" Target="https://meatophum.biz/report/accounting/account_statement?start_date=2026-06-01&amp;end_date=2026-06-30&amp;branch_id=17&amp;chart_of_account_id=101420" TargetMode="External"/><Relationship Id="rId99" Type="http://schemas.openxmlformats.org/officeDocument/2006/relationships/hyperlink" Target="https://meatophum.biz/report/accounting/account_statement?start_date=2026-05-01&amp;end_date=2026-05-31&amp;branch_id=17&amp;chart_of_account_id=57599" TargetMode="External"/><Relationship Id="rId122" Type="http://schemas.openxmlformats.org/officeDocument/2006/relationships/hyperlink" Target="https://meatophum.biz/report/accounting/account_statement?start_date=2026-05-01&amp;end_date=2026-05-31&amp;branch_id=17&amp;chart_of_account_id=101419" TargetMode="External"/><Relationship Id="rId164" Type="http://schemas.openxmlformats.org/officeDocument/2006/relationships/hyperlink" Target="https://meatophum.biz/report/accounting/account_statement?start_date=2026-05-01&amp;end_date=2026-05-31&amp;branch_id=17&amp;chart_of_account_id=57968" TargetMode="External"/><Relationship Id="rId371" Type="http://schemas.openxmlformats.org/officeDocument/2006/relationships/hyperlink" Target="https://meatophum.biz/report/accounting/account_statement?start_date=2026-07-01&amp;end_date=2026-07-31&amp;branch_id=17&amp;chart_of_account_id=58249" TargetMode="External"/><Relationship Id="rId427" Type="http://schemas.openxmlformats.org/officeDocument/2006/relationships/hyperlink" Target="https://meatophum.biz/report/accounting/account_statement?start_date=2026-07-01&amp;end_date=2026-07-31&amp;branch_id=17&amp;chart_of_account_id=58436" TargetMode="External"/><Relationship Id="rId26" Type="http://schemas.openxmlformats.org/officeDocument/2006/relationships/hyperlink" Target="https://meatophum.biz/report/accounting/account_statement?start_date=2026-04-01&amp;end_date=2026-04-30&amp;branch_id=17&amp;chart_of_account_id=58066" TargetMode="External"/><Relationship Id="rId231" Type="http://schemas.openxmlformats.org/officeDocument/2006/relationships/hyperlink" Target="https://meatophum.biz/report/accounting/account_statement?start_date=2026-06-01&amp;end_date=2026-06-30&amp;branch_id=17&amp;chart_of_account_id=57124" TargetMode="External"/><Relationship Id="rId273" Type="http://schemas.openxmlformats.org/officeDocument/2006/relationships/hyperlink" Target="https://meatophum.biz/report/accounting/account_statement?start_date=2026-06-01&amp;end_date=2026-06-30&amp;branch_id=17&amp;chart_of_account_id=58042" TargetMode="External"/><Relationship Id="rId329" Type="http://schemas.openxmlformats.org/officeDocument/2006/relationships/hyperlink" Target="https://meatophum.biz/report/accounting/account_statement?start_date=2026-07-01&amp;end_date=2026-07-31&amp;branch_id=17&amp;chart_of_account_id=57729" TargetMode="External"/><Relationship Id="rId68" Type="http://schemas.openxmlformats.org/officeDocument/2006/relationships/hyperlink" Target="https://meatophum.biz/report/accounting/account_statement?start_date=2026-04-01&amp;end_date=2026-04-30&amp;branch_id=17&amp;chart_of_account_id=58064" TargetMode="External"/><Relationship Id="rId133" Type="http://schemas.openxmlformats.org/officeDocument/2006/relationships/hyperlink" Target="https://meatophum.biz/report/accounting/account_statement?start_date=2026-05-01&amp;end_date=2026-05-31&amp;branch_id=17&amp;chart_of_account_id=58233" TargetMode="External"/><Relationship Id="rId175" Type="http://schemas.openxmlformats.org/officeDocument/2006/relationships/hyperlink" Target="https://meatophum.biz/report/accounting/account_statement?start_date=2026-05-01&amp;end_date=2026-05-31&amp;branch_id=17&amp;chart_of_account_id=58217" TargetMode="External"/><Relationship Id="rId340" Type="http://schemas.openxmlformats.org/officeDocument/2006/relationships/hyperlink" Target="https://meatophum.biz/report/accounting/account_statement?start_date=2026-07-01&amp;end_date=2026-07-31&amp;branch_id=17&amp;chart_of_account_id=57370" TargetMode="External"/><Relationship Id="rId200" Type="http://schemas.openxmlformats.org/officeDocument/2006/relationships/hyperlink" Target="https://meatophum.biz/report/accounting/account_statement?start_date=2026-05-01&amp;end_date=2026-05-31&amp;branch_id=17&amp;chart_of_account_id=58321" TargetMode="External"/><Relationship Id="rId382" Type="http://schemas.openxmlformats.org/officeDocument/2006/relationships/hyperlink" Target="https://meatophum.biz/report/accounting/account_statement?start_date=2026-07-01&amp;end_date=2026-07-31&amp;branch_id=17&amp;chart_of_account_id=58236" TargetMode="External"/><Relationship Id="rId438" Type="http://schemas.openxmlformats.org/officeDocument/2006/relationships/hyperlink" Target="https://meatophum.biz/report/accounting/account_statement?start_date=2026-07-01&amp;end_date=2026-07-31&amp;branch_id=17&amp;chart_of_account_id=58067" TargetMode="External"/><Relationship Id="rId242" Type="http://schemas.openxmlformats.org/officeDocument/2006/relationships/hyperlink" Target="https://meatophum.biz/report/accounting/account_statement?start_date=2026-06-01&amp;end_date=2026-06-30&amp;branch_id=17&amp;chart_of_account_id=58235" TargetMode="External"/><Relationship Id="rId284" Type="http://schemas.openxmlformats.org/officeDocument/2006/relationships/hyperlink" Target="https://meatophum.biz/report/accounting/account_statement?start_date=2026-06-01&amp;end_date=2026-06-30&amp;branch_id=17&amp;chart_of_account_id=58064" TargetMode="External"/><Relationship Id="rId37" Type="http://schemas.openxmlformats.org/officeDocument/2006/relationships/hyperlink" Target="https://meatophum.biz/report/accounting/account_statement?start_date=2026-04-01&amp;end_date=2026-04-30&amp;branch_id=17&amp;chart_of_account_id=59030" TargetMode="External"/><Relationship Id="rId79" Type="http://schemas.openxmlformats.org/officeDocument/2006/relationships/hyperlink" Target="https://meatophum.biz/report/accounting/account_statement?start_date=2026-04-01&amp;end_date=2026-04-30&amp;branch_id=17&amp;chart_of_account_id=58123" TargetMode="External"/><Relationship Id="rId102" Type="http://schemas.openxmlformats.org/officeDocument/2006/relationships/hyperlink" Target="https://meatophum.biz/report/accounting/account_statement?start_date=2026-05-01&amp;end_date=2026-05-31&amp;branch_id=17&amp;chart_of_account_id=57525" TargetMode="External"/><Relationship Id="rId144" Type="http://schemas.openxmlformats.org/officeDocument/2006/relationships/hyperlink" Target="https://meatophum.biz/report/accounting/account_statement?start_date=2026-05-01&amp;end_date=2026-05-31&amp;branch_id=17&amp;chart_of_account_id=58248" TargetMode="External"/><Relationship Id="rId90" Type="http://schemas.openxmlformats.org/officeDocument/2006/relationships/hyperlink" Target="https://meatophum.biz/report/accounting/account_statement?start_date=2026-04-01&amp;end_date=2026-04-30&amp;branch_id=17&amp;chart_of_account_id=57868" TargetMode="External"/><Relationship Id="rId186" Type="http://schemas.openxmlformats.org/officeDocument/2006/relationships/hyperlink" Target="https://meatophum.biz/report/accounting/account_statement?start_date=2026-05-01&amp;end_date=2026-05-31&amp;branch_id=17&amp;chart_of_account_id=63263" TargetMode="External"/><Relationship Id="rId351" Type="http://schemas.openxmlformats.org/officeDocument/2006/relationships/hyperlink" Target="https://meatophum.biz/report/accounting/account_statement?start_date=2026-07-01&amp;end_date=2026-07-31&amp;branch_id=17&amp;chart_of_account_id=58066" TargetMode="External"/><Relationship Id="rId393" Type="http://schemas.openxmlformats.org/officeDocument/2006/relationships/hyperlink" Target="https://meatophum.biz/report/accounting/account_statement?start_date=2026-07-01&amp;end_date=2026-07-31&amp;branch_id=17&amp;chart_of_account_id=58042" TargetMode="External"/><Relationship Id="rId407" Type="http://schemas.openxmlformats.org/officeDocument/2006/relationships/hyperlink" Target="https://meatophum.biz/report/accounting/account_statement?start_date=2026-07-01&amp;end_date=2026-07-31&amp;branch_id=17&amp;chart_of_account_id=58064" TargetMode="External"/><Relationship Id="rId211" Type="http://schemas.openxmlformats.org/officeDocument/2006/relationships/hyperlink" Target="https://meatophum.biz/report/accounting/account_statement?start_date=2026-05-01&amp;end_date=2026-05-31&amp;branch_id=17&amp;chart_of_account_id=101420" TargetMode="External"/><Relationship Id="rId253" Type="http://schemas.openxmlformats.org/officeDocument/2006/relationships/hyperlink" Target="https://meatophum.biz/report/accounting/account_statement?start_date=2026-06-01&amp;end_date=2026-06-30&amp;branch_id=17&amp;chart_of_account_id=59030" TargetMode="External"/><Relationship Id="rId295" Type="http://schemas.openxmlformats.org/officeDocument/2006/relationships/hyperlink" Target="https://meatophum.biz/report/accounting/account_statement?start_date=2026-06-01&amp;end_date=2026-06-30&amp;branch_id=17&amp;chart_of_account_id=58123" TargetMode="External"/><Relationship Id="rId309" Type="http://schemas.openxmlformats.org/officeDocument/2006/relationships/hyperlink" Target="https://meatophum.biz/report/accounting/account_statement?start_date=2026-06-01&amp;end_date=2026-06-30&amp;branch_id=17&amp;chart_of_account_id=57870" TargetMode="External"/><Relationship Id="rId48" Type="http://schemas.openxmlformats.org/officeDocument/2006/relationships/hyperlink" Target="https://meatophum.biz/report/accounting/account_statement?start_date=2026-04-01&amp;end_date=2026-04-30&amp;branch_id=17&amp;chart_of_account_id=58236" TargetMode="External"/><Relationship Id="rId113" Type="http://schemas.openxmlformats.org/officeDocument/2006/relationships/hyperlink" Target="https://meatophum.biz/report/accounting/account_statement?start_date=2026-05-01&amp;end_date=2026-05-31&amp;branch_id=17&amp;chart_of_account_id=57370" TargetMode="External"/><Relationship Id="rId320" Type="http://schemas.openxmlformats.org/officeDocument/2006/relationships/hyperlink" Target="https://meatophum.biz/report/accounting/account_statement?start_date=2026-06-01&amp;end_date=2026-06-30&amp;branch_id=17&amp;chart_of_account_id=101420" TargetMode="External"/><Relationship Id="rId155" Type="http://schemas.openxmlformats.org/officeDocument/2006/relationships/hyperlink" Target="https://meatophum.biz/report/accounting/account_statement?start_date=2026-05-01&amp;end_date=2026-05-31&amp;branch_id=17&amp;chart_of_account_id=58201" TargetMode="External"/><Relationship Id="rId197" Type="http://schemas.openxmlformats.org/officeDocument/2006/relationships/hyperlink" Target="https://meatophum.biz/report/accounting/account_statement?start_date=2026-05-01&amp;end_date=2026-05-31&amp;branch_id=17&amp;chart_of_account_id=58321" TargetMode="External"/><Relationship Id="rId362" Type="http://schemas.openxmlformats.org/officeDocument/2006/relationships/hyperlink" Target="https://meatophum.biz/report/accounting/account_statement?start_date=2026-07-01&amp;end_date=2026-07-31&amp;branch_id=17&amp;chart_of_account_id=58125" TargetMode="External"/><Relationship Id="rId418" Type="http://schemas.openxmlformats.org/officeDocument/2006/relationships/hyperlink" Target="https://meatophum.biz/report/accounting/account_statement?start_date=2026-07-01&amp;end_date=2026-07-31&amp;branch_id=17&amp;chart_of_account_id=63263" TargetMode="External"/><Relationship Id="rId222" Type="http://schemas.openxmlformats.org/officeDocument/2006/relationships/hyperlink" Target="https://meatophum.biz/report/accounting/account_statement?start_date=2026-06-01&amp;end_date=2026-06-30&amp;branch_id=17&amp;chart_of_account_id=57600" TargetMode="External"/><Relationship Id="rId264" Type="http://schemas.openxmlformats.org/officeDocument/2006/relationships/hyperlink" Target="https://meatophum.biz/report/accounting/account_statement?start_date=2026-06-01&amp;end_date=2026-06-30&amp;branch_id=17&amp;chart_of_account_id=58236" TargetMode="External"/><Relationship Id="rId17" Type="http://schemas.openxmlformats.org/officeDocument/2006/relationships/hyperlink" Target="https://meatophum.biz/report/accounting/account_statement?start_date=2026-04-01&amp;end_date=2026-04-30&amp;branch_id=17&amp;chart_of_account_id=57124" TargetMode="External"/><Relationship Id="rId59" Type="http://schemas.openxmlformats.org/officeDocument/2006/relationships/hyperlink" Target="https://meatophum.biz/report/accounting/account_statement?start_date=2026-04-01&amp;end_date=2026-04-30&amp;branch_id=17&amp;chart_of_account_id=58042" TargetMode="External"/><Relationship Id="rId124" Type="http://schemas.openxmlformats.org/officeDocument/2006/relationships/hyperlink" Target="https://meatophum.biz/report/accounting/account_statement?start_date=2026-05-01&amp;end_date=2026-05-31&amp;branch_id=17&amp;chart_of_account_id=101419" TargetMode="External"/><Relationship Id="rId70" Type="http://schemas.openxmlformats.org/officeDocument/2006/relationships/hyperlink" Target="https://meatophum.biz/report/accounting/account_statement?start_date=2026-04-01&amp;end_date=2026-04-30&amp;branch_id=17&amp;chart_of_account_id=58065" TargetMode="External"/><Relationship Id="rId166" Type="http://schemas.openxmlformats.org/officeDocument/2006/relationships/hyperlink" Target="https://meatophum.biz/report/accounting/account_statement?start_date=2026-05-01&amp;end_date=2026-05-31&amp;branch_id=17&amp;chart_of_account_id=57965" TargetMode="External"/><Relationship Id="rId331" Type="http://schemas.openxmlformats.org/officeDocument/2006/relationships/hyperlink" Target="https://meatophum.biz/report/accounting/account_statement?start_date=2026-07-01&amp;end_date=2026-07-31&amp;branch_id=17&amp;chart_of_account_id=57729" TargetMode="External"/><Relationship Id="rId373" Type="http://schemas.openxmlformats.org/officeDocument/2006/relationships/hyperlink" Target="https://meatophum.biz/report/accounting/account_statement?start_date=2026-07-01&amp;end_date=2026-07-31&amp;branch_id=17&amp;chart_of_account_id=59030" TargetMode="External"/><Relationship Id="rId429" Type="http://schemas.openxmlformats.org/officeDocument/2006/relationships/hyperlink" Target="https://meatophum.biz/report/accounting/account_statement?start_date=2026-07-01&amp;end_date=2026-07-31&amp;branch_id=17&amp;chart_of_account_id=58321" TargetMode="External"/><Relationship Id="rId1" Type="http://schemas.openxmlformats.org/officeDocument/2006/relationships/hyperlink" Target="https://meatophum.biz/report/accounting/account_statement?start_date=2026-04-01&amp;end_date=2026-04-30&amp;branch_id=17&amp;chart_of_account_id=57599" TargetMode="External"/><Relationship Id="rId233" Type="http://schemas.openxmlformats.org/officeDocument/2006/relationships/hyperlink" Target="https://meatophum.biz/report/accounting/account_statement?start_date=2026-06-01&amp;end_date=2026-06-30&amp;branch_id=17&amp;chart_of_account_id=101419" TargetMode="External"/><Relationship Id="rId440" Type="http://schemas.openxmlformats.org/officeDocument/2006/relationships/hyperlink" Target="https://meatophum.biz/report/accounting/account_statement?start_date=2026-07-01&amp;end_date=2026-07-31&amp;branch_id=17&amp;chart_of_account_id=58067" TargetMode="External"/><Relationship Id="rId28" Type="http://schemas.openxmlformats.org/officeDocument/2006/relationships/hyperlink" Target="https://meatophum.biz/report/accounting/account_statement?start_date=2026-04-01&amp;end_date=2026-04-30&amp;branch_id=17&amp;chart_of_account_id=58066" TargetMode="External"/><Relationship Id="rId275" Type="http://schemas.openxmlformats.org/officeDocument/2006/relationships/hyperlink" Target="https://meatophum.biz/report/accounting/account_statement?start_date=2026-06-01&amp;end_date=2026-06-30&amp;branch_id=17&amp;chart_of_account_id=58042" TargetMode="External"/><Relationship Id="rId300" Type="http://schemas.openxmlformats.org/officeDocument/2006/relationships/hyperlink" Target="https://meatophum.biz/report/accounting/account_statement?start_date=2026-06-01&amp;end_date=2026-06-30&amp;branch_id=17&amp;chart_of_account_id=58436" TargetMode="External"/><Relationship Id="rId81" Type="http://schemas.openxmlformats.org/officeDocument/2006/relationships/hyperlink" Target="https://meatophum.biz/report/accounting/account_statement?start_date=2026-04-01&amp;end_date=2026-04-30&amp;branch_id=17&amp;chart_of_account_id=58436" TargetMode="External"/><Relationship Id="rId135" Type="http://schemas.openxmlformats.org/officeDocument/2006/relationships/hyperlink" Target="https://meatophum.biz/report/accounting/account_statement?start_date=2026-05-01&amp;end_date=2026-05-31&amp;branch_id=17&amp;chart_of_account_id=58233" TargetMode="External"/><Relationship Id="rId177" Type="http://schemas.openxmlformats.org/officeDocument/2006/relationships/hyperlink" Target="https://meatophum.biz/report/accounting/account_statement?start_date=2026-05-01&amp;end_date=2026-05-31&amp;branch_id=17&amp;chart_of_account_id=58064" TargetMode="External"/><Relationship Id="rId342" Type="http://schemas.openxmlformats.org/officeDocument/2006/relationships/hyperlink" Target="https://meatophum.biz/report/accounting/account_statement?start_date=2026-07-01&amp;end_date=2026-07-31&amp;branch_id=17&amp;chart_of_account_id=57124" TargetMode="External"/><Relationship Id="rId384" Type="http://schemas.openxmlformats.org/officeDocument/2006/relationships/hyperlink" Target="https://meatophum.biz/report/accounting/account_statement?start_date=2026-07-01&amp;end_date=2026-07-31&amp;branch_id=17&amp;chart_of_account_id=58236" TargetMode="External"/><Relationship Id="rId202" Type="http://schemas.openxmlformats.org/officeDocument/2006/relationships/hyperlink" Target="https://meatophum.biz/report/accounting/account_statement?start_date=2026-05-01&amp;end_date=2026-05-31&amp;branch_id=17&amp;chart_of_account_id=57868" TargetMode="External"/><Relationship Id="rId244" Type="http://schemas.openxmlformats.org/officeDocument/2006/relationships/hyperlink" Target="https://meatophum.biz/report/accounting/account_statement?start_date=2026-06-01&amp;end_date=2026-06-30&amp;branch_id=17&amp;chart_of_account_id=58235" TargetMode="External"/></Relationships>
</file>

<file path=xl/worksheets/_rels/sheet20.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5-01&amp;end_date=2026-05-31&amp;branch_id=18&amp;chart_of_account_id=62451" TargetMode="External"/><Relationship Id="rId299" Type="http://schemas.openxmlformats.org/officeDocument/2006/relationships/hyperlink" Target="https://meatophum.biz/report/accounting/account_statement?start_date=2026-07-01&amp;end_date=2026-07-31&amp;branch_id=18&amp;chart_of_account_id=61340" TargetMode="External"/><Relationship Id="rId21" Type="http://schemas.openxmlformats.org/officeDocument/2006/relationships/hyperlink" Target="https://meatophum.biz/report/accounting/account_statement?start_date=2026-04-01&amp;end_date=2026-04-30&amp;branch_id=18&amp;chart_of_account_id=101427" TargetMode="External"/><Relationship Id="rId63" Type="http://schemas.openxmlformats.org/officeDocument/2006/relationships/hyperlink" Target="https://meatophum.biz/report/accounting/account_statement?start_date=2026-04-01&amp;end_date=2026-04-30&amp;branch_id=18&amp;chart_of_account_id=63264" TargetMode="External"/><Relationship Id="rId159" Type="http://schemas.openxmlformats.org/officeDocument/2006/relationships/hyperlink" Target="https://meatophum.biz/report/accounting/account_statement?start_date=2026-05-01&amp;end_date=2026-05-31&amp;branch_id=18&amp;chart_of_account_id=62184" TargetMode="External"/><Relationship Id="rId324" Type="http://schemas.openxmlformats.org/officeDocument/2006/relationships/hyperlink" Target="https://meatophum.biz/report/accounting/account_statement?start_date=2026-07-01&amp;end_date=2026-07-31&amp;branch_id=18&amp;chart_of_account_id=62341" TargetMode="External"/><Relationship Id="rId366" Type="http://schemas.openxmlformats.org/officeDocument/2006/relationships/hyperlink" Target="https://meatophum.biz/report/accounting/account_statement?start_date=2026-07-01&amp;end_date=2026-07-31&amp;branch_id=18&amp;chart_of_account_id=62652" TargetMode="External"/><Relationship Id="rId170" Type="http://schemas.openxmlformats.org/officeDocument/2006/relationships/hyperlink" Target="https://meatophum.biz/report/accounting/account_statement?start_date=2026-05-01&amp;end_date=2026-05-31&amp;branch_id=18&amp;chart_of_account_id=63264" TargetMode="External"/><Relationship Id="rId226" Type="http://schemas.openxmlformats.org/officeDocument/2006/relationships/hyperlink" Target="https://meatophum.biz/report/accounting/account_statement?start_date=2026-06-01&amp;end_date=2026-06-30&amp;branch_id=18&amp;chart_of_account_id=62080" TargetMode="External"/><Relationship Id="rId268" Type="http://schemas.openxmlformats.org/officeDocument/2006/relationships/hyperlink" Target="https://meatophum.biz/report/accounting/account_statement?start_date=2026-06-01&amp;end_date=2026-06-30&amp;branch_id=18&amp;chart_of_account_id=62652" TargetMode="External"/><Relationship Id="rId32" Type="http://schemas.openxmlformats.org/officeDocument/2006/relationships/hyperlink" Target="https://meatophum.biz/report/accounting/account_statement?start_date=2026-04-01&amp;end_date=2026-04-30&amp;branch_id=18&amp;chart_of_account_id=62452" TargetMode="External"/><Relationship Id="rId74" Type="http://schemas.openxmlformats.org/officeDocument/2006/relationships/hyperlink" Target="https://meatophum.biz/report/accounting/account_statement?start_date=2026-04-01&amp;end_date=2026-04-30&amp;branch_id=18&amp;chart_of_account_id=62086" TargetMode="External"/><Relationship Id="rId128" Type="http://schemas.openxmlformats.org/officeDocument/2006/relationships/hyperlink" Target="https://meatophum.biz/report/accounting/account_statement?start_date=2026-05-01&amp;end_date=2026-05-31&amp;branch_id=18&amp;chart_of_account_id=62465" TargetMode="External"/><Relationship Id="rId335" Type="http://schemas.openxmlformats.org/officeDocument/2006/relationships/hyperlink" Target="https://meatophum.biz/report/accounting/account_statement?start_date=2026-07-01&amp;end_date=2026-07-31&amp;branch_id=18&amp;chart_of_account_id=62181" TargetMode="External"/><Relationship Id="rId377" Type="http://schemas.openxmlformats.org/officeDocument/2006/relationships/hyperlink" Target="https://meatophum.biz/report/accounting/account_statement?start_date=2026-07-01&amp;end_date=2026-07-31&amp;branch_id=18&amp;chart_of_account_id=62559" TargetMode="External"/><Relationship Id="rId5" Type="http://schemas.openxmlformats.org/officeDocument/2006/relationships/hyperlink" Target="https://meatophum.biz/report/accounting/account_statement?start_date=2026-04-01&amp;end_date=2026-04-30&amp;branch_id=18&amp;chart_of_account_id=61741" TargetMode="External"/><Relationship Id="rId181" Type="http://schemas.openxmlformats.org/officeDocument/2006/relationships/hyperlink" Target="https://meatophum.biz/report/accounting/account_statement?start_date=2026-05-01&amp;end_date=2026-05-31&amp;branch_id=18&amp;chart_of_account_id=62652" TargetMode="External"/><Relationship Id="rId237" Type="http://schemas.openxmlformats.org/officeDocument/2006/relationships/hyperlink" Target="https://meatophum.biz/report/accounting/account_statement?start_date=2026-06-01&amp;end_date=2026-06-30&amp;branch_id=18&amp;chart_of_account_id=62184" TargetMode="External"/><Relationship Id="rId279" Type="http://schemas.openxmlformats.org/officeDocument/2006/relationships/hyperlink" Target="https://meatophum.biz/report/accounting/account_statement?start_date=2026-06-01&amp;end_date=2026-06-30&amp;branch_id=18&amp;chart_of_account_id=101428" TargetMode="External"/><Relationship Id="rId43" Type="http://schemas.openxmlformats.org/officeDocument/2006/relationships/hyperlink" Target="https://meatophum.biz/report/accounting/account_statement?start_date=2026-04-01&amp;end_date=2026-04-30&amp;branch_id=18&amp;chart_of_account_id=63246" TargetMode="External"/><Relationship Id="rId139" Type="http://schemas.openxmlformats.org/officeDocument/2006/relationships/hyperlink" Target="https://meatophum.biz/report/accounting/account_statement?start_date=2026-05-01&amp;end_date=2026-05-31&amp;branch_id=18&amp;chart_of_account_id=62341" TargetMode="External"/><Relationship Id="rId290" Type="http://schemas.openxmlformats.org/officeDocument/2006/relationships/hyperlink" Target="https://meatophum.biz/report/accounting/account_statement?start_date=2026-07-01&amp;end_date=2026-07-31&amp;branch_id=18&amp;chart_of_account_id=61741" TargetMode="External"/><Relationship Id="rId304" Type="http://schemas.openxmlformats.org/officeDocument/2006/relationships/hyperlink" Target="https://meatophum.biz/report/accounting/account_statement?start_date=2026-07-01&amp;end_date=2026-07-31&amp;branch_id=18&amp;chart_of_account_id=101427" TargetMode="External"/><Relationship Id="rId346" Type="http://schemas.openxmlformats.org/officeDocument/2006/relationships/hyperlink" Target="https://meatophum.biz/report/accounting/account_statement?start_date=2026-07-01&amp;end_date=2026-07-31&amp;branch_id=18&amp;chart_of_account_id=62537" TargetMode="External"/><Relationship Id="rId85" Type="http://schemas.openxmlformats.org/officeDocument/2006/relationships/hyperlink" Target="https://meatophum.biz/report/accounting/account_statement?start_date=2026-04-01&amp;end_date=2026-04-30&amp;branch_id=18&amp;chart_of_account_id=62178" TargetMode="External"/><Relationship Id="rId150" Type="http://schemas.openxmlformats.org/officeDocument/2006/relationships/hyperlink" Target="https://meatophum.biz/report/accounting/account_statement?start_date=2026-05-01&amp;end_date=2026-05-31&amp;branch_id=18&amp;chart_of_account_id=63246" TargetMode="External"/><Relationship Id="rId192" Type="http://schemas.openxmlformats.org/officeDocument/2006/relationships/hyperlink" Target="https://meatophum.biz/report/accounting/account_statement?start_date=2026-05-01&amp;end_date=2026-05-31&amp;branch_id=18&amp;chart_of_account_id=101428" TargetMode="External"/><Relationship Id="rId206" Type="http://schemas.openxmlformats.org/officeDocument/2006/relationships/hyperlink" Target="https://meatophum.biz/report/accounting/account_statement?start_date=2026-06-01&amp;end_date=2026-06-30&amp;branch_id=18&amp;chart_of_account_id=61945" TargetMode="External"/><Relationship Id="rId248" Type="http://schemas.openxmlformats.org/officeDocument/2006/relationships/hyperlink" Target="https://meatophum.biz/report/accounting/account_statement?start_date=2026-06-01&amp;end_date=2026-06-30&amp;branch_id=18&amp;chart_of_account_id=62537" TargetMode="External"/><Relationship Id="rId12" Type="http://schemas.openxmlformats.org/officeDocument/2006/relationships/hyperlink" Target="https://meatophum.biz/report/accounting/account_statement?start_date=2026-04-01&amp;end_date=2026-04-30&amp;branch_id=18&amp;chart_of_account_id=61816" TargetMode="External"/><Relationship Id="rId108" Type="http://schemas.openxmlformats.org/officeDocument/2006/relationships/hyperlink" Target="https://meatophum.biz/report/accounting/account_statement?start_date=2026-05-01&amp;end_date=2026-05-31&amp;branch_id=18&amp;chart_of_account_id=61945" TargetMode="External"/><Relationship Id="rId315" Type="http://schemas.openxmlformats.org/officeDocument/2006/relationships/hyperlink" Target="https://meatophum.biz/report/accounting/account_statement?start_date=2026-07-01&amp;end_date=2026-07-31&amp;branch_id=18&amp;chart_of_account_id=62465" TargetMode="External"/><Relationship Id="rId357" Type="http://schemas.openxmlformats.org/officeDocument/2006/relationships/hyperlink" Target="https://meatophum.biz/report/accounting/account_statement?start_date=2026-07-01&amp;end_date=2026-07-31&amp;branch_id=18&amp;chart_of_account_id=62084" TargetMode="External"/><Relationship Id="rId54" Type="http://schemas.openxmlformats.org/officeDocument/2006/relationships/hyperlink" Target="https://meatophum.biz/report/accounting/account_statement?start_date=2026-04-01&amp;end_date=2026-04-30&amp;branch_id=18&amp;chart_of_account_id=62280" TargetMode="External"/><Relationship Id="rId96" Type="http://schemas.openxmlformats.org/officeDocument/2006/relationships/hyperlink" Target="https://meatophum.biz/report/accounting/account_statement?start_date=2026-05-01&amp;end_date=2026-05-31&amp;branch_id=18&amp;chart_of_account_id=61815" TargetMode="External"/><Relationship Id="rId161" Type="http://schemas.openxmlformats.org/officeDocument/2006/relationships/hyperlink" Target="https://meatophum.biz/report/accounting/account_statement?start_date=2026-05-01&amp;end_date=2026-05-31&amp;branch_id=18&amp;chart_of_account_id=62280" TargetMode="External"/><Relationship Id="rId217" Type="http://schemas.openxmlformats.org/officeDocument/2006/relationships/hyperlink" Target="https://meatophum.biz/report/accounting/account_statement?start_date=2026-06-01&amp;end_date=2026-06-30&amp;branch_id=18&amp;chart_of_account_id=62451" TargetMode="External"/><Relationship Id="rId259" Type="http://schemas.openxmlformats.org/officeDocument/2006/relationships/hyperlink" Target="https://meatophum.biz/report/accounting/account_statement?start_date=2026-06-01&amp;end_date=2026-06-30&amp;branch_id=18&amp;chart_of_account_id=62449" TargetMode="External"/><Relationship Id="rId23" Type="http://schemas.openxmlformats.org/officeDocument/2006/relationships/hyperlink" Target="https://meatophum.biz/report/accounting/account_statement?start_date=2026-04-01&amp;end_date=2026-04-30&amp;branch_id=18&amp;chart_of_account_id=101427" TargetMode="External"/><Relationship Id="rId119" Type="http://schemas.openxmlformats.org/officeDocument/2006/relationships/hyperlink" Target="https://meatophum.biz/report/accounting/account_statement?start_date=2026-05-01&amp;end_date=2026-05-31&amp;branch_id=18&amp;chart_of_account_id=62451" TargetMode="External"/><Relationship Id="rId270" Type="http://schemas.openxmlformats.org/officeDocument/2006/relationships/hyperlink" Target="https://meatophum.biz/report/accounting/account_statement?start_date=2026-06-01&amp;end_date=2026-06-30&amp;branch_id=18&amp;chart_of_account_id=62450" TargetMode="External"/><Relationship Id="rId326" Type="http://schemas.openxmlformats.org/officeDocument/2006/relationships/hyperlink" Target="https://meatophum.biz/report/accounting/account_statement?start_date=2026-07-01&amp;end_date=2026-07-31&amp;branch_id=18&amp;chart_of_account_id=62080" TargetMode="External"/><Relationship Id="rId65" Type="http://schemas.openxmlformats.org/officeDocument/2006/relationships/hyperlink" Target="https://meatophum.biz/report/accounting/account_statement?start_date=2026-04-01&amp;end_date=2026-04-30&amp;branch_id=18&amp;chart_of_account_id=62402" TargetMode="External"/><Relationship Id="rId130" Type="http://schemas.openxmlformats.org/officeDocument/2006/relationships/hyperlink" Target="https://meatophum.biz/report/accounting/account_statement?start_date=2026-05-01&amp;end_date=2026-05-31&amp;branch_id=18&amp;chart_of_account_id=62433" TargetMode="External"/><Relationship Id="rId368" Type="http://schemas.openxmlformats.org/officeDocument/2006/relationships/hyperlink" Target="https://meatophum.biz/report/accounting/account_statement?start_date=2026-07-01&amp;end_date=2026-07-31&amp;branch_id=18&amp;chart_of_account_id=62652" TargetMode="External"/><Relationship Id="rId172" Type="http://schemas.openxmlformats.org/officeDocument/2006/relationships/hyperlink" Target="https://meatophum.biz/report/accounting/account_statement?start_date=2026-05-01&amp;end_date=2026-05-31&amp;branch_id=18&amp;chart_of_account_id=63264" TargetMode="External"/><Relationship Id="rId228" Type="http://schemas.openxmlformats.org/officeDocument/2006/relationships/hyperlink" Target="https://meatophum.biz/report/accounting/account_statement?start_date=2026-06-01&amp;end_date=2026-06-30&amp;branch_id=18&amp;chart_of_account_id=62080" TargetMode="External"/><Relationship Id="rId281" Type="http://schemas.openxmlformats.org/officeDocument/2006/relationships/hyperlink" Target="https://meatophum.biz/report/accounting/account_statement?start_date=2026-06-01&amp;end_date=2026-06-30&amp;branch_id=18&amp;chart_of_account_id=62559" TargetMode="External"/><Relationship Id="rId337" Type="http://schemas.openxmlformats.org/officeDocument/2006/relationships/hyperlink" Target="https://meatophum.biz/report/accounting/account_statement?start_date=2026-07-01&amp;end_date=2026-07-31&amp;branch_id=18&amp;chart_of_account_id=62184" TargetMode="External"/><Relationship Id="rId34" Type="http://schemas.openxmlformats.org/officeDocument/2006/relationships/hyperlink" Target="https://meatophum.biz/report/accounting/account_statement?start_date=2026-04-01&amp;end_date=2026-04-30&amp;branch_id=18&amp;chart_of_account_id=62417" TargetMode="External"/><Relationship Id="rId76" Type="http://schemas.openxmlformats.org/officeDocument/2006/relationships/hyperlink" Target="https://meatophum.biz/report/accounting/account_statement?start_date=2026-04-01&amp;end_date=2026-04-30&amp;branch_id=18&amp;chart_of_account_id=62086" TargetMode="External"/><Relationship Id="rId141" Type="http://schemas.openxmlformats.org/officeDocument/2006/relationships/hyperlink" Target="https://meatophum.biz/report/accounting/account_statement?start_date=2026-05-01&amp;end_date=2026-05-31&amp;branch_id=18&amp;chart_of_account_id=62417" TargetMode="External"/><Relationship Id="rId379" Type="http://schemas.openxmlformats.org/officeDocument/2006/relationships/hyperlink" Target="https://meatophum.biz/report/accounting/account_statement?start_date=2026-07-01&amp;end_date=2026-07-31&amp;branch_id=18&amp;chart_of_account_id=62559" TargetMode="External"/><Relationship Id="rId7" Type="http://schemas.openxmlformats.org/officeDocument/2006/relationships/hyperlink" Target="https://meatophum.biz/report/accounting/account_statement?start_date=2026-04-01&amp;end_date=2026-04-30&amp;branch_id=18&amp;chart_of_account_id=61741" TargetMode="External"/><Relationship Id="rId183" Type="http://schemas.openxmlformats.org/officeDocument/2006/relationships/hyperlink" Target="https://meatophum.biz/report/accounting/account_statement?start_date=2026-05-01&amp;end_date=2026-05-31&amp;branch_id=18&amp;chart_of_account_id=62652" TargetMode="External"/><Relationship Id="rId239" Type="http://schemas.openxmlformats.org/officeDocument/2006/relationships/hyperlink" Target="https://meatophum.biz/report/accounting/account_statement?start_date=2026-06-01&amp;end_date=2026-06-30&amp;branch_id=18&amp;chart_of_account_id=62184" TargetMode="External"/><Relationship Id="rId250" Type="http://schemas.openxmlformats.org/officeDocument/2006/relationships/hyperlink" Target="https://meatophum.biz/report/accounting/account_statement?start_date=2026-06-01&amp;end_date=2026-06-30&amp;branch_id=18&amp;chart_of_account_id=63264" TargetMode="External"/><Relationship Id="rId292" Type="http://schemas.openxmlformats.org/officeDocument/2006/relationships/hyperlink" Target="https://meatophum.biz/report/accounting/account_statement?start_date=2026-07-01&amp;end_date=2026-07-31&amp;branch_id=18&amp;chart_of_account_id=61741" TargetMode="External"/><Relationship Id="rId306" Type="http://schemas.openxmlformats.org/officeDocument/2006/relationships/hyperlink" Target="https://meatophum.biz/report/accounting/account_statement?start_date=2026-07-01&amp;end_date=2026-07-31&amp;branch_id=18&amp;chart_of_account_id=62451" TargetMode="External"/><Relationship Id="rId45" Type="http://schemas.openxmlformats.org/officeDocument/2006/relationships/hyperlink" Target="https://meatophum.biz/report/accounting/account_statement?start_date=2026-04-01&amp;end_date=2026-04-30&amp;branch_id=18&amp;chart_of_account_id=62181" TargetMode="External"/><Relationship Id="rId87" Type="http://schemas.openxmlformats.org/officeDocument/2006/relationships/hyperlink" Target="https://meatophum.biz/report/accounting/account_statement?start_date=2026-04-01&amp;end_date=2026-04-30&amp;branch_id=18&amp;chart_of_account_id=62178" TargetMode="External"/><Relationship Id="rId110" Type="http://schemas.openxmlformats.org/officeDocument/2006/relationships/hyperlink" Target="https://meatophum.biz/report/accounting/account_statement?start_date=2026-05-01&amp;end_date=2026-05-31&amp;branch_id=18&amp;chart_of_account_id=63245" TargetMode="External"/><Relationship Id="rId348" Type="http://schemas.openxmlformats.org/officeDocument/2006/relationships/hyperlink" Target="https://meatophum.biz/report/accounting/account_statement?start_date=2026-07-01&amp;end_date=2026-07-31&amp;branch_id=18&amp;chart_of_account_id=62537" TargetMode="External"/><Relationship Id="rId152" Type="http://schemas.openxmlformats.org/officeDocument/2006/relationships/hyperlink" Target="https://meatophum.biz/report/accounting/account_statement?start_date=2026-05-01&amp;end_date=2026-05-31&amp;branch_id=18&amp;chart_of_account_id=63246" TargetMode="External"/><Relationship Id="rId194" Type="http://schemas.openxmlformats.org/officeDocument/2006/relationships/hyperlink" Target="https://meatophum.biz/report/accounting/account_statement?start_date=2026-06-01&amp;end_date=2026-06-30&amp;branch_id=18&amp;chart_of_account_id=61815" TargetMode="External"/><Relationship Id="rId208" Type="http://schemas.openxmlformats.org/officeDocument/2006/relationships/hyperlink" Target="https://meatophum.biz/report/accounting/account_statement?start_date=2026-06-01&amp;end_date=2026-06-30&amp;branch_id=18&amp;chart_of_account_id=61945" TargetMode="External"/><Relationship Id="rId261" Type="http://schemas.openxmlformats.org/officeDocument/2006/relationships/hyperlink" Target="https://meatophum.biz/report/accounting/account_statement?start_date=2026-06-01&amp;end_date=2026-06-30&amp;branch_id=18&amp;chart_of_account_id=62339" TargetMode="External"/><Relationship Id="rId14" Type="http://schemas.openxmlformats.org/officeDocument/2006/relationships/hyperlink" Target="https://meatophum.biz/report/accounting/account_statement?start_date=2026-04-01&amp;end_date=2026-04-30&amp;branch_id=18&amp;chart_of_account_id=61945" TargetMode="External"/><Relationship Id="rId56" Type="http://schemas.openxmlformats.org/officeDocument/2006/relationships/hyperlink" Target="https://meatophum.biz/report/accounting/account_statement?start_date=2026-04-01&amp;end_date=2026-04-30&amp;branch_id=18&amp;chart_of_account_id=62280" TargetMode="External"/><Relationship Id="rId317" Type="http://schemas.openxmlformats.org/officeDocument/2006/relationships/hyperlink" Target="https://meatophum.biz/report/accounting/account_statement?start_date=2026-07-01&amp;end_date=2026-07-31&amp;branch_id=18&amp;chart_of_account_id=62258" TargetMode="External"/><Relationship Id="rId359" Type="http://schemas.openxmlformats.org/officeDocument/2006/relationships/hyperlink" Target="https://meatophum.biz/report/accounting/account_statement?start_date=2026-07-01&amp;end_date=2026-07-31&amp;branch_id=18&amp;chart_of_account_id=62084" TargetMode="External"/><Relationship Id="rId98" Type="http://schemas.openxmlformats.org/officeDocument/2006/relationships/hyperlink" Target="https://meatophum.biz/report/accounting/account_statement?start_date=2026-05-01&amp;end_date=2026-05-31&amp;branch_id=18&amp;chart_of_account_id=61741" TargetMode="External"/><Relationship Id="rId121" Type="http://schemas.openxmlformats.org/officeDocument/2006/relationships/hyperlink" Target="https://meatophum.biz/report/accounting/account_statement?start_date=2026-05-01&amp;end_date=2026-05-31&amp;branch_id=18&amp;chart_of_account_id=62464" TargetMode="External"/><Relationship Id="rId163" Type="http://schemas.openxmlformats.org/officeDocument/2006/relationships/hyperlink" Target="https://meatophum.biz/report/accounting/account_statement?start_date=2026-05-01&amp;end_date=2026-05-31&amp;branch_id=18&amp;chart_of_account_id=62280" TargetMode="External"/><Relationship Id="rId219" Type="http://schemas.openxmlformats.org/officeDocument/2006/relationships/hyperlink" Target="https://meatophum.biz/report/accounting/account_statement?start_date=2026-06-01&amp;end_date=2026-06-30&amp;branch_id=18&amp;chart_of_account_id=62451" TargetMode="External"/><Relationship Id="rId370" Type="http://schemas.openxmlformats.org/officeDocument/2006/relationships/hyperlink" Target="https://meatophum.biz/report/accounting/account_statement?start_date=2026-07-01&amp;end_date=2026-07-31&amp;branch_id=18&amp;chart_of_account_id=62178" TargetMode="External"/><Relationship Id="rId230" Type="http://schemas.openxmlformats.org/officeDocument/2006/relationships/hyperlink" Target="https://meatophum.biz/report/accounting/account_statement?start_date=2026-06-01&amp;end_date=2026-06-30&amp;branch_id=18&amp;chart_of_account_id=63246" TargetMode="External"/><Relationship Id="rId25" Type="http://schemas.openxmlformats.org/officeDocument/2006/relationships/hyperlink" Target="https://meatophum.biz/report/accounting/account_statement?start_date=2026-04-01&amp;end_date=2026-04-30&amp;branch_id=18&amp;chart_of_account_id=62433" TargetMode="External"/><Relationship Id="rId67" Type="http://schemas.openxmlformats.org/officeDocument/2006/relationships/hyperlink" Target="https://meatophum.biz/report/accounting/account_statement?start_date=2026-04-01&amp;end_date=2026-04-30&amp;branch_id=18&amp;chart_of_account_id=62402" TargetMode="External"/><Relationship Id="rId272" Type="http://schemas.openxmlformats.org/officeDocument/2006/relationships/hyperlink" Target="https://meatophum.biz/report/accounting/account_statement?start_date=2026-06-01&amp;end_date=2026-06-30&amp;branch_id=18&amp;chart_of_account_id=62450" TargetMode="External"/><Relationship Id="rId328" Type="http://schemas.openxmlformats.org/officeDocument/2006/relationships/hyperlink" Target="https://meatophum.biz/report/accounting/account_statement?start_date=2026-07-01&amp;end_date=2026-07-31&amp;branch_id=18&amp;chart_of_account_id=62080" TargetMode="External"/><Relationship Id="rId132" Type="http://schemas.openxmlformats.org/officeDocument/2006/relationships/hyperlink" Target="https://meatophum.biz/report/accounting/account_statement?start_date=2026-05-01&amp;end_date=2026-05-31&amp;branch_id=18&amp;chart_of_account_id=62433" TargetMode="External"/><Relationship Id="rId174" Type="http://schemas.openxmlformats.org/officeDocument/2006/relationships/hyperlink" Target="https://meatophum.biz/report/accounting/account_statement?start_date=2026-05-01&amp;end_date=2026-05-31&amp;branch_id=18&amp;chart_of_account_id=62084" TargetMode="External"/><Relationship Id="rId241" Type="http://schemas.openxmlformats.org/officeDocument/2006/relationships/hyperlink" Target="https://meatophum.biz/report/accounting/account_statement?start_date=2026-06-01&amp;end_date=2026-06-30&amp;branch_id=18&amp;chart_of_account_id=62280" TargetMode="External"/><Relationship Id="rId36" Type="http://schemas.openxmlformats.org/officeDocument/2006/relationships/hyperlink" Target="https://meatophum.biz/report/accounting/account_statement?start_date=2026-04-01&amp;end_date=2026-04-30&amp;branch_id=18&amp;chart_of_account_id=62417" TargetMode="External"/><Relationship Id="rId283" Type="http://schemas.openxmlformats.org/officeDocument/2006/relationships/hyperlink" Target="https://meatophum.biz/report/accounting/account_statement?start_date=2026-06-01&amp;end_date=2026-06-30&amp;branch_id=18&amp;chart_of_account_id=62559" TargetMode="External"/><Relationship Id="rId339" Type="http://schemas.openxmlformats.org/officeDocument/2006/relationships/hyperlink" Target="https://meatophum.biz/report/accounting/account_statement?start_date=2026-07-01&amp;end_date=2026-07-31&amp;branch_id=18&amp;chart_of_account_id=62184" TargetMode="External"/><Relationship Id="rId78" Type="http://schemas.openxmlformats.org/officeDocument/2006/relationships/hyperlink" Target="https://meatophum.biz/report/accounting/account_statement?start_date=2026-04-01&amp;end_date=2026-04-30&amp;branch_id=18&amp;chart_of_account_id=62339" TargetMode="External"/><Relationship Id="rId101" Type="http://schemas.openxmlformats.org/officeDocument/2006/relationships/hyperlink" Target="https://meatophum.biz/report/accounting/account_statement?start_date=2026-05-01&amp;end_date=2026-05-31&amp;branch_id=18&amp;chart_of_account_id=61816" TargetMode="External"/><Relationship Id="rId143" Type="http://schemas.openxmlformats.org/officeDocument/2006/relationships/hyperlink" Target="https://meatophum.biz/report/accounting/account_statement?start_date=2026-05-01&amp;end_date=2026-05-31&amp;branch_id=18&amp;chart_of_account_id=62417" TargetMode="External"/><Relationship Id="rId185" Type="http://schemas.openxmlformats.org/officeDocument/2006/relationships/hyperlink" Target="https://meatophum.biz/report/accounting/account_statement?start_date=2026-05-01&amp;end_date=2026-05-31&amp;branch_id=18&amp;chart_of_account_id=62178" TargetMode="External"/><Relationship Id="rId350" Type="http://schemas.openxmlformats.org/officeDocument/2006/relationships/hyperlink" Target="https://meatophum.biz/report/accounting/account_statement?start_date=2026-07-01&amp;end_date=2026-07-31&amp;branch_id=18&amp;chart_of_account_id=63264" TargetMode="External"/><Relationship Id="rId9" Type="http://schemas.openxmlformats.org/officeDocument/2006/relationships/hyperlink" Target="https://meatophum.biz/report/accounting/account_statement?start_date=2026-04-01&amp;end_date=2026-04-30&amp;branch_id=18&amp;chart_of_account_id=61816" TargetMode="External"/><Relationship Id="rId210" Type="http://schemas.openxmlformats.org/officeDocument/2006/relationships/hyperlink" Target="https://meatophum.biz/report/accounting/account_statement?start_date=2026-06-01&amp;end_date=2026-06-30&amp;branch_id=18&amp;chart_of_account_id=61340" TargetMode="External"/><Relationship Id="rId26" Type="http://schemas.openxmlformats.org/officeDocument/2006/relationships/hyperlink" Target="https://meatophum.biz/report/accounting/account_statement?start_date=2026-04-01&amp;end_date=2026-04-30&amp;branch_id=18&amp;chart_of_account_id=62433" TargetMode="External"/><Relationship Id="rId231" Type="http://schemas.openxmlformats.org/officeDocument/2006/relationships/hyperlink" Target="https://meatophum.biz/report/accounting/account_statement?start_date=2026-06-01&amp;end_date=2026-06-30&amp;branch_id=18&amp;chart_of_account_id=63246" TargetMode="External"/><Relationship Id="rId252" Type="http://schemas.openxmlformats.org/officeDocument/2006/relationships/hyperlink" Target="https://meatophum.biz/report/accounting/account_statement?start_date=2026-06-01&amp;end_date=2026-06-30&amp;branch_id=18&amp;chart_of_account_id=63264" TargetMode="External"/><Relationship Id="rId273" Type="http://schemas.openxmlformats.org/officeDocument/2006/relationships/hyperlink" Target="https://meatophum.biz/report/accounting/account_statement?start_date=2026-06-01&amp;end_date=2026-06-30&amp;branch_id=18&amp;chart_of_account_id=62178" TargetMode="External"/><Relationship Id="rId294" Type="http://schemas.openxmlformats.org/officeDocument/2006/relationships/hyperlink" Target="https://meatophum.biz/report/accounting/account_statement?start_date=2026-07-01&amp;end_date=2026-07-31&amp;branch_id=18&amp;chart_of_account_id=61816" TargetMode="External"/><Relationship Id="rId308" Type="http://schemas.openxmlformats.org/officeDocument/2006/relationships/hyperlink" Target="https://meatophum.biz/report/accounting/account_statement?start_date=2026-07-01&amp;end_date=2026-07-31&amp;branch_id=18&amp;chart_of_account_id=62451" TargetMode="External"/><Relationship Id="rId329" Type="http://schemas.openxmlformats.org/officeDocument/2006/relationships/hyperlink" Target="https://meatophum.biz/report/accounting/account_statement?start_date=2026-07-01&amp;end_date=2026-07-31&amp;branch_id=18&amp;chart_of_account_id=63246" TargetMode="External"/><Relationship Id="rId47" Type="http://schemas.openxmlformats.org/officeDocument/2006/relationships/hyperlink" Target="https://meatophum.biz/report/accounting/account_statement?start_date=2026-04-01&amp;end_date=2026-04-30&amp;branch_id=18&amp;chart_of_account_id=62181" TargetMode="External"/><Relationship Id="rId68" Type="http://schemas.openxmlformats.org/officeDocument/2006/relationships/hyperlink" Target="https://meatophum.biz/report/accounting/account_statement?start_date=2026-04-01&amp;end_date=2026-04-30&amp;branch_id=18&amp;chart_of_account_id=62402" TargetMode="External"/><Relationship Id="rId89" Type="http://schemas.openxmlformats.org/officeDocument/2006/relationships/hyperlink" Target="https://meatophum.biz/report/accounting/account_statement?start_date=2026-04-01&amp;end_date=2026-04-30&amp;branch_id=18&amp;chart_of_account_id=101428" TargetMode="External"/><Relationship Id="rId112" Type="http://schemas.openxmlformats.org/officeDocument/2006/relationships/hyperlink" Target="https://meatophum.biz/report/accounting/account_statement?start_date=2026-05-01&amp;end_date=2026-05-31&amp;branch_id=18&amp;chart_of_account_id=63245" TargetMode="External"/><Relationship Id="rId133" Type="http://schemas.openxmlformats.org/officeDocument/2006/relationships/hyperlink" Target="https://meatophum.biz/report/accounting/account_statement?start_date=2026-05-01&amp;end_date=2026-05-31&amp;branch_id=18&amp;chart_of_account_id=62258" TargetMode="External"/><Relationship Id="rId154" Type="http://schemas.openxmlformats.org/officeDocument/2006/relationships/hyperlink" Target="https://meatophum.biz/report/accounting/account_statement?start_date=2026-05-01&amp;end_date=2026-05-31&amp;branch_id=18&amp;chart_of_account_id=62181" TargetMode="External"/><Relationship Id="rId175" Type="http://schemas.openxmlformats.org/officeDocument/2006/relationships/hyperlink" Target="https://meatophum.biz/report/accounting/account_statement?start_date=2026-05-01&amp;end_date=2026-05-31&amp;branch_id=18&amp;chart_of_account_id=62084" TargetMode="External"/><Relationship Id="rId340" Type="http://schemas.openxmlformats.org/officeDocument/2006/relationships/hyperlink" Target="https://meatophum.biz/report/accounting/account_statement?start_date=2026-07-01&amp;end_date=2026-07-31&amp;branch_id=18&amp;chart_of_account_id=62184" TargetMode="External"/><Relationship Id="rId361" Type="http://schemas.openxmlformats.org/officeDocument/2006/relationships/hyperlink" Target="https://meatophum.biz/report/accounting/account_statement?start_date=2026-07-01&amp;end_date=2026-07-31&amp;branch_id=18&amp;chart_of_account_id=62339" TargetMode="External"/><Relationship Id="rId196" Type="http://schemas.openxmlformats.org/officeDocument/2006/relationships/hyperlink" Target="https://meatophum.biz/report/accounting/account_statement?start_date=2026-06-01&amp;end_date=2026-06-30&amp;branch_id=18&amp;chart_of_account_id=61815" TargetMode="External"/><Relationship Id="rId200" Type="http://schemas.openxmlformats.org/officeDocument/2006/relationships/hyperlink" Target="https://meatophum.biz/report/accounting/account_statement?start_date=2026-06-01&amp;end_date=2026-06-30&amp;branch_id=18&amp;chart_of_account_id=61741" TargetMode="External"/><Relationship Id="rId16" Type="http://schemas.openxmlformats.org/officeDocument/2006/relationships/hyperlink" Target="https://meatophum.biz/report/accounting/account_statement?start_date=2026-04-01&amp;end_date=2026-04-30&amp;branch_id=18&amp;chart_of_account_id=61945" TargetMode="External"/><Relationship Id="rId221" Type="http://schemas.openxmlformats.org/officeDocument/2006/relationships/hyperlink" Target="https://meatophum.biz/report/accounting/account_statement?start_date=2026-06-01&amp;end_date=2026-06-30&amp;branch_id=18&amp;chart_of_account_id=62258" TargetMode="External"/><Relationship Id="rId242" Type="http://schemas.openxmlformats.org/officeDocument/2006/relationships/hyperlink" Target="https://meatophum.biz/report/accounting/account_statement?start_date=2026-06-01&amp;end_date=2026-06-30&amp;branch_id=18&amp;chart_of_account_id=62280" TargetMode="External"/><Relationship Id="rId263" Type="http://schemas.openxmlformats.org/officeDocument/2006/relationships/hyperlink" Target="https://meatophum.biz/report/accounting/account_statement?start_date=2026-06-01&amp;end_date=2026-06-30&amp;branch_id=18&amp;chart_of_account_id=62339" TargetMode="External"/><Relationship Id="rId284" Type="http://schemas.openxmlformats.org/officeDocument/2006/relationships/hyperlink" Target="https://meatophum.biz/report/accounting/account_statement?start_date=2026-06-01&amp;end_date=2026-06-30&amp;branch_id=18&amp;chart_of_account_id=62559" TargetMode="External"/><Relationship Id="rId319" Type="http://schemas.openxmlformats.org/officeDocument/2006/relationships/hyperlink" Target="https://meatophum.biz/report/accounting/account_statement?start_date=2026-07-01&amp;end_date=2026-07-31&amp;branch_id=18&amp;chart_of_account_id=62258" TargetMode="External"/><Relationship Id="rId37" Type="http://schemas.openxmlformats.org/officeDocument/2006/relationships/hyperlink" Target="https://meatophum.biz/report/accounting/account_statement?start_date=2026-04-01&amp;end_date=2026-04-30&amp;branch_id=18&amp;chart_of_account_id=62080" TargetMode="External"/><Relationship Id="rId58" Type="http://schemas.openxmlformats.org/officeDocument/2006/relationships/hyperlink" Target="https://meatophum.biz/report/accounting/account_statement?start_date=2026-04-01&amp;end_date=2026-04-30&amp;branch_id=18&amp;chart_of_account_id=62537" TargetMode="External"/><Relationship Id="rId79" Type="http://schemas.openxmlformats.org/officeDocument/2006/relationships/hyperlink" Target="https://meatophum.biz/report/accounting/account_statement?start_date=2026-04-01&amp;end_date=2026-04-30&amp;branch_id=18&amp;chart_of_account_id=62339" TargetMode="External"/><Relationship Id="rId102" Type="http://schemas.openxmlformats.org/officeDocument/2006/relationships/hyperlink" Target="https://meatophum.biz/report/accounting/account_statement?start_date=2026-05-01&amp;end_date=2026-05-31&amp;branch_id=18&amp;chart_of_account_id=61816" TargetMode="External"/><Relationship Id="rId123" Type="http://schemas.openxmlformats.org/officeDocument/2006/relationships/hyperlink" Target="https://meatophum.biz/report/accounting/account_statement?start_date=2026-05-01&amp;end_date=2026-05-31&amp;branch_id=18&amp;chart_of_account_id=62464" TargetMode="External"/><Relationship Id="rId144" Type="http://schemas.openxmlformats.org/officeDocument/2006/relationships/hyperlink" Target="https://meatophum.biz/report/accounting/account_statement?start_date=2026-05-01&amp;end_date=2026-05-31&amp;branch_id=18&amp;chart_of_account_id=62417" TargetMode="External"/><Relationship Id="rId330" Type="http://schemas.openxmlformats.org/officeDocument/2006/relationships/hyperlink" Target="https://meatophum.biz/report/accounting/account_statement?start_date=2026-07-01&amp;end_date=2026-07-31&amp;branch_id=18&amp;chart_of_account_id=63246" TargetMode="External"/><Relationship Id="rId90" Type="http://schemas.openxmlformats.org/officeDocument/2006/relationships/hyperlink" Target="https://meatophum.biz/report/accounting/account_statement?start_date=2026-04-01&amp;end_date=2026-04-30&amp;branch_id=18&amp;chart_of_account_id=101428" TargetMode="External"/><Relationship Id="rId165" Type="http://schemas.openxmlformats.org/officeDocument/2006/relationships/hyperlink" Target="https://meatophum.biz/report/accounting/account_statement?start_date=2026-05-01&amp;end_date=2026-05-31&amp;branch_id=18&amp;chart_of_account_id=62537" TargetMode="External"/><Relationship Id="rId186" Type="http://schemas.openxmlformats.org/officeDocument/2006/relationships/hyperlink" Target="https://meatophum.biz/report/accounting/account_statement?start_date=2026-05-01&amp;end_date=2026-05-31&amp;branch_id=18&amp;chart_of_account_id=62178" TargetMode="External"/><Relationship Id="rId351" Type="http://schemas.openxmlformats.org/officeDocument/2006/relationships/hyperlink" Target="https://meatophum.biz/report/accounting/account_statement?start_date=2026-07-01&amp;end_date=2026-07-31&amp;branch_id=18&amp;chart_of_account_id=63264" TargetMode="External"/><Relationship Id="rId372" Type="http://schemas.openxmlformats.org/officeDocument/2006/relationships/hyperlink" Target="https://meatophum.biz/report/accounting/account_statement?start_date=2026-07-01&amp;end_date=2026-07-31&amp;branch_id=18&amp;chart_of_account_id=62178" TargetMode="External"/><Relationship Id="rId211" Type="http://schemas.openxmlformats.org/officeDocument/2006/relationships/hyperlink" Target="https://meatophum.biz/report/accounting/account_statement?start_date=2026-06-01&amp;end_date=2026-06-30&amp;branch_id=18&amp;chart_of_account_id=61340" TargetMode="External"/><Relationship Id="rId232" Type="http://schemas.openxmlformats.org/officeDocument/2006/relationships/hyperlink" Target="https://meatophum.biz/report/accounting/account_statement?start_date=2026-06-01&amp;end_date=2026-06-30&amp;branch_id=18&amp;chart_of_account_id=63246" TargetMode="External"/><Relationship Id="rId253" Type="http://schemas.openxmlformats.org/officeDocument/2006/relationships/hyperlink" Target="https://meatophum.biz/report/accounting/account_statement?start_date=2026-06-01&amp;end_date=2026-06-30&amp;branch_id=18&amp;chart_of_account_id=62084" TargetMode="External"/><Relationship Id="rId274" Type="http://schemas.openxmlformats.org/officeDocument/2006/relationships/hyperlink" Target="https://meatophum.biz/report/accounting/account_statement?start_date=2026-06-01&amp;end_date=2026-06-30&amp;branch_id=18&amp;chart_of_account_id=62178" TargetMode="External"/><Relationship Id="rId295" Type="http://schemas.openxmlformats.org/officeDocument/2006/relationships/hyperlink" Target="https://meatophum.biz/report/accounting/account_statement?start_date=2026-07-01&amp;end_date=2026-07-31&amp;branch_id=18&amp;chart_of_account_id=61816" TargetMode="External"/><Relationship Id="rId309" Type="http://schemas.openxmlformats.org/officeDocument/2006/relationships/hyperlink" Target="https://meatophum.biz/report/accounting/account_statement?start_date=2026-07-01&amp;end_date=2026-07-31&amp;branch_id=18&amp;chart_of_account_id=62464" TargetMode="External"/><Relationship Id="rId27" Type="http://schemas.openxmlformats.org/officeDocument/2006/relationships/hyperlink" Target="https://meatophum.biz/report/accounting/account_statement?start_date=2026-04-01&amp;end_date=2026-04-30&amp;branch_id=18&amp;chart_of_account_id=62433" TargetMode="External"/><Relationship Id="rId48" Type="http://schemas.openxmlformats.org/officeDocument/2006/relationships/hyperlink" Target="https://meatophum.biz/report/accounting/account_statement?start_date=2026-04-01&amp;end_date=2026-04-30&amp;branch_id=18&amp;chart_of_account_id=62181" TargetMode="External"/><Relationship Id="rId69" Type="http://schemas.openxmlformats.org/officeDocument/2006/relationships/hyperlink" Target="https://meatophum.biz/report/accounting/account_statement?start_date=2026-04-01&amp;end_date=2026-04-30&amp;branch_id=18&amp;chart_of_account_id=62084" TargetMode="External"/><Relationship Id="rId113" Type="http://schemas.openxmlformats.org/officeDocument/2006/relationships/hyperlink" Target="https://meatophum.biz/report/accounting/account_statement?start_date=2026-05-01&amp;end_date=2026-05-31&amp;branch_id=18&amp;chart_of_account_id=101427" TargetMode="External"/><Relationship Id="rId134" Type="http://schemas.openxmlformats.org/officeDocument/2006/relationships/hyperlink" Target="https://meatophum.biz/report/accounting/account_statement?start_date=2026-05-01&amp;end_date=2026-05-31&amp;branch_id=18&amp;chart_of_account_id=62258" TargetMode="External"/><Relationship Id="rId320" Type="http://schemas.openxmlformats.org/officeDocument/2006/relationships/hyperlink" Target="https://meatophum.biz/report/accounting/account_statement?start_date=2026-07-01&amp;end_date=2026-07-31&amp;branch_id=18&amp;chart_of_account_id=62258" TargetMode="External"/><Relationship Id="rId80" Type="http://schemas.openxmlformats.org/officeDocument/2006/relationships/hyperlink" Target="https://meatophum.biz/report/accounting/account_statement?start_date=2026-04-01&amp;end_date=2026-04-30&amp;branch_id=18&amp;chart_of_account_id=62339" TargetMode="External"/><Relationship Id="rId155" Type="http://schemas.openxmlformats.org/officeDocument/2006/relationships/hyperlink" Target="https://meatophum.biz/report/accounting/account_statement?start_date=2026-05-01&amp;end_date=2026-05-31&amp;branch_id=18&amp;chart_of_account_id=62181" TargetMode="External"/><Relationship Id="rId176" Type="http://schemas.openxmlformats.org/officeDocument/2006/relationships/hyperlink" Target="https://meatophum.biz/report/accounting/account_statement?start_date=2026-05-01&amp;end_date=2026-05-31&amp;branch_id=18&amp;chart_of_account_id=62084" TargetMode="External"/><Relationship Id="rId197" Type="http://schemas.openxmlformats.org/officeDocument/2006/relationships/hyperlink" Target="https://meatophum.biz/report/accounting/account_statement?start_date=2026-06-01&amp;end_date=2026-06-30&amp;branch_id=18&amp;chart_of_account_id=61741" TargetMode="External"/><Relationship Id="rId341" Type="http://schemas.openxmlformats.org/officeDocument/2006/relationships/hyperlink" Target="https://meatophum.biz/report/accounting/account_statement?start_date=2026-07-01&amp;end_date=2026-07-31&amp;branch_id=18&amp;chart_of_account_id=62280" TargetMode="External"/><Relationship Id="rId362" Type="http://schemas.openxmlformats.org/officeDocument/2006/relationships/hyperlink" Target="https://meatophum.biz/report/accounting/account_statement?start_date=2026-07-01&amp;end_date=2026-07-31&amp;branch_id=18&amp;chart_of_account_id=62339" TargetMode="External"/><Relationship Id="rId201" Type="http://schemas.openxmlformats.org/officeDocument/2006/relationships/hyperlink" Target="https://meatophum.biz/report/accounting/account_statement?start_date=2026-06-01&amp;end_date=2026-06-30&amp;branch_id=18&amp;chart_of_account_id=61816" TargetMode="External"/><Relationship Id="rId222" Type="http://schemas.openxmlformats.org/officeDocument/2006/relationships/hyperlink" Target="https://meatophum.biz/report/accounting/account_statement?start_date=2026-06-01&amp;end_date=2026-06-30&amp;branch_id=18&amp;chart_of_account_id=62258" TargetMode="External"/><Relationship Id="rId243" Type="http://schemas.openxmlformats.org/officeDocument/2006/relationships/hyperlink" Target="https://meatophum.biz/report/accounting/account_statement?start_date=2026-06-01&amp;end_date=2026-06-30&amp;branch_id=18&amp;chart_of_account_id=62280" TargetMode="External"/><Relationship Id="rId264" Type="http://schemas.openxmlformats.org/officeDocument/2006/relationships/hyperlink" Target="https://meatophum.biz/report/accounting/account_statement?start_date=2026-06-01&amp;end_date=2026-06-30&amp;branch_id=18&amp;chart_of_account_id=62339" TargetMode="External"/><Relationship Id="rId285" Type="http://schemas.openxmlformats.org/officeDocument/2006/relationships/hyperlink" Target="https://meatophum.biz/report/accounting/account_statement?start_date=2026-07-01&amp;end_date=2026-07-31&amp;branch_id=18&amp;chart_of_account_id=61815" TargetMode="External"/><Relationship Id="rId17" Type="http://schemas.openxmlformats.org/officeDocument/2006/relationships/hyperlink" Target="https://meatophum.biz/report/accounting/account_statement?start_date=2026-04-01&amp;end_date=2026-04-30&amp;branch_id=18&amp;chart_of_account_id=61340" TargetMode="External"/><Relationship Id="rId38" Type="http://schemas.openxmlformats.org/officeDocument/2006/relationships/hyperlink" Target="https://meatophum.biz/report/accounting/account_statement?start_date=2026-04-01&amp;end_date=2026-04-30&amp;branch_id=18&amp;chart_of_account_id=62080" TargetMode="External"/><Relationship Id="rId59" Type="http://schemas.openxmlformats.org/officeDocument/2006/relationships/hyperlink" Target="https://meatophum.biz/report/accounting/account_statement?start_date=2026-04-01&amp;end_date=2026-04-30&amp;branch_id=18&amp;chart_of_account_id=62537" TargetMode="External"/><Relationship Id="rId103" Type="http://schemas.openxmlformats.org/officeDocument/2006/relationships/hyperlink" Target="https://meatophum.biz/report/accounting/account_statement?start_date=2026-05-01&amp;end_date=2026-05-31&amp;branch_id=18&amp;chart_of_account_id=61816" TargetMode="External"/><Relationship Id="rId124" Type="http://schemas.openxmlformats.org/officeDocument/2006/relationships/hyperlink" Target="https://meatophum.biz/report/accounting/account_statement?start_date=2026-05-01&amp;end_date=2026-05-31&amp;branch_id=18&amp;chart_of_account_id=62464" TargetMode="External"/><Relationship Id="rId310" Type="http://schemas.openxmlformats.org/officeDocument/2006/relationships/hyperlink" Target="https://meatophum.biz/report/accounting/account_statement?start_date=2026-07-01&amp;end_date=2026-07-31&amp;branch_id=18&amp;chart_of_account_id=62464" TargetMode="External"/><Relationship Id="rId70" Type="http://schemas.openxmlformats.org/officeDocument/2006/relationships/hyperlink" Target="https://meatophum.biz/report/accounting/account_statement?start_date=2026-04-01&amp;end_date=2026-04-30&amp;branch_id=18&amp;chart_of_account_id=62084" TargetMode="External"/><Relationship Id="rId91" Type="http://schemas.openxmlformats.org/officeDocument/2006/relationships/hyperlink" Target="https://meatophum.biz/report/accounting/account_statement?start_date=2026-04-01&amp;end_date=2026-04-30&amp;branch_id=18&amp;chart_of_account_id=101428" TargetMode="External"/><Relationship Id="rId145" Type="http://schemas.openxmlformats.org/officeDocument/2006/relationships/hyperlink" Target="https://meatophum.biz/report/accounting/account_statement?start_date=2026-05-01&amp;end_date=2026-05-31&amp;branch_id=18&amp;chart_of_account_id=62080" TargetMode="External"/><Relationship Id="rId166" Type="http://schemas.openxmlformats.org/officeDocument/2006/relationships/hyperlink" Target="https://meatophum.biz/report/accounting/account_statement?start_date=2026-05-01&amp;end_date=2026-05-31&amp;branch_id=18&amp;chart_of_account_id=62537" TargetMode="External"/><Relationship Id="rId187" Type="http://schemas.openxmlformats.org/officeDocument/2006/relationships/hyperlink" Target="https://meatophum.biz/report/accounting/account_statement?start_date=2026-05-01&amp;end_date=2026-05-31&amp;branch_id=18&amp;chart_of_account_id=62178" TargetMode="External"/><Relationship Id="rId331" Type="http://schemas.openxmlformats.org/officeDocument/2006/relationships/hyperlink" Target="https://meatophum.biz/report/accounting/account_statement?start_date=2026-07-01&amp;end_date=2026-07-31&amp;branch_id=18&amp;chart_of_account_id=63246" TargetMode="External"/><Relationship Id="rId352" Type="http://schemas.openxmlformats.org/officeDocument/2006/relationships/hyperlink" Target="https://meatophum.biz/report/accounting/account_statement?start_date=2026-07-01&amp;end_date=2026-07-31&amp;branch_id=18&amp;chart_of_account_id=63264" TargetMode="External"/><Relationship Id="rId373" Type="http://schemas.openxmlformats.org/officeDocument/2006/relationships/hyperlink" Target="https://meatophum.biz/report/accounting/account_statement?start_date=2026-07-01&amp;end_date=2026-07-31&amp;branch_id=18&amp;chart_of_account_id=101428" TargetMode="External"/><Relationship Id="rId1" Type="http://schemas.openxmlformats.org/officeDocument/2006/relationships/hyperlink" Target="https://meatophum.biz/report/accounting/account_statement?start_date=2026-04-01&amp;end_date=2026-04-30&amp;branch_id=18&amp;chart_of_account_id=61815" TargetMode="External"/><Relationship Id="rId212" Type="http://schemas.openxmlformats.org/officeDocument/2006/relationships/hyperlink" Target="https://meatophum.biz/report/accounting/account_statement?start_date=2026-06-01&amp;end_date=2026-06-30&amp;branch_id=18&amp;chart_of_account_id=61340" TargetMode="External"/><Relationship Id="rId233" Type="http://schemas.openxmlformats.org/officeDocument/2006/relationships/hyperlink" Target="https://meatophum.biz/report/accounting/account_statement?start_date=2026-06-01&amp;end_date=2026-06-30&amp;branch_id=18&amp;chart_of_account_id=62181" TargetMode="External"/><Relationship Id="rId254" Type="http://schemas.openxmlformats.org/officeDocument/2006/relationships/hyperlink" Target="https://meatophum.biz/report/accounting/account_statement?start_date=2026-06-01&amp;end_date=2026-06-30&amp;branch_id=18&amp;chart_of_account_id=62084" TargetMode="External"/><Relationship Id="rId28" Type="http://schemas.openxmlformats.org/officeDocument/2006/relationships/hyperlink" Target="https://meatophum.biz/report/accounting/account_statement?start_date=2026-04-01&amp;end_date=2026-04-30&amp;branch_id=18&amp;chart_of_account_id=62433" TargetMode="External"/><Relationship Id="rId49" Type="http://schemas.openxmlformats.org/officeDocument/2006/relationships/hyperlink" Target="https://meatophum.biz/report/accounting/account_statement?start_date=2026-04-01&amp;end_date=2026-04-30&amp;branch_id=18&amp;chart_of_account_id=62184" TargetMode="External"/><Relationship Id="rId114" Type="http://schemas.openxmlformats.org/officeDocument/2006/relationships/hyperlink" Target="https://meatophum.biz/report/accounting/account_statement?start_date=2026-05-01&amp;end_date=2026-05-31&amp;branch_id=18&amp;chart_of_account_id=101427" TargetMode="External"/><Relationship Id="rId275" Type="http://schemas.openxmlformats.org/officeDocument/2006/relationships/hyperlink" Target="https://meatophum.biz/report/accounting/account_statement?start_date=2026-06-01&amp;end_date=2026-06-30&amp;branch_id=18&amp;chart_of_account_id=62178" TargetMode="External"/><Relationship Id="rId296" Type="http://schemas.openxmlformats.org/officeDocument/2006/relationships/hyperlink" Target="https://meatophum.biz/report/accounting/account_statement?start_date=2026-07-01&amp;end_date=2026-07-31&amp;branch_id=18&amp;chart_of_account_id=61816" TargetMode="External"/><Relationship Id="rId300" Type="http://schemas.openxmlformats.org/officeDocument/2006/relationships/hyperlink" Target="https://meatophum.biz/report/accounting/account_statement?start_date=2026-07-01&amp;end_date=2026-07-31&amp;branch_id=18&amp;chart_of_account_id=61340" TargetMode="External"/><Relationship Id="rId60" Type="http://schemas.openxmlformats.org/officeDocument/2006/relationships/hyperlink" Target="https://meatophum.biz/report/accounting/account_statement?start_date=2026-04-01&amp;end_date=2026-04-30&amp;branch_id=18&amp;chart_of_account_id=62537" TargetMode="External"/><Relationship Id="rId81" Type="http://schemas.openxmlformats.org/officeDocument/2006/relationships/hyperlink" Target="https://meatophum.biz/report/accounting/account_statement?start_date=2026-04-01&amp;end_date=2026-04-30&amp;branch_id=18&amp;chart_of_account_id=62652" TargetMode="External"/><Relationship Id="rId135" Type="http://schemas.openxmlformats.org/officeDocument/2006/relationships/hyperlink" Target="https://meatophum.biz/report/accounting/account_statement?start_date=2026-05-01&amp;end_date=2026-05-31&amp;branch_id=18&amp;chart_of_account_id=62258" TargetMode="External"/><Relationship Id="rId156" Type="http://schemas.openxmlformats.org/officeDocument/2006/relationships/hyperlink" Target="https://meatophum.biz/report/accounting/account_statement?start_date=2026-05-01&amp;end_date=2026-05-31&amp;branch_id=18&amp;chart_of_account_id=62181" TargetMode="External"/><Relationship Id="rId177" Type="http://schemas.openxmlformats.org/officeDocument/2006/relationships/hyperlink" Target="https://meatophum.biz/report/accounting/account_statement?start_date=2026-05-01&amp;end_date=2026-05-31&amp;branch_id=18&amp;chart_of_account_id=62339" TargetMode="External"/><Relationship Id="rId198" Type="http://schemas.openxmlformats.org/officeDocument/2006/relationships/hyperlink" Target="https://meatophum.biz/report/accounting/account_statement?start_date=2026-06-01&amp;end_date=2026-06-30&amp;branch_id=18&amp;chart_of_account_id=61741" TargetMode="External"/><Relationship Id="rId321" Type="http://schemas.openxmlformats.org/officeDocument/2006/relationships/hyperlink" Target="https://meatophum.biz/report/accounting/account_statement?start_date=2026-07-01&amp;end_date=2026-07-31&amp;branch_id=18&amp;chart_of_account_id=62341" TargetMode="External"/><Relationship Id="rId342" Type="http://schemas.openxmlformats.org/officeDocument/2006/relationships/hyperlink" Target="https://meatophum.biz/report/accounting/account_statement?start_date=2026-07-01&amp;end_date=2026-07-31&amp;branch_id=18&amp;chart_of_account_id=62280" TargetMode="External"/><Relationship Id="rId363" Type="http://schemas.openxmlformats.org/officeDocument/2006/relationships/hyperlink" Target="https://meatophum.biz/report/accounting/account_statement?start_date=2026-07-01&amp;end_date=2026-07-31&amp;branch_id=18&amp;chart_of_account_id=62339" TargetMode="External"/><Relationship Id="rId202" Type="http://schemas.openxmlformats.org/officeDocument/2006/relationships/hyperlink" Target="https://meatophum.biz/report/accounting/account_statement?start_date=2026-06-01&amp;end_date=2026-06-30&amp;branch_id=18&amp;chart_of_account_id=61816" TargetMode="External"/><Relationship Id="rId223" Type="http://schemas.openxmlformats.org/officeDocument/2006/relationships/hyperlink" Target="https://meatophum.biz/report/accounting/account_statement?start_date=2026-06-01&amp;end_date=2026-06-30&amp;branch_id=18&amp;chart_of_account_id=62258" TargetMode="External"/><Relationship Id="rId244" Type="http://schemas.openxmlformats.org/officeDocument/2006/relationships/hyperlink" Target="https://meatophum.biz/report/accounting/account_statement?start_date=2026-06-01&amp;end_date=2026-06-30&amp;branch_id=18&amp;chart_of_account_id=62280" TargetMode="External"/><Relationship Id="rId18" Type="http://schemas.openxmlformats.org/officeDocument/2006/relationships/hyperlink" Target="https://meatophum.biz/report/accounting/account_statement?start_date=2026-04-01&amp;end_date=2026-04-30&amp;branch_id=18&amp;chart_of_account_id=61340" TargetMode="External"/><Relationship Id="rId39" Type="http://schemas.openxmlformats.org/officeDocument/2006/relationships/hyperlink" Target="https://meatophum.biz/report/accounting/account_statement?start_date=2026-04-01&amp;end_date=2026-04-30&amp;branch_id=18&amp;chart_of_account_id=62080" TargetMode="External"/><Relationship Id="rId265" Type="http://schemas.openxmlformats.org/officeDocument/2006/relationships/hyperlink" Target="https://meatophum.biz/report/accounting/account_statement?start_date=2026-06-01&amp;end_date=2026-06-30&amp;branch_id=18&amp;chart_of_account_id=62652" TargetMode="External"/><Relationship Id="rId286" Type="http://schemas.openxmlformats.org/officeDocument/2006/relationships/hyperlink" Target="https://meatophum.biz/report/accounting/account_statement?start_date=2026-07-01&amp;end_date=2026-07-31&amp;branch_id=18&amp;chart_of_account_id=61815" TargetMode="External"/><Relationship Id="rId50" Type="http://schemas.openxmlformats.org/officeDocument/2006/relationships/hyperlink" Target="https://meatophum.biz/report/accounting/account_statement?start_date=2026-04-01&amp;end_date=2026-04-30&amp;branch_id=18&amp;chart_of_account_id=62184" TargetMode="External"/><Relationship Id="rId104" Type="http://schemas.openxmlformats.org/officeDocument/2006/relationships/hyperlink" Target="https://meatophum.biz/report/accounting/account_statement?start_date=2026-05-01&amp;end_date=2026-05-31&amp;branch_id=18&amp;chart_of_account_id=61816" TargetMode="External"/><Relationship Id="rId125" Type="http://schemas.openxmlformats.org/officeDocument/2006/relationships/hyperlink" Target="https://meatophum.biz/report/accounting/account_statement?start_date=2026-05-01&amp;end_date=2026-05-31&amp;branch_id=18&amp;chart_of_account_id=62465" TargetMode="External"/><Relationship Id="rId146" Type="http://schemas.openxmlformats.org/officeDocument/2006/relationships/hyperlink" Target="https://meatophum.biz/report/accounting/account_statement?start_date=2026-05-01&amp;end_date=2026-05-31&amp;branch_id=18&amp;chart_of_account_id=62080" TargetMode="External"/><Relationship Id="rId167" Type="http://schemas.openxmlformats.org/officeDocument/2006/relationships/hyperlink" Target="https://meatophum.biz/report/accounting/account_statement?start_date=2026-05-01&amp;end_date=2026-05-31&amp;branch_id=18&amp;chart_of_account_id=62537" TargetMode="External"/><Relationship Id="rId188" Type="http://schemas.openxmlformats.org/officeDocument/2006/relationships/hyperlink" Target="https://meatophum.biz/report/accounting/account_statement?start_date=2026-05-01&amp;end_date=2026-05-31&amp;branch_id=18&amp;chart_of_account_id=62178" TargetMode="External"/><Relationship Id="rId311" Type="http://schemas.openxmlformats.org/officeDocument/2006/relationships/hyperlink" Target="https://meatophum.biz/report/accounting/account_statement?start_date=2026-07-01&amp;end_date=2026-07-31&amp;branch_id=18&amp;chart_of_account_id=62464" TargetMode="External"/><Relationship Id="rId332" Type="http://schemas.openxmlformats.org/officeDocument/2006/relationships/hyperlink" Target="https://meatophum.biz/report/accounting/account_statement?start_date=2026-07-01&amp;end_date=2026-07-31&amp;branch_id=18&amp;chart_of_account_id=63246" TargetMode="External"/><Relationship Id="rId353" Type="http://schemas.openxmlformats.org/officeDocument/2006/relationships/hyperlink" Target="https://meatophum.biz/report/accounting/account_statement?start_date=2026-07-01&amp;end_date=2026-07-31&amp;branch_id=18&amp;chart_of_account_id=62082" TargetMode="External"/><Relationship Id="rId374" Type="http://schemas.openxmlformats.org/officeDocument/2006/relationships/hyperlink" Target="https://meatophum.biz/report/accounting/account_statement?start_date=2026-07-01&amp;end_date=2026-07-31&amp;branch_id=18&amp;chart_of_account_id=101428" TargetMode="External"/><Relationship Id="rId71" Type="http://schemas.openxmlformats.org/officeDocument/2006/relationships/hyperlink" Target="https://meatophum.biz/report/accounting/account_statement?start_date=2026-04-01&amp;end_date=2026-04-30&amp;branch_id=18&amp;chart_of_account_id=62084" TargetMode="External"/><Relationship Id="rId92" Type="http://schemas.openxmlformats.org/officeDocument/2006/relationships/hyperlink" Target="https://meatophum.biz/report/accounting/account_statement?start_date=2026-04-01&amp;end_date=2026-04-30&amp;branch_id=18&amp;chart_of_account_id=101428" TargetMode="External"/><Relationship Id="rId213" Type="http://schemas.openxmlformats.org/officeDocument/2006/relationships/hyperlink" Target="https://meatophum.biz/report/accounting/account_statement?start_date=2026-06-01&amp;end_date=2026-06-30&amp;branch_id=18&amp;chart_of_account_id=101427" TargetMode="External"/><Relationship Id="rId234" Type="http://schemas.openxmlformats.org/officeDocument/2006/relationships/hyperlink" Target="https://meatophum.biz/report/accounting/account_statement?start_date=2026-06-01&amp;end_date=2026-06-30&amp;branch_id=18&amp;chart_of_account_id=62181" TargetMode="External"/><Relationship Id="rId2" Type="http://schemas.openxmlformats.org/officeDocument/2006/relationships/hyperlink" Target="https://meatophum.biz/report/accounting/account_statement?start_date=2026-04-01&amp;end_date=2026-04-30&amp;branch_id=18&amp;chart_of_account_id=61815" TargetMode="External"/><Relationship Id="rId29" Type="http://schemas.openxmlformats.org/officeDocument/2006/relationships/hyperlink" Target="https://meatophum.biz/report/accounting/account_statement?start_date=2026-04-01&amp;end_date=2026-04-30&amp;branch_id=18&amp;chart_of_account_id=62452" TargetMode="External"/><Relationship Id="rId255" Type="http://schemas.openxmlformats.org/officeDocument/2006/relationships/hyperlink" Target="https://meatophum.biz/report/accounting/account_statement?start_date=2026-06-01&amp;end_date=2026-06-30&amp;branch_id=18&amp;chart_of_account_id=62084" TargetMode="External"/><Relationship Id="rId276" Type="http://schemas.openxmlformats.org/officeDocument/2006/relationships/hyperlink" Target="https://meatophum.biz/report/accounting/account_statement?start_date=2026-06-01&amp;end_date=2026-06-30&amp;branch_id=18&amp;chart_of_account_id=62178" TargetMode="External"/><Relationship Id="rId297" Type="http://schemas.openxmlformats.org/officeDocument/2006/relationships/hyperlink" Target="https://meatophum.biz/report/accounting/account_statement?start_date=2026-07-01&amp;end_date=2026-07-31&amp;branch_id=18&amp;chart_of_account_id=61340" TargetMode="External"/><Relationship Id="rId40" Type="http://schemas.openxmlformats.org/officeDocument/2006/relationships/hyperlink" Target="https://meatophum.biz/report/accounting/account_statement?start_date=2026-04-01&amp;end_date=2026-04-30&amp;branch_id=18&amp;chart_of_account_id=62080" TargetMode="External"/><Relationship Id="rId115" Type="http://schemas.openxmlformats.org/officeDocument/2006/relationships/hyperlink" Target="https://meatophum.biz/report/accounting/account_statement?start_date=2026-05-01&amp;end_date=2026-05-31&amp;branch_id=18&amp;chart_of_account_id=101427" TargetMode="External"/><Relationship Id="rId136" Type="http://schemas.openxmlformats.org/officeDocument/2006/relationships/hyperlink" Target="https://meatophum.biz/report/accounting/account_statement?start_date=2026-05-01&amp;end_date=2026-05-31&amp;branch_id=18&amp;chart_of_account_id=62258" TargetMode="External"/><Relationship Id="rId157" Type="http://schemas.openxmlformats.org/officeDocument/2006/relationships/hyperlink" Target="https://meatophum.biz/report/accounting/account_statement?start_date=2026-05-01&amp;end_date=2026-05-31&amp;branch_id=18&amp;chart_of_account_id=62184" TargetMode="External"/><Relationship Id="rId178" Type="http://schemas.openxmlformats.org/officeDocument/2006/relationships/hyperlink" Target="https://meatophum.biz/report/accounting/account_statement?start_date=2026-05-01&amp;end_date=2026-05-31&amp;branch_id=18&amp;chart_of_account_id=62339" TargetMode="External"/><Relationship Id="rId301" Type="http://schemas.openxmlformats.org/officeDocument/2006/relationships/hyperlink" Target="https://meatophum.biz/report/accounting/account_statement?start_date=2026-07-01&amp;end_date=2026-07-31&amp;branch_id=18&amp;chart_of_account_id=101427" TargetMode="External"/><Relationship Id="rId322" Type="http://schemas.openxmlformats.org/officeDocument/2006/relationships/hyperlink" Target="https://meatophum.biz/report/accounting/account_statement?start_date=2026-07-01&amp;end_date=2026-07-31&amp;branch_id=18&amp;chart_of_account_id=62341" TargetMode="External"/><Relationship Id="rId343" Type="http://schemas.openxmlformats.org/officeDocument/2006/relationships/hyperlink" Target="https://meatophum.biz/report/accounting/account_statement?start_date=2026-07-01&amp;end_date=2026-07-31&amp;branch_id=18&amp;chart_of_account_id=62280" TargetMode="External"/><Relationship Id="rId364" Type="http://schemas.openxmlformats.org/officeDocument/2006/relationships/hyperlink" Target="https://meatophum.biz/report/accounting/account_statement?start_date=2026-07-01&amp;end_date=2026-07-31&amp;branch_id=18&amp;chart_of_account_id=62339" TargetMode="External"/><Relationship Id="rId61" Type="http://schemas.openxmlformats.org/officeDocument/2006/relationships/hyperlink" Target="https://meatophum.biz/report/accounting/account_statement?start_date=2026-04-01&amp;end_date=2026-04-30&amp;branch_id=18&amp;chart_of_account_id=63264" TargetMode="External"/><Relationship Id="rId82" Type="http://schemas.openxmlformats.org/officeDocument/2006/relationships/hyperlink" Target="https://meatophum.biz/report/accounting/account_statement?start_date=2026-04-01&amp;end_date=2026-04-30&amp;branch_id=18&amp;chart_of_account_id=62652" TargetMode="External"/><Relationship Id="rId199" Type="http://schemas.openxmlformats.org/officeDocument/2006/relationships/hyperlink" Target="https://meatophum.biz/report/accounting/account_statement?start_date=2026-06-01&amp;end_date=2026-06-30&amp;branch_id=18&amp;chart_of_account_id=61741" TargetMode="External"/><Relationship Id="rId203" Type="http://schemas.openxmlformats.org/officeDocument/2006/relationships/hyperlink" Target="https://meatophum.biz/report/accounting/account_statement?start_date=2026-06-01&amp;end_date=2026-06-30&amp;branch_id=18&amp;chart_of_account_id=61816" TargetMode="External"/><Relationship Id="rId19" Type="http://schemas.openxmlformats.org/officeDocument/2006/relationships/hyperlink" Target="https://meatophum.biz/report/accounting/account_statement?start_date=2026-04-01&amp;end_date=2026-04-30&amp;branch_id=18&amp;chart_of_account_id=61340" TargetMode="External"/><Relationship Id="rId224" Type="http://schemas.openxmlformats.org/officeDocument/2006/relationships/hyperlink" Target="https://meatophum.biz/report/accounting/account_statement?start_date=2026-06-01&amp;end_date=2026-06-30&amp;branch_id=18&amp;chart_of_account_id=62258" TargetMode="External"/><Relationship Id="rId245" Type="http://schemas.openxmlformats.org/officeDocument/2006/relationships/hyperlink" Target="https://meatophum.biz/report/accounting/account_statement?start_date=2026-06-01&amp;end_date=2026-06-30&amp;branch_id=18&amp;chart_of_account_id=62537" TargetMode="External"/><Relationship Id="rId266" Type="http://schemas.openxmlformats.org/officeDocument/2006/relationships/hyperlink" Target="https://meatophum.biz/report/accounting/account_statement?start_date=2026-06-01&amp;end_date=2026-06-30&amp;branch_id=18&amp;chart_of_account_id=62652" TargetMode="External"/><Relationship Id="rId287" Type="http://schemas.openxmlformats.org/officeDocument/2006/relationships/hyperlink" Target="https://meatophum.biz/report/accounting/account_statement?start_date=2026-07-01&amp;end_date=2026-07-31&amp;branch_id=18&amp;chart_of_account_id=61815" TargetMode="External"/><Relationship Id="rId30" Type="http://schemas.openxmlformats.org/officeDocument/2006/relationships/hyperlink" Target="https://meatophum.biz/report/accounting/account_statement?start_date=2026-04-01&amp;end_date=2026-04-30&amp;branch_id=18&amp;chart_of_account_id=62452" TargetMode="External"/><Relationship Id="rId105" Type="http://schemas.openxmlformats.org/officeDocument/2006/relationships/hyperlink" Target="https://meatophum.biz/report/accounting/account_statement?start_date=2026-05-01&amp;end_date=2026-05-31&amp;branch_id=18&amp;chart_of_account_id=61945" TargetMode="External"/><Relationship Id="rId126" Type="http://schemas.openxmlformats.org/officeDocument/2006/relationships/hyperlink" Target="https://meatophum.biz/report/accounting/account_statement?start_date=2026-05-01&amp;end_date=2026-05-31&amp;branch_id=18&amp;chart_of_account_id=62465" TargetMode="External"/><Relationship Id="rId147" Type="http://schemas.openxmlformats.org/officeDocument/2006/relationships/hyperlink" Target="https://meatophum.biz/report/accounting/account_statement?start_date=2026-05-01&amp;end_date=2026-05-31&amp;branch_id=18&amp;chart_of_account_id=62080" TargetMode="External"/><Relationship Id="rId168" Type="http://schemas.openxmlformats.org/officeDocument/2006/relationships/hyperlink" Target="https://meatophum.biz/report/accounting/account_statement?start_date=2026-05-01&amp;end_date=2026-05-31&amp;branch_id=18&amp;chart_of_account_id=62537" TargetMode="External"/><Relationship Id="rId312" Type="http://schemas.openxmlformats.org/officeDocument/2006/relationships/hyperlink" Target="https://meatophum.biz/report/accounting/account_statement?start_date=2026-07-01&amp;end_date=2026-07-31&amp;branch_id=18&amp;chart_of_account_id=62464" TargetMode="External"/><Relationship Id="rId333" Type="http://schemas.openxmlformats.org/officeDocument/2006/relationships/hyperlink" Target="https://meatophum.biz/report/accounting/account_statement?start_date=2026-07-01&amp;end_date=2026-07-31&amp;branch_id=18&amp;chart_of_account_id=62181" TargetMode="External"/><Relationship Id="rId354" Type="http://schemas.openxmlformats.org/officeDocument/2006/relationships/hyperlink" Target="https://meatophum.biz/report/accounting/account_statement?start_date=2026-07-01&amp;end_date=2026-07-31&amp;branch_id=18&amp;chart_of_account_id=62082" TargetMode="External"/><Relationship Id="rId51" Type="http://schemas.openxmlformats.org/officeDocument/2006/relationships/hyperlink" Target="https://meatophum.biz/report/accounting/account_statement?start_date=2026-04-01&amp;end_date=2026-04-30&amp;branch_id=18&amp;chart_of_account_id=62184" TargetMode="External"/><Relationship Id="rId72" Type="http://schemas.openxmlformats.org/officeDocument/2006/relationships/hyperlink" Target="https://meatophum.biz/report/accounting/account_statement?start_date=2026-04-01&amp;end_date=2026-04-30&amp;branch_id=18&amp;chart_of_account_id=62084" TargetMode="External"/><Relationship Id="rId93" Type="http://schemas.openxmlformats.org/officeDocument/2006/relationships/hyperlink" Target="https://meatophum.biz/report/accounting/account_statement?start_date=2026-05-01&amp;end_date=2026-05-31&amp;branch_id=18&amp;chart_of_account_id=61815" TargetMode="External"/><Relationship Id="rId189" Type="http://schemas.openxmlformats.org/officeDocument/2006/relationships/hyperlink" Target="https://meatophum.biz/report/accounting/account_statement?start_date=2026-05-01&amp;end_date=2026-05-31&amp;branch_id=18&amp;chart_of_account_id=101428" TargetMode="External"/><Relationship Id="rId375" Type="http://schemas.openxmlformats.org/officeDocument/2006/relationships/hyperlink" Target="https://meatophum.biz/report/accounting/account_statement?start_date=2026-07-01&amp;end_date=2026-07-31&amp;branch_id=18&amp;chart_of_account_id=101428" TargetMode="External"/><Relationship Id="rId3" Type="http://schemas.openxmlformats.org/officeDocument/2006/relationships/hyperlink" Target="https://meatophum.biz/report/accounting/account_statement?start_date=2026-04-01&amp;end_date=2026-04-30&amp;branch_id=18&amp;chart_of_account_id=61815" TargetMode="External"/><Relationship Id="rId214" Type="http://schemas.openxmlformats.org/officeDocument/2006/relationships/hyperlink" Target="https://meatophum.biz/report/accounting/account_statement?start_date=2026-06-01&amp;end_date=2026-06-30&amp;branch_id=18&amp;chart_of_account_id=101427" TargetMode="External"/><Relationship Id="rId235" Type="http://schemas.openxmlformats.org/officeDocument/2006/relationships/hyperlink" Target="https://meatophum.biz/report/accounting/account_statement?start_date=2026-06-01&amp;end_date=2026-06-30&amp;branch_id=18&amp;chart_of_account_id=62181" TargetMode="External"/><Relationship Id="rId256" Type="http://schemas.openxmlformats.org/officeDocument/2006/relationships/hyperlink" Target="https://meatophum.biz/report/accounting/account_statement?start_date=2026-06-01&amp;end_date=2026-06-30&amp;branch_id=18&amp;chart_of_account_id=62084" TargetMode="External"/><Relationship Id="rId277" Type="http://schemas.openxmlformats.org/officeDocument/2006/relationships/hyperlink" Target="https://meatophum.biz/report/accounting/account_statement?start_date=2026-06-01&amp;end_date=2026-06-30&amp;branch_id=18&amp;chart_of_account_id=101428" TargetMode="External"/><Relationship Id="rId298" Type="http://schemas.openxmlformats.org/officeDocument/2006/relationships/hyperlink" Target="https://meatophum.biz/report/accounting/account_statement?start_date=2026-07-01&amp;end_date=2026-07-31&amp;branch_id=18&amp;chart_of_account_id=61340" TargetMode="External"/><Relationship Id="rId116" Type="http://schemas.openxmlformats.org/officeDocument/2006/relationships/hyperlink" Target="https://meatophum.biz/report/accounting/account_statement?start_date=2026-05-01&amp;end_date=2026-05-31&amp;branch_id=18&amp;chart_of_account_id=101427" TargetMode="External"/><Relationship Id="rId137" Type="http://schemas.openxmlformats.org/officeDocument/2006/relationships/hyperlink" Target="https://meatophum.biz/report/accounting/account_statement?start_date=2026-05-01&amp;end_date=2026-05-31&amp;branch_id=18&amp;chart_of_account_id=62341" TargetMode="External"/><Relationship Id="rId158" Type="http://schemas.openxmlformats.org/officeDocument/2006/relationships/hyperlink" Target="https://meatophum.biz/report/accounting/account_statement?start_date=2026-05-01&amp;end_date=2026-05-31&amp;branch_id=18&amp;chart_of_account_id=62184" TargetMode="External"/><Relationship Id="rId302" Type="http://schemas.openxmlformats.org/officeDocument/2006/relationships/hyperlink" Target="https://meatophum.biz/report/accounting/account_statement?start_date=2026-07-01&amp;end_date=2026-07-31&amp;branch_id=18&amp;chart_of_account_id=101427" TargetMode="External"/><Relationship Id="rId323" Type="http://schemas.openxmlformats.org/officeDocument/2006/relationships/hyperlink" Target="https://meatophum.biz/report/accounting/account_statement?start_date=2026-07-01&amp;end_date=2026-07-31&amp;branch_id=18&amp;chart_of_account_id=62341" TargetMode="External"/><Relationship Id="rId344" Type="http://schemas.openxmlformats.org/officeDocument/2006/relationships/hyperlink" Target="https://meatophum.biz/report/accounting/account_statement?start_date=2026-07-01&amp;end_date=2026-07-31&amp;branch_id=18&amp;chart_of_account_id=62280" TargetMode="External"/><Relationship Id="rId20" Type="http://schemas.openxmlformats.org/officeDocument/2006/relationships/hyperlink" Target="https://meatophum.biz/report/accounting/account_statement?start_date=2026-04-01&amp;end_date=2026-04-30&amp;branch_id=18&amp;chart_of_account_id=61340" TargetMode="External"/><Relationship Id="rId41" Type="http://schemas.openxmlformats.org/officeDocument/2006/relationships/hyperlink" Target="https://meatophum.biz/report/accounting/account_statement?start_date=2026-04-01&amp;end_date=2026-04-30&amp;branch_id=18&amp;chart_of_account_id=63246" TargetMode="External"/><Relationship Id="rId62" Type="http://schemas.openxmlformats.org/officeDocument/2006/relationships/hyperlink" Target="https://meatophum.biz/report/accounting/account_statement?start_date=2026-04-01&amp;end_date=2026-04-30&amp;branch_id=18&amp;chart_of_account_id=63264" TargetMode="External"/><Relationship Id="rId83" Type="http://schemas.openxmlformats.org/officeDocument/2006/relationships/hyperlink" Target="https://meatophum.biz/report/accounting/account_statement?start_date=2026-04-01&amp;end_date=2026-04-30&amp;branch_id=18&amp;chart_of_account_id=62652" TargetMode="External"/><Relationship Id="rId179" Type="http://schemas.openxmlformats.org/officeDocument/2006/relationships/hyperlink" Target="https://meatophum.biz/report/accounting/account_statement?start_date=2026-05-01&amp;end_date=2026-05-31&amp;branch_id=18&amp;chart_of_account_id=62339" TargetMode="External"/><Relationship Id="rId365" Type="http://schemas.openxmlformats.org/officeDocument/2006/relationships/hyperlink" Target="https://meatophum.biz/report/accounting/account_statement?start_date=2026-07-01&amp;end_date=2026-07-31&amp;branch_id=18&amp;chart_of_account_id=62652" TargetMode="External"/><Relationship Id="rId190" Type="http://schemas.openxmlformats.org/officeDocument/2006/relationships/hyperlink" Target="https://meatophum.biz/report/accounting/account_statement?start_date=2026-05-01&amp;end_date=2026-05-31&amp;branch_id=18&amp;chart_of_account_id=101428" TargetMode="External"/><Relationship Id="rId204" Type="http://schemas.openxmlformats.org/officeDocument/2006/relationships/hyperlink" Target="https://meatophum.biz/report/accounting/account_statement?start_date=2026-06-01&amp;end_date=2026-06-30&amp;branch_id=18&amp;chart_of_account_id=61816" TargetMode="External"/><Relationship Id="rId225" Type="http://schemas.openxmlformats.org/officeDocument/2006/relationships/hyperlink" Target="https://meatophum.biz/report/accounting/account_statement?start_date=2026-06-01&amp;end_date=2026-06-30&amp;branch_id=18&amp;chart_of_account_id=62080" TargetMode="External"/><Relationship Id="rId246" Type="http://schemas.openxmlformats.org/officeDocument/2006/relationships/hyperlink" Target="https://meatophum.biz/report/accounting/account_statement?start_date=2026-06-01&amp;end_date=2026-06-30&amp;branch_id=18&amp;chart_of_account_id=62537" TargetMode="External"/><Relationship Id="rId267" Type="http://schemas.openxmlformats.org/officeDocument/2006/relationships/hyperlink" Target="https://meatophum.biz/report/accounting/account_statement?start_date=2026-06-01&amp;end_date=2026-06-30&amp;branch_id=18&amp;chart_of_account_id=62652" TargetMode="External"/><Relationship Id="rId288" Type="http://schemas.openxmlformats.org/officeDocument/2006/relationships/hyperlink" Target="https://meatophum.biz/report/accounting/account_statement?start_date=2026-07-01&amp;end_date=2026-07-31&amp;branch_id=18&amp;chart_of_account_id=61815" TargetMode="External"/><Relationship Id="rId106" Type="http://schemas.openxmlformats.org/officeDocument/2006/relationships/hyperlink" Target="https://meatophum.biz/report/accounting/account_statement?start_date=2026-05-01&amp;end_date=2026-05-31&amp;branch_id=18&amp;chart_of_account_id=61945" TargetMode="External"/><Relationship Id="rId127" Type="http://schemas.openxmlformats.org/officeDocument/2006/relationships/hyperlink" Target="https://meatophum.biz/report/accounting/account_statement?start_date=2026-05-01&amp;end_date=2026-05-31&amp;branch_id=18&amp;chart_of_account_id=62465" TargetMode="External"/><Relationship Id="rId313" Type="http://schemas.openxmlformats.org/officeDocument/2006/relationships/hyperlink" Target="https://meatophum.biz/report/accounting/account_statement?start_date=2026-07-01&amp;end_date=2026-07-31&amp;branch_id=18&amp;chart_of_account_id=62465" TargetMode="External"/><Relationship Id="rId10" Type="http://schemas.openxmlformats.org/officeDocument/2006/relationships/hyperlink" Target="https://meatophum.biz/report/accounting/account_statement?start_date=2026-04-01&amp;end_date=2026-04-30&amp;branch_id=18&amp;chart_of_account_id=61816" TargetMode="External"/><Relationship Id="rId31" Type="http://schemas.openxmlformats.org/officeDocument/2006/relationships/hyperlink" Target="https://meatophum.biz/report/accounting/account_statement?start_date=2026-04-01&amp;end_date=2026-04-30&amp;branch_id=18&amp;chart_of_account_id=62452" TargetMode="External"/><Relationship Id="rId52" Type="http://schemas.openxmlformats.org/officeDocument/2006/relationships/hyperlink" Target="https://meatophum.biz/report/accounting/account_statement?start_date=2026-04-01&amp;end_date=2026-04-30&amp;branch_id=18&amp;chart_of_account_id=62184" TargetMode="External"/><Relationship Id="rId73" Type="http://schemas.openxmlformats.org/officeDocument/2006/relationships/hyperlink" Target="https://meatophum.biz/report/accounting/account_statement?start_date=2026-04-01&amp;end_date=2026-04-30&amp;branch_id=18&amp;chart_of_account_id=62086" TargetMode="External"/><Relationship Id="rId94" Type="http://schemas.openxmlformats.org/officeDocument/2006/relationships/hyperlink" Target="https://meatophum.biz/report/accounting/account_statement?start_date=2026-05-01&amp;end_date=2026-05-31&amp;branch_id=18&amp;chart_of_account_id=61815" TargetMode="External"/><Relationship Id="rId148" Type="http://schemas.openxmlformats.org/officeDocument/2006/relationships/hyperlink" Target="https://meatophum.biz/report/accounting/account_statement?start_date=2026-05-01&amp;end_date=2026-05-31&amp;branch_id=18&amp;chart_of_account_id=62080" TargetMode="External"/><Relationship Id="rId169" Type="http://schemas.openxmlformats.org/officeDocument/2006/relationships/hyperlink" Target="https://meatophum.biz/report/accounting/account_statement?start_date=2026-05-01&amp;end_date=2026-05-31&amp;branch_id=18&amp;chart_of_account_id=63264" TargetMode="External"/><Relationship Id="rId334" Type="http://schemas.openxmlformats.org/officeDocument/2006/relationships/hyperlink" Target="https://meatophum.biz/report/accounting/account_statement?start_date=2026-07-01&amp;end_date=2026-07-31&amp;branch_id=18&amp;chart_of_account_id=62181" TargetMode="External"/><Relationship Id="rId355" Type="http://schemas.openxmlformats.org/officeDocument/2006/relationships/hyperlink" Target="https://meatophum.biz/report/accounting/account_statement?start_date=2026-07-01&amp;end_date=2026-07-31&amp;branch_id=18&amp;chart_of_account_id=62082" TargetMode="External"/><Relationship Id="rId376" Type="http://schemas.openxmlformats.org/officeDocument/2006/relationships/hyperlink" Target="https://meatophum.biz/report/accounting/account_statement?start_date=2026-07-01&amp;end_date=2026-07-31&amp;branch_id=18&amp;chart_of_account_id=101428" TargetMode="External"/><Relationship Id="rId4" Type="http://schemas.openxmlformats.org/officeDocument/2006/relationships/hyperlink" Target="https://meatophum.biz/report/accounting/account_statement?start_date=2026-04-01&amp;end_date=2026-04-30&amp;branch_id=18&amp;chart_of_account_id=61815" TargetMode="External"/><Relationship Id="rId180" Type="http://schemas.openxmlformats.org/officeDocument/2006/relationships/hyperlink" Target="https://meatophum.biz/report/accounting/account_statement?start_date=2026-05-01&amp;end_date=2026-05-31&amp;branch_id=18&amp;chart_of_account_id=62339" TargetMode="External"/><Relationship Id="rId215" Type="http://schemas.openxmlformats.org/officeDocument/2006/relationships/hyperlink" Target="https://meatophum.biz/report/accounting/account_statement?start_date=2026-06-01&amp;end_date=2026-06-30&amp;branch_id=18&amp;chart_of_account_id=101427" TargetMode="External"/><Relationship Id="rId236" Type="http://schemas.openxmlformats.org/officeDocument/2006/relationships/hyperlink" Target="https://meatophum.biz/report/accounting/account_statement?start_date=2026-06-01&amp;end_date=2026-06-30&amp;branch_id=18&amp;chart_of_account_id=62181" TargetMode="External"/><Relationship Id="rId257" Type="http://schemas.openxmlformats.org/officeDocument/2006/relationships/hyperlink" Target="https://meatophum.biz/report/accounting/account_statement?start_date=2026-06-01&amp;end_date=2026-06-30&amp;branch_id=18&amp;chart_of_account_id=62449" TargetMode="External"/><Relationship Id="rId278" Type="http://schemas.openxmlformats.org/officeDocument/2006/relationships/hyperlink" Target="https://meatophum.biz/report/accounting/account_statement?start_date=2026-06-01&amp;end_date=2026-06-30&amp;branch_id=18&amp;chart_of_account_id=101428" TargetMode="External"/><Relationship Id="rId303" Type="http://schemas.openxmlformats.org/officeDocument/2006/relationships/hyperlink" Target="https://meatophum.biz/report/accounting/account_statement?start_date=2026-07-01&amp;end_date=2026-07-31&amp;branch_id=18&amp;chart_of_account_id=101427" TargetMode="External"/><Relationship Id="rId42" Type="http://schemas.openxmlformats.org/officeDocument/2006/relationships/hyperlink" Target="https://meatophum.biz/report/accounting/account_statement?start_date=2026-04-01&amp;end_date=2026-04-30&amp;branch_id=18&amp;chart_of_account_id=63246" TargetMode="External"/><Relationship Id="rId84" Type="http://schemas.openxmlformats.org/officeDocument/2006/relationships/hyperlink" Target="https://meatophum.biz/report/accounting/account_statement?start_date=2026-04-01&amp;end_date=2026-04-30&amp;branch_id=18&amp;chart_of_account_id=62652" TargetMode="External"/><Relationship Id="rId138" Type="http://schemas.openxmlformats.org/officeDocument/2006/relationships/hyperlink" Target="https://meatophum.biz/report/accounting/account_statement?start_date=2026-05-01&amp;end_date=2026-05-31&amp;branch_id=18&amp;chart_of_account_id=62341" TargetMode="External"/><Relationship Id="rId345" Type="http://schemas.openxmlformats.org/officeDocument/2006/relationships/hyperlink" Target="https://meatophum.biz/report/accounting/account_statement?start_date=2026-07-01&amp;end_date=2026-07-31&amp;branch_id=18&amp;chart_of_account_id=62537" TargetMode="External"/><Relationship Id="rId191" Type="http://schemas.openxmlformats.org/officeDocument/2006/relationships/hyperlink" Target="https://meatophum.biz/report/accounting/account_statement?start_date=2026-05-01&amp;end_date=2026-05-31&amp;branch_id=18&amp;chart_of_account_id=101428" TargetMode="External"/><Relationship Id="rId205" Type="http://schemas.openxmlformats.org/officeDocument/2006/relationships/hyperlink" Target="https://meatophum.biz/report/accounting/account_statement?start_date=2026-06-01&amp;end_date=2026-06-30&amp;branch_id=18&amp;chart_of_account_id=61945" TargetMode="External"/><Relationship Id="rId247" Type="http://schemas.openxmlformats.org/officeDocument/2006/relationships/hyperlink" Target="https://meatophum.biz/report/accounting/account_statement?start_date=2026-06-01&amp;end_date=2026-06-30&amp;branch_id=18&amp;chart_of_account_id=62537" TargetMode="External"/><Relationship Id="rId107" Type="http://schemas.openxmlformats.org/officeDocument/2006/relationships/hyperlink" Target="https://meatophum.biz/report/accounting/account_statement?start_date=2026-05-01&amp;end_date=2026-05-31&amp;branch_id=18&amp;chart_of_account_id=61945" TargetMode="External"/><Relationship Id="rId289" Type="http://schemas.openxmlformats.org/officeDocument/2006/relationships/hyperlink" Target="https://meatophum.biz/report/accounting/account_statement?start_date=2026-07-01&amp;end_date=2026-07-31&amp;branch_id=18&amp;chart_of_account_id=61741" TargetMode="External"/><Relationship Id="rId11" Type="http://schemas.openxmlformats.org/officeDocument/2006/relationships/hyperlink" Target="https://meatophum.biz/report/accounting/account_statement?start_date=2026-04-01&amp;end_date=2026-04-30&amp;branch_id=18&amp;chart_of_account_id=61816" TargetMode="External"/><Relationship Id="rId53" Type="http://schemas.openxmlformats.org/officeDocument/2006/relationships/hyperlink" Target="https://meatophum.biz/report/accounting/account_statement?start_date=2026-04-01&amp;end_date=2026-04-30&amp;branch_id=18&amp;chart_of_account_id=62280" TargetMode="External"/><Relationship Id="rId149" Type="http://schemas.openxmlformats.org/officeDocument/2006/relationships/hyperlink" Target="https://meatophum.biz/report/accounting/account_statement?start_date=2026-05-01&amp;end_date=2026-05-31&amp;branch_id=18&amp;chart_of_account_id=63246" TargetMode="External"/><Relationship Id="rId314" Type="http://schemas.openxmlformats.org/officeDocument/2006/relationships/hyperlink" Target="https://meatophum.biz/report/accounting/account_statement?start_date=2026-07-01&amp;end_date=2026-07-31&amp;branch_id=18&amp;chart_of_account_id=62465" TargetMode="External"/><Relationship Id="rId356" Type="http://schemas.openxmlformats.org/officeDocument/2006/relationships/hyperlink" Target="https://meatophum.biz/report/accounting/account_statement?start_date=2026-07-01&amp;end_date=2026-07-31&amp;branch_id=18&amp;chart_of_account_id=62082" TargetMode="External"/><Relationship Id="rId95" Type="http://schemas.openxmlformats.org/officeDocument/2006/relationships/hyperlink" Target="https://meatophum.biz/report/accounting/account_statement?start_date=2026-05-01&amp;end_date=2026-05-31&amp;branch_id=18&amp;chart_of_account_id=61815" TargetMode="External"/><Relationship Id="rId160" Type="http://schemas.openxmlformats.org/officeDocument/2006/relationships/hyperlink" Target="https://meatophum.biz/report/accounting/account_statement?start_date=2026-05-01&amp;end_date=2026-05-31&amp;branch_id=18&amp;chart_of_account_id=62184" TargetMode="External"/><Relationship Id="rId216" Type="http://schemas.openxmlformats.org/officeDocument/2006/relationships/hyperlink" Target="https://meatophum.biz/report/accounting/account_statement?start_date=2026-06-01&amp;end_date=2026-06-30&amp;branch_id=18&amp;chart_of_account_id=101427" TargetMode="External"/><Relationship Id="rId258" Type="http://schemas.openxmlformats.org/officeDocument/2006/relationships/hyperlink" Target="https://meatophum.biz/report/accounting/account_statement?start_date=2026-06-01&amp;end_date=2026-06-30&amp;branch_id=18&amp;chart_of_account_id=62449" TargetMode="External"/><Relationship Id="rId22" Type="http://schemas.openxmlformats.org/officeDocument/2006/relationships/hyperlink" Target="https://meatophum.biz/report/accounting/account_statement?start_date=2026-04-01&amp;end_date=2026-04-30&amp;branch_id=18&amp;chart_of_account_id=101427" TargetMode="External"/><Relationship Id="rId64" Type="http://schemas.openxmlformats.org/officeDocument/2006/relationships/hyperlink" Target="https://meatophum.biz/report/accounting/account_statement?start_date=2026-04-01&amp;end_date=2026-04-30&amp;branch_id=18&amp;chart_of_account_id=63264" TargetMode="External"/><Relationship Id="rId118" Type="http://schemas.openxmlformats.org/officeDocument/2006/relationships/hyperlink" Target="https://meatophum.biz/report/accounting/account_statement?start_date=2026-05-01&amp;end_date=2026-05-31&amp;branch_id=18&amp;chart_of_account_id=62451" TargetMode="External"/><Relationship Id="rId325" Type="http://schemas.openxmlformats.org/officeDocument/2006/relationships/hyperlink" Target="https://meatophum.biz/report/accounting/account_statement?start_date=2026-07-01&amp;end_date=2026-07-31&amp;branch_id=18&amp;chart_of_account_id=62080" TargetMode="External"/><Relationship Id="rId367" Type="http://schemas.openxmlformats.org/officeDocument/2006/relationships/hyperlink" Target="https://meatophum.biz/report/accounting/account_statement?start_date=2026-07-01&amp;end_date=2026-07-31&amp;branch_id=18&amp;chart_of_account_id=62652" TargetMode="External"/><Relationship Id="rId171" Type="http://schemas.openxmlformats.org/officeDocument/2006/relationships/hyperlink" Target="https://meatophum.biz/report/accounting/account_statement?start_date=2026-05-01&amp;end_date=2026-05-31&amp;branch_id=18&amp;chart_of_account_id=63264" TargetMode="External"/><Relationship Id="rId227" Type="http://schemas.openxmlformats.org/officeDocument/2006/relationships/hyperlink" Target="https://meatophum.biz/report/accounting/account_statement?start_date=2026-06-01&amp;end_date=2026-06-30&amp;branch_id=18&amp;chart_of_account_id=62080" TargetMode="External"/><Relationship Id="rId269" Type="http://schemas.openxmlformats.org/officeDocument/2006/relationships/hyperlink" Target="https://meatophum.biz/report/accounting/account_statement?start_date=2026-06-01&amp;end_date=2026-06-30&amp;branch_id=18&amp;chart_of_account_id=62450" TargetMode="External"/><Relationship Id="rId33" Type="http://schemas.openxmlformats.org/officeDocument/2006/relationships/hyperlink" Target="https://meatophum.biz/report/accounting/account_statement?start_date=2026-04-01&amp;end_date=2026-04-30&amp;branch_id=18&amp;chart_of_account_id=62417" TargetMode="External"/><Relationship Id="rId129" Type="http://schemas.openxmlformats.org/officeDocument/2006/relationships/hyperlink" Target="https://meatophum.biz/report/accounting/account_statement?start_date=2026-05-01&amp;end_date=2026-05-31&amp;branch_id=18&amp;chart_of_account_id=62433" TargetMode="External"/><Relationship Id="rId280" Type="http://schemas.openxmlformats.org/officeDocument/2006/relationships/hyperlink" Target="https://meatophum.biz/report/accounting/account_statement?start_date=2026-06-01&amp;end_date=2026-06-30&amp;branch_id=18&amp;chart_of_account_id=101428" TargetMode="External"/><Relationship Id="rId336" Type="http://schemas.openxmlformats.org/officeDocument/2006/relationships/hyperlink" Target="https://meatophum.biz/report/accounting/account_statement?start_date=2026-07-01&amp;end_date=2026-07-31&amp;branch_id=18&amp;chart_of_account_id=62181" TargetMode="External"/><Relationship Id="rId75" Type="http://schemas.openxmlformats.org/officeDocument/2006/relationships/hyperlink" Target="https://meatophum.biz/report/accounting/account_statement?start_date=2026-04-01&amp;end_date=2026-04-30&amp;branch_id=18&amp;chart_of_account_id=62086" TargetMode="External"/><Relationship Id="rId140" Type="http://schemas.openxmlformats.org/officeDocument/2006/relationships/hyperlink" Target="https://meatophum.biz/report/accounting/account_statement?start_date=2026-05-01&amp;end_date=2026-05-31&amp;branch_id=18&amp;chart_of_account_id=62341" TargetMode="External"/><Relationship Id="rId182" Type="http://schemas.openxmlformats.org/officeDocument/2006/relationships/hyperlink" Target="https://meatophum.biz/report/accounting/account_statement?start_date=2026-05-01&amp;end_date=2026-05-31&amp;branch_id=18&amp;chart_of_account_id=62652" TargetMode="External"/><Relationship Id="rId378" Type="http://schemas.openxmlformats.org/officeDocument/2006/relationships/hyperlink" Target="https://meatophum.biz/report/accounting/account_statement?start_date=2026-07-01&amp;end_date=2026-07-31&amp;branch_id=18&amp;chart_of_account_id=62559" TargetMode="External"/><Relationship Id="rId6" Type="http://schemas.openxmlformats.org/officeDocument/2006/relationships/hyperlink" Target="https://meatophum.biz/report/accounting/account_statement?start_date=2026-04-01&amp;end_date=2026-04-30&amp;branch_id=18&amp;chart_of_account_id=61741" TargetMode="External"/><Relationship Id="rId238" Type="http://schemas.openxmlformats.org/officeDocument/2006/relationships/hyperlink" Target="https://meatophum.biz/report/accounting/account_statement?start_date=2026-06-01&amp;end_date=2026-06-30&amp;branch_id=18&amp;chart_of_account_id=62184" TargetMode="External"/><Relationship Id="rId291" Type="http://schemas.openxmlformats.org/officeDocument/2006/relationships/hyperlink" Target="https://meatophum.biz/report/accounting/account_statement?start_date=2026-07-01&amp;end_date=2026-07-31&amp;branch_id=18&amp;chart_of_account_id=61741" TargetMode="External"/><Relationship Id="rId305" Type="http://schemas.openxmlformats.org/officeDocument/2006/relationships/hyperlink" Target="https://meatophum.biz/report/accounting/account_statement?start_date=2026-07-01&amp;end_date=2026-07-31&amp;branch_id=18&amp;chart_of_account_id=62451" TargetMode="External"/><Relationship Id="rId347" Type="http://schemas.openxmlformats.org/officeDocument/2006/relationships/hyperlink" Target="https://meatophum.biz/report/accounting/account_statement?start_date=2026-07-01&amp;end_date=2026-07-31&amp;branch_id=18&amp;chart_of_account_id=62537" TargetMode="External"/><Relationship Id="rId44" Type="http://schemas.openxmlformats.org/officeDocument/2006/relationships/hyperlink" Target="https://meatophum.biz/report/accounting/account_statement?start_date=2026-04-01&amp;end_date=2026-04-30&amp;branch_id=18&amp;chart_of_account_id=63246" TargetMode="External"/><Relationship Id="rId86" Type="http://schemas.openxmlformats.org/officeDocument/2006/relationships/hyperlink" Target="https://meatophum.biz/report/accounting/account_statement?start_date=2026-04-01&amp;end_date=2026-04-30&amp;branch_id=18&amp;chart_of_account_id=62178" TargetMode="External"/><Relationship Id="rId151" Type="http://schemas.openxmlformats.org/officeDocument/2006/relationships/hyperlink" Target="https://meatophum.biz/report/accounting/account_statement?start_date=2026-05-01&amp;end_date=2026-05-31&amp;branch_id=18&amp;chart_of_account_id=63246" TargetMode="External"/><Relationship Id="rId193" Type="http://schemas.openxmlformats.org/officeDocument/2006/relationships/hyperlink" Target="https://meatophum.biz/report/accounting/account_statement?start_date=2026-06-01&amp;end_date=2026-06-30&amp;branch_id=18&amp;chart_of_account_id=61815" TargetMode="External"/><Relationship Id="rId207" Type="http://schemas.openxmlformats.org/officeDocument/2006/relationships/hyperlink" Target="https://meatophum.biz/report/accounting/account_statement?start_date=2026-06-01&amp;end_date=2026-06-30&amp;branch_id=18&amp;chart_of_account_id=61945" TargetMode="External"/><Relationship Id="rId249" Type="http://schemas.openxmlformats.org/officeDocument/2006/relationships/hyperlink" Target="https://meatophum.biz/report/accounting/account_statement?start_date=2026-06-01&amp;end_date=2026-06-30&amp;branch_id=18&amp;chart_of_account_id=63264" TargetMode="External"/><Relationship Id="rId13" Type="http://schemas.openxmlformats.org/officeDocument/2006/relationships/hyperlink" Target="https://meatophum.biz/report/accounting/account_statement?start_date=2026-04-01&amp;end_date=2026-04-30&amp;branch_id=18&amp;chart_of_account_id=61945" TargetMode="External"/><Relationship Id="rId109" Type="http://schemas.openxmlformats.org/officeDocument/2006/relationships/hyperlink" Target="https://meatophum.biz/report/accounting/account_statement?start_date=2026-05-01&amp;end_date=2026-05-31&amp;branch_id=18&amp;chart_of_account_id=63245" TargetMode="External"/><Relationship Id="rId260" Type="http://schemas.openxmlformats.org/officeDocument/2006/relationships/hyperlink" Target="https://meatophum.biz/report/accounting/account_statement?start_date=2026-06-01&amp;end_date=2026-06-30&amp;branch_id=18&amp;chart_of_account_id=62449" TargetMode="External"/><Relationship Id="rId316" Type="http://schemas.openxmlformats.org/officeDocument/2006/relationships/hyperlink" Target="https://meatophum.biz/report/accounting/account_statement?start_date=2026-07-01&amp;end_date=2026-07-31&amp;branch_id=18&amp;chart_of_account_id=62465" TargetMode="External"/><Relationship Id="rId55" Type="http://schemas.openxmlformats.org/officeDocument/2006/relationships/hyperlink" Target="https://meatophum.biz/report/accounting/account_statement?start_date=2026-04-01&amp;end_date=2026-04-30&amp;branch_id=18&amp;chart_of_account_id=62280" TargetMode="External"/><Relationship Id="rId97" Type="http://schemas.openxmlformats.org/officeDocument/2006/relationships/hyperlink" Target="https://meatophum.biz/report/accounting/account_statement?start_date=2026-05-01&amp;end_date=2026-05-31&amp;branch_id=18&amp;chart_of_account_id=61741" TargetMode="External"/><Relationship Id="rId120" Type="http://schemas.openxmlformats.org/officeDocument/2006/relationships/hyperlink" Target="https://meatophum.biz/report/accounting/account_statement?start_date=2026-05-01&amp;end_date=2026-05-31&amp;branch_id=18&amp;chart_of_account_id=62451" TargetMode="External"/><Relationship Id="rId358" Type="http://schemas.openxmlformats.org/officeDocument/2006/relationships/hyperlink" Target="https://meatophum.biz/report/accounting/account_statement?start_date=2026-07-01&amp;end_date=2026-07-31&amp;branch_id=18&amp;chart_of_account_id=62084" TargetMode="External"/><Relationship Id="rId162" Type="http://schemas.openxmlformats.org/officeDocument/2006/relationships/hyperlink" Target="https://meatophum.biz/report/accounting/account_statement?start_date=2026-05-01&amp;end_date=2026-05-31&amp;branch_id=18&amp;chart_of_account_id=62280" TargetMode="External"/><Relationship Id="rId218" Type="http://schemas.openxmlformats.org/officeDocument/2006/relationships/hyperlink" Target="https://meatophum.biz/report/accounting/account_statement?start_date=2026-06-01&amp;end_date=2026-06-30&amp;branch_id=18&amp;chart_of_account_id=62451" TargetMode="External"/><Relationship Id="rId271" Type="http://schemas.openxmlformats.org/officeDocument/2006/relationships/hyperlink" Target="https://meatophum.biz/report/accounting/account_statement?start_date=2026-06-01&amp;end_date=2026-06-30&amp;branch_id=18&amp;chart_of_account_id=62450" TargetMode="External"/><Relationship Id="rId24" Type="http://schemas.openxmlformats.org/officeDocument/2006/relationships/hyperlink" Target="https://meatophum.biz/report/accounting/account_statement?start_date=2026-04-01&amp;end_date=2026-04-30&amp;branch_id=18&amp;chart_of_account_id=101427" TargetMode="External"/><Relationship Id="rId66" Type="http://schemas.openxmlformats.org/officeDocument/2006/relationships/hyperlink" Target="https://meatophum.biz/report/accounting/account_statement?start_date=2026-04-01&amp;end_date=2026-04-30&amp;branch_id=18&amp;chart_of_account_id=62402" TargetMode="External"/><Relationship Id="rId131" Type="http://schemas.openxmlformats.org/officeDocument/2006/relationships/hyperlink" Target="https://meatophum.biz/report/accounting/account_statement?start_date=2026-05-01&amp;end_date=2026-05-31&amp;branch_id=18&amp;chart_of_account_id=62433" TargetMode="External"/><Relationship Id="rId327" Type="http://schemas.openxmlformats.org/officeDocument/2006/relationships/hyperlink" Target="https://meatophum.biz/report/accounting/account_statement?start_date=2026-07-01&amp;end_date=2026-07-31&amp;branch_id=18&amp;chart_of_account_id=62080" TargetMode="External"/><Relationship Id="rId369" Type="http://schemas.openxmlformats.org/officeDocument/2006/relationships/hyperlink" Target="https://meatophum.biz/report/accounting/account_statement?start_date=2026-07-01&amp;end_date=2026-07-31&amp;branch_id=18&amp;chart_of_account_id=62178" TargetMode="External"/><Relationship Id="rId173" Type="http://schemas.openxmlformats.org/officeDocument/2006/relationships/hyperlink" Target="https://meatophum.biz/report/accounting/account_statement?start_date=2026-05-01&amp;end_date=2026-05-31&amp;branch_id=18&amp;chart_of_account_id=62084" TargetMode="External"/><Relationship Id="rId229" Type="http://schemas.openxmlformats.org/officeDocument/2006/relationships/hyperlink" Target="https://meatophum.biz/report/accounting/account_statement?start_date=2026-06-01&amp;end_date=2026-06-30&amp;branch_id=18&amp;chart_of_account_id=63246" TargetMode="External"/><Relationship Id="rId380" Type="http://schemas.openxmlformats.org/officeDocument/2006/relationships/hyperlink" Target="https://meatophum.biz/report/accounting/account_statement?start_date=2026-07-01&amp;end_date=2026-07-31&amp;branch_id=18&amp;chart_of_account_id=62559" TargetMode="External"/><Relationship Id="rId240" Type="http://schemas.openxmlformats.org/officeDocument/2006/relationships/hyperlink" Target="https://meatophum.biz/report/accounting/account_statement?start_date=2026-06-01&amp;end_date=2026-06-30&amp;branch_id=18&amp;chart_of_account_id=62184" TargetMode="External"/><Relationship Id="rId35" Type="http://schemas.openxmlformats.org/officeDocument/2006/relationships/hyperlink" Target="https://meatophum.biz/report/accounting/account_statement?start_date=2026-04-01&amp;end_date=2026-04-30&amp;branch_id=18&amp;chart_of_account_id=62417" TargetMode="External"/><Relationship Id="rId77" Type="http://schemas.openxmlformats.org/officeDocument/2006/relationships/hyperlink" Target="https://meatophum.biz/report/accounting/account_statement?start_date=2026-04-01&amp;end_date=2026-04-30&amp;branch_id=18&amp;chart_of_account_id=62339" TargetMode="External"/><Relationship Id="rId100" Type="http://schemas.openxmlformats.org/officeDocument/2006/relationships/hyperlink" Target="https://meatophum.biz/report/accounting/account_statement?start_date=2026-05-01&amp;end_date=2026-05-31&amp;branch_id=18&amp;chart_of_account_id=61741" TargetMode="External"/><Relationship Id="rId282" Type="http://schemas.openxmlformats.org/officeDocument/2006/relationships/hyperlink" Target="https://meatophum.biz/report/accounting/account_statement?start_date=2026-06-01&amp;end_date=2026-06-30&amp;branch_id=18&amp;chart_of_account_id=62559" TargetMode="External"/><Relationship Id="rId338" Type="http://schemas.openxmlformats.org/officeDocument/2006/relationships/hyperlink" Target="https://meatophum.biz/report/accounting/account_statement?start_date=2026-07-01&amp;end_date=2026-07-31&amp;branch_id=18&amp;chart_of_account_id=62184" TargetMode="External"/><Relationship Id="rId8" Type="http://schemas.openxmlformats.org/officeDocument/2006/relationships/hyperlink" Target="https://meatophum.biz/report/accounting/account_statement?start_date=2026-04-01&amp;end_date=2026-04-30&amp;branch_id=18&amp;chart_of_account_id=61741" TargetMode="External"/><Relationship Id="rId142" Type="http://schemas.openxmlformats.org/officeDocument/2006/relationships/hyperlink" Target="https://meatophum.biz/report/accounting/account_statement?start_date=2026-05-01&amp;end_date=2026-05-31&amp;branch_id=18&amp;chart_of_account_id=62417" TargetMode="External"/><Relationship Id="rId184" Type="http://schemas.openxmlformats.org/officeDocument/2006/relationships/hyperlink" Target="https://meatophum.biz/report/accounting/account_statement?start_date=2026-05-01&amp;end_date=2026-05-31&amp;branch_id=18&amp;chart_of_account_id=62652" TargetMode="External"/><Relationship Id="rId251" Type="http://schemas.openxmlformats.org/officeDocument/2006/relationships/hyperlink" Target="https://meatophum.biz/report/accounting/account_statement?start_date=2026-06-01&amp;end_date=2026-06-30&amp;branch_id=18&amp;chart_of_account_id=63264" TargetMode="External"/><Relationship Id="rId46" Type="http://schemas.openxmlformats.org/officeDocument/2006/relationships/hyperlink" Target="https://meatophum.biz/report/accounting/account_statement?start_date=2026-04-01&amp;end_date=2026-04-30&amp;branch_id=18&amp;chart_of_account_id=62181" TargetMode="External"/><Relationship Id="rId293" Type="http://schemas.openxmlformats.org/officeDocument/2006/relationships/hyperlink" Target="https://meatophum.biz/report/accounting/account_statement?start_date=2026-07-01&amp;end_date=2026-07-31&amp;branch_id=18&amp;chart_of_account_id=61816" TargetMode="External"/><Relationship Id="rId307" Type="http://schemas.openxmlformats.org/officeDocument/2006/relationships/hyperlink" Target="https://meatophum.biz/report/accounting/account_statement?start_date=2026-07-01&amp;end_date=2026-07-31&amp;branch_id=18&amp;chart_of_account_id=62451" TargetMode="External"/><Relationship Id="rId349" Type="http://schemas.openxmlformats.org/officeDocument/2006/relationships/hyperlink" Target="https://meatophum.biz/report/accounting/account_statement?start_date=2026-07-01&amp;end_date=2026-07-31&amp;branch_id=18&amp;chart_of_account_id=63264" TargetMode="External"/><Relationship Id="rId88" Type="http://schemas.openxmlformats.org/officeDocument/2006/relationships/hyperlink" Target="https://meatophum.biz/report/accounting/account_statement?start_date=2026-04-01&amp;end_date=2026-04-30&amp;branch_id=18&amp;chart_of_account_id=62178" TargetMode="External"/><Relationship Id="rId111" Type="http://schemas.openxmlformats.org/officeDocument/2006/relationships/hyperlink" Target="https://meatophum.biz/report/accounting/account_statement?start_date=2026-05-01&amp;end_date=2026-05-31&amp;branch_id=18&amp;chart_of_account_id=63245" TargetMode="External"/><Relationship Id="rId153" Type="http://schemas.openxmlformats.org/officeDocument/2006/relationships/hyperlink" Target="https://meatophum.biz/report/accounting/account_statement?start_date=2026-05-01&amp;end_date=2026-05-31&amp;branch_id=18&amp;chart_of_account_id=62181" TargetMode="External"/><Relationship Id="rId195" Type="http://schemas.openxmlformats.org/officeDocument/2006/relationships/hyperlink" Target="https://meatophum.biz/report/accounting/account_statement?start_date=2026-06-01&amp;end_date=2026-06-30&amp;branch_id=18&amp;chart_of_account_id=61815" TargetMode="External"/><Relationship Id="rId209" Type="http://schemas.openxmlformats.org/officeDocument/2006/relationships/hyperlink" Target="https://meatophum.biz/report/accounting/account_statement?start_date=2026-06-01&amp;end_date=2026-06-30&amp;branch_id=18&amp;chart_of_account_id=61340" TargetMode="External"/><Relationship Id="rId360" Type="http://schemas.openxmlformats.org/officeDocument/2006/relationships/hyperlink" Target="https://meatophum.biz/report/accounting/account_statement?start_date=2026-07-01&amp;end_date=2026-07-31&amp;branch_id=18&amp;chart_of_account_id=62084" TargetMode="External"/><Relationship Id="rId220" Type="http://schemas.openxmlformats.org/officeDocument/2006/relationships/hyperlink" Target="https://meatophum.biz/report/accounting/account_statement?start_date=2026-06-01&amp;end_date=2026-06-30&amp;branch_id=18&amp;chart_of_account_id=62451" TargetMode="External"/><Relationship Id="rId15" Type="http://schemas.openxmlformats.org/officeDocument/2006/relationships/hyperlink" Target="https://meatophum.biz/report/accounting/account_statement?start_date=2026-04-01&amp;end_date=2026-04-30&amp;branch_id=18&amp;chart_of_account_id=61945" TargetMode="External"/><Relationship Id="rId57" Type="http://schemas.openxmlformats.org/officeDocument/2006/relationships/hyperlink" Target="https://meatophum.biz/report/accounting/account_statement?start_date=2026-04-01&amp;end_date=2026-04-30&amp;branch_id=18&amp;chart_of_account_id=62537" TargetMode="External"/><Relationship Id="rId262" Type="http://schemas.openxmlformats.org/officeDocument/2006/relationships/hyperlink" Target="https://meatophum.biz/report/accounting/account_statement?start_date=2026-06-01&amp;end_date=2026-06-30&amp;branch_id=18&amp;chart_of_account_id=62339" TargetMode="External"/><Relationship Id="rId318" Type="http://schemas.openxmlformats.org/officeDocument/2006/relationships/hyperlink" Target="https://meatophum.biz/report/accounting/account_statement?start_date=2026-07-01&amp;end_date=2026-07-31&amp;branch_id=18&amp;chart_of_account_id=62258" TargetMode="External"/><Relationship Id="rId99" Type="http://schemas.openxmlformats.org/officeDocument/2006/relationships/hyperlink" Target="https://meatophum.biz/report/accounting/account_statement?start_date=2026-05-01&amp;end_date=2026-05-31&amp;branch_id=18&amp;chart_of_account_id=61741" TargetMode="External"/><Relationship Id="rId122" Type="http://schemas.openxmlformats.org/officeDocument/2006/relationships/hyperlink" Target="https://meatophum.biz/report/accounting/account_statement?start_date=2026-05-01&amp;end_date=2026-05-31&amp;branch_id=18&amp;chart_of_account_id=62464" TargetMode="External"/><Relationship Id="rId164" Type="http://schemas.openxmlformats.org/officeDocument/2006/relationships/hyperlink" Target="https://meatophum.biz/report/accounting/account_statement?start_date=2026-05-01&amp;end_date=2026-05-31&amp;branch_id=18&amp;chart_of_account_id=62280" TargetMode="External"/><Relationship Id="rId371" Type="http://schemas.openxmlformats.org/officeDocument/2006/relationships/hyperlink" Target="https://meatophum.biz/report/accounting/account_statement?start_date=2026-07-01&amp;end_date=2026-07-31&amp;branch_id=18&amp;chart_of_account_id=62178" TargetMode="External"/></Relationships>
</file>

<file path=xl/worksheets/_rels/sheet21.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5-01&amp;end_date=2026-05-31&amp;branch_id=19&amp;chart_of_account_id=80143" TargetMode="External"/><Relationship Id="rId299" Type="http://schemas.openxmlformats.org/officeDocument/2006/relationships/hyperlink" Target="https://meatophum.biz/report/accounting/account_statement?start_date=2026-07-01&amp;end_date=2026-07-31&amp;branch_id=19&amp;chart_of_account_id=66514" TargetMode="External"/><Relationship Id="rId21" Type="http://schemas.openxmlformats.org/officeDocument/2006/relationships/hyperlink" Target="https://meatophum.biz/report/accounting/account_statement?start_date=2026-04-01&amp;end_date=2026-04-30&amp;branch_id=19&amp;chart_of_account_id=66491" TargetMode="External"/><Relationship Id="rId63" Type="http://schemas.openxmlformats.org/officeDocument/2006/relationships/hyperlink" Target="https://meatophum.biz/report/accounting/account_statement?start_date=2026-05-01&amp;end_date=2026-05-31&amp;branch_id=19&amp;chart_of_account_id=66048" TargetMode="External"/><Relationship Id="rId159" Type="http://schemas.openxmlformats.org/officeDocument/2006/relationships/hyperlink" Target="https://meatophum.biz/report/accounting/account_statement?start_date=2026-06-01&amp;end_date=2026-06-30&amp;branch_id=19&amp;chart_of_account_id=66313" TargetMode="External"/><Relationship Id="rId324" Type="http://schemas.openxmlformats.org/officeDocument/2006/relationships/hyperlink" Target="https://meatophum.biz/report/accounting/account_statement?start_date=2026-07-01&amp;end_date=2026-07-31&amp;branch_id=19&amp;chart_of_account_id=66572" TargetMode="External"/><Relationship Id="rId170" Type="http://schemas.openxmlformats.org/officeDocument/2006/relationships/hyperlink" Target="https://meatophum.biz/report/accounting/account_statement?start_date=2026-06-01&amp;end_date=2026-06-30&amp;branch_id=19&amp;chart_of_account_id=66513" TargetMode="External"/><Relationship Id="rId226" Type="http://schemas.openxmlformats.org/officeDocument/2006/relationships/hyperlink" Target="https://meatophum.biz/report/accounting/account_statement?start_date=2026-07-01&amp;end_date=2026-07-31&amp;branch_id=19&amp;chart_of_account_id=66313" TargetMode="External"/><Relationship Id="rId268" Type="http://schemas.openxmlformats.org/officeDocument/2006/relationships/hyperlink" Target="https://meatophum.biz/report/accounting/account_statement?start_date=2026-07-01&amp;end_date=2026-07-31&amp;branch_id=19&amp;chart_of_account_id=66048" TargetMode="External"/><Relationship Id="rId32" Type="http://schemas.openxmlformats.org/officeDocument/2006/relationships/hyperlink" Target="https://meatophum.biz/report/accounting/account_statement?start_date=2026-04-01&amp;end_date=2026-04-30&amp;branch_id=19&amp;chart_of_account_id=66770" TargetMode="External"/><Relationship Id="rId74" Type="http://schemas.openxmlformats.org/officeDocument/2006/relationships/hyperlink" Target="https://meatophum.biz/report/accounting/account_statement?start_date=2026-05-01&amp;end_date=2026-05-31&amp;branch_id=19&amp;chart_of_account_id=65573" TargetMode="External"/><Relationship Id="rId128" Type="http://schemas.openxmlformats.org/officeDocument/2006/relationships/hyperlink" Target="https://meatophum.biz/report/accounting/account_statement?start_date=2026-05-01&amp;end_date=2026-05-31&amp;branch_id=19&amp;chart_of_account_id=66572" TargetMode="External"/><Relationship Id="rId5" Type="http://schemas.openxmlformats.org/officeDocument/2006/relationships/hyperlink" Target="https://meatophum.biz/report/accounting/account_statement?start_date=2026-04-01&amp;end_date=2026-04-30&amp;branch_id=19&amp;chart_of_account_id=65819" TargetMode="External"/><Relationship Id="rId181" Type="http://schemas.openxmlformats.org/officeDocument/2006/relationships/hyperlink" Target="https://meatophum.biz/report/accounting/account_statement?start_date=2026-06-01&amp;end_date=2026-06-30&amp;branch_id=19&amp;chart_of_account_id=80143" TargetMode="External"/><Relationship Id="rId237" Type="http://schemas.openxmlformats.org/officeDocument/2006/relationships/hyperlink" Target="https://meatophum.biz/report/accounting/account_statement?start_date=2026-07-01&amp;end_date=2026-07-31&amp;branch_id=19&amp;chart_of_account_id=66513" TargetMode="External"/><Relationship Id="rId279" Type="http://schemas.openxmlformats.org/officeDocument/2006/relationships/hyperlink" Target="https://meatophum.biz/report/accounting/account_statement?start_date=2026-07-01&amp;end_date=2026-07-31&amp;branch_id=19&amp;chart_of_account_id=65573" TargetMode="External"/><Relationship Id="rId43" Type="http://schemas.openxmlformats.org/officeDocument/2006/relationships/hyperlink" Target="https://meatophum.biz/report/accounting/account_statement?start_date=2026-04-01&amp;end_date=2026-04-30&amp;branch_id=19&amp;chart_of_account_id=66784" TargetMode="External"/><Relationship Id="rId139" Type="http://schemas.openxmlformats.org/officeDocument/2006/relationships/hyperlink" Target="https://meatophum.biz/report/accounting/account_statement?start_date=2026-06-01&amp;end_date=2026-06-30&amp;branch_id=19&amp;chart_of_account_id=65819" TargetMode="External"/><Relationship Id="rId290" Type="http://schemas.openxmlformats.org/officeDocument/2006/relationships/hyperlink" Target="https://meatophum.biz/report/accounting/account_statement?start_date=2026-07-01&amp;end_date=2026-07-31&amp;branch_id=19&amp;chart_of_account_id=66313" TargetMode="External"/><Relationship Id="rId304" Type="http://schemas.openxmlformats.org/officeDocument/2006/relationships/hyperlink" Target="https://meatophum.biz/report/accounting/account_statement?start_date=2026-07-01&amp;end_date=2026-07-31&amp;branch_id=19&amp;chart_of_account_id=66513" TargetMode="External"/><Relationship Id="rId85" Type="http://schemas.openxmlformats.org/officeDocument/2006/relationships/hyperlink" Target="https://meatophum.biz/report/accounting/account_statement?start_date=2026-05-01&amp;end_date=2026-05-31&amp;branch_id=19&amp;chart_of_account_id=66698" TargetMode="External"/><Relationship Id="rId150" Type="http://schemas.openxmlformats.org/officeDocument/2006/relationships/hyperlink" Target="https://meatophum.biz/report/accounting/account_statement?start_date=2026-06-01&amp;end_date=2026-06-30&amp;branch_id=19&amp;chart_of_account_id=65713" TargetMode="External"/><Relationship Id="rId192" Type="http://schemas.openxmlformats.org/officeDocument/2006/relationships/hyperlink" Target="https://meatophum.biz/report/accounting/account_statement?start_date=2026-06-01&amp;end_date=2026-06-30&amp;branch_id=19&amp;chart_of_account_id=66572" TargetMode="External"/><Relationship Id="rId206" Type="http://schemas.openxmlformats.org/officeDocument/2006/relationships/hyperlink" Target="https://meatophum.biz/report/accounting/account_statement?start_date=2026-07-01&amp;end_date=2026-07-31&amp;branch_id=19&amp;chart_of_account_id=65819" TargetMode="External"/><Relationship Id="rId248" Type="http://schemas.openxmlformats.org/officeDocument/2006/relationships/hyperlink" Target="https://meatophum.biz/report/accounting/account_statement?start_date=2026-07-01&amp;end_date=2026-07-31&amp;branch_id=19&amp;chart_of_account_id=66784" TargetMode="External"/><Relationship Id="rId12" Type="http://schemas.openxmlformats.org/officeDocument/2006/relationships/hyperlink" Target="https://meatophum.biz/report/accounting/account_statement?start_date=2026-04-01&amp;end_date=2026-04-30&amp;branch_id=19&amp;chart_of_account_id=66049" TargetMode="External"/><Relationship Id="rId108" Type="http://schemas.openxmlformats.org/officeDocument/2006/relationships/hyperlink" Target="https://meatophum.biz/report/accounting/account_statement?start_date=2026-05-01&amp;end_date=2026-05-31&amp;branch_id=19&amp;chart_of_account_id=66513" TargetMode="External"/><Relationship Id="rId315" Type="http://schemas.openxmlformats.org/officeDocument/2006/relationships/hyperlink" Target="https://meatophum.biz/report/accounting/account_statement?start_date=2026-07-01&amp;end_date=2026-07-31&amp;branch_id=19&amp;chart_of_account_id=80143" TargetMode="External"/><Relationship Id="rId54" Type="http://schemas.openxmlformats.org/officeDocument/2006/relationships/hyperlink" Target="https://meatophum.biz/report/accounting/account_statement?start_date=2026-04-01&amp;end_date=2026-04-30&amp;branch_id=19&amp;chart_of_account_id=66572" TargetMode="External"/><Relationship Id="rId96" Type="http://schemas.openxmlformats.org/officeDocument/2006/relationships/hyperlink" Target="https://meatophum.biz/report/accounting/account_statement?start_date=2026-05-01&amp;end_date=2026-05-31&amp;branch_id=19&amp;chart_of_account_id=66313" TargetMode="External"/><Relationship Id="rId161" Type="http://schemas.openxmlformats.org/officeDocument/2006/relationships/hyperlink" Target="https://meatophum.biz/report/accounting/account_statement?start_date=2026-06-01&amp;end_date=2026-06-30&amp;branch_id=19&amp;chart_of_account_id=66770" TargetMode="External"/><Relationship Id="rId217" Type="http://schemas.openxmlformats.org/officeDocument/2006/relationships/hyperlink" Target="https://meatophum.biz/report/accounting/account_statement?start_date=2026-07-01&amp;end_date=2026-07-31&amp;branch_id=19&amp;chart_of_account_id=65713" TargetMode="External"/><Relationship Id="rId259" Type="http://schemas.openxmlformats.org/officeDocument/2006/relationships/hyperlink" Target="https://meatophum.biz/report/accounting/account_statement?start_date=2026-07-01&amp;end_date=2026-07-31&amp;branch_id=19&amp;chart_of_account_id=66572" TargetMode="External"/><Relationship Id="rId23" Type="http://schemas.openxmlformats.org/officeDocument/2006/relationships/hyperlink" Target="https://meatophum.biz/report/accounting/account_statement?start_date=2026-04-01&amp;end_date=2026-04-30&amp;branch_id=19&amp;chart_of_account_id=66491" TargetMode="External"/><Relationship Id="rId119" Type="http://schemas.openxmlformats.org/officeDocument/2006/relationships/hyperlink" Target="https://meatophum.biz/report/accounting/account_statement?start_date=2026-05-01&amp;end_date=2026-05-31&amp;branch_id=19&amp;chart_of_account_id=80143" TargetMode="External"/><Relationship Id="rId270" Type="http://schemas.openxmlformats.org/officeDocument/2006/relationships/hyperlink" Target="https://meatophum.biz/report/accounting/account_statement?start_date=2026-07-01&amp;end_date=2026-07-31&amp;branch_id=19&amp;chart_of_account_id=65819" TargetMode="External"/><Relationship Id="rId326" Type="http://schemas.openxmlformats.org/officeDocument/2006/relationships/hyperlink" Target="https://meatophum.biz/report/accounting/account_statement?start_date=2026-07-01&amp;end_date=2026-07-31&amp;branch_id=19&amp;chart_of_account_id=88628" TargetMode="External"/><Relationship Id="rId65" Type="http://schemas.openxmlformats.org/officeDocument/2006/relationships/hyperlink" Target="https://meatophum.biz/report/accounting/account_statement?start_date=2026-05-01&amp;end_date=2026-05-31&amp;branch_id=19&amp;chart_of_account_id=65819" TargetMode="External"/><Relationship Id="rId130" Type="http://schemas.openxmlformats.org/officeDocument/2006/relationships/hyperlink" Target="https://meatophum.biz/report/accounting/account_statement?start_date=2026-05-01&amp;end_date=2026-05-31&amp;branch_id=19&amp;chart_of_account_id=88628" TargetMode="External"/><Relationship Id="rId172" Type="http://schemas.openxmlformats.org/officeDocument/2006/relationships/hyperlink" Target="https://meatophum.biz/report/accounting/account_statement?start_date=2026-06-01&amp;end_date=2026-06-30&amp;branch_id=19&amp;chart_of_account_id=66513" TargetMode="External"/><Relationship Id="rId228" Type="http://schemas.openxmlformats.org/officeDocument/2006/relationships/hyperlink" Target="https://meatophum.biz/report/accounting/account_statement?start_date=2026-07-01&amp;end_date=2026-07-31&amp;branch_id=19&amp;chart_of_account_id=66313" TargetMode="External"/><Relationship Id="rId281" Type="http://schemas.openxmlformats.org/officeDocument/2006/relationships/hyperlink" Target="https://meatophum.biz/report/accounting/account_statement?start_date=2026-07-01&amp;end_date=2026-07-31&amp;branch_id=19&amp;chart_of_account_id=65713" TargetMode="External"/><Relationship Id="rId34" Type="http://schemas.openxmlformats.org/officeDocument/2006/relationships/hyperlink" Target="https://meatophum.biz/report/accounting/account_statement?start_date=2026-04-01&amp;end_date=2026-04-30&amp;branch_id=19&amp;chart_of_account_id=66514" TargetMode="External"/><Relationship Id="rId76" Type="http://schemas.openxmlformats.org/officeDocument/2006/relationships/hyperlink" Target="https://meatophum.biz/report/accounting/account_statement?start_date=2026-05-01&amp;end_date=2026-05-31&amp;branch_id=19&amp;chart_of_account_id=65573" TargetMode="External"/><Relationship Id="rId141" Type="http://schemas.openxmlformats.org/officeDocument/2006/relationships/hyperlink" Target="https://meatophum.biz/report/accounting/account_statement?start_date=2026-06-01&amp;end_date=2026-06-30&amp;branch_id=19&amp;chart_of_account_id=66049" TargetMode="External"/><Relationship Id="rId7" Type="http://schemas.openxmlformats.org/officeDocument/2006/relationships/hyperlink" Target="https://meatophum.biz/report/accounting/account_statement?start_date=2026-04-01&amp;end_date=2026-04-30&amp;branch_id=19&amp;chart_of_account_id=65819" TargetMode="External"/><Relationship Id="rId162" Type="http://schemas.openxmlformats.org/officeDocument/2006/relationships/hyperlink" Target="https://meatophum.biz/report/accounting/account_statement?start_date=2026-06-01&amp;end_date=2026-06-30&amp;branch_id=19&amp;chart_of_account_id=66770" TargetMode="External"/><Relationship Id="rId183" Type="http://schemas.openxmlformats.org/officeDocument/2006/relationships/hyperlink" Target="https://meatophum.biz/report/accounting/account_statement?start_date=2026-06-01&amp;end_date=2026-06-30&amp;branch_id=19&amp;chart_of_account_id=80143" TargetMode="External"/><Relationship Id="rId218" Type="http://schemas.openxmlformats.org/officeDocument/2006/relationships/hyperlink" Target="https://meatophum.biz/report/accounting/account_statement?start_date=2026-07-01&amp;end_date=2026-07-31&amp;branch_id=19&amp;chart_of_account_id=65713" TargetMode="External"/><Relationship Id="rId239" Type="http://schemas.openxmlformats.org/officeDocument/2006/relationships/hyperlink" Target="https://meatophum.biz/report/accounting/account_statement?start_date=2026-07-01&amp;end_date=2026-07-31&amp;branch_id=19&amp;chart_of_account_id=66513" TargetMode="External"/><Relationship Id="rId250" Type="http://schemas.openxmlformats.org/officeDocument/2006/relationships/hyperlink" Target="https://meatophum.biz/report/accounting/account_statement?start_date=2026-07-01&amp;end_date=2026-07-31&amp;branch_id=19&amp;chart_of_account_id=80143" TargetMode="External"/><Relationship Id="rId271" Type="http://schemas.openxmlformats.org/officeDocument/2006/relationships/hyperlink" Target="https://meatophum.biz/report/accounting/account_statement?start_date=2026-07-01&amp;end_date=2026-07-31&amp;branch_id=19&amp;chart_of_account_id=65819" TargetMode="External"/><Relationship Id="rId292" Type="http://schemas.openxmlformats.org/officeDocument/2006/relationships/hyperlink" Target="https://meatophum.biz/report/accounting/account_statement?start_date=2026-07-01&amp;end_date=2026-07-31&amp;branch_id=19&amp;chart_of_account_id=66313" TargetMode="External"/><Relationship Id="rId306" Type="http://schemas.openxmlformats.org/officeDocument/2006/relationships/hyperlink" Target="https://meatophum.biz/report/accounting/account_statement?start_date=2026-07-01&amp;end_date=2026-07-31&amp;branch_id=19&amp;chart_of_account_id=66666" TargetMode="External"/><Relationship Id="rId24" Type="http://schemas.openxmlformats.org/officeDocument/2006/relationships/hyperlink" Target="https://meatophum.biz/report/accounting/account_statement?start_date=2026-04-01&amp;end_date=2026-04-30&amp;branch_id=19&amp;chart_of_account_id=66491" TargetMode="External"/><Relationship Id="rId45" Type="http://schemas.openxmlformats.org/officeDocument/2006/relationships/hyperlink" Target="https://meatophum.biz/report/accounting/account_statement?start_date=2026-04-01&amp;end_date=2026-04-30&amp;branch_id=19&amp;chart_of_account_id=80143" TargetMode="External"/><Relationship Id="rId66" Type="http://schemas.openxmlformats.org/officeDocument/2006/relationships/hyperlink" Target="https://meatophum.biz/report/accounting/account_statement?start_date=2026-05-01&amp;end_date=2026-05-31&amp;branch_id=19&amp;chart_of_account_id=65819" TargetMode="External"/><Relationship Id="rId87" Type="http://schemas.openxmlformats.org/officeDocument/2006/relationships/hyperlink" Target="https://meatophum.biz/report/accounting/account_statement?start_date=2026-05-01&amp;end_date=2026-05-31&amp;branch_id=19&amp;chart_of_account_id=66698" TargetMode="External"/><Relationship Id="rId110" Type="http://schemas.openxmlformats.org/officeDocument/2006/relationships/hyperlink" Target="https://meatophum.biz/report/accounting/account_statement?start_date=2026-05-01&amp;end_date=2026-05-31&amp;branch_id=19&amp;chart_of_account_id=66666" TargetMode="External"/><Relationship Id="rId131" Type="http://schemas.openxmlformats.org/officeDocument/2006/relationships/hyperlink" Target="https://meatophum.biz/report/accounting/account_statement?start_date=2026-05-01&amp;end_date=2026-05-31&amp;branch_id=19&amp;chart_of_account_id=88628" TargetMode="External"/><Relationship Id="rId327" Type="http://schemas.openxmlformats.org/officeDocument/2006/relationships/hyperlink" Target="https://meatophum.biz/report/accounting/account_statement?start_date=2026-07-01&amp;end_date=2026-07-31&amp;branch_id=19&amp;chart_of_account_id=88628" TargetMode="External"/><Relationship Id="rId152" Type="http://schemas.openxmlformats.org/officeDocument/2006/relationships/hyperlink" Target="https://meatophum.biz/report/accounting/account_statement?start_date=2026-06-01&amp;end_date=2026-06-30&amp;branch_id=19&amp;chart_of_account_id=65713" TargetMode="External"/><Relationship Id="rId173" Type="http://schemas.openxmlformats.org/officeDocument/2006/relationships/hyperlink" Target="https://meatophum.biz/report/accounting/account_statement?start_date=2026-06-01&amp;end_date=2026-06-30&amp;branch_id=19&amp;chart_of_account_id=66666" TargetMode="External"/><Relationship Id="rId194" Type="http://schemas.openxmlformats.org/officeDocument/2006/relationships/hyperlink" Target="https://meatophum.biz/report/accounting/account_statement?start_date=2026-06-01&amp;end_date=2026-06-30&amp;branch_id=19&amp;chart_of_account_id=88628" TargetMode="External"/><Relationship Id="rId208" Type="http://schemas.openxmlformats.org/officeDocument/2006/relationships/hyperlink" Target="https://meatophum.biz/report/accounting/account_statement?start_date=2026-07-01&amp;end_date=2026-07-31&amp;branch_id=19&amp;chart_of_account_id=65819" TargetMode="External"/><Relationship Id="rId229" Type="http://schemas.openxmlformats.org/officeDocument/2006/relationships/hyperlink" Target="https://meatophum.biz/report/accounting/account_statement?start_date=2026-07-01&amp;end_date=2026-07-31&amp;branch_id=19&amp;chart_of_account_id=66770" TargetMode="External"/><Relationship Id="rId240" Type="http://schemas.openxmlformats.org/officeDocument/2006/relationships/hyperlink" Target="https://meatophum.biz/report/accounting/account_statement?start_date=2026-07-01&amp;end_date=2026-07-31&amp;branch_id=19&amp;chart_of_account_id=66513" TargetMode="External"/><Relationship Id="rId261" Type="http://schemas.openxmlformats.org/officeDocument/2006/relationships/hyperlink" Target="https://meatophum.biz/report/accounting/account_statement?start_date=2026-07-01&amp;end_date=2026-07-31&amp;branch_id=19&amp;chart_of_account_id=88628" TargetMode="External"/><Relationship Id="rId14" Type="http://schemas.openxmlformats.org/officeDocument/2006/relationships/hyperlink" Target="https://meatophum.biz/report/accounting/account_statement?start_date=2026-04-01&amp;end_date=2026-04-30&amp;branch_id=19&amp;chart_of_account_id=65573" TargetMode="External"/><Relationship Id="rId35" Type="http://schemas.openxmlformats.org/officeDocument/2006/relationships/hyperlink" Target="https://meatophum.biz/report/accounting/account_statement?start_date=2026-04-01&amp;end_date=2026-04-30&amp;branch_id=19&amp;chart_of_account_id=66514" TargetMode="External"/><Relationship Id="rId56" Type="http://schemas.openxmlformats.org/officeDocument/2006/relationships/hyperlink" Target="https://meatophum.biz/report/accounting/account_statement?start_date=2026-04-01&amp;end_date=2026-04-30&amp;branch_id=19&amp;chart_of_account_id=66572" TargetMode="External"/><Relationship Id="rId77" Type="http://schemas.openxmlformats.org/officeDocument/2006/relationships/hyperlink" Target="https://meatophum.biz/report/accounting/account_statement?start_date=2026-05-01&amp;end_date=2026-05-31&amp;branch_id=19&amp;chart_of_account_id=65713" TargetMode="External"/><Relationship Id="rId100" Type="http://schemas.openxmlformats.org/officeDocument/2006/relationships/hyperlink" Target="https://meatophum.biz/report/accounting/account_statement?start_date=2026-05-01&amp;end_date=2026-05-31&amp;branch_id=19&amp;chart_of_account_id=66770" TargetMode="External"/><Relationship Id="rId282" Type="http://schemas.openxmlformats.org/officeDocument/2006/relationships/hyperlink" Target="https://meatophum.biz/report/accounting/account_statement?start_date=2026-07-01&amp;end_date=2026-07-31&amp;branch_id=19&amp;chart_of_account_id=65713" TargetMode="External"/><Relationship Id="rId317" Type="http://schemas.openxmlformats.org/officeDocument/2006/relationships/hyperlink" Target="https://meatophum.biz/report/accounting/account_statement?start_date=2026-07-01&amp;end_date=2026-07-31&amp;branch_id=19&amp;chart_of_account_id=66317" TargetMode="External"/><Relationship Id="rId8" Type="http://schemas.openxmlformats.org/officeDocument/2006/relationships/hyperlink" Target="https://meatophum.biz/report/accounting/account_statement?start_date=2026-04-01&amp;end_date=2026-04-30&amp;branch_id=19&amp;chart_of_account_id=65819" TargetMode="External"/><Relationship Id="rId98" Type="http://schemas.openxmlformats.org/officeDocument/2006/relationships/hyperlink" Target="https://meatophum.biz/report/accounting/account_statement?start_date=2026-05-01&amp;end_date=2026-05-31&amp;branch_id=19&amp;chart_of_account_id=66770" TargetMode="External"/><Relationship Id="rId121" Type="http://schemas.openxmlformats.org/officeDocument/2006/relationships/hyperlink" Target="https://meatophum.biz/report/accounting/account_statement?start_date=2026-05-01&amp;end_date=2026-05-31&amp;branch_id=19&amp;chart_of_account_id=66317" TargetMode="External"/><Relationship Id="rId142" Type="http://schemas.openxmlformats.org/officeDocument/2006/relationships/hyperlink" Target="https://meatophum.biz/report/accounting/account_statement?start_date=2026-06-01&amp;end_date=2026-06-30&amp;branch_id=19&amp;chart_of_account_id=66049" TargetMode="External"/><Relationship Id="rId163" Type="http://schemas.openxmlformats.org/officeDocument/2006/relationships/hyperlink" Target="https://meatophum.biz/report/accounting/account_statement?start_date=2026-06-01&amp;end_date=2026-06-30&amp;branch_id=19&amp;chart_of_account_id=66770" TargetMode="External"/><Relationship Id="rId184" Type="http://schemas.openxmlformats.org/officeDocument/2006/relationships/hyperlink" Target="https://meatophum.biz/report/accounting/account_statement?start_date=2026-06-01&amp;end_date=2026-06-30&amp;branch_id=19&amp;chart_of_account_id=80143" TargetMode="External"/><Relationship Id="rId219" Type="http://schemas.openxmlformats.org/officeDocument/2006/relationships/hyperlink" Target="https://meatophum.biz/report/accounting/account_statement?start_date=2026-07-01&amp;end_date=2026-07-31&amp;branch_id=19&amp;chart_of_account_id=65713" TargetMode="External"/><Relationship Id="rId230" Type="http://schemas.openxmlformats.org/officeDocument/2006/relationships/hyperlink" Target="https://meatophum.biz/report/accounting/account_statement?start_date=2026-07-01&amp;end_date=2026-07-31&amp;branch_id=19&amp;chart_of_account_id=66770" TargetMode="External"/><Relationship Id="rId251" Type="http://schemas.openxmlformats.org/officeDocument/2006/relationships/hyperlink" Target="https://meatophum.biz/report/accounting/account_statement?start_date=2026-07-01&amp;end_date=2026-07-31&amp;branch_id=19&amp;chart_of_account_id=80143" TargetMode="External"/><Relationship Id="rId25" Type="http://schemas.openxmlformats.org/officeDocument/2006/relationships/hyperlink" Target="https://meatophum.biz/report/accounting/account_statement?start_date=2026-04-01&amp;end_date=2026-04-30&amp;branch_id=19&amp;chart_of_account_id=66313" TargetMode="External"/><Relationship Id="rId46" Type="http://schemas.openxmlformats.org/officeDocument/2006/relationships/hyperlink" Target="https://meatophum.biz/report/accounting/account_statement?start_date=2026-04-01&amp;end_date=2026-04-30&amp;branch_id=19&amp;chart_of_account_id=80143" TargetMode="External"/><Relationship Id="rId67" Type="http://schemas.openxmlformats.org/officeDocument/2006/relationships/hyperlink" Target="https://meatophum.biz/report/accounting/account_statement?start_date=2026-05-01&amp;end_date=2026-05-31&amp;branch_id=19&amp;chart_of_account_id=65819" TargetMode="External"/><Relationship Id="rId272" Type="http://schemas.openxmlformats.org/officeDocument/2006/relationships/hyperlink" Target="https://meatophum.biz/report/accounting/account_statement?start_date=2026-07-01&amp;end_date=2026-07-31&amp;branch_id=19&amp;chart_of_account_id=65819" TargetMode="External"/><Relationship Id="rId293" Type="http://schemas.openxmlformats.org/officeDocument/2006/relationships/hyperlink" Target="https://meatophum.biz/report/accounting/account_statement?start_date=2026-07-01&amp;end_date=2026-07-31&amp;branch_id=19&amp;chart_of_account_id=66770" TargetMode="External"/><Relationship Id="rId307" Type="http://schemas.openxmlformats.org/officeDocument/2006/relationships/hyperlink" Target="https://meatophum.biz/report/accounting/account_statement?start_date=2026-07-01&amp;end_date=2026-07-31&amp;branch_id=19&amp;chart_of_account_id=66666" TargetMode="External"/><Relationship Id="rId328" Type="http://schemas.openxmlformats.org/officeDocument/2006/relationships/hyperlink" Target="https://meatophum.biz/report/accounting/account_statement?start_date=2026-07-01&amp;end_date=2026-07-31&amp;branch_id=19&amp;chart_of_account_id=88628" TargetMode="External"/><Relationship Id="rId88" Type="http://schemas.openxmlformats.org/officeDocument/2006/relationships/hyperlink" Target="https://meatophum.biz/report/accounting/account_statement?start_date=2026-05-01&amp;end_date=2026-05-31&amp;branch_id=19&amp;chart_of_account_id=66698" TargetMode="External"/><Relationship Id="rId111" Type="http://schemas.openxmlformats.org/officeDocument/2006/relationships/hyperlink" Target="https://meatophum.biz/report/accounting/account_statement?start_date=2026-05-01&amp;end_date=2026-05-31&amp;branch_id=19&amp;chart_of_account_id=66666" TargetMode="External"/><Relationship Id="rId132" Type="http://schemas.openxmlformats.org/officeDocument/2006/relationships/hyperlink" Target="https://meatophum.biz/report/accounting/account_statement?start_date=2026-05-01&amp;end_date=2026-05-31&amp;branch_id=19&amp;chart_of_account_id=88628" TargetMode="External"/><Relationship Id="rId153" Type="http://schemas.openxmlformats.org/officeDocument/2006/relationships/hyperlink" Target="https://meatophum.biz/report/accounting/account_statement?start_date=2026-06-01&amp;end_date=2026-06-30&amp;branch_id=19&amp;chart_of_account_id=66491" TargetMode="External"/><Relationship Id="rId174" Type="http://schemas.openxmlformats.org/officeDocument/2006/relationships/hyperlink" Target="https://meatophum.biz/report/accounting/account_statement?start_date=2026-06-01&amp;end_date=2026-06-30&amp;branch_id=19&amp;chart_of_account_id=66666" TargetMode="External"/><Relationship Id="rId195" Type="http://schemas.openxmlformats.org/officeDocument/2006/relationships/hyperlink" Target="https://meatophum.biz/report/accounting/account_statement?start_date=2026-06-01&amp;end_date=2026-06-30&amp;branch_id=19&amp;chart_of_account_id=88628" TargetMode="External"/><Relationship Id="rId209" Type="http://schemas.openxmlformats.org/officeDocument/2006/relationships/hyperlink" Target="https://meatophum.biz/report/accounting/account_statement?start_date=2026-07-01&amp;end_date=2026-07-31&amp;branch_id=19&amp;chart_of_account_id=66049" TargetMode="External"/><Relationship Id="rId220" Type="http://schemas.openxmlformats.org/officeDocument/2006/relationships/hyperlink" Target="https://meatophum.biz/report/accounting/account_statement?start_date=2026-07-01&amp;end_date=2026-07-31&amp;branch_id=19&amp;chart_of_account_id=65713" TargetMode="External"/><Relationship Id="rId241" Type="http://schemas.openxmlformats.org/officeDocument/2006/relationships/hyperlink" Target="https://meatophum.biz/report/accounting/account_statement?start_date=2026-07-01&amp;end_date=2026-07-31&amp;branch_id=19&amp;chart_of_account_id=66666" TargetMode="External"/><Relationship Id="rId15" Type="http://schemas.openxmlformats.org/officeDocument/2006/relationships/hyperlink" Target="https://meatophum.biz/report/accounting/account_statement?start_date=2026-04-01&amp;end_date=2026-04-30&amp;branch_id=19&amp;chart_of_account_id=65573" TargetMode="External"/><Relationship Id="rId36" Type="http://schemas.openxmlformats.org/officeDocument/2006/relationships/hyperlink" Target="https://meatophum.biz/report/accounting/account_statement?start_date=2026-04-01&amp;end_date=2026-04-30&amp;branch_id=19&amp;chart_of_account_id=66514" TargetMode="External"/><Relationship Id="rId57" Type="http://schemas.openxmlformats.org/officeDocument/2006/relationships/hyperlink" Target="https://meatophum.biz/report/accounting/account_statement?start_date=2026-04-01&amp;end_date=2026-04-30&amp;branch_id=19&amp;chart_of_account_id=88628" TargetMode="External"/><Relationship Id="rId262" Type="http://schemas.openxmlformats.org/officeDocument/2006/relationships/hyperlink" Target="https://meatophum.biz/report/accounting/account_statement?start_date=2026-07-01&amp;end_date=2026-07-31&amp;branch_id=19&amp;chart_of_account_id=88628" TargetMode="External"/><Relationship Id="rId283" Type="http://schemas.openxmlformats.org/officeDocument/2006/relationships/hyperlink" Target="https://meatophum.biz/report/accounting/account_statement?start_date=2026-07-01&amp;end_date=2026-07-31&amp;branch_id=19&amp;chart_of_account_id=65713" TargetMode="External"/><Relationship Id="rId318" Type="http://schemas.openxmlformats.org/officeDocument/2006/relationships/hyperlink" Target="https://meatophum.biz/report/accounting/account_statement?start_date=2026-07-01&amp;end_date=2026-07-31&amp;branch_id=19&amp;chart_of_account_id=66317" TargetMode="External"/><Relationship Id="rId78" Type="http://schemas.openxmlformats.org/officeDocument/2006/relationships/hyperlink" Target="https://meatophum.biz/report/accounting/account_statement?start_date=2026-05-01&amp;end_date=2026-05-31&amp;branch_id=19&amp;chart_of_account_id=65713" TargetMode="External"/><Relationship Id="rId99" Type="http://schemas.openxmlformats.org/officeDocument/2006/relationships/hyperlink" Target="https://meatophum.biz/report/accounting/account_statement?start_date=2026-05-01&amp;end_date=2026-05-31&amp;branch_id=19&amp;chart_of_account_id=66770" TargetMode="External"/><Relationship Id="rId101" Type="http://schemas.openxmlformats.org/officeDocument/2006/relationships/hyperlink" Target="https://meatophum.biz/report/accounting/account_statement?start_date=2026-05-01&amp;end_date=2026-05-31&amp;branch_id=19&amp;chart_of_account_id=66514" TargetMode="External"/><Relationship Id="rId122" Type="http://schemas.openxmlformats.org/officeDocument/2006/relationships/hyperlink" Target="https://meatophum.biz/report/accounting/account_statement?start_date=2026-05-01&amp;end_date=2026-05-31&amp;branch_id=19&amp;chart_of_account_id=66317" TargetMode="External"/><Relationship Id="rId143" Type="http://schemas.openxmlformats.org/officeDocument/2006/relationships/hyperlink" Target="https://meatophum.biz/report/accounting/account_statement?start_date=2026-06-01&amp;end_date=2026-06-30&amp;branch_id=19&amp;chart_of_account_id=66049" TargetMode="External"/><Relationship Id="rId164" Type="http://schemas.openxmlformats.org/officeDocument/2006/relationships/hyperlink" Target="https://meatophum.biz/report/accounting/account_statement?start_date=2026-06-01&amp;end_date=2026-06-30&amp;branch_id=19&amp;chart_of_account_id=66770" TargetMode="External"/><Relationship Id="rId185" Type="http://schemas.openxmlformats.org/officeDocument/2006/relationships/hyperlink" Target="https://meatophum.biz/report/accounting/account_statement?start_date=2026-06-01&amp;end_date=2026-06-30&amp;branch_id=19&amp;chart_of_account_id=66317" TargetMode="External"/><Relationship Id="rId9" Type="http://schemas.openxmlformats.org/officeDocument/2006/relationships/hyperlink" Target="https://meatophum.biz/report/accounting/account_statement?start_date=2026-04-01&amp;end_date=2026-04-30&amp;branch_id=19&amp;chart_of_account_id=66049" TargetMode="External"/><Relationship Id="rId210" Type="http://schemas.openxmlformats.org/officeDocument/2006/relationships/hyperlink" Target="https://meatophum.biz/report/accounting/account_statement?start_date=2026-07-01&amp;end_date=2026-07-31&amp;branch_id=19&amp;chart_of_account_id=66049" TargetMode="External"/><Relationship Id="rId26" Type="http://schemas.openxmlformats.org/officeDocument/2006/relationships/hyperlink" Target="https://meatophum.biz/report/accounting/account_statement?start_date=2026-04-01&amp;end_date=2026-04-30&amp;branch_id=19&amp;chart_of_account_id=66313" TargetMode="External"/><Relationship Id="rId231" Type="http://schemas.openxmlformats.org/officeDocument/2006/relationships/hyperlink" Target="https://meatophum.biz/report/accounting/account_statement?start_date=2026-07-01&amp;end_date=2026-07-31&amp;branch_id=19&amp;chart_of_account_id=66770" TargetMode="External"/><Relationship Id="rId252" Type="http://schemas.openxmlformats.org/officeDocument/2006/relationships/hyperlink" Target="https://meatophum.biz/report/accounting/account_statement?start_date=2026-07-01&amp;end_date=2026-07-31&amp;branch_id=19&amp;chart_of_account_id=80143" TargetMode="External"/><Relationship Id="rId273" Type="http://schemas.openxmlformats.org/officeDocument/2006/relationships/hyperlink" Target="https://meatophum.biz/report/accounting/account_statement?start_date=2026-07-01&amp;end_date=2026-07-31&amp;branch_id=19&amp;chart_of_account_id=66049" TargetMode="External"/><Relationship Id="rId294" Type="http://schemas.openxmlformats.org/officeDocument/2006/relationships/hyperlink" Target="https://meatophum.biz/report/accounting/account_statement?start_date=2026-07-01&amp;end_date=2026-07-31&amp;branch_id=19&amp;chart_of_account_id=66770" TargetMode="External"/><Relationship Id="rId308" Type="http://schemas.openxmlformats.org/officeDocument/2006/relationships/hyperlink" Target="https://meatophum.biz/report/accounting/account_statement?start_date=2026-07-01&amp;end_date=2026-07-31&amp;branch_id=19&amp;chart_of_account_id=66666" TargetMode="External"/><Relationship Id="rId47" Type="http://schemas.openxmlformats.org/officeDocument/2006/relationships/hyperlink" Target="https://meatophum.biz/report/accounting/account_statement?start_date=2026-04-01&amp;end_date=2026-04-30&amp;branch_id=19&amp;chart_of_account_id=80143" TargetMode="External"/><Relationship Id="rId68" Type="http://schemas.openxmlformats.org/officeDocument/2006/relationships/hyperlink" Target="https://meatophum.biz/report/accounting/account_statement?start_date=2026-05-01&amp;end_date=2026-05-31&amp;branch_id=19&amp;chart_of_account_id=65819" TargetMode="External"/><Relationship Id="rId89" Type="http://schemas.openxmlformats.org/officeDocument/2006/relationships/hyperlink" Target="https://meatophum.biz/report/accounting/account_statement?start_date=2026-05-01&amp;end_date=2026-05-31&amp;branch_id=19&amp;chart_of_account_id=66491" TargetMode="External"/><Relationship Id="rId112" Type="http://schemas.openxmlformats.org/officeDocument/2006/relationships/hyperlink" Target="https://meatophum.biz/report/accounting/account_statement?start_date=2026-05-01&amp;end_date=2026-05-31&amp;branch_id=19&amp;chart_of_account_id=66666" TargetMode="External"/><Relationship Id="rId133" Type="http://schemas.openxmlformats.org/officeDocument/2006/relationships/hyperlink" Target="https://meatophum.biz/report/accounting/account_statement?start_date=2026-06-01&amp;end_date=2026-06-30&amp;branch_id=19&amp;chart_of_account_id=66048" TargetMode="External"/><Relationship Id="rId154" Type="http://schemas.openxmlformats.org/officeDocument/2006/relationships/hyperlink" Target="https://meatophum.biz/report/accounting/account_statement?start_date=2026-06-01&amp;end_date=2026-06-30&amp;branch_id=19&amp;chart_of_account_id=66491" TargetMode="External"/><Relationship Id="rId175" Type="http://schemas.openxmlformats.org/officeDocument/2006/relationships/hyperlink" Target="https://meatophum.biz/report/accounting/account_statement?start_date=2026-06-01&amp;end_date=2026-06-30&amp;branch_id=19&amp;chart_of_account_id=66666" TargetMode="External"/><Relationship Id="rId196" Type="http://schemas.openxmlformats.org/officeDocument/2006/relationships/hyperlink" Target="https://meatophum.biz/report/accounting/account_statement?start_date=2026-06-01&amp;end_date=2026-06-30&amp;branch_id=19&amp;chart_of_account_id=88628" TargetMode="External"/><Relationship Id="rId200" Type="http://schemas.openxmlformats.org/officeDocument/2006/relationships/hyperlink" Target="https://meatophum.biz/report/accounting/account_statement?start_date=2026-06-01&amp;end_date=2026-06-30&amp;branch_id=19&amp;chart_of_account_id=66682" TargetMode="External"/><Relationship Id="rId16" Type="http://schemas.openxmlformats.org/officeDocument/2006/relationships/hyperlink" Target="https://meatophum.biz/report/accounting/account_statement?start_date=2026-04-01&amp;end_date=2026-04-30&amp;branch_id=19&amp;chart_of_account_id=65573" TargetMode="External"/><Relationship Id="rId221" Type="http://schemas.openxmlformats.org/officeDocument/2006/relationships/hyperlink" Target="https://meatophum.biz/report/accounting/account_statement?start_date=2026-07-01&amp;end_date=2026-07-31&amp;branch_id=19&amp;chart_of_account_id=66491" TargetMode="External"/><Relationship Id="rId242" Type="http://schemas.openxmlformats.org/officeDocument/2006/relationships/hyperlink" Target="https://meatophum.biz/report/accounting/account_statement?start_date=2026-07-01&amp;end_date=2026-07-31&amp;branch_id=19&amp;chart_of_account_id=66666" TargetMode="External"/><Relationship Id="rId263" Type="http://schemas.openxmlformats.org/officeDocument/2006/relationships/hyperlink" Target="https://meatophum.biz/report/accounting/account_statement?start_date=2026-07-01&amp;end_date=2026-07-31&amp;branch_id=19&amp;chart_of_account_id=88628" TargetMode="External"/><Relationship Id="rId284" Type="http://schemas.openxmlformats.org/officeDocument/2006/relationships/hyperlink" Target="https://meatophum.biz/report/accounting/account_statement?start_date=2026-07-01&amp;end_date=2026-07-31&amp;branch_id=19&amp;chart_of_account_id=65713" TargetMode="External"/><Relationship Id="rId319" Type="http://schemas.openxmlformats.org/officeDocument/2006/relationships/hyperlink" Target="https://meatophum.biz/report/accounting/account_statement?start_date=2026-07-01&amp;end_date=2026-07-31&amp;branch_id=19&amp;chart_of_account_id=66317" TargetMode="External"/><Relationship Id="rId37" Type="http://schemas.openxmlformats.org/officeDocument/2006/relationships/hyperlink" Target="https://meatophum.biz/report/accounting/account_statement?start_date=2026-04-01&amp;end_date=2026-04-30&amp;branch_id=19&amp;chart_of_account_id=66666" TargetMode="External"/><Relationship Id="rId58" Type="http://schemas.openxmlformats.org/officeDocument/2006/relationships/hyperlink" Target="https://meatophum.biz/report/accounting/account_statement?start_date=2026-04-01&amp;end_date=2026-04-30&amp;branch_id=19&amp;chart_of_account_id=88628" TargetMode="External"/><Relationship Id="rId79" Type="http://schemas.openxmlformats.org/officeDocument/2006/relationships/hyperlink" Target="https://meatophum.biz/report/accounting/account_statement?start_date=2026-05-01&amp;end_date=2026-05-31&amp;branch_id=19&amp;chart_of_account_id=65713" TargetMode="External"/><Relationship Id="rId102" Type="http://schemas.openxmlformats.org/officeDocument/2006/relationships/hyperlink" Target="https://meatophum.biz/report/accounting/account_statement?start_date=2026-05-01&amp;end_date=2026-05-31&amp;branch_id=19&amp;chart_of_account_id=66514" TargetMode="External"/><Relationship Id="rId123" Type="http://schemas.openxmlformats.org/officeDocument/2006/relationships/hyperlink" Target="https://meatophum.biz/report/accounting/account_statement?start_date=2026-05-01&amp;end_date=2026-05-31&amp;branch_id=19&amp;chart_of_account_id=66317" TargetMode="External"/><Relationship Id="rId144" Type="http://schemas.openxmlformats.org/officeDocument/2006/relationships/hyperlink" Target="https://meatophum.biz/report/accounting/account_statement?start_date=2026-06-01&amp;end_date=2026-06-30&amp;branch_id=19&amp;chart_of_account_id=66049" TargetMode="External"/><Relationship Id="rId90" Type="http://schemas.openxmlformats.org/officeDocument/2006/relationships/hyperlink" Target="https://meatophum.biz/report/accounting/account_statement?start_date=2026-05-01&amp;end_date=2026-05-31&amp;branch_id=19&amp;chart_of_account_id=66491" TargetMode="External"/><Relationship Id="rId165" Type="http://schemas.openxmlformats.org/officeDocument/2006/relationships/hyperlink" Target="https://meatophum.biz/report/accounting/account_statement?start_date=2026-06-01&amp;end_date=2026-06-30&amp;branch_id=19&amp;chart_of_account_id=66514" TargetMode="External"/><Relationship Id="rId186" Type="http://schemas.openxmlformats.org/officeDocument/2006/relationships/hyperlink" Target="https://meatophum.biz/report/accounting/account_statement?start_date=2026-06-01&amp;end_date=2026-06-30&amp;branch_id=19&amp;chart_of_account_id=66317" TargetMode="External"/><Relationship Id="rId211" Type="http://schemas.openxmlformats.org/officeDocument/2006/relationships/hyperlink" Target="https://meatophum.biz/report/accounting/account_statement?start_date=2026-07-01&amp;end_date=2026-07-31&amp;branch_id=19&amp;chart_of_account_id=66049" TargetMode="External"/><Relationship Id="rId232" Type="http://schemas.openxmlformats.org/officeDocument/2006/relationships/hyperlink" Target="https://meatophum.biz/report/accounting/account_statement?start_date=2026-07-01&amp;end_date=2026-07-31&amp;branch_id=19&amp;chart_of_account_id=66770" TargetMode="External"/><Relationship Id="rId253" Type="http://schemas.openxmlformats.org/officeDocument/2006/relationships/hyperlink" Target="https://meatophum.biz/report/accounting/account_statement?start_date=2026-07-01&amp;end_date=2026-07-31&amp;branch_id=19&amp;chart_of_account_id=66317" TargetMode="External"/><Relationship Id="rId274" Type="http://schemas.openxmlformats.org/officeDocument/2006/relationships/hyperlink" Target="https://meatophum.biz/report/accounting/account_statement?start_date=2026-07-01&amp;end_date=2026-07-31&amp;branch_id=19&amp;chart_of_account_id=66049" TargetMode="External"/><Relationship Id="rId295" Type="http://schemas.openxmlformats.org/officeDocument/2006/relationships/hyperlink" Target="https://meatophum.biz/report/accounting/account_statement?start_date=2026-07-01&amp;end_date=2026-07-31&amp;branch_id=19&amp;chart_of_account_id=66770" TargetMode="External"/><Relationship Id="rId309" Type="http://schemas.openxmlformats.org/officeDocument/2006/relationships/hyperlink" Target="https://meatophum.biz/report/accounting/account_statement?start_date=2026-07-01&amp;end_date=2026-07-31&amp;branch_id=19&amp;chart_of_account_id=66784" TargetMode="External"/><Relationship Id="rId27" Type="http://schemas.openxmlformats.org/officeDocument/2006/relationships/hyperlink" Target="https://meatophum.biz/report/accounting/account_statement?start_date=2026-04-01&amp;end_date=2026-04-30&amp;branch_id=19&amp;chart_of_account_id=66313" TargetMode="External"/><Relationship Id="rId48" Type="http://schemas.openxmlformats.org/officeDocument/2006/relationships/hyperlink" Target="https://meatophum.biz/report/accounting/account_statement?start_date=2026-04-01&amp;end_date=2026-04-30&amp;branch_id=19&amp;chart_of_account_id=80143" TargetMode="External"/><Relationship Id="rId69" Type="http://schemas.openxmlformats.org/officeDocument/2006/relationships/hyperlink" Target="https://meatophum.biz/report/accounting/account_statement?start_date=2026-05-01&amp;end_date=2026-05-31&amp;branch_id=19&amp;chart_of_account_id=66049" TargetMode="External"/><Relationship Id="rId113" Type="http://schemas.openxmlformats.org/officeDocument/2006/relationships/hyperlink" Target="https://meatophum.biz/report/accounting/account_statement?start_date=2026-05-01&amp;end_date=2026-05-31&amp;branch_id=19&amp;chart_of_account_id=66784" TargetMode="External"/><Relationship Id="rId134" Type="http://schemas.openxmlformats.org/officeDocument/2006/relationships/hyperlink" Target="https://meatophum.biz/report/accounting/account_statement?start_date=2026-06-01&amp;end_date=2026-06-30&amp;branch_id=19&amp;chart_of_account_id=66048" TargetMode="External"/><Relationship Id="rId320" Type="http://schemas.openxmlformats.org/officeDocument/2006/relationships/hyperlink" Target="https://meatophum.biz/report/accounting/account_statement?start_date=2026-07-01&amp;end_date=2026-07-31&amp;branch_id=19&amp;chart_of_account_id=66317" TargetMode="External"/><Relationship Id="rId80" Type="http://schemas.openxmlformats.org/officeDocument/2006/relationships/hyperlink" Target="https://meatophum.biz/report/accounting/account_statement?start_date=2026-05-01&amp;end_date=2026-05-31&amp;branch_id=19&amp;chart_of_account_id=65713" TargetMode="External"/><Relationship Id="rId155" Type="http://schemas.openxmlformats.org/officeDocument/2006/relationships/hyperlink" Target="https://meatophum.biz/report/accounting/account_statement?start_date=2026-06-01&amp;end_date=2026-06-30&amp;branch_id=19&amp;chart_of_account_id=66491" TargetMode="External"/><Relationship Id="rId176" Type="http://schemas.openxmlformats.org/officeDocument/2006/relationships/hyperlink" Target="https://meatophum.biz/report/accounting/account_statement?start_date=2026-06-01&amp;end_date=2026-06-30&amp;branch_id=19&amp;chart_of_account_id=66666" TargetMode="External"/><Relationship Id="rId197" Type="http://schemas.openxmlformats.org/officeDocument/2006/relationships/hyperlink" Target="https://meatophum.biz/report/accounting/account_statement?start_date=2026-06-01&amp;end_date=2026-06-30&amp;branch_id=19&amp;chart_of_account_id=66682" TargetMode="External"/><Relationship Id="rId201" Type="http://schemas.openxmlformats.org/officeDocument/2006/relationships/hyperlink" Target="https://meatophum.biz/report/accounting/account_statement?start_date=2026-07-01&amp;end_date=2026-07-31&amp;branch_id=19&amp;chart_of_account_id=66048" TargetMode="External"/><Relationship Id="rId222" Type="http://schemas.openxmlformats.org/officeDocument/2006/relationships/hyperlink" Target="https://meatophum.biz/report/accounting/account_statement?start_date=2026-07-01&amp;end_date=2026-07-31&amp;branch_id=19&amp;chart_of_account_id=66491" TargetMode="External"/><Relationship Id="rId243" Type="http://schemas.openxmlformats.org/officeDocument/2006/relationships/hyperlink" Target="https://meatophum.biz/report/accounting/account_statement?start_date=2026-07-01&amp;end_date=2026-07-31&amp;branch_id=19&amp;chart_of_account_id=66666" TargetMode="External"/><Relationship Id="rId264" Type="http://schemas.openxmlformats.org/officeDocument/2006/relationships/hyperlink" Target="https://meatophum.biz/report/accounting/account_statement?start_date=2026-07-01&amp;end_date=2026-07-31&amp;branch_id=19&amp;chart_of_account_id=88628" TargetMode="External"/><Relationship Id="rId285" Type="http://schemas.openxmlformats.org/officeDocument/2006/relationships/hyperlink" Target="https://meatophum.biz/report/accounting/account_statement?start_date=2026-07-01&amp;end_date=2026-07-31&amp;branch_id=19&amp;chart_of_account_id=66491" TargetMode="External"/><Relationship Id="rId17" Type="http://schemas.openxmlformats.org/officeDocument/2006/relationships/hyperlink" Target="https://meatophum.biz/report/accounting/account_statement?start_date=2026-04-01&amp;end_date=2026-04-30&amp;branch_id=19&amp;chart_of_account_id=65713" TargetMode="External"/><Relationship Id="rId38" Type="http://schemas.openxmlformats.org/officeDocument/2006/relationships/hyperlink" Target="https://meatophum.biz/report/accounting/account_statement?start_date=2026-04-01&amp;end_date=2026-04-30&amp;branch_id=19&amp;chart_of_account_id=66666" TargetMode="External"/><Relationship Id="rId59" Type="http://schemas.openxmlformats.org/officeDocument/2006/relationships/hyperlink" Target="https://meatophum.biz/report/accounting/account_statement?start_date=2026-04-01&amp;end_date=2026-04-30&amp;branch_id=19&amp;chart_of_account_id=88628" TargetMode="External"/><Relationship Id="rId103" Type="http://schemas.openxmlformats.org/officeDocument/2006/relationships/hyperlink" Target="https://meatophum.biz/report/accounting/account_statement?start_date=2026-05-01&amp;end_date=2026-05-31&amp;branch_id=19&amp;chart_of_account_id=66514" TargetMode="External"/><Relationship Id="rId124" Type="http://schemas.openxmlformats.org/officeDocument/2006/relationships/hyperlink" Target="https://meatophum.biz/report/accounting/account_statement?start_date=2026-05-01&amp;end_date=2026-05-31&amp;branch_id=19&amp;chart_of_account_id=66317" TargetMode="External"/><Relationship Id="rId310" Type="http://schemas.openxmlformats.org/officeDocument/2006/relationships/hyperlink" Target="https://meatophum.biz/report/accounting/account_statement?start_date=2026-07-01&amp;end_date=2026-07-31&amp;branch_id=19&amp;chart_of_account_id=66784" TargetMode="External"/><Relationship Id="rId70" Type="http://schemas.openxmlformats.org/officeDocument/2006/relationships/hyperlink" Target="https://meatophum.biz/report/accounting/account_statement?start_date=2026-05-01&amp;end_date=2026-05-31&amp;branch_id=19&amp;chart_of_account_id=66049" TargetMode="External"/><Relationship Id="rId91" Type="http://schemas.openxmlformats.org/officeDocument/2006/relationships/hyperlink" Target="https://meatophum.biz/report/accounting/account_statement?start_date=2026-05-01&amp;end_date=2026-05-31&amp;branch_id=19&amp;chart_of_account_id=66491" TargetMode="External"/><Relationship Id="rId145" Type="http://schemas.openxmlformats.org/officeDocument/2006/relationships/hyperlink" Target="https://meatophum.biz/report/accounting/account_statement?start_date=2026-06-01&amp;end_date=2026-06-30&amp;branch_id=19&amp;chart_of_account_id=65573" TargetMode="External"/><Relationship Id="rId166" Type="http://schemas.openxmlformats.org/officeDocument/2006/relationships/hyperlink" Target="https://meatophum.biz/report/accounting/account_statement?start_date=2026-06-01&amp;end_date=2026-06-30&amp;branch_id=19&amp;chart_of_account_id=66514" TargetMode="External"/><Relationship Id="rId187" Type="http://schemas.openxmlformats.org/officeDocument/2006/relationships/hyperlink" Target="https://meatophum.biz/report/accounting/account_statement?start_date=2026-06-01&amp;end_date=2026-06-30&amp;branch_id=19&amp;chart_of_account_id=66317" TargetMode="External"/><Relationship Id="rId1" Type="http://schemas.openxmlformats.org/officeDocument/2006/relationships/hyperlink" Target="https://meatophum.biz/report/accounting/account_statement?start_date=2026-04-01&amp;end_date=2026-04-30&amp;branch_id=19&amp;chart_of_account_id=66048" TargetMode="External"/><Relationship Id="rId212" Type="http://schemas.openxmlformats.org/officeDocument/2006/relationships/hyperlink" Target="https://meatophum.biz/report/accounting/account_statement?start_date=2026-07-01&amp;end_date=2026-07-31&amp;branch_id=19&amp;chart_of_account_id=66049" TargetMode="External"/><Relationship Id="rId233" Type="http://schemas.openxmlformats.org/officeDocument/2006/relationships/hyperlink" Target="https://meatophum.biz/report/accounting/account_statement?start_date=2026-07-01&amp;end_date=2026-07-31&amp;branch_id=19&amp;chart_of_account_id=66514" TargetMode="External"/><Relationship Id="rId254" Type="http://schemas.openxmlformats.org/officeDocument/2006/relationships/hyperlink" Target="https://meatophum.biz/report/accounting/account_statement?start_date=2026-07-01&amp;end_date=2026-07-31&amp;branch_id=19&amp;chart_of_account_id=66317" TargetMode="External"/><Relationship Id="rId28" Type="http://schemas.openxmlformats.org/officeDocument/2006/relationships/hyperlink" Target="https://meatophum.biz/report/accounting/account_statement?start_date=2026-04-01&amp;end_date=2026-04-30&amp;branch_id=19&amp;chart_of_account_id=66313" TargetMode="External"/><Relationship Id="rId49" Type="http://schemas.openxmlformats.org/officeDocument/2006/relationships/hyperlink" Target="https://meatophum.biz/report/accounting/account_statement?start_date=2026-04-01&amp;end_date=2026-04-30&amp;branch_id=19&amp;chart_of_account_id=66317" TargetMode="External"/><Relationship Id="rId114" Type="http://schemas.openxmlformats.org/officeDocument/2006/relationships/hyperlink" Target="https://meatophum.biz/report/accounting/account_statement?start_date=2026-05-01&amp;end_date=2026-05-31&amp;branch_id=19&amp;chart_of_account_id=66784" TargetMode="External"/><Relationship Id="rId275" Type="http://schemas.openxmlformats.org/officeDocument/2006/relationships/hyperlink" Target="https://meatophum.biz/report/accounting/account_statement?start_date=2026-07-01&amp;end_date=2026-07-31&amp;branch_id=19&amp;chart_of_account_id=66049" TargetMode="External"/><Relationship Id="rId296" Type="http://schemas.openxmlformats.org/officeDocument/2006/relationships/hyperlink" Target="https://meatophum.biz/report/accounting/account_statement?start_date=2026-07-01&amp;end_date=2026-07-31&amp;branch_id=19&amp;chart_of_account_id=66770" TargetMode="External"/><Relationship Id="rId300" Type="http://schemas.openxmlformats.org/officeDocument/2006/relationships/hyperlink" Target="https://meatophum.biz/report/accounting/account_statement?start_date=2026-07-01&amp;end_date=2026-07-31&amp;branch_id=19&amp;chart_of_account_id=66514" TargetMode="External"/><Relationship Id="rId60" Type="http://schemas.openxmlformats.org/officeDocument/2006/relationships/hyperlink" Target="https://meatophum.biz/report/accounting/account_statement?start_date=2026-04-01&amp;end_date=2026-04-30&amp;branch_id=19&amp;chart_of_account_id=88628" TargetMode="External"/><Relationship Id="rId81" Type="http://schemas.openxmlformats.org/officeDocument/2006/relationships/hyperlink" Target="https://meatophum.biz/report/accounting/account_statement?start_date=2026-05-01&amp;end_date=2026-05-31&amp;branch_id=19&amp;chart_of_account_id=66697" TargetMode="External"/><Relationship Id="rId135" Type="http://schemas.openxmlformats.org/officeDocument/2006/relationships/hyperlink" Target="https://meatophum.biz/report/accounting/account_statement?start_date=2026-06-01&amp;end_date=2026-06-30&amp;branch_id=19&amp;chart_of_account_id=66048" TargetMode="External"/><Relationship Id="rId156" Type="http://schemas.openxmlformats.org/officeDocument/2006/relationships/hyperlink" Target="https://meatophum.biz/report/accounting/account_statement?start_date=2026-06-01&amp;end_date=2026-06-30&amp;branch_id=19&amp;chart_of_account_id=66491" TargetMode="External"/><Relationship Id="rId177" Type="http://schemas.openxmlformats.org/officeDocument/2006/relationships/hyperlink" Target="https://meatophum.biz/report/accounting/account_statement?start_date=2026-06-01&amp;end_date=2026-06-30&amp;branch_id=19&amp;chart_of_account_id=66784" TargetMode="External"/><Relationship Id="rId198" Type="http://schemas.openxmlformats.org/officeDocument/2006/relationships/hyperlink" Target="https://meatophum.biz/report/accounting/account_statement?start_date=2026-06-01&amp;end_date=2026-06-30&amp;branch_id=19&amp;chart_of_account_id=66682" TargetMode="External"/><Relationship Id="rId321" Type="http://schemas.openxmlformats.org/officeDocument/2006/relationships/hyperlink" Target="https://meatophum.biz/report/accounting/account_statement?start_date=2026-07-01&amp;end_date=2026-07-31&amp;branch_id=19&amp;chart_of_account_id=66572" TargetMode="External"/><Relationship Id="rId202" Type="http://schemas.openxmlformats.org/officeDocument/2006/relationships/hyperlink" Target="https://meatophum.biz/report/accounting/account_statement?start_date=2026-07-01&amp;end_date=2026-07-31&amp;branch_id=19&amp;chart_of_account_id=66048" TargetMode="External"/><Relationship Id="rId223" Type="http://schemas.openxmlformats.org/officeDocument/2006/relationships/hyperlink" Target="https://meatophum.biz/report/accounting/account_statement?start_date=2026-07-01&amp;end_date=2026-07-31&amp;branch_id=19&amp;chart_of_account_id=66491" TargetMode="External"/><Relationship Id="rId244" Type="http://schemas.openxmlformats.org/officeDocument/2006/relationships/hyperlink" Target="https://meatophum.biz/report/accounting/account_statement?start_date=2026-07-01&amp;end_date=2026-07-31&amp;branch_id=19&amp;chart_of_account_id=66666" TargetMode="External"/><Relationship Id="rId18" Type="http://schemas.openxmlformats.org/officeDocument/2006/relationships/hyperlink" Target="https://meatophum.biz/report/accounting/account_statement?start_date=2026-04-01&amp;end_date=2026-04-30&amp;branch_id=19&amp;chart_of_account_id=65713" TargetMode="External"/><Relationship Id="rId39" Type="http://schemas.openxmlformats.org/officeDocument/2006/relationships/hyperlink" Target="https://meatophum.biz/report/accounting/account_statement?start_date=2026-04-01&amp;end_date=2026-04-30&amp;branch_id=19&amp;chart_of_account_id=66666" TargetMode="External"/><Relationship Id="rId265" Type="http://schemas.openxmlformats.org/officeDocument/2006/relationships/hyperlink" Target="https://meatophum.biz/report/accounting/account_statement?start_date=2026-07-01&amp;end_date=2026-07-31&amp;branch_id=19&amp;chart_of_account_id=66048" TargetMode="External"/><Relationship Id="rId286" Type="http://schemas.openxmlformats.org/officeDocument/2006/relationships/hyperlink" Target="https://meatophum.biz/report/accounting/account_statement?start_date=2026-07-01&amp;end_date=2026-07-31&amp;branch_id=19&amp;chart_of_account_id=66491" TargetMode="External"/><Relationship Id="rId50" Type="http://schemas.openxmlformats.org/officeDocument/2006/relationships/hyperlink" Target="https://meatophum.biz/report/accounting/account_statement?start_date=2026-04-01&amp;end_date=2026-04-30&amp;branch_id=19&amp;chart_of_account_id=66317" TargetMode="External"/><Relationship Id="rId104" Type="http://schemas.openxmlformats.org/officeDocument/2006/relationships/hyperlink" Target="https://meatophum.biz/report/accounting/account_statement?start_date=2026-05-01&amp;end_date=2026-05-31&amp;branch_id=19&amp;chart_of_account_id=66514" TargetMode="External"/><Relationship Id="rId125" Type="http://schemas.openxmlformats.org/officeDocument/2006/relationships/hyperlink" Target="https://meatophum.biz/report/accounting/account_statement?start_date=2026-05-01&amp;end_date=2026-05-31&amp;branch_id=19&amp;chart_of_account_id=66572" TargetMode="External"/><Relationship Id="rId146" Type="http://schemas.openxmlformats.org/officeDocument/2006/relationships/hyperlink" Target="https://meatophum.biz/report/accounting/account_statement?start_date=2026-06-01&amp;end_date=2026-06-30&amp;branch_id=19&amp;chart_of_account_id=65573" TargetMode="External"/><Relationship Id="rId167" Type="http://schemas.openxmlformats.org/officeDocument/2006/relationships/hyperlink" Target="https://meatophum.biz/report/accounting/account_statement?start_date=2026-06-01&amp;end_date=2026-06-30&amp;branch_id=19&amp;chart_of_account_id=66514" TargetMode="External"/><Relationship Id="rId188" Type="http://schemas.openxmlformats.org/officeDocument/2006/relationships/hyperlink" Target="https://meatophum.biz/report/accounting/account_statement?start_date=2026-06-01&amp;end_date=2026-06-30&amp;branch_id=19&amp;chart_of_account_id=66317" TargetMode="External"/><Relationship Id="rId311" Type="http://schemas.openxmlformats.org/officeDocument/2006/relationships/hyperlink" Target="https://meatophum.biz/report/accounting/account_statement?start_date=2026-07-01&amp;end_date=2026-07-31&amp;branch_id=19&amp;chart_of_account_id=66784" TargetMode="External"/><Relationship Id="rId71" Type="http://schemas.openxmlformats.org/officeDocument/2006/relationships/hyperlink" Target="https://meatophum.biz/report/accounting/account_statement?start_date=2026-05-01&amp;end_date=2026-05-31&amp;branch_id=19&amp;chart_of_account_id=66049" TargetMode="External"/><Relationship Id="rId92" Type="http://schemas.openxmlformats.org/officeDocument/2006/relationships/hyperlink" Target="https://meatophum.biz/report/accounting/account_statement?start_date=2026-05-01&amp;end_date=2026-05-31&amp;branch_id=19&amp;chart_of_account_id=66491" TargetMode="External"/><Relationship Id="rId213" Type="http://schemas.openxmlformats.org/officeDocument/2006/relationships/hyperlink" Target="https://meatophum.biz/report/accounting/account_statement?start_date=2026-07-01&amp;end_date=2026-07-31&amp;branch_id=19&amp;chart_of_account_id=65573" TargetMode="External"/><Relationship Id="rId234" Type="http://schemas.openxmlformats.org/officeDocument/2006/relationships/hyperlink" Target="https://meatophum.biz/report/accounting/account_statement?start_date=2026-07-01&amp;end_date=2026-07-31&amp;branch_id=19&amp;chart_of_account_id=66514" TargetMode="External"/><Relationship Id="rId2" Type="http://schemas.openxmlformats.org/officeDocument/2006/relationships/hyperlink" Target="https://meatophum.biz/report/accounting/account_statement?start_date=2026-04-01&amp;end_date=2026-04-30&amp;branch_id=19&amp;chart_of_account_id=66048" TargetMode="External"/><Relationship Id="rId29" Type="http://schemas.openxmlformats.org/officeDocument/2006/relationships/hyperlink" Target="https://meatophum.biz/report/accounting/account_statement?start_date=2026-04-01&amp;end_date=2026-04-30&amp;branch_id=19&amp;chart_of_account_id=66770" TargetMode="External"/><Relationship Id="rId255" Type="http://schemas.openxmlformats.org/officeDocument/2006/relationships/hyperlink" Target="https://meatophum.biz/report/accounting/account_statement?start_date=2026-07-01&amp;end_date=2026-07-31&amp;branch_id=19&amp;chart_of_account_id=66317" TargetMode="External"/><Relationship Id="rId276" Type="http://schemas.openxmlformats.org/officeDocument/2006/relationships/hyperlink" Target="https://meatophum.biz/report/accounting/account_statement?start_date=2026-07-01&amp;end_date=2026-07-31&amp;branch_id=19&amp;chart_of_account_id=66049" TargetMode="External"/><Relationship Id="rId297" Type="http://schemas.openxmlformats.org/officeDocument/2006/relationships/hyperlink" Target="https://meatophum.biz/report/accounting/account_statement?start_date=2026-07-01&amp;end_date=2026-07-31&amp;branch_id=19&amp;chart_of_account_id=66514" TargetMode="External"/><Relationship Id="rId40" Type="http://schemas.openxmlformats.org/officeDocument/2006/relationships/hyperlink" Target="https://meatophum.biz/report/accounting/account_statement?start_date=2026-04-01&amp;end_date=2026-04-30&amp;branch_id=19&amp;chart_of_account_id=66666" TargetMode="External"/><Relationship Id="rId115" Type="http://schemas.openxmlformats.org/officeDocument/2006/relationships/hyperlink" Target="https://meatophum.biz/report/accounting/account_statement?start_date=2026-05-01&amp;end_date=2026-05-31&amp;branch_id=19&amp;chart_of_account_id=66784" TargetMode="External"/><Relationship Id="rId136" Type="http://schemas.openxmlformats.org/officeDocument/2006/relationships/hyperlink" Target="https://meatophum.biz/report/accounting/account_statement?start_date=2026-06-01&amp;end_date=2026-06-30&amp;branch_id=19&amp;chart_of_account_id=66048" TargetMode="External"/><Relationship Id="rId157" Type="http://schemas.openxmlformats.org/officeDocument/2006/relationships/hyperlink" Target="https://meatophum.biz/report/accounting/account_statement?start_date=2026-06-01&amp;end_date=2026-06-30&amp;branch_id=19&amp;chart_of_account_id=66313" TargetMode="External"/><Relationship Id="rId178" Type="http://schemas.openxmlformats.org/officeDocument/2006/relationships/hyperlink" Target="https://meatophum.biz/report/accounting/account_statement?start_date=2026-06-01&amp;end_date=2026-06-30&amp;branch_id=19&amp;chart_of_account_id=66784" TargetMode="External"/><Relationship Id="rId301" Type="http://schemas.openxmlformats.org/officeDocument/2006/relationships/hyperlink" Target="https://meatophum.biz/report/accounting/account_statement?start_date=2026-07-01&amp;end_date=2026-07-31&amp;branch_id=19&amp;chart_of_account_id=66513" TargetMode="External"/><Relationship Id="rId322" Type="http://schemas.openxmlformats.org/officeDocument/2006/relationships/hyperlink" Target="https://meatophum.biz/report/accounting/account_statement?start_date=2026-07-01&amp;end_date=2026-07-31&amp;branch_id=19&amp;chart_of_account_id=66572" TargetMode="External"/><Relationship Id="rId61" Type="http://schemas.openxmlformats.org/officeDocument/2006/relationships/hyperlink" Target="https://meatophum.biz/report/accounting/account_statement?start_date=2026-05-01&amp;end_date=2026-05-31&amp;branch_id=19&amp;chart_of_account_id=66048" TargetMode="External"/><Relationship Id="rId82" Type="http://schemas.openxmlformats.org/officeDocument/2006/relationships/hyperlink" Target="https://meatophum.biz/report/accounting/account_statement?start_date=2026-05-01&amp;end_date=2026-05-31&amp;branch_id=19&amp;chart_of_account_id=66697" TargetMode="External"/><Relationship Id="rId199" Type="http://schemas.openxmlformats.org/officeDocument/2006/relationships/hyperlink" Target="https://meatophum.biz/report/accounting/account_statement?start_date=2026-06-01&amp;end_date=2026-06-30&amp;branch_id=19&amp;chart_of_account_id=66682" TargetMode="External"/><Relationship Id="rId203" Type="http://schemas.openxmlformats.org/officeDocument/2006/relationships/hyperlink" Target="https://meatophum.biz/report/accounting/account_statement?start_date=2026-07-01&amp;end_date=2026-07-31&amp;branch_id=19&amp;chart_of_account_id=66048" TargetMode="External"/><Relationship Id="rId19" Type="http://schemas.openxmlformats.org/officeDocument/2006/relationships/hyperlink" Target="https://meatophum.biz/report/accounting/account_statement?start_date=2026-04-01&amp;end_date=2026-04-30&amp;branch_id=19&amp;chart_of_account_id=65713" TargetMode="External"/><Relationship Id="rId224" Type="http://schemas.openxmlformats.org/officeDocument/2006/relationships/hyperlink" Target="https://meatophum.biz/report/accounting/account_statement?start_date=2026-07-01&amp;end_date=2026-07-31&amp;branch_id=19&amp;chart_of_account_id=66491" TargetMode="External"/><Relationship Id="rId245" Type="http://schemas.openxmlformats.org/officeDocument/2006/relationships/hyperlink" Target="https://meatophum.biz/report/accounting/account_statement?start_date=2026-07-01&amp;end_date=2026-07-31&amp;branch_id=19&amp;chart_of_account_id=66784" TargetMode="External"/><Relationship Id="rId266" Type="http://schemas.openxmlformats.org/officeDocument/2006/relationships/hyperlink" Target="https://meatophum.biz/report/accounting/account_statement?start_date=2026-07-01&amp;end_date=2026-07-31&amp;branch_id=19&amp;chart_of_account_id=66048" TargetMode="External"/><Relationship Id="rId287" Type="http://schemas.openxmlformats.org/officeDocument/2006/relationships/hyperlink" Target="https://meatophum.biz/report/accounting/account_statement?start_date=2026-07-01&amp;end_date=2026-07-31&amp;branch_id=19&amp;chart_of_account_id=66491" TargetMode="External"/><Relationship Id="rId30" Type="http://schemas.openxmlformats.org/officeDocument/2006/relationships/hyperlink" Target="https://meatophum.biz/report/accounting/account_statement?start_date=2026-04-01&amp;end_date=2026-04-30&amp;branch_id=19&amp;chart_of_account_id=66770" TargetMode="External"/><Relationship Id="rId105" Type="http://schemas.openxmlformats.org/officeDocument/2006/relationships/hyperlink" Target="https://meatophum.biz/report/accounting/account_statement?start_date=2026-05-01&amp;end_date=2026-05-31&amp;branch_id=19&amp;chart_of_account_id=66513" TargetMode="External"/><Relationship Id="rId126" Type="http://schemas.openxmlformats.org/officeDocument/2006/relationships/hyperlink" Target="https://meatophum.biz/report/accounting/account_statement?start_date=2026-05-01&amp;end_date=2026-05-31&amp;branch_id=19&amp;chart_of_account_id=66572" TargetMode="External"/><Relationship Id="rId147" Type="http://schemas.openxmlformats.org/officeDocument/2006/relationships/hyperlink" Target="https://meatophum.biz/report/accounting/account_statement?start_date=2026-06-01&amp;end_date=2026-06-30&amp;branch_id=19&amp;chart_of_account_id=65573" TargetMode="External"/><Relationship Id="rId168" Type="http://schemas.openxmlformats.org/officeDocument/2006/relationships/hyperlink" Target="https://meatophum.biz/report/accounting/account_statement?start_date=2026-06-01&amp;end_date=2026-06-30&amp;branch_id=19&amp;chart_of_account_id=66514" TargetMode="External"/><Relationship Id="rId312" Type="http://schemas.openxmlformats.org/officeDocument/2006/relationships/hyperlink" Target="https://meatophum.biz/report/accounting/account_statement?start_date=2026-07-01&amp;end_date=2026-07-31&amp;branch_id=19&amp;chart_of_account_id=66784" TargetMode="External"/><Relationship Id="rId51" Type="http://schemas.openxmlformats.org/officeDocument/2006/relationships/hyperlink" Target="https://meatophum.biz/report/accounting/account_statement?start_date=2026-04-01&amp;end_date=2026-04-30&amp;branch_id=19&amp;chart_of_account_id=66317" TargetMode="External"/><Relationship Id="rId72" Type="http://schemas.openxmlformats.org/officeDocument/2006/relationships/hyperlink" Target="https://meatophum.biz/report/accounting/account_statement?start_date=2026-05-01&amp;end_date=2026-05-31&amp;branch_id=19&amp;chart_of_account_id=66049" TargetMode="External"/><Relationship Id="rId93" Type="http://schemas.openxmlformats.org/officeDocument/2006/relationships/hyperlink" Target="https://meatophum.biz/report/accounting/account_statement?start_date=2026-05-01&amp;end_date=2026-05-31&amp;branch_id=19&amp;chart_of_account_id=66313" TargetMode="External"/><Relationship Id="rId189" Type="http://schemas.openxmlformats.org/officeDocument/2006/relationships/hyperlink" Target="https://meatophum.biz/report/accounting/account_statement?start_date=2026-06-01&amp;end_date=2026-06-30&amp;branch_id=19&amp;chart_of_account_id=66572" TargetMode="External"/><Relationship Id="rId3" Type="http://schemas.openxmlformats.org/officeDocument/2006/relationships/hyperlink" Target="https://meatophum.biz/report/accounting/account_statement?start_date=2026-04-01&amp;end_date=2026-04-30&amp;branch_id=19&amp;chart_of_account_id=66048" TargetMode="External"/><Relationship Id="rId214" Type="http://schemas.openxmlformats.org/officeDocument/2006/relationships/hyperlink" Target="https://meatophum.biz/report/accounting/account_statement?start_date=2026-07-01&amp;end_date=2026-07-31&amp;branch_id=19&amp;chart_of_account_id=65573" TargetMode="External"/><Relationship Id="rId235" Type="http://schemas.openxmlformats.org/officeDocument/2006/relationships/hyperlink" Target="https://meatophum.biz/report/accounting/account_statement?start_date=2026-07-01&amp;end_date=2026-07-31&amp;branch_id=19&amp;chart_of_account_id=66514" TargetMode="External"/><Relationship Id="rId256" Type="http://schemas.openxmlformats.org/officeDocument/2006/relationships/hyperlink" Target="https://meatophum.biz/report/accounting/account_statement?start_date=2026-07-01&amp;end_date=2026-07-31&amp;branch_id=19&amp;chart_of_account_id=66317" TargetMode="External"/><Relationship Id="rId277" Type="http://schemas.openxmlformats.org/officeDocument/2006/relationships/hyperlink" Target="https://meatophum.biz/report/accounting/account_statement?start_date=2026-07-01&amp;end_date=2026-07-31&amp;branch_id=19&amp;chart_of_account_id=65573" TargetMode="External"/><Relationship Id="rId298" Type="http://schemas.openxmlformats.org/officeDocument/2006/relationships/hyperlink" Target="https://meatophum.biz/report/accounting/account_statement?start_date=2026-07-01&amp;end_date=2026-07-31&amp;branch_id=19&amp;chart_of_account_id=66514" TargetMode="External"/><Relationship Id="rId116" Type="http://schemas.openxmlformats.org/officeDocument/2006/relationships/hyperlink" Target="https://meatophum.biz/report/accounting/account_statement?start_date=2026-05-01&amp;end_date=2026-05-31&amp;branch_id=19&amp;chart_of_account_id=66784" TargetMode="External"/><Relationship Id="rId137" Type="http://schemas.openxmlformats.org/officeDocument/2006/relationships/hyperlink" Target="https://meatophum.biz/report/accounting/account_statement?start_date=2026-06-01&amp;end_date=2026-06-30&amp;branch_id=19&amp;chart_of_account_id=65819" TargetMode="External"/><Relationship Id="rId158" Type="http://schemas.openxmlformats.org/officeDocument/2006/relationships/hyperlink" Target="https://meatophum.biz/report/accounting/account_statement?start_date=2026-06-01&amp;end_date=2026-06-30&amp;branch_id=19&amp;chart_of_account_id=66313" TargetMode="External"/><Relationship Id="rId302" Type="http://schemas.openxmlformats.org/officeDocument/2006/relationships/hyperlink" Target="https://meatophum.biz/report/accounting/account_statement?start_date=2026-07-01&amp;end_date=2026-07-31&amp;branch_id=19&amp;chart_of_account_id=66513" TargetMode="External"/><Relationship Id="rId323" Type="http://schemas.openxmlformats.org/officeDocument/2006/relationships/hyperlink" Target="https://meatophum.biz/report/accounting/account_statement?start_date=2026-07-01&amp;end_date=2026-07-31&amp;branch_id=19&amp;chart_of_account_id=66572" TargetMode="External"/><Relationship Id="rId20" Type="http://schemas.openxmlformats.org/officeDocument/2006/relationships/hyperlink" Target="https://meatophum.biz/report/accounting/account_statement?start_date=2026-04-01&amp;end_date=2026-04-30&amp;branch_id=19&amp;chart_of_account_id=65713" TargetMode="External"/><Relationship Id="rId41" Type="http://schemas.openxmlformats.org/officeDocument/2006/relationships/hyperlink" Target="https://meatophum.biz/report/accounting/account_statement?start_date=2026-04-01&amp;end_date=2026-04-30&amp;branch_id=19&amp;chart_of_account_id=66784" TargetMode="External"/><Relationship Id="rId62" Type="http://schemas.openxmlformats.org/officeDocument/2006/relationships/hyperlink" Target="https://meatophum.biz/report/accounting/account_statement?start_date=2026-05-01&amp;end_date=2026-05-31&amp;branch_id=19&amp;chart_of_account_id=66048" TargetMode="External"/><Relationship Id="rId83" Type="http://schemas.openxmlformats.org/officeDocument/2006/relationships/hyperlink" Target="https://meatophum.biz/report/accounting/account_statement?start_date=2026-05-01&amp;end_date=2026-05-31&amp;branch_id=19&amp;chart_of_account_id=66697" TargetMode="External"/><Relationship Id="rId179" Type="http://schemas.openxmlformats.org/officeDocument/2006/relationships/hyperlink" Target="https://meatophum.biz/report/accounting/account_statement?start_date=2026-06-01&amp;end_date=2026-06-30&amp;branch_id=19&amp;chart_of_account_id=66784" TargetMode="External"/><Relationship Id="rId190" Type="http://schemas.openxmlformats.org/officeDocument/2006/relationships/hyperlink" Target="https://meatophum.biz/report/accounting/account_statement?start_date=2026-06-01&amp;end_date=2026-06-30&amp;branch_id=19&amp;chart_of_account_id=66572" TargetMode="External"/><Relationship Id="rId204" Type="http://schemas.openxmlformats.org/officeDocument/2006/relationships/hyperlink" Target="https://meatophum.biz/report/accounting/account_statement?start_date=2026-07-01&amp;end_date=2026-07-31&amp;branch_id=19&amp;chart_of_account_id=66048" TargetMode="External"/><Relationship Id="rId225" Type="http://schemas.openxmlformats.org/officeDocument/2006/relationships/hyperlink" Target="https://meatophum.biz/report/accounting/account_statement?start_date=2026-07-01&amp;end_date=2026-07-31&amp;branch_id=19&amp;chart_of_account_id=66313" TargetMode="External"/><Relationship Id="rId246" Type="http://schemas.openxmlformats.org/officeDocument/2006/relationships/hyperlink" Target="https://meatophum.biz/report/accounting/account_statement?start_date=2026-07-01&amp;end_date=2026-07-31&amp;branch_id=19&amp;chart_of_account_id=66784" TargetMode="External"/><Relationship Id="rId267" Type="http://schemas.openxmlformats.org/officeDocument/2006/relationships/hyperlink" Target="https://meatophum.biz/report/accounting/account_statement?start_date=2026-07-01&amp;end_date=2026-07-31&amp;branch_id=19&amp;chart_of_account_id=66048" TargetMode="External"/><Relationship Id="rId288" Type="http://schemas.openxmlformats.org/officeDocument/2006/relationships/hyperlink" Target="https://meatophum.biz/report/accounting/account_statement?start_date=2026-07-01&amp;end_date=2026-07-31&amp;branch_id=19&amp;chart_of_account_id=66491" TargetMode="External"/><Relationship Id="rId106" Type="http://schemas.openxmlformats.org/officeDocument/2006/relationships/hyperlink" Target="https://meatophum.biz/report/accounting/account_statement?start_date=2026-05-01&amp;end_date=2026-05-31&amp;branch_id=19&amp;chart_of_account_id=66513" TargetMode="External"/><Relationship Id="rId127" Type="http://schemas.openxmlformats.org/officeDocument/2006/relationships/hyperlink" Target="https://meatophum.biz/report/accounting/account_statement?start_date=2026-05-01&amp;end_date=2026-05-31&amp;branch_id=19&amp;chart_of_account_id=66572" TargetMode="External"/><Relationship Id="rId313" Type="http://schemas.openxmlformats.org/officeDocument/2006/relationships/hyperlink" Target="https://meatophum.biz/report/accounting/account_statement?start_date=2026-07-01&amp;end_date=2026-07-31&amp;branch_id=19&amp;chart_of_account_id=80143" TargetMode="External"/><Relationship Id="rId10" Type="http://schemas.openxmlformats.org/officeDocument/2006/relationships/hyperlink" Target="https://meatophum.biz/report/accounting/account_statement?start_date=2026-04-01&amp;end_date=2026-04-30&amp;branch_id=19&amp;chart_of_account_id=66049" TargetMode="External"/><Relationship Id="rId31" Type="http://schemas.openxmlformats.org/officeDocument/2006/relationships/hyperlink" Target="https://meatophum.biz/report/accounting/account_statement?start_date=2026-04-01&amp;end_date=2026-04-30&amp;branch_id=19&amp;chart_of_account_id=66770" TargetMode="External"/><Relationship Id="rId52" Type="http://schemas.openxmlformats.org/officeDocument/2006/relationships/hyperlink" Target="https://meatophum.biz/report/accounting/account_statement?start_date=2026-04-01&amp;end_date=2026-04-30&amp;branch_id=19&amp;chart_of_account_id=66317" TargetMode="External"/><Relationship Id="rId73" Type="http://schemas.openxmlformats.org/officeDocument/2006/relationships/hyperlink" Target="https://meatophum.biz/report/accounting/account_statement?start_date=2026-05-01&amp;end_date=2026-05-31&amp;branch_id=19&amp;chart_of_account_id=65573" TargetMode="External"/><Relationship Id="rId94" Type="http://schemas.openxmlformats.org/officeDocument/2006/relationships/hyperlink" Target="https://meatophum.biz/report/accounting/account_statement?start_date=2026-05-01&amp;end_date=2026-05-31&amp;branch_id=19&amp;chart_of_account_id=66313" TargetMode="External"/><Relationship Id="rId148" Type="http://schemas.openxmlformats.org/officeDocument/2006/relationships/hyperlink" Target="https://meatophum.biz/report/accounting/account_statement?start_date=2026-06-01&amp;end_date=2026-06-30&amp;branch_id=19&amp;chart_of_account_id=65573" TargetMode="External"/><Relationship Id="rId169" Type="http://schemas.openxmlformats.org/officeDocument/2006/relationships/hyperlink" Target="https://meatophum.biz/report/accounting/account_statement?start_date=2026-06-01&amp;end_date=2026-06-30&amp;branch_id=19&amp;chart_of_account_id=66513" TargetMode="External"/><Relationship Id="rId4" Type="http://schemas.openxmlformats.org/officeDocument/2006/relationships/hyperlink" Target="https://meatophum.biz/report/accounting/account_statement?start_date=2026-04-01&amp;end_date=2026-04-30&amp;branch_id=19&amp;chart_of_account_id=66048" TargetMode="External"/><Relationship Id="rId180" Type="http://schemas.openxmlformats.org/officeDocument/2006/relationships/hyperlink" Target="https://meatophum.biz/report/accounting/account_statement?start_date=2026-06-01&amp;end_date=2026-06-30&amp;branch_id=19&amp;chart_of_account_id=66784" TargetMode="External"/><Relationship Id="rId215" Type="http://schemas.openxmlformats.org/officeDocument/2006/relationships/hyperlink" Target="https://meatophum.biz/report/accounting/account_statement?start_date=2026-07-01&amp;end_date=2026-07-31&amp;branch_id=19&amp;chart_of_account_id=65573" TargetMode="External"/><Relationship Id="rId236" Type="http://schemas.openxmlformats.org/officeDocument/2006/relationships/hyperlink" Target="https://meatophum.biz/report/accounting/account_statement?start_date=2026-07-01&amp;end_date=2026-07-31&amp;branch_id=19&amp;chart_of_account_id=66514" TargetMode="External"/><Relationship Id="rId257" Type="http://schemas.openxmlformats.org/officeDocument/2006/relationships/hyperlink" Target="https://meatophum.biz/report/accounting/account_statement?start_date=2026-07-01&amp;end_date=2026-07-31&amp;branch_id=19&amp;chart_of_account_id=66572" TargetMode="External"/><Relationship Id="rId278" Type="http://schemas.openxmlformats.org/officeDocument/2006/relationships/hyperlink" Target="https://meatophum.biz/report/accounting/account_statement?start_date=2026-07-01&amp;end_date=2026-07-31&amp;branch_id=19&amp;chart_of_account_id=65573" TargetMode="External"/><Relationship Id="rId303" Type="http://schemas.openxmlformats.org/officeDocument/2006/relationships/hyperlink" Target="https://meatophum.biz/report/accounting/account_statement?start_date=2026-07-01&amp;end_date=2026-07-31&amp;branch_id=19&amp;chart_of_account_id=66513" TargetMode="External"/><Relationship Id="rId42" Type="http://schemas.openxmlformats.org/officeDocument/2006/relationships/hyperlink" Target="https://meatophum.biz/report/accounting/account_statement?start_date=2026-04-01&amp;end_date=2026-04-30&amp;branch_id=19&amp;chart_of_account_id=66784" TargetMode="External"/><Relationship Id="rId84" Type="http://schemas.openxmlformats.org/officeDocument/2006/relationships/hyperlink" Target="https://meatophum.biz/report/accounting/account_statement?start_date=2026-05-01&amp;end_date=2026-05-31&amp;branch_id=19&amp;chart_of_account_id=66697" TargetMode="External"/><Relationship Id="rId138" Type="http://schemas.openxmlformats.org/officeDocument/2006/relationships/hyperlink" Target="https://meatophum.biz/report/accounting/account_statement?start_date=2026-06-01&amp;end_date=2026-06-30&amp;branch_id=19&amp;chart_of_account_id=65819" TargetMode="External"/><Relationship Id="rId191" Type="http://schemas.openxmlformats.org/officeDocument/2006/relationships/hyperlink" Target="https://meatophum.biz/report/accounting/account_statement?start_date=2026-06-01&amp;end_date=2026-06-30&amp;branch_id=19&amp;chart_of_account_id=66572" TargetMode="External"/><Relationship Id="rId205" Type="http://schemas.openxmlformats.org/officeDocument/2006/relationships/hyperlink" Target="https://meatophum.biz/report/accounting/account_statement?start_date=2026-07-01&amp;end_date=2026-07-31&amp;branch_id=19&amp;chart_of_account_id=65819" TargetMode="External"/><Relationship Id="rId247" Type="http://schemas.openxmlformats.org/officeDocument/2006/relationships/hyperlink" Target="https://meatophum.biz/report/accounting/account_statement?start_date=2026-07-01&amp;end_date=2026-07-31&amp;branch_id=19&amp;chart_of_account_id=66784" TargetMode="External"/><Relationship Id="rId107" Type="http://schemas.openxmlformats.org/officeDocument/2006/relationships/hyperlink" Target="https://meatophum.biz/report/accounting/account_statement?start_date=2026-05-01&amp;end_date=2026-05-31&amp;branch_id=19&amp;chart_of_account_id=66513" TargetMode="External"/><Relationship Id="rId289" Type="http://schemas.openxmlformats.org/officeDocument/2006/relationships/hyperlink" Target="https://meatophum.biz/report/accounting/account_statement?start_date=2026-07-01&amp;end_date=2026-07-31&amp;branch_id=19&amp;chart_of_account_id=66313" TargetMode="External"/><Relationship Id="rId11" Type="http://schemas.openxmlformats.org/officeDocument/2006/relationships/hyperlink" Target="https://meatophum.biz/report/accounting/account_statement?start_date=2026-04-01&amp;end_date=2026-04-30&amp;branch_id=19&amp;chart_of_account_id=66049" TargetMode="External"/><Relationship Id="rId53" Type="http://schemas.openxmlformats.org/officeDocument/2006/relationships/hyperlink" Target="https://meatophum.biz/report/accounting/account_statement?start_date=2026-04-01&amp;end_date=2026-04-30&amp;branch_id=19&amp;chart_of_account_id=66572" TargetMode="External"/><Relationship Id="rId149" Type="http://schemas.openxmlformats.org/officeDocument/2006/relationships/hyperlink" Target="https://meatophum.biz/report/accounting/account_statement?start_date=2026-06-01&amp;end_date=2026-06-30&amp;branch_id=19&amp;chart_of_account_id=65713" TargetMode="External"/><Relationship Id="rId314" Type="http://schemas.openxmlformats.org/officeDocument/2006/relationships/hyperlink" Target="https://meatophum.biz/report/accounting/account_statement?start_date=2026-07-01&amp;end_date=2026-07-31&amp;branch_id=19&amp;chart_of_account_id=80143" TargetMode="External"/><Relationship Id="rId95" Type="http://schemas.openxmlformats.org/officeDocument/2006/relationships/hyperlink" Target="https://meatophum.biz/report/accounting/account_statement?start_date=2026-05-01&amp;end_date=2026-05-31&amp;branch_id=19&amp;chart_of_account_id=66313" TargetMode="External"/><Relationship Id="rId160" Type="http://schemas.openxmlformats.org/officeDocument/2006/relationships/hyperlink" Target="https://meatophum.biz/report/accounting/account_statement?start_date=2026-06-01&amp;end_date=2026-06-30&amp;branch_id=19&amp;chart_of_account_id=66313" TargetMode="External"/><Relationship Id="rId216" Type="http://schemas.openxmlformats.org/officeDocument/2006/relationships/hyperlink" Target="https://meatophum.biz/report/accounting/account_statement?start_date=2026-07-01&amp;end_date=2026-07-31&amp;branch_id=19&amp;chart_of_account_id=65573" TargetMode="External"/><Relationship Id="rId258" Type="http://schemas.openxmlformats.org/officeDocument/2006/relationships/hyperlink" Target="https://meatophum.biz/report/accounting/account_statement?start_date=2026-07-01&amp;end_date=2026-07-31&amp;branch_id=19&amp;chart_of_account_id=66572" TargetMode="External"/><Relationship Id="rId22" Type="http://schemas.openxmlformats.org/officeDocument/2006/relationships/hyperlink" Target="https://meatophum.biz/report/accounting/account_statement?start_date=2026-04-01&amp;end_date=2026-04-30&amp;branch_id=19&amp;chart_of_account_id=66491" TargetMode="External"/><Relationship Id="rId64" Type="http://schemas.openxmlformats.org/officeDocument/2006/relationships/hyperlink" Target="https://meatophum.biz/report/accounting/account_statement?start_date=2026-05-01&amp;end_date=2026-05-31&amp;branch_id=19&amp;chart_of_account_id=66048" TargetMode="External"/><Relationship Id="rId118" Type="http://schemas.openxmlformats.org/officeDocument/2006/relationships/hyperlink" Target="https://meatophum.biz/report/accounting/account_statement?start_date=2026-05-01&amp;end_date=2026-05-31&amp;branch_id=19&amp;chart_of_account_id=80143" TargetMode="External"/><Relationship Id="rId325" Type="http://schemas.openxmlformats.org/officeDocument/2006/relationships/hyperlink" Target="https://meatophum.biz/report/accounting/account_statement?start_date=2026-07-01&amp;end_date=2026-07-31&amp;branch_id=19&amp;chart_of_account_id=88628" TargetMode="External"/><Relationship Id="rId171" Type="http://schemas.openxmlformats.org/officeDocument/2006/relationships/hyperlink" Target="https://meatophum.biz/report/accounting/account_statement?start_date=2026-06-01&amp;end_date=2026-06-30&amp;branch_id=19&amp;chart_of_account_id=66513" TargetMode="External"/><Relationship Id="rId227" Type="http://schemas.openxmlformats.org/officeDocument/2006/relationships/hyperlink" Target="https://meatophum.biz/report/accounting/account_statement?start_date=2026-07-01&amp;end_date=2026-07-31&amp;branch_id=19&amp;chart_of_account_id=66313" TargetMode="External"/><Relationship Id="rId269" Type="http://schemas.openxmlformats.org/officeDocument/2006/relationships/hyperlink" Target="https://meatophum.biz/report/accounting/account_statement?start_date=2026-07-01&amp;end_date=2026-07-31&amp;branch_id=19&amp;chart_of_account_id=65819" TargetMode="External"/><Relationship Id="rId33" Type="http://schemas.openxmlformats.org/officeDocument/2006/relationships/hyperlink" Target="https://meatophum.biz/report/accounting/account_statement?start_date=2026-04-01&amp;end_date=2026-04-30&amp;branch_id=19&amp;chart_of_account_id=66514" TargetMode="External"/><Relationship Id="rId129" Type="http://schemas.openxmlformats.org/officeDocument/2006/relationships/hyperlink" Target="https://meatophum.biz/report/accounting/account_statement?start_date=2026-05-01&amp;end_date=2026-05-31&amp;branch_id=19&amp;chart_of_account_id=88628" TargetMode="External"/><Relationship Id="rId280" Type="http://schemas.openxmlformats.org/officeDocument/2006/relationships/hyperlink" Target="https://meatophum.biz/report/accounting/account_statement?start_date=2026-07-01&amp;end_date=2026-07-31&amp;branch_id=19&amp;chart_of_account_id=65573" TargetMode="External"/><Relationship Id="rId75" Type="http://schemas.openxmlformats.org/officeDocument/2006/relationships/hyperlink" Target="https://meatophum.biz/report/accounting/account_statement?start_date=2026-05-01&amp;end_date=2026-05-31&amp;branch_id=19&amp;chart_of_account_id=65573" TargetMode="External"/><Relationship Id="rId140" Type="http://schemas.openxmlformats.org/officeDocument/2006/relationships/hyperlink" Target="https://meatophum.biz/report/accounting/account_statement?start_date=2026-06-01&amp;end_date=2026-06-30&amp;branch_id=19&amp;chart_of_account_id=65819" TargetMode="External"/><Relationship Id="rId182" Type="http://schemas.openxmlformats.org/officeDocument/2006/relationships/hyperlink" Target="https://meatophum.biz/report/accounting/account_statement?start_date=2026-06-01&amp;end_date=2026-06-30&amp;branch_id=19&amp;chart_of_account_id=80143" TargetMode="External"/><Relationship Id="rId6" Type="http://schemas.openxmlformats.org/officeDocument/2006/relationships/hyperlink" Target="https://meatophum.biz/report/accounting/account_statement?start_date=2026-04-01&amp;end_date=2026-04-30&amp;branch_id=19&amp;chart_of_account_id=65819" TargetMode="External"/><Relationship Id="rId238" Type="http://schemas.openxmlformats.org/officeDocument/2006/relationships/hyperlink" Target="https://meatophum.biz/report/accounting/account_statement?start_date=2026-07-01&amp;end_date=2026-07-31&amp;branch_id=19&amp;chart_of_account_id=66513" TargetMode="External"/><Relationship Id="rId291" Type="http://schemas.openxmlformats.org/officeDocument/2006/relationships/hyperlink" Target="https://meatophum.biz/report/accounting/account_statement?start_date=2026-07-01&amp;end_date=2026-07-31&amp;branch_id=19&amp;chart_of_account_id=66313" TargetMode="External"/><Relationship Id="rId305" Type="http://schemas.openxmlformats.org/officeDocument/2006/relationships/hyperlink" Target="https://meatophum.biz/report/accounting/account_statement?start_date=2026-07-01&amp;end_date=2026-07-31&amp;branch_id=19&amp;chart_of_account_id=66666" TargetMode="External"/><Relationship Id="rId44" Type="http://schemas.openxmlformats.org/officeDocument/2006/relationships/hyperlink" Target="https://meatophum.biz/report/accounting/account_statement?start_date=2026-04-01&amp;end_date=2026-04-30&amp;branch_id=19&amp;chart_of_account_id=66784" TargetMode="External"/><Relationship Id="rId86" Type="http://schemas.openxmlformats.org/officeDocument/2006/relationships/hyperlink" Target="https://meatophum.biz/report/accounting/account_statement?start_date=2026-05-01&amp;end_date=2026-05-31&amp;branch_id=19&amp;chart_of_account_id=66698" TargetMode="External"/><Relationship Id="rId151" Type="http://schemas.openxmlformats.org/officeDocument/2006/relationships/hyperlink" Target="https://meatophum.biz/report/accounting/account_statement?start_date=2026-06-01&amp;end_date=2026-06-30&amp;branch_id=19&amp;chart_of_account_id=65713" TargetMode="External"/><Relationship Id="rId193" Type="http://schemas.openxmlformats.org/officeDocument/2006/relationships/hyperlink" Target="https://meatophum.biz/report/accounting/account_statement?start_date=2026-06-01&amp;end_date=2026-06-30&amp;branch_id=19&amp;chart_of_account_id=88628" TargetMode="External"/><Relationship Id="rId207" Type="http://schemas.openxmlformats.org/officeDocument/2006/relationships/hyperlink" Target="https://meatophum.biz/report/accounting/account_statement?start_date=2026-07-01&amp;end_date=2026-07-31&amp;branch_id=19&amp;chart_of_account_id=65819" TargetMode="External"/><Relationship Id="rId249" Type="http://schemas.openxmlformats.org/officeDocument/2006/relationships/hyperlink" Target="https://meatophum.biz/report/accounting/account_statement?start_date=2026-07-01&amp;end_date=2026-07-31&amp;branch_id=19&amp;chart_of_account_id=80143" TargetMode="External"/><Relationship Id="rId13" Type="http://schemas.openxmlformats.org/officeDocument/2006/relationships/hyperlink" Target="https://meatophum.biz/report/accounting/account_statement?start_date=2026-04-01&amp;end_date=2026-04-30&amp;branch_id=19&amp;chart_of_account_id=65573" TargetMode="External"/><Relationship Id="rId109" Type="http://schemas.openxmlformats.org/officeDocument/2006/relationships/hyperlink" Target="https://meatophum.biz/report/accounting/account_statement?start_date=2026-05-01&amp;end_date=2026-05-31&amp;branch_id=19&amp;chart_of_account_id=66666" TargetMode="External"/><Relationship Id="rId260" Type="http://schemas.openxmlformats.org/officeDocument/2006/relationships/hyperlink" Target="https://meatophum.biz/report/accounting/account_statement?start_date=2026-07-01&amp;end_date=2026-07-31&amp;branch_id=19&amp;chart_of_account_id=66572" TargetMode="External"/><Relationship Id="rId316" Type="http://schemas.openxmlformats.org/officeDocument/2006/relationships/hyperlink" Target="https://meatophum.biz/report/accounting/account_statement?start_date=2026-07-01&amp;end_date=2026-07-31&amp;branch_id=19&amp;chart_of_account_id=80143" TargetMode="External"/><Relationship Id="rId55" Type="http://schemas.openxmlformats.org/officeDocument/2006/relationships/hyperlink" Target="https://meatophum.biz/report/accounting/account_statement?start_date=2026-04-01&amp;end_date=2026-04-30&amp;branch_id=19&amp;chart_of_account_id=66572" TargetMode="External"/><Relationship Id="rId97" Type="http://schemas.openxmlformats.org/officeDocument/2006/relationships/hyperlink" Target="https://meatophum.biz/report/accounting/account_statement?start_date=2026-05-01&amp;end_date=2026-05-31&amp;branch_id=19&amp;chart_of_account_id=66770" TargetMode="External"/><Relationship Id="rId120" Type="http://schemas.openxmlformats.org/officeDocument/2006/relationships/hyperlink" Target="https://meatophum.biz/report/accounting/account_statement?start_date=2026-05-01&amp;end_date=2026-05-31&amp;branch_id=19&amp;chart_of_account_id=80143" TargetMode="External"/></Relationships>
</file>

<file path=xl/worksheets/_rels/sheet22.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5-01&amp;end_date=2026-05-31&amp;branch_id=20&amp;chart_of_account_id=70986" TargetMode="External"/><Relationship Id="rId299" Type="http://schemas.openxmlformats.org/officeDocument/2006/relationships/hyperlink" Target="https://meatophum.biz/report/accounting/account_statement?start_date=2026-07-01&amp;end_date=2026-07-31&amp;branch_id=20&amp;chart_of_account_id=71695" TargetMode="External"/><Relationship Id="rId21" Type="http://schemas.openxmlformats.org/officeDocument/2006/relationships/hyperlink" Target="https://meatophum.biz/report/accounting/account_statement?start_date=2026-04-01&amp;end_date=2026-04-30&amp;branch_id=20&amp;chart_of_account_id=70882" TargetMode="External"/><Relationship Id="rId63" Type="http://schemas.openxmlformats.org/officeDocument/2006/relationships/hyperlink" Target="https://meatophum.biz/report/accounting/account_statement?start_date=2026-04-01&amp;end_date=2026-04-30&amp;branch_id=20&amp;chart_of_account_id=70533" TargetMode="External"/><Relationship Id="rId159" Type="http://schemas.openxmlformats.org/officeDocument/2006/relationships/hyperlink" Target="https://meatophum.biz/report/accounting/account_statement?start_date=2026-05-01&amp;end_date=2026-05-31&amp;branch_id=20&amp;chart_of_account_id=70788" TargetMode="External"/><Relationship Id="rId324" Type="http://schemas.openxmlformats.org/officeDocument/2006/relationships/hyperlink" Target="https://meatophum.biz/report/accounting/account_statement?start_date=2026-07-01&amp;end_date=2026-07-31&amp;branch_id=20&amp;chart_of_account_id=70636" TargetMode="External"/><Relationship Id="rId170" Type="http://schemas.openxmlformats.org/officeDocument/2006/relationships/hyperlink" Target="https://meatophum.biz/report/accounting/account_statement?start_date=2026-06-01&amp;end_date=2026-06-30&amp;branch_id=20&amp;chart_of_account_id=70264" TargetMode="External"/><Relationship Id="rId226" Type="http://schemas.openxmlformats.org/officeDocument/2006/relationships/hyperlink" Target="https://meatophum.biz/report/accounting/account_statement?start_date=2026-06-01&amp;end_date=2026-06-30&amp;branch_id=20&amp;chart_of_account_id=70533" TargetMode="External"/><Relationship Id="rId268" Type="http://schemas.openxmlformats.org/officeDocument/2006/relationships/hyperlink" Target="https://meatophum.biz/report/accounting/account_statement?start_date=2026-07-01&amp;end_date=2026-07-31&amp;branch_id=20&amp;chart_of_account_id=70882" TargetMode="External"/><Relationship Id="rId32" Type="http://schemas.openxmlformats.org/officeDocument/2006/relationships/hyperlink" Target="https://meatophum.biz/report/accounting/account_statement?start_date=2026-04-01&amp;end_date=2026-04-30&amp;branch_id=20&amp;chart_of_account_id=70986" TargetMode="External"/><Relationship Id="rId74" Type="http://schemas.openxmlformats.org/officeDocument/2006/relationships/hyperlink" Target="https://meatophum.biz/report/accounting/account_statement?start_date=2026-04-01&amp;end_date=2026-04-30&amp;branch_id=20&amp;chart_of_account_id=70788" TargetMode="External"/><Relationship Id="rId128" Type="http://schemas.openxmlformats.org/officeDocument/2006/relationships/hyperlink" Target="https://meatophum.biz/report/accounting/account_statement?start_date=2026-05-01&amp;end_date=2026-05-31&amp;branch_id=20&amp;chart_of_account_id=70630" TargetMode="External"/><Relationship Id="rId5" Type="http://schemas.openxmlformats.org/officeDocument/2006/relationships/hyperlink" Target="https://meatophum.biz/report/accounting/account_statement?start_date=2026-04-01&amp;end_date=2026-04-30&amp;branch_id=20&amp;chart_of_account_id=70035" TargetMode="External"/><Relationship Id="rId181" Type="http://schemas.openxmlformats.org/officeDocument/2006/relationships/hyperlink" Target="https://meatophum.biz/report/accounting/account_statement?start_date=2026-06-01&amp;end_date=2026-06-30&amp;branch_id=20&amp;chart_of_account_id=69789" TargetMode="External"/><Relationship Id="rId237" Type="http://schemas.openxmlformats.org/officeDocument/2006/relationships/hyperlink" Target="https://meatophum.biz/report/accounting/account_statement?start_date=2026-06-01&amp;end_date=2026-06-30&amp;branch_id=20&amp;chart_of_account_id=70788" TargetMode="External"/><Relationship Id="rId279" Type="http://schemas.openxmlformats.org/officeDocument/2006/relationships/hyperlink" Target="https://meatophum.biz/report/accounting/account_statement?start_date=2026-07-01&amp;end_date=2026-07-31&amp;branch_id=20&amp;chart_of_account_id=70633" TargetMode="External"/><Relationship Id="rId43" Type="http://schemas.openxmlformats.org/officeDocument/2006/relationships/hyperlink" Target="https://meatophum.biz/report/accounting/account_statement?start_date=2026-04-01&amp;end_date=2026-04-30&amp;branch_id=20&amp;chart_of_account_id=70707" TargetMode="External"/><Relationship Id="rId139" Type="http://schemas.openxmlformats.org/officeDocument/2006/relationships/hyperlink" Target="https://meatophum.biz/report/accounting/account_statement?start_date=2026-05-01&amp;end_date=2026-05-31&amp;branch_id=20&amp;chart_of_account_id=70729" TargetMode="External"/><Relationship Id="rId290" Type="http://schemas.openxmlformats.org/officeDocument/2006/relationships/hyperlink" Target="https://meatophum.biz/report/accounting/account_statement?start_date=2026-07-01&amp;end_date=2026-07-31&amp;branch_id=20&amp;chart_of_account_id=70729" TargetMode="External"/><Relationship Id="rId304" Type="http://schemas.openxmlformats.org/officeDocument/2006/relationships/hyperlink" Target="https://meatophum.biz/report/accounting/account_statement?start_date=2026-07-01&amp;end_date=2026-07-31&amp;branch_id=20&amp;chart_of_account_id=70531" TargetMode="External"/><Relationship Id="rId85" Type="http://schemas.openxmlformats.org/officeDocument/2006/relationships/hyperlink" Target="https://meatophum.biz/report/accounting/account_statement?start_date=2026-05-01&amp;end_date=2026-05-31&amp;branch_id=20&amp;chart_of_account_id=70035" TargetMode="External"/><Relationship Id="rId150" Type="http://schemas.openxmlformats.org/officeDocument/2006/relationships/hyperlink" Target="https://meatophum.biz/report/accounting/account_statement?start_date=2026-05-01&amp;end_date=2026-05-31&amp;branch_id=20&amp;chart_of_account_id=71697" TargetMode="External"/><Relationship Id="rId192" Type="http://schemas.openxmlformats.org/officeDocument/2006/relationships/hyperlink" Target="https://meatophum.biz/report/accounting/account_statement?start_date=2026-06-01&amp;end_date=2026-06-30&amp;branch_id=20&amp;chart_of_account_id=70790" TargetMode="External"/><Relationship Id="rId206" Type="http://schemas.openxmlformats.org/officeDocument/2006/relationships/hyperlink" Target="https://meatophum.biz/report/accounting/account_statement?start_date=2026-06-01&amp;end_date=2026-06-30&amp;branch_id=20&amp;chart_of_account_id=70630" TargetMode="External"/><Relationship Id="rId248" Type="http://schemas.openxmlformats.org/officeDocument/2006/relationships/hyperlink" Target="https://meatophum.biz/report/accounting/account_statement?start_date=2026-06-01&amp;end_date=2026-06-30&amp;branch_id=20&amp;chart_of_account_id=70898" TargetMode="External"/><Relationship Id="rId12" Type="http://schemas.openxmlformats.org/officeDocument/2006/relationships/hyperlink" Target="https://meatophum.biz/report/accounting/account_statement?start_date=2026-04-01&amp;end_date=2026-04-30&amp;branch_id=20&amp;chart_of_account_id=70265" TargetMode="External"/><Relationship Id="rId108" Type="http://schemas.openxmlformats.org/officeDocument/2006/relationships/hyperlink" Target="https://meatophum.biz/report/accounting/account_statement?start_date=2026-05-01&amp;end_date=2026-05-31&amp;branch_id=20&amp;chart_of_account_id=70914" TargetMode="External"/><Relationship Id="rId315" Type="http://schemas.openxmlformats.org/officeDocument/2006/relationships/hyperlink" Target="https://meatophum.biz/report/accounting/account_statement?start_date=2026-07-01&amp;end_date=2026-07-31&amp;branch_id=20&amp;chart_of_account_id=71101" TargetMode="External"/><Relationship Id="rId54" Type="http://schemas.openxmlformats.org/officeDocument/2006/relationships/hyperlink" Target="https://meatophum.biz/report/accounting/account_statement?start_date=2026-04-01&amp;end_date=2026-04-30&amp;branch_id=20&amp;chart_of_account_id=70901" TargetMode="External"/><Relationship Id="rId96" Type="http://schemas.openxmlformats.org/officeDocument/2006/relationships/hyperlink" Target="https://meatophum.biz/report/accounting/account_statement?start_date=2026-05-01&amp;end_date=2026-05-31&amp;branch_id=20&amp;chart_of_account_id=69789" TargetMode="External"/><Relationship Id="rId161" Type="http://schemas.openxmlformats.org/officeDocument/2006/relationships/hyperlink" Target="https://meatophum.biz/report/accounting/account_statement?start_date=2026-05-01&amp;end_date=2026-05-31&amp;branch_id=20&amp;chart_of_account_id=70636" TargetMode="External"/><Relationship Id="rId217" Type="http://schemas.openxmlformats.org/officeDocument/2006/relationships/hyperlink" Target="https://meatophum.biz/report/accounting/account_statement?start_date=2026-06-01&amp;end_date=2026-06-30&amp;branch_id=20&amp;chart_of_account_id=70901" TargetMode="External"/><Relationship Id="rId259" Type="http://schemas.openxmlformats.org/officeDocument/2006/relationships/hyperlink" Target="https://meatophum.biz/report/accounting/account_statement?start_date=2026-07-01&amp;end_date=2026-07-31&amp;branch_id=20&amp;chart_of_account_id=70265" TargetMode="External"/><Relationship Id="rId23" Type="http://schemas.openxmlformats.org/officeDocument/2006/relationships/hyperlink" Target="https://meatophum.biz/report/accounting/account_statement?start_date=2026-04-01&amp;end_date=2026-04-30&amp;branch_id=20&amp;chart_of_account_id=70882" TargetMode="External"/><Relationship Id="rId119" Type="http://schemas.openxmlformats.org/officeDocument/2006/relationships/hyperlink" Target="https://meatophum.biz/report/accounting/account_statement?start_date=2026-05-01&amp;end_date=2026-05-31&amp;branch_id=20&amp;chart_of_account_id=70986" TargetMode="External"/><Relationship Id="rId270" Type="http://schemas.openxmlformats.org/officeDocument/2006/relationships/hyperlink" Target="https://meatophum.biz/report/accounting/account_statement?start_date=2026-07-01&amp;end_date=2026-07-31&amp;branch_id=20&amp;chart_of_account_id=70529" TargetMode="External"/><Relationship Id="rId326" Type="http://schemas.openxmlformats.org/officeDocument/2006/relationships/hyperlink" Target="https://meatophum.biz/report/accounting/account_statement?start_date=2026-07-01&amp;end_date=2026-07-31&amp;branch_id=20&amp;chart_of_account_id=70959" TargetMode="External"/><Relationship Id="rId65" Type="http://schemas.openxmlformats.org/officeDocument/2006/relationships/hyperlink" Target="https://meatophum.biz/report/accounting/account_statement?start_date=2026-04-01&amp;end_date=2026-04-30&amp;branch_id=20&amp;chart_of_account_id=71697" TargetMode="External"/><Relationship Id="rId130" Type="http://schemas.openxmlformats.org/officeDocument/2006/relationships/hyperlink" Target="https://meatophum.biz/report/accounting/account_statement?start_date=2026-05-01&amp;end_date=2026-05-31&amp;branch_id=20&amp;chart_of_account_id=70707" TargetMode="External"/><Relationship Id="rId172" Type="http://schemas.openxmlformats.org/officeDocument/2006/relationships/hyperlink" Target="https://meatophum.biz/report/accounting/account_statement?start_date=2026-06-01&amp;end_date=2026-06-30&amp;branch_id=20&amp;chart_of_account_id=70264" TargetMode="External"/><Relationship Id="rId228" Type="http://schemas.openxmlformats.org/officeDocument/2006/relationships/hyperlink" Target="https://meatophum.biz/report/accounting/account_statement?start_date=2026-06-01&amp;end_date=2026-06-30&amp;branch_id=20&amp;chart_of_account_id=70533" TargetMode="External"/><Relationship Id="rId281" Type="http://schemas.openxmlformats.org/officeDocument/2006/relationships/hyperlink" Target="https://meatophum.biz/report/accounting/account_statement?start_date=2026-07-01&amp;end_date=2026-07-31&amp;branch_id=20&amp;chart_of_account_id=70630" TargetMode="External"/><Relationship Id="rId34" Type="http://schemas.openxmlformats.org/officeDocument/2006/relationships/hyperlink" Target="https://meatophum.biz/report/accounting/account_statement?start_date=2026-04-01&amp;end_date=2026-04-30&amp;branch_id=20&amp;chart_of_account_id=70633" TargetMode="External"/><Relationship Id="rId76" Type="http://schemas.openxmlformats.org/officeDocument/2006/relationships/hyperlink" Target="https://meatophum.biz/report/accounting/account_statement?start_date=2026-04-01&amp;end_date=2026-04-30&amp;branch_id=20&amp;chart_of_account_id=70788" TargetMode="External"/><Relationship Id="rId141" Type="http://schemas.openxmlformats.org/officeDocument/2006/relationships/hyperlink" Target="https://meatophum.biz/report/accounting/account_statement?start_date=2026-05-01&amp;end_date=2026-05-31&amp;branch_id=20&amp;chart_of_account_id=71695" TargetMode="External"/><Relationship Id="rId7" Type="http://schemas.openxmlformats.org/officeDocument/2006/relationships/hyperlink" Target="https://meatophum.biz/report/accounting/account_statement?start_date=2026-04-01&amp;end_date=2026-04-30&amp;branch_id=20&amp;chart_of_account_id=70035" TargetMode="External"/><Relationship Id="rId183" Type="http://schemas.openxmlformats.org/officeDocument/2006/relationships/hyperlink" Target="https://meatophum.biz/report/accounting/account_statement?start_date=2026-06-01&amp;end_date=2026-06-30&amp;branch_id=20&amp;chart_of_account_id=69789" TargetMode="External"/><Relationship Id="rId239" Type="http://schemas.openxmlformats.org/officeDocument/2006/relationships/hyperlink" Target="https://meatophum.biz/report/accounting/account_statement?start_date=2026-06-01&amp;end_date=2026-06-30&amp;branch_id=20&amp;chart_of_account_id=70788" TargetMode="External"/><Relationship Id="rId250" Type="http://schemas.openxmlformats.org/officeDocument/2006/relationships/hyperlink" Target="https://meatophum.biz/report/accounting/account_statement?start_date=2026-07-01&amp;end_date=2026-07-31&amp;branch_id=20&amp;chart_of_account_id=70264" TargetMode="External"/><Relationship Id="rId271" Type="http://schemas.openxmlformats.org/officeDocument/2006/relationships/hyperlink" Target="https://meatophum.biz/report/accounting/account_statement?start_date=2026-07-01&amp;end_date=2026-07-31&amp;branch_id=20&amp;chart_of_account_id=70529" TargetMode="External"/><Relationship Id="rId292" Type="http://schemas.openxmlformats.org/officeDocument/2006/relationships/hyperlink" Target="https://meatophum.biz/report/accounting/account_statement?start_date=2026-07-01&amp;end_date=2026-07-31&amp;branch_id=20&amp;chart_of_account_id=70729" TargetMode="External"/><Relationship Id="rId306" Type="http://schemas.openxmlformats.org/officeDocument/2006/relationships/hyperlink" Target="https://meatophum.biz/report/accounting/account_statement?start_date=2026-07-01&amp;end_date=2026-07-31&amp;branch_id=20&amp;chart_of_account_id=70533" TargetMode="External"/><Relationship Id="rId24" Type="http://schemas.openxmlformats.org/officeDocument/2006/relationships/hyperlink" Target="https://meatophum.biz/report/accounting/account_statement?start_date=2026-04-01&amp;end_date=2026-04-30&amp;branch_id=20&amp;chart_of_account_id=70882" TargetMode="External"/><Relationship Id="rId45" Type="http://schemas.openxmlformats.org/officeDocument/2006/relationships/hyperlink" Target="https://meatophum.biz/report/accounting/account_statement?start_date=2026-04-01&amp;end_date=2026-04-30&amp;branch_id=20&amp;chart_of_account_id=70730" TargetMode="External"/><Relationship Id="rId66" Type="http://schemas.openxmlformats.org/officeDocument/2006/relationships/hyperlink" Target="https://meatophum.biz/report/accounting/account_statement?start_date=2026-04-01&amp;end_date=2026-04-30&amp;branch_id=20&amp;chart_of_account_id=71697" TargetMode="External"/><Relationship Id="rId87" Type="http://schemas.openxmlformats.org/officeDocument/2006/relationships/hyperlink" Target="https://meatophum.biz/report/accounting/account_statement?start_date=2026-05-01&amp;end_date=2026-05-31&amp;branch_id=20&amp;chart_of_account_id=70035" TargetMode="External"/><Relationship Id="rId110" Type="http://schemas.openxmlformats.org/officeDocument/2006/relationships/hyperlink" Target="https://meatophum.biz/report/accounting/account_statement?start_date=2026-05-01&amp;end_date=2026-05-31&amp;branch_id=20&amp;chart_of_account_id=70790" TargetMode="External"/><Relationship Id="rId131" Type="http://schemas.openxmlformats.org/officeDocument/2006/relationships/hyperlink" Target="https://meatophum.biz/report/accounting/account_statement?start_date=2026-05-01&amp;end_date=2026-05-31&amp;branch_id=20&amp;chart_of_account_id=70707" TargetMode="External"/><Relationship Id="rId327" Type="http://schemas.openxmlformats.org/officeDocument/2006/relationships/hyperlink" Target="https://meatophum.biz/report/accounting/account_statement?start_date=2026-07-01&amp;end_date=2026-07-31&amp;branch_id=20&amp;chart_of_account_id=70959" TargetMode="External"/><Relationship Id="rId152" Type="http://schemas.openxmlformats.org/officeDocument/2006/relationships/hyperlink" Target="https://meatophum.biz/report/accounting/account_statement?start_date=2026-05-01&amp;end_date=2026-05-31&amp;branch_id=20&amp;chart_of_account_id=71697" TargetMode="External"/><Relationship Id="rId173" Type="http://schemas.openxmlformats.org/officeDocument/2006/relationships/hyperlink" Target="https://meatophum.biz/report/accounting/account_statement?start_date=2026-06-01&amp;end_date=2026-06-30&amp;branch_id=20&amp;chart_of_account_id=70035" TargetMode="External"/><Relationship Id="rId194" Type="http://schemas.openxmlformats.org/officeDocument/2006/relationships/hyperlink" Target="https://meatophum.biz/report/accounting/account_statement?start_date=2026-06-01&amp;end_date=2026-06-30&amp;branch_id=20&amp;chart_of_account_id=70529" TargetMode="External"/><Relationship Id="rId208" Type="http://schemas.openxmlformats.org/officeDocument/2006/relationships/hyperlink" Target="https://meatophum.biz/report/accounting/account_statement?start_date=2026-06-01&amp;end_date=2026-06-30&amp;branch_id=20&amp;chart_of_account_id=70630" TargetMode="External"/><Relationship Id="rId229" Type="http://schemas.openxmlformats.org/officeDocument/2006/relationships/hyperlink" Target="https://meatophum.biz/report/accounting/account_statement?start_date=2026-06-01&amp;end_date=2026-06-30&amp;branch_id=20&amp;chart_of_account_id=71697" TargetMode="External"/><Relationship Id="rId240" Type="http://schemas.openxmlformats.org/officeDocument/2006/relationships/hyperlink" Target="https://meatophum.biz/report/accounting/account_statement?start_date=2026-06-01&amp;end_date=2026-06-30&amp;branch_id=20&amp;chart_of_account_id=70788" TargetMode="External"/><Relationship Id="rId261" Type="http://schemas.openxmlformats.org/officeDocument/2006/relationships/hyperlink" Target="https://meatophum.biz/report/accounting/account_statement?start_date=2026-07-01&amp;end_date=2026-07-31&amp;branch_id=20&amp;chart_of_account_id=69789" TargetMode="External"/><Relationship Id="rId14" Type="http://schemas.openxmlformats.org/officeDocument/2006/relationships/hyperlink" Target="https://meatophum.biz/report/accounting/account_statement?start_date=2026-04-01&amp;end_date=2026-04-30&amp;branch_id=20&amp;chart_of_account_id=70394" TargetMode="External"/><Relationship Id="rId35" Type="http://schemas.openxmlformats.org/officeDocument/2006/relationships/hyperlink" Target="https://meatophum.biz/report/accounting/account_statement?start_date=2026-04-01&amp;end_date=2026-04-30&amp;branch_id=20&amp;chart_of_account_id=70633" TargetMode="External"/><Relationship Id="rId56" Type="http://schemas.openxmlformats.org/officeDocument/2006/relationships/hyperlink" Target="https://meatophum.biz/report/accounting/account_statement?start_date=2026-04-01&amp;end_date=2026-04-30&amp;branch_id=20&amp;chart_of_account_id=70901" TargetMode="External"/><Relationship Id="rId77" Type="http://schemas.openxmlformats.org/officeDocument/2006/relationships/hyperlink" Target="https://meatophum.biz/report/accounting/account_statement?start_date=2026-04-01&amp;end_date=2026-04-30&amp;branch_id=20&amp;chart_of_account_id=70636" TargetMode="External"/><Relationship Id="rId100" Type="http://schemas.openxmlformats.org/officeDocument/2006/relationships/hyperlink" Target="https://meatophum.biz/report/accounting/account_statement?start_date=2026-05-01&amp;end_date=2026-05-31&amp;branch_id=20&amp;chart_of_account_id=70882" TargetMode="External"/><Relationship Id="rId282" Type="http://schemas.openxmlformats.org/officeDocument/2006/relationships/hyperlink" Target="https://meatophum.biz/report/accounting/account_statement?start_date=2026-07-01&amp;end_date=2026-07-31&amp;branch_id=20&amp;chart_of_account_id=70630" TargetMode="External"/><Relationship Id="rId317" Type="http://schemas.openxmlformats.org/officeDocument/2006/relationships/hyperlink" Target="https://meatophum.biz/report/accounting/account_statement?start_date=2026-07-01&amp;end_date=2026-07-31&amp;branch_id=20&amp;chart_of_account_id=70788" TargetMode="External"/><Relationship Id="rId8" Type="http://schemas.openxmlformats.org/officeDocument/2006/relationships/hyperlink" Target="https://meatophum.biz/report/accounting/account_statement?start_date=2026-04-01&amp;end_date=2026-04-30&amp;branch_id=20&amp;chart_of_account_id=70035" TargetMode="External"/><Relationship Id="rId98" Type="http://schemas.openxmlformats.org/officeDocument/2006/relationships/hyperlink" Target="https://meatophum.biz/report/accounting/account_statement?start_date=2026-05-01&amp;end_date=2026-05-31&amp;branch_id=20&amp;chart_of_account_id=70882" TargetMode="External"/><Relationship Id="rId121" Type="http://schemas.openxmlformats.org/officeDocument/2006/relationships/hyperlink" Target="https://meatophum.biz/report/accounting/account_statement?start_date=2026-05-01&amp;end_date=2026-05-31&amp;branch_id=20&amp;chart_of_account_id=70633" TargetMode="External"/><Relationship Id="rId142" Type="http://schemas.openxmlformats.org/officeDocument/2006/relationships/hyperlink" Target="https://meatophum.biz/report/accounting/account_statement?start_date=2026-05-01&amp;end_date=2026-05-31&amp;branch_id=20&amp;chart_of_account_id=71695" TargetMode="External"/><Relationship Id="rId163" Type="http://schemas.openxmlformats.org/officeDocument/2006/relationships/hyperlink" Target="https://meatophum.biz/report/accounting/account_statement?start_date=2026-05-01&amp;end_date=2026-05-31&amp;branch_id=20&amp;chart_of_account_id=70636" TargetMode="External"/><Relationship Id="rId184" Type="http://schemas.openxmlformats.org/officeDocument/2006/relationships/hyperlink" Target="https://meatophum.biz/report/accounting/account_statement?start_date=2026-06-01&amp;end_date=2026-06-30&amp;branch_id=20&amp;chart_of_account_id=69789" TargetMode="External"/><Relationship Id="rId219" Type="http://schemas.openxmlformats.org/officeDocument/2006/relationships/hyperlink" Target="https://meatophum.biz/report/accounting/account_statement?start_date=2026-06-01&amp;end_date=2026-06-30&amp;branch_id=20&amp;chart_of_account_id=70901" TargetMode="External"/><Relationship Id="rId230" Type="http://schemas.openxmlformats.org/officeDocument/2006/relationships/hyperlink" Target="https://meatophum.biz/report/accounting/account_statement?start_date=2026-06-01&amp;end_date=2026-06-30&amp;branch_id=20&amp;chart_of_account_id=71697" TargetMode="External"/><Relationship Id="rId251" Type="http://schemas.openxmlformats.org/officeDocument/2006/relationships/hyperlink" Target="https://meatophum.biz/report/accounting/account_statement?start_date=2026-07-01&amp;end_date=2026-07-31&amp;branch_id=20&amp;chart_of_account_id=70264" TargetMode="External"/><Relationship Id="rId25" Type="http://schemas.openxmlformats.org/officeDocument/2006/relationships/hyperlink" Target="https://meatophum.biz/report/accounting/account_statement?start_date=2026-04-01&amp;end_date=2026-04-30&amp;branch_id=20&amp;chart_of_account_id=70529" TargetMode="External"/><Relationship Id="rId46" Type="http://schemas.openxmlformats.org/officeDocument/2006/relationships/hyperlink" Target="https://meatophum.biz/report/accounting/account_statement?start_date=2026-04-01&amp;end_date=2026-04-30&amp;branch_id=20&amp;chart_of_account_id=70730" TargetMode="External"/><Relationship Id="rId67" Type="http://schemas.openxmlformats.org/officeDocument/2006/relationships/hyperlink" Target="https://meatophum.biz/report/accounting/account_statement?start_date=2026-04-01&amp;end_date=2026-04-30&amp;branch_id=20&amp;chart_of_account_id=71697" TargetMode="External"/><Relationship Id="rId272" Type="http://schemas.openxmlformats.org/officeDocument/2006/relationships/hyperlink" Target="https://meatophum.biz/report/accounting/account_statement?start_date=2026-07-01&amp;end_date=2026-07-31&amp;branch_id=20&amp;chart_of_account_id=70529" TargetMode="External"/><Relationship Id="rId293" Type="http://schemas.openxmlformats.org/officeDocument/2006/relationships/hyperlink" Target="https://meatophum.biz/report/accounting/account_statement?start_date=2026-07-01&amp;end_date=2026-07-31&amp;branch_id=20&amp;chart_of_account_id=70901" TargetMode="External"/><Relationship Id="rId307" Type="http://schemas.openxmlformats.org/officeDocument/2006/relationships/hyperlink" Target="https://meatophum.biz/report/accounting/account_statement?start_date=2026-07-01&amp;end_date=2026-07-31&amp;branch_id=20&amp;chart_of_account_id=70533" TargetMode="External"/><Relationship Id="rId328" Type="http://schemas.openxmlformats.org/officeDocument/2006/relationships/hyperlink" Target="https://meatophum.biz/report/accounting/account_statement?start_date=2026-07-01&amp;end_date=2026-07-31&amp;branch_id=20&amp;chart_of_account_id=70959" TargetMode="External"/><Relationship Id="rId88" Type="http://schemas.openxmlformats.org/officeDocument/2006/relationships/hyperlink" Target="https://meatophum.biz/report/accounting/account_statement?start_date=2026-05-01&amp;end_date=2026-05-31&amp;branch_id=20&amp;chart_of_account_id=70035" TargetMode="External"/><Relationship Id="rId111" Type="http://schemas.openxmlformats.org/officeDocument/2006/relationships/hyperlink" Target="https://meatophum.biz/report/accounting/account_statement?start_date=2026-05-01&amp;end_date=2026-05-31&amp;branch_id=20&amp;chart_of_account_id=70790" TargetMode="External"/><Relationship Id="rId132" Type="http://schemas.openxmlformats.org/officeDocument/2006/relationships/hyperlink" Target="https://meatophum.biz/report/accounting/account_statement?start_date=2026-05-01&amp;end_date=2026-05-31&amp;branch_id=20&amp;chart_of_account_id=70707" TargetMode="External"/><Relationship Id="rId153" Type="http://schemas.openxmlformats.org/officeDocument/2006/relationships/hyperlink" Target="https://meatophum.biz/report/accounting/account_statement?start_date=2026-05-01&amp;end_date=2026-05-31&amp;branch_id=20&amp;chart_of_account_id=71101" TargetMode="External"/><Relationship Id="rId174" Type="http://schemas.openxmlformats.org/officeDocument/2006/relationships/hyperlink" Target="https://meatophum.biz/report/accounting/account_statement?start_date=2026-06-01&amp;end_date=2026-06-30&amp;branch_id=20&amp;chart_of_account_id=70035" TargetMode="External"/><Relationship Id="rId195" Type="http://schemas.openxmlformats.org/officeDocument/2006/relationships/hyperlink" Target="https://meatophum.biz/report/accounting/account_statement?start_date=2026-06-01&amp;end_date=2026-06-30&amp;branch_id=20&amp;chart_of_account_id=70529" TargetMode="External"/><Relationship Id="rId209" Type="http://schemas.openxmlformats.org/officeDocument/2006/relationships/hyperlink" Target="https://meatophum.biz/report/accounting/account_statement?start_date=2026-06-01&amp;end_date=2026-06-30&amp;branch_id=20&amp;chart_of_account_id=70707" TargetMode="External"/><Relationship Id="rId220" Type="http://schemas.openxmlformats.org/officeDocument/2006/relationships/hyperlink" Target="https://meatophum.biz/report/accounting/account_statement?start_date=2026-06-01&amp;end_date=2026-06-30&amp;branch_id=20&amp;chart_of_account_id=70901" TargetMode="External"/><Relationship Id="rId241" Type="http://schemas.openxmlformats.org/officeDocument/2006/relationships/hyperlink" Target="https://meatophum.biz/report/accounting/account_statement?start_date=2026-06-01&amp;end_date=2026-06-30&amp;branch_id=20&amp;chart_of_account_id=70636" TargetMode="External"/><Relationship Id="rId15" Type="http://schemas.openxmlformats.org/officeDocument/2006/relationships/hyperlink" Target="https://meatophum.biz/report/accounting/account_statement?start_date=2026-04-01&amp;end_date=2026-04-30&amp;branch_id=20&amp;chart_of_account_id=70394" TargetMode="External"/><Relationship Id="rId36" Type="http://schemas.openxmlformats.org/officeDocument/2006/relationships/hyperlink" Target="https://meatophum.biz/report/accounting/account_statement?start_date=2026-04-01&amp;end_date=2026-04-30&amp;branch_id=20&amp;chart_of_account_id=70633" TargetMode="External"/><Relationship Id="rId57" Type="http://schemas.openxmlformats.org/officeDocument/2006/relationships/hyperlink" Target="https://meatophum.biz/report/accounting/account_statement?start_date=2026-04-01&amp;end_date=2026-04-30&amp;branch_id=20&amp;chart_of_account_id=71695" TargetMode="External"/><Relationship Id="rId262" Type="http://schemas.openxmlformats.org/officeDocument/2006/relationships/hyperlink" Target="https://meatophum.biz/report/accounting/account_statement?start_date=2026-07-01&amp;end_date=2026-07-31&amp;branch_id=20&amp;chart_of_account_id=69789" TargetMode="External"/><Relationship Id="rId283" Type="http://schemas.openxmlformats.org/officeDocument/2006/relationships/hyperlink" Target="https://meatophum.biz/report/accounting/account_statement?start_date=2026-07-01&amp;end_date=2026-07-31&amp;branch_id=20&amp;chart_of_account_id=70630" TargetMode="External"/><Relationship Id="rId318" Type="http://schemas.openxmlformats.org/officeDocument/2006/relationships/hyperlink" Target="https://meatophum.biz/report/accounting/account_statement?start_date=2026-07-01&amp;end_date=2026-07-31&amp;branch_id=20&amp;chart_of_account_id=70788" TargetMode="External"/><Relationship Id="rId78" Type="http://schemas.openxmlformats.org/officeDocument/2006/relationships/hyperlink" Target="https://meatophum.biz/report/accounting/account_statement?start_date=2026-04-01&amp;end_date=2026-04-30&amp;branch_id=20&amp;chart_of_account_id=70636" TargetMode="External"/><Relationship Id="rId99" Type="http://schemas.openxmlformats.org/officeDocument/2006/relationships/hyperlink" Target="https://meatophum.biz/report/accounting/account_statement?start_date=2026-05-01&amp;end_date=2026-05-31&amp;branch_id=20&amp;chart_of_account_id=70882" TargetMode="External"/><Relationship Id="rId101" Type="http://schemas.openxmlformats.org/officeDocument/2006/relationships/hyperlink" Target="https://meatophum.biz/report/accounting/account_statement?start_date=2026-05-01&amp;end_date=2026-05-31&amp;branch_id=20&amp;chart_of_account_id=70913" TargetMode="External"/><Relationship Id="rId122" Type="http://schemas.openxmlformats.org/officeDocument/2006/relationships/hyperlink" Target="https://meatophum.biz/report/accounting/account_statement?start_date=2026-05-01&amp;end_date=2026-05-31&amp;branch_id=20&amp;chart_of_account_id=70633" TargetMode="External"/><Relationship Id="rId143" Type="http://schemas.openxmlformats.org/officeDocument/2006/relationships/hyperlink" Target="https://meatophum.biz/report/accounting/account_statement?start_date=2026-05-01&amp;end_date=2026-05-31&amp;branch_id=20&amp;chart_of_account_id=71695" TargetMode="External"/><Relationship Id="rId164" Type="http://schemas.openxmlformats.org/officeDocument/2006/relationships/hyperlink" Target="https://meatophum.biz/report/accounting/account_statement?start_date=2026-05-01&amp;end_date=2026-05-31&amp;branch_id=20&amp;chart_of_account_id=70636" TargetMode="External"/><Relationship Id="rId185" Type="http://schemas.openxmlformats.org/officeDocument/2006/relationships/hyperlink" Target="https://meatophum.biz/report/accounting/account_statement?start_date=2026-06-01&amp;end_date=2026-06-30&amp;branch_id=20&amp;chart_of_account_id=70882" TargetMode="External"/><Relationship Id="rId9" Type="http://schemas.openxmlformats.org/officeDocument/2006/relationships/hyperlink" Target="https://meatophum.biz/report/accounting/account_statement?start_date=2026-04-01&amp;end_date=2026-04-30&amp;branch_id=20&amp;chart_of_account_id=70265" TargetMode="External"/><Relationship Id="rId210" Type="http://schemas.openxmlformats.org/officeDocument/2006/relationships/hyperlink" Target="https://meatophum.biz/report/accounting/account_statement?start_date=2026-06-01&amp;end_date=2026-06-30&amp;branch_id=20&amp;chart_of_account_id=70707" TargetMode="External"/><Relationship Id="rId26" Type="http://schemas.openxmlformats.org/officeDocument/2006/relationships/hyperlink" Target="https://meatophum.biz/report/accounting/account_statement?start_date=2026-04-01&amp;end_date=2026-04-30&amp;branch_id=20&amp;chart_of_account_id=70529" TargetMode="External"/><Relationship Id="rId231" Type="http://schemas.openxmlformats.org/officeDocument/2006/relationships/hyperlink" Target="https://meatophum.biz/report/accounting/account_statement?start_date=2026-06-01&amp;end_date=2026-06-30&amp;branch_id=20&amp;chart_of_account_id=71697" TargetMode="External"/><Relationship Id="rId252" Type="http://schemas.openxmlformats.org/officeDocument/2006/relationships/hyperlink" Target="https://meatophum.biz/report/accounting/account_statement?start_date=2026-07-01&amp;end_date=2026-07-31&amp;branch_id=20&amp;chart_of_account_id=70264" TargetMode="External"/><Relationship Id="rId273" Type="http://schemas.openxmlformats.org/officeDocument/2006/relationships/hyperlink" Target="https://meatophum.biz/report/accounting/account_statement?start_date=2026-07-01&amp;end_date=2026-07-31&amp;branch_id=20&amp;chart_of_account_id=70986" TargetMode="External"/><Relationship Id="rId294" Type="http://schemas.openxmlformats.org/officeDocument/2006/relationships/hyperlink" Target="https://meatophum.biz/report/accounting/account_statement?start_date=2026-07-01&amp;end_date=2026-07-31&amp;branch_id=20&amp;chart_of_account_id=70901" TargetMode="External"/><Relationship Id="rId308" Type="http://schemas.openxmlformats.org/officeDocument/2006/relationships/hyperlink" Target="https://meatophum.biz/report/accounting/account_statement?start_date=2026-07-01&amp;end_date=2026-07-31&amp;branch_id=20&amp;chart_of_account_id=70533" TargetMode="External"/><Relationship Id="rId329" Type="http://schemas.openxmlformats.org/officeDocument/2006/relationships/printerSettings" Target="../printerSettings/printerSettings12.bin"/><Relationship Id="rId47" Type="http://schemas.openxmlformats.org/officeDocument/2006/relationships/hyperlink" Target="https://meatophum.biz/report/accounting/account_statement?start_date=2026-04-01&amp;end_date=2026-04-30&amp;branch_id=20&amp;chart_of_account_id=70730" TargetMode="External"/><Relationship Id="rId68" Type="http://schemas.openxmlformats.org/officeDocument/2006/relationships/hyperlink" Target="https://meatophum.biz/report/accounting/account_statement?start_date=2026-04-01&amp;end_date=2026-04-30&amp;branch_id=20&amp;chart_of_account_id=71697" TargetMode="External"/><Relationship Id="rId89" Type="http://schemas.openxmlformats.org/officeDocument/2006/relationships/hyperlink" Target="https://meatophum.biz/report/accounting/account_statement?start_date=2026-05-01&amp;end_date=2026-05-31&amp;branch_id=20&amp;chart_of_account_id=70265" TargetMode="External"/><Relationship Id="rId112" Type="http://schemas.openxmlformats.org/officeDocument/2006/relationships/hyperlink" Target="https://meatophum.biz/report/accounting/account_statement?start_date=2026-05-01&amp;end_date=2026-05-31&amp;branch_id=20&amp;chart_of_account_id=70790" TargetMode="External"/><Relationship Id="rId133" Type="http://schemas.openxmlformats.org/officeDocument/2006/relationships/hyperlink" Target="https://meatophum.biz/report/accounting/account_statement?start_date=2026-05-01&amp;end_date=2026-05-31&amp;branch_id=20&amp;chart_of_account_id=70730" TargetMode="External"/><Relationship Id="rId154" Type="http://schemas.openxmlformats.org/officeDocument/2006/relationships/hyperlink" Target="https://meatophum.biz/report/accounting/account_statement?start_date=2026-05-01&amp;end_date=2026-05-31&amp;branch_id=20&amp;chart_of_account_id=71101" TargetMode="External"/><Relationship Id="rId175" Type="http://schemas.openxmlformats.org/officeDocument/2006/relationships/hyperlink" Target="https://meatophum.biz/report/accounting/account_statement?start_date=2026-06-01&amp;end_date=2026-06-30&amp;branch_id=20&amp;chart_of_account_id=70035" TargetMode="External"/><Relationship Id="rId196" Type="http://schemas.openxmlformats.org/officeDocument/2006/relationships/hyperlink" Target="https://meatophum.biz/report/accounting/account_statement?start_date=2026-06-01&amp;end_date=2026-06-30&amp;branch_id=20&amp;chart_of_account_id=70529" TargetMode="External"/><Relationship Id="rId200" Type="http://schemas.openxmlformats.org/officeDocument/2006/relationships/hyperlink" Target="https://meatophum.biz/report/accounting/account_statement?start_date=2026-06-01&amp;end_date=2026-06-30&amp;branch_id=20&amp;chart_of_account_id=70986" TargetMode="External"/><Relationship Id="rId16" Type="http://schemas.openxmlformats.org/officeDocument/2006/relationships/hyperlink" Target="https://meatophum.biz/report/accounting/account_statement?start_date=2026-04-01&amp;end_date=2026-04-30&amp;branch_id=20&amp;chart_of_account_id=70394" TargetMode="External"/><Relationship Id="rId221" Type="http://schemas.openxmlformats.org/officeDocument/2006/relationships/hyperlink" Target="https://meatophum.biz/report/accounting/account_statement?start_date=2026-06-01&amp;end_date=2026-06-30&amp;branch_id=20&amp;chart_of_account_id=71695" TargetMode="External"/><Relationship Id="rId242" Type="http://schemas.openxmlformats.org/officeDocument/2006/relationships/hyperlink" Target="https://meatophum.biz/report/accounting/account_statement?start_date=2026-06-01&amp;end_date=2026-06-30&amp;branch_id=20&amp;chart_of_account_id=70636" TargetMode="External"/><Relationship Id="rId263" Type="http://schemas.openxmlformats.org/officeDocument/2006/relationships/hyperlink" Target="https://meatophum.biz/report/accounting/account_statement?start_date=2026-07-01&amp;end_date=2026-07-31&amp;branch_id=20&amp;chart_of_account_id=69789" TargetMode="External"/><Relationship Id="rId284" Type="http://schemas.openxmlformats.org/officeDocument/2006/relationships/hyperlink" Target="https://meatophum.biz/report/accounting/account_statement?start_date=2026-07-01&amp;end_date=2026-07-31&amp;branch_id=20&amp;chart_of_account_id=70630" TargetMode="External"/><Relationship Id="rId319" Type="http://schemas.openxmlformats.org/officeDocument/2006/relationships/hyperlink" Target="https://meatophum.biz/report/accounting/account_statement?start_date=2026-07-01&amp;end_date=2026-07-31&amp;branch_id=20&amp;chart_of_account_id=70788" TargetMode="External"/><Relationship Id="rId37" Type="http://schemas.openxmlformats.org/officeDocument/2006/relationships/hyperlink" Target="https://meatophum.biz/report/accounting/account_statement?start_date=2026-04-01&amp;end_date=2026-04-30&amp;branch_id=20&amp;chart_of_account_id=70630" TargetMode="External"/><Relationship Id="rId58" Type="http://schemas.openxmlformats.org/officeDocument/2006/relationships/hyperlink" Target="https://meatophum.biz/report/accounting/account_statement?start_date=2026-04-01&amp;end_date=2026-04-30&amp;branch_id=20&amp;chart_of_account_id=71695" TargetMode="External"/><Relationship Id="rId79" Type="http://schemas.openxmlformats.org/officeDocument/2006/relationships/hyperlink" Target="https://meatophum.biz/report/accounting/account_statement?start_date=2026-04-01&amp;end_date=2026-04-30&amp;branch_id=20&amp;chart_of_account_id=70636" TargetMode="External"/><Relationship Id="rId102" Type="http://schemas.openxmlformats.org/officeDocument/2006/relationships/hyperlink" Target="https://meatophum.biz/report/accounting/account_statement?start_date=2026-05-01&amp;end_date=2026-05-31&amp;branch_id=20&amp;chart_of_account_id=70913" TargetMode="External"/><Relationship Id="rId123" Type="http://schemas.openxmlformats.org/officeDocument/2006/relationships/hyperlink" Target="https://meatophum.biz/report/accounting/account_statement?start_date=2026-05-01&amp;end_date=2026-05-31&amp;branch_id=20&amp;chart_of_account_id=70633" TargetMode="External"/><Relationship Id="rId144" Type="http://schemas.openxmlformats.org/officeDocument/2006/relationships/hyperlink" Target="https://meatophum.biz/report/accounting/account_statement?start_date=2026-05-01&amp;end_date=2026-05-31&amp;branch_id=20&amp;chart_of_account_id=71695" TargetMode="External"/><Relationship Id="rId90" Type="http://schemas.openxmlformats.org/officeDocument/2006/relationships/hyperlink" Target="https://meatophum.biz/report/accounting/account_statement?start_date=2026-05-01&amp;end_date=2026-05-31&amp;branch_id=20&amp;chart_of_account_id=70265" TargetMode="External"/><Relationship Id="rId165" Type="http://schemas.openxmlformats.org/officeDocument/2006/relationships/hyperlink" Target="https://meatophum.biz/report/accounting/account_statement?start_date=2026-05-01&amp;end_date=2026-05-31&amp;branch_id=20&amp;chart_of_account_id=70681" TargetMode="External"/><Relationship Id="rId186" Type="http://schemas.openxmlformats.org/officeDocument/2006/relationships/hyperlink" Target="https://meatophum.biz/report/accounting/account_statement?start_date=2026-06-01&amp;end_date=2026-06-30&amp;branch_id=20&amp;chart_of_account_id=70882" TargetMode="External"/><Relationship Id="rId211" Type="http://schemas.openxmlformats.org/officeDocument/2006/relationships/hyperlink" Target="https://meatophum.biz/report/accounting/account_statement?start_date=2026-06-01&amp;end_date=2026-06-30&amp;branch_id=20&amp;chart_of_account_id=70707" TargetMode="External"/><Relationship Id="rId232" Type="http://schemas.openxmlformats.org/officeDocument/2006/relationships/hyperlink" Target="https://meatophum.biz/report/accounting/account_statement?start_date=2026-06-01&amp;end_date=2026-06-30&amp;branch_id=20&amp;chart_of_account_id=71697" TargetMode="External"/><Relationship Id="rId253" Type="http://schemas.openxmlformats.org/officeDocument/2006/relationships/hyperlink" Target="https://meatophum.biz/report/accounting/account_statement?start_date=2026-07-01&amp;end_date=2026-07-31&amp;branch_id=20&amp;chart_of_account_id=70035" TargetMode="External"/><Relationship Id="rId274" Type="http://schemas.openxmlformats.org/officeDocument/2006/relationships/hyperlink" Target="https://meatophum.biz/report/accounting/account_statement?start_date=2026-07-01&amp;end_date=2026-07-31&amp;branch_id=20&amp;chart_of_account_id=70986" TargetMode="External"/><Relationship Id="rId295" Type="http://schemas.openxmlformats.org/officeDocument/2006/relationships/hyperlink" Target="https://meatophum.biz/report/accounting/account_statement?start_date=2026-07-01&amp;end_date=2026-07-31&amp;branch_id=20&amp;chart_of_account_id=70901" TargetMode="External"/><Relationship Id="rId309" Type="http://schemas.openxmlformats.org/officeDocument/2006/relationships/hyperlink" Target="https://meatophum.biz/report/accounting/account_statement?start_date=2026-07-01&amp;end_date=2026-07-31&amp;branch_id=20&amp;chart_of_account_id=71697" TargetMode="External"/><Relationship Id="rId27" Type="http://schemas.openxmlformats.org/officeDocument/2006/relationships/hyperlink" Target="https://meatophum.biz/report/accounting/account_statement?start_date=2026-04-01&amp;end_date=2026-04-30&amp;branch_id=20&amp;chart_of_account_id=70529" TargetMode="External"/><Relationship Id="rId48" Type="http://schemas.openxmlformats.org/officeDocument/2006/relationships/hyperlink" Target="https://meatophum.biz/report/accounting/account_statement?start_date=2026-04-01&amp;end_date=2026-04-30&amp;branch_id=20&amp;chart_of_account_id=70730" TargetMode="External"/><Relationship Id="rId69" Type="http://schemas.openxmlformats.org/officeDocument/2006/relationships/hyperlink" Target="https://meatophum.biz/report/accounting/account_statement?start_date=2026-04-01&amp;end_date=2026-04-30&amp;branch_id=20&amp;chart_of_account_id=71101" TargetMode="External"/><Relationship Id="rId113" Type="http://schemas.openxmlformats.org/officeDocument/2006/relationships/hyperlink" Target="https://meatophum.biz/report/accounting/account_statement?start_date=2026-05-01&amp;end_date=2026-05-31&amp;branch_id=20&amp;chart_of_account_id=70529" TargetMode="External"/><Relationship Id="rId134" Type="http://schemas.openxmlformats.org/officeDocument/2006/relationships/hyperlink" Target="https://meatophum.biz/report/accounting/account_statement?start_date=2026-05-01&amp;end_date=2026-05-31&amp;branch_id=20&amp;chart_of_account_id=70730" TargetMode="External"/><Relationship Id="rId320" Type="http://schemas.openxmlformats.org/officeDocument/2006/relationships/hyperlink" Target="https://meatophum.biz/report/accounting/account_statement?start_date=2026-07-01&amp;end_date=2026-07-31&amp;branch_id=20&amp;chart_of_account_id=70788" TargetMode="External"/><Relationship Id="rId80" Type="http://schemas.openxmlformats.org/officeDocument/2006/relationships/hyperlink" Target="https://meatophum.biz/report/accounting/account_statement?start_date=2026-04-01&amp;end_date=2026-04-30&amp;branch_id=20&amp;chart_of_account_id=70636" TargetMode="External"/><Relationship Id="rId155" Type="http://schemas.openxmlformats.org/officeDocument/2006/relationships/hyperlink" Target="https://meatophum.biz/report/accounting/account_statement?start_date=2026-05-01&amp;end_date=2026-05-31&amp;branch_id=20&amp;chart_of_account_id=71101" TargetMode="External"/><Relationship Id="rId176" Type="http://schemas.openxmlformats.org/officeDocument/2006/relationships/hyperlink" Target="https://meatophum.biz/report/accounting/account_statement?start_date=2026-06-01&amp;end_date=2026-06-30&amp;branch_id=20&amp;chart_of_account_id=70035" TargetMode="External"/><Relationship Id="rId197" Type="http://schemas.openxmlformats.org/officeDocument/2006/relationships/hyperlink" Target="https://meatophum.biz/report/accounting/account_statement?start_date=2026-06-01&amp;end_date=2026-06-30&amp;branch_id=20&amp;chart_of_account_id=70986" TargetMode="External"/><Relationship Id="rId201" Type="http://schemas.openxmlformats.org/officeDocument/2006/relationships/hyperlink" Target="https://meatophum.biz/report/accounting/account_statement?start_date=2026-06-01&amp;end_date=2026-06-30&amp;branch_id=20&amp;chart_of_account_id=70633" TargetMode="External"/><Relationship Id="rId222" Type="http://schemas.openxmlformats.org/officeDocument/2006/relationships/hyperlink" Target="https://meatophum.biz/report/accounting/account_statement?start_date=2026-06-01&amp;end_date=2026-06-30&amp;branch_id=20&amp;chart_of_account_id=71695" TargetMode="External"/><Relationship Id="rId243" Type="http://schemas.openxmlformats.org/officeDocument/2006/relationships/hyperlink" Target="https://meatophum.biz/report/accounting/account_statement?start_date=2026-06-01&amp;end_date=2026-06-30&amp;branch_id=20&amp;chart_of_account_id=70636" TargetMode="External"/><Relationship Id="rId264" Type="http://schemas.openxmlformats.org/officeDocument/2006/relationships/hyperlink" Target="https://meatophum.biz/report/accounting/account_statement?start_date=2026-07-01&amp;end_date=2026-07-31&amp;branch_id=20&amp;chart_of_account_id=69789" TargetMode="External"/><Relationship Id="rId285" Type="http://schemas.openxmlformats.org/officeDocument/2006/relationships/hyperlink" Target="https://meatophum.biz/report/accounting/account_statement?start_date=2026-07-01&amp;end_date=2026-07-31&amp;branch_id=20&amp;chart_of_account_id=70707" TargetMode="External"/><Relationship Id="rId17" Type="http://schemas.openxmlformats.org/officeDocument/2006/relationships/hyperlink" Target="https://meatophum.biz/report/accounting/account_statement?start_date=2026-04-01&amp;end_date=2026-04-30&amp;branch_id=20&amp;chart_of_account_id=69789" TargetMode="External"/><Relationship Id="rId38" Type="http://schemas.openxmlformats.org/officeDocument/2006/relationships/hyperlink" Target="https://meatophum.biz/report/accounting/account_statement?start_date=2026-04-01&amp;end_date=2026-04-30&amp;branch_id=20&amp;chart_of_account_id=70630" TargetMode="External"/><Relationship Id="rId59" Type="http://schemas.openxmlformats.org/officeDocument/2006/relationships/hyperlink" Target="https://meatophum.biz/report/accounting/account_statement?start_date=2026-04-01&amp;end_date=2026-04-30&amp;branch_id=20&amp;chart_of_account_id=71695" TargetMode="External"/><Relationship Id="rId103" Type="http://schemas.openxmlformats.org/officeDocument/2006/relationships/hyperlink" Target="https://meatophum.biz/report/accounting/account_statement?start_date=2026-05-01&amp;end_date=2026-05-31&amp;branch_id=20&amp;chart_of_account_id=70913" TargetMode="External"/><Relationship Id="rId124" Type="http://schemas.openxmlformats.org/officeDocument/2006/relationships/hyperlink" Target="https://meatophum.biz/report/accounting/account_statement?start_date=2026-05-01&amp;end_date=2026-05-31&amp;branch_id=20&amp;chart_of_account_id=70633" TargetMode="External"/><Relationship Id="rId310" Type="http://schemas.openxmlformats.org/officeDocument/2006/relationships/hyperlink" Target="https://meatophum.biz/report/accounting/account_statement?start_date=2026-07-01&amp;end_date=2026-07-31&amp;branch_id=20&amp;chart_of_account_id=71697" TargetMode="External"/><Relationship Id="rId70" Type="http://schemas.openxmlformats.org/officeDocument/2006/relationships/hyperlink" Target="https://meatophum.biz/report/accounting/account_statement?start_date=2026-04-01&amp;end_date=2026-04-30&amp;branch_id=20&amp;chart_of_account_id=71101" TargetMode="External"/><Relationship Id="rId91" Type="http://schemas.openxmlformats.org/officeDocument/2006/relationships/hyperlink" Target="https://meatophum.biz/report/accounting/account_statement?start_date=2026-05-01&amp;end_date=2026-05-31&amp;branch_id=20&amp;chart_of_account_id=70265" TargetMode="External"/><Relationship Id="rId145" Type="http://schemas.openxmlformats.org/officeDocument/2006/relationships/hyperlink" Target="https://meatophum.biz/report/accounting/account_statement?start_date=2026-05-01&amp;end_date=2026-05-31&amp;branch_id=20&amp;chart_of_account_id=70533" TargetMode="External"/><Relationship Id="rId166" Type="http://schemas.openxmlformats.org/officeDocument/2006/relationships/hyperlink" Target="https://meatophum.biz/report/accounting/account_statement?start_date=2026-05-01&amp;end_date=2026-05-31&amp;branch_id=20&amp;chart_of_account_id=70681" TargetMode="External"/><Relationship Id="rId187" Type="http://schemas.openxmlformats.org/officeDocument/2006/relationships/hyperlink" Target="https://meatophum.biz/report/accounting/account_statement?start_date=2026-06-01&amp;end_date=2026-06-30&amp;branch_id=20&amp;chart_of_account_id=70882" TargetMode="External"/><Relationship Id="rId1" Type="http://schemas.openxmlformats.org/officeDocument/2006/relationships/hyperlink" Target="https://meatophum.biz/report/accounting/account_statement?start_date=2026-04-01&amp;end_date=2026-04-30&amp;branch_id=20&amp;chart_of_account_id=70264" TargetMode="External"/><Relationship Id="rId212" Type="http://schemas.openxmlformats.org/officeDocument/2006/relationships/hyperlink" Target="https://meatophum.biz/report/accounting/account_statement?start_date=2026-06-01&amp;end_date=2026-06-30&amp;branch_id=20&amp;chart_of_account_id=70707" TargetMode="External"/><Relationship Id="rId233" Type="http://schemas.openxmlformats.org/officeDocument/2006/relationships/hyperlink" Target="https://meatophum.biz/report/accounting/account_statement?start_date=2026-06-01&amp;end_date=2026-06-30&amp;branch_id=20&amp;chart_of_account_id=71101" TargetMode="External"/><Relationship Id="rId254" Type="http://schemas.openxmlformats.org/officeDocument/2006/relationships/hyperlink" Target="https://meatophum.biz/report/accounting/account_statement?start_date=2026-07-01&amp;end_date=2026-07-31&amp;branch_id=20&amp;chart_of_account_id=70035" TargetMode="External"/><Relationship Id="rId28" Type="http://schemas.openxmlformats.org/officeDocument/2006/relationships/hyperlink" Target="https://meatophum.biz/report/accounting/account_statement?start_date=2026-04-01&amp;end_date=2026-04-30&amp;branch_id=20&amp;chart_of_account_id=70529" TargetMode="External"/><Relationship Id="rId49" Type="http://schemas.openxmlformats.org/officeDocument/2006/relationships/hyperlink" Target="https://meatophum.biz/report/accounting/account_statement?start_date=2026-04-01&amp;end_date=2026-04-30&amp;branch_id=20&amp;chart_of_account_id=70729" TargetMode="External"/><Relationship Id="rId114" Type="http://schemas.openxmlformats.org/officeDocument/2006/relationships/hyperlink" Target="https://meatophum.biz/report/accounting/account_statement?start_date=2026-05-01&amp;end_date=2026-05-31&amp;branch_id=20&amp;chart_of_account_id=70529" TargetMode="External"/><Relationship Id="rId275" Type="http://schemas.openxmlformats.org/officeDocument/2006/relationships/hyperlink" Target="https://meatophum.biz/report/accounting/account_statement?start_date=2026-07-01&amp;end_date=2026-07-31&amp;branch_id=20&amp;chart_of_account_id=70986" TargetMode="External"/><Relationship Id="rId296" Type="http://schemas.openxmlformats.org/officeDocument/2006/relationships/hyperlink" Target="https://meatophum.biz/report/accounting/account_statement?start_date=2026-07-01&amp;end_date=2026-07-31&amp;branch_id=20&amp;chart_of_account_id=70901" TargetMode="External"/><Relationship Id="rId300" Type="http://schemas.openxmlformats.org/officeDocument/2006/relationships/hyperlink" Target="https://meatophum.biz/report/accounting/account_statement?start_date=2026-07-01&amp;end_date=2026-07-31&amp;branch_id=20&amp;chart_of_account_id=71695" TargetMode="External"/><Relationship Id="rId60" Type="http://schemas.openxmlformats.org/officeDocument/2006/relationships/hyperlink" Target="https://meatophum.biz/report/accounting/account_statement?start_date=2026-04-01&amp;end_date=2026-04-30&amp;branch_id=20&amp;chart_of_account_id=71695" TargetMode="External"/><Relationship Id="rId81" Type="http://schemas.openxmlformats.org/officeDocument/2006/relationships/hyperlink" Target="https://meatophum.biz/report/accounting/account_statement?start_date=2026-05-01&amp;end_date=2026-05-31&amp;branch_id=20&amp;chart_of_account_id=70264" TargetMode="External"/><Relationship Id="rId135" Type="http://schemas.openxmlformats.org/officeDocument/2006/relationships/hyperlink" Target="https://meatophum.biz/report/accounting/account_statement?start_date=2026-05-01&amp;end_date=2026-05-31&amp;branch_id=20&amp;chart_of_account_id=70730" TargetMode="External"/><Relationship Id="rId156" Type="http://schemas.openxmlformats.org/officeDocument/2006/relationships/hyperlink" Target="https://meatophum.biz/report/accounting/account_statement?start_date=2026-05-01&amp;end_date=2026-05-31&amp;branch_id=20&amp;chart_of_account_id=71101" TargetMode="External"/><Relationship Id="rId177" Type="http://schemas.openxmlformats.org/officeDocument/2006/relationships/hyperlink" Target="https://meatophum.biz/report/accounting/account_statement?start_date=2026-06-01&amp;end_date=2026-06-30&amp;branch_id=20&amp;chart_of_account_id=70265" TargetMode="External"/><Relationship Id="rId198" Type="http://schemas.openxmlformats.org/officeDocument/2006/relationships/hyperlink" Target="https://meatophum.biz/report/accounting/account_statement?start_date=2026-06-01&amp;end_date=2026-06-30&amp;branch_id=20&amp;chart_of_account_id=70986" TargetMode="External"/><Relationship Id="rId321" Type="http://schemas.openxmlformats.org/officeDocument/2006/relationships/hyperlink" Target="https://meatophum.biz/report/accounting/account_statement?start_date=2026-07-01&amp;end_date=2026-07-31&amp;branch_id=20&amp;chart_of_account_id=70636" TargetMode="External"/><Relationship Id="rId202" Type="http://schemas.openxmlformats.org/officeDocument/2006/relationships/hyperlink" Target="https://meatophum.biz/report/accounting/account_statement?start_date=2026-06-01&amp;end_date=2026-06-30&amp;branch_id=20&amp;chart_of_account_id=70633" TargetMode="External"/><Relationship Id="rId223" Type="http://schemas.openxmlformats.org/officeDocument/2006/relationships/hyperlink" Target="https://meatophum.biz/report/accounting/account_statement?start_date=2026-06-01&amp;end_date=2026-06-30&amp;branch_id=20&amp;chart_of_account_id=71695" TargetMode="External"/><Relationship Id="rId244" Type="http://schemas.openxmlformats.org/officeDocument/2006/relationships/hyperlink" Target="https://meatophum.biz/report/accounting/account_statement?start_date=2026-06-01&amp;end_date=2026-06-30&amp;branch_id=20&amp;chart_of_account_id=70636" TargetMode="External"/><Relationship Id="rId18" Type="http://schemas.openxmlformats.org/officeDocument/2006/relationships/hyperlink" Target="https://meatophum.biz/report/accounting/account_statement?start_date=2026-04-01&amp;end_date=2026-04-30&amp;branch_id=20&amp;chart_of_account_id=69789" TargetMode="External"/><Relationship Id="rId39" Type="http://schemas.openxmlformats.org/officeDocument/2006/relationships/hyperlink" Target="https://meatophum.biz/report/accounting/account_statement?start_date=2026-04-01&amp;end_date=2026-04-30&amp;branch_id=20&amp;chart_of_account_id=70630" TargetMode="External"/><Relationship Id="rId265" Type="http://schemas.openxmlformats.org/officeDocument/2006/relationships/hyperlink" Target="https://meatophum.biz/report/accounting/account_statement?start_date=2026-07-01&amp;end_date=2026-07-31&amp;branch_id=20&amp;chart_of_account_id=70882" TargetMode="External"/><Relationship Id="rId286" Type="http://schemas.openxmlformats.org/officeDocument/2006/relationships/hyperlink" Target="https://meatophum.biz/report/accounting/account_statement?start_date=2026-07-01&amp;end_date=2026-07-31&amp;branch_id=20&amp;chart_of_account_id=70707" TargetMode="External"/><Relationship Id="rId50" Type="http://schemas.openxmlformats.org/officeDocument/2006/relationships/hyperlink" Target="https://meatophum.biz/report/accounting/account_statement?start_date=2026-04-01&amp;end_date=2026-04-30&amp;branch_id=20&amp;chart_of_account_id=70729" TargetMode="External"/><Relationship Id="rId104" Type="http://schemas.openxmlformats.org/officeDocument/2006/relationships/hyperlink" Target="https://meatophum.biz/report/accounting/account_statement?start_date=2026-05-01&amp;end_date=2026-05-31&amp;branch_id=20&amp;chart_of_account_id=70913" TargetMode="External"/><Relationship Id="rId125" Type="http://schemas.openxmlformats.org/officeDocument/2006/relationships/hyperlink" Target="https://meatophum.biz/report/accounting/account_statement?start_date=2026-05-01&amp;end_date=2026-05-31&amp;branch_id=20&amp;chart_of_account_id=70630" TargetMode="External"/><Relationship Id="rId146" Type="http://schemas.openxmlformats.org/officeDocument/2006/relationships/hyperlink" Target="https://meatophum.biz/report/accounting/account_statement?start_date=2026-05-01&amp;end_date=2026-05-31&amp;branch_id=20&amp;chart_of_account_id=70533" TargetMode="External"/><Relationship Id="rId167" Type="http://schemas.openxmlformats.org/officeDocument/2006/relationships/hyperlink" Target="https://meatophum.biz/report/accounting/account_statement?start_date=2026-05-01&amp;end_date=2026-05-31&amp;branch_id=20&amp;chart_of_account_id=70681" TargetMode="External"/><Relationship Id="rId188" Type="http://schemas.openxmlformats.org/officeDocument/2006/relationships/hyperlink" Target="https://meatophum.biz/report/accounting/account_statement?start_date=2026-06-01&amp;end_date=2026-06-30&amp;branch_id=20&amp;chart_of_account_id=70882" TargetMode="External"/><Relationship Id="rId311" Type="http://schemas.openxmlformats.org/officeDocument/2006/relationships/hyperlink" Target="https://meatophum.biz/report/accounting/account_statement?start_date=2026-07-01&amp;end_date=2026-07-31&amp;branch_id=20&amp;chart_of_account_id=71697" TargetMode="External"/><Relationship Id="rId71" Type="http://schemas.openxmlformats.org/officeDocument/2006/relationships/hyperlink" Target="https://meatophum.biz/report/accounting/account_statement?start_date=2026-04-01&amp;end_date=2026-04-30&amp;branch_id=20&amp;chart_of_account_id=71101" TargetMode="External"/><Relationship Id="rId92" Type="http://schemas.openxmlformats.org/officeDocument/2006/relationships/hyperlink" Target="https://meatophum.biz/report/accounting/account_statement?start_date=2026-05-01&amp;end_date=2026-05-31&amp;branch_id=20&amp;chart_of_account_id=70265" TargetMode="External"/><Relationship Id="rId213" Type="http://schemas.openxmlformats.org/officeDocument/2006/relationships/hyperlink" Target="https://meatophum.biz/report/accounting/account_statement?start_date=2026-06-01&amp;end_date=2026-06-30&amp;branch_id=20&amp;chart_of_account_id=70729" TargetMode="External"/><Relationship Id="rId234" Type="http://schemas.openxmlformats.org/officeDocument/2006/relationships/hyperlink" Target="https://meatophum.biz/report/accounting/account_statement?start_date=2026-06-01&amp;end_date=2026-06-30&amp;branch_id=20&amp;chart_of_account_id=71101" TargetMode="External"/><Relationship Id="rId2" Type="http://schemas.openxmlformats.org/officeDocument/2006/relationships/hyperlink" Target="https://meatophum.biz/report/accounting/account_statement?start_date=2026-04-01&amp;end_date=2026-04-30&amp;branch_id=20&amp;chart_of_account_id=70264" TargetMode="External"/><Relationship Id="rId29" Type="http://schemas.openxmlformats.org/officeDocument/2006/relationships/hyperlink" Target="https://meatophum.biz/report/accounting/account_statement?start_date=2026-04-01&amp;end_date=2026-04-30&amp;branch_id=20&amp;chart_of_account_id=70986" TargetMode="External"/><Relationship Id="rId255" Type="http://schemas.openxmlformats.org/officeDocument/2006/relationships/hyperlink" Target="https://meatophum.biz/report/accounting/account_statement?start_date=2026-07-01&amp;end_date=2026-07-31&amp;branch_id=20&amp;chart_of_account_id=70035" TargetMode="External"/><Relationship Id="rId276" Type="http://schemas.openxmlformats.org/officeDocument/2006/relationships/hyperlink" Target="https://meatophum.biz/report/accounting/account_statement?start_date=2026-07-01&amp;end_date=2026-07-31&amp;branch_id=20&amp;chart_of_account_id=70986" TargetMode="External"/><Relationship Id="rId297" Type="http://schemas.openxmlformats.org/officeDocument/2006/relationships/hyperlink" Target="https://meatophum.biz/report/accounting/account_statement?start_date=2026-07-01&amp;end_date=2026-07-31&amp;branch_id=20&amp;chart_of_account_id=71695" TargetMode="External"/><Relationship Id="rId40" Type="http://schemas.openxmlformats.org/officeDocument/2006/relationships/hyperlink" Target="https://meatophum.biz/report/accounting/account_statement?start_date=2026-04-01&amp;end_date=2026-04-30&amp;branch_id=20&amp;chart_of_account_id=70630" TargetMode="External"/><Relationship Id="rId115" Type="http://schemas.openxmlformats.org/officeDocument/2006/relationships/hyperlink" Target="https://meatophum.biz/report/accounting/account_statement?start_date=2026-05-01&amp;end_date=2026-05-31&amp;branch_id=20&amp;chart_of_account_id=70529" TargetMode="External"/><Relationship Id="rId136" Type="http://schemas.openxmlformats.org/officeDocument/2006/relationships/hyperlink" Target="https://meatophum.biz/report/accounting/account_statement?start_date=2026-05-01&amp;end_date=2026-05-31&amp;branch_id=20&amp;chart_of_account_id=70730" TargetMode="External"/><Relationship Id="rId157" Type="http://schemas.openxmlformats.org/officeDocument/2006/relationships/hyperlink" Target="https://meatophum.biz/report/accounting/account_statement?start_date=2026-05-01&amp;end_date=2026-05-31&amp;branch_id=20&amp;chart_of_account_id=70788" TargetMode="External"/><Relationship Id="rId178" Type="http://schemas.openxmlformats.org/officeDocument/2006/relationships/hyperlink" Target="https://meatophum.biz/report/accounting/account_statement?start_date=2026-06-01&amp;end_date=2026-06-30&amp;branch_id=20&amp;chart_of_account_id=70265" TargetMode="External"/><Relationship Id="rId301" Type="http://schemas.openxmlformats.org/officeDocument/2006/relationships/hyperlink" Target="https://meatophum.biz/report/accounting/account_statement?start_date=2026-07-01&amp;end_date=2026-07-31&amp;branch_id=20&amp;chart_of_account_id=70531" TargetMode="External"/><Relationship Id="rId322" Type="http://schemas.openxmlformats.org/officeDocument/2006/relationships/hyperlink" Target="https://meatophum.biz/report/accounting/account_statement?start_date=2026-07-01&amp;end_date=2026-07-31&amp;branch_id=20&amp;chart_of_account_id=70636" TargetMode="External"/><Relationship Id="rId61" Type="http://schemas.openxmlformats.org/officeDocument/2006/relationships/hyperlink" Target="https://meatophum.biz/report/accounting/account_statement?start_date=2026-04-01&amp;end_date=2026-04-30&amp;branch_id=20&amp;chart_of_account_id=70533" TargetMode="External"/><Relationship Id="rId82" Type="http://schemas.openxmlformats.org/officeDocument/2006/relationships/hyperlink" Target="https://meatophum.biz/report/accounting/account_statement?start_date=2026-05-01&amp;end_date=2026-05-31&amp;branch_id=20&amp;chart_of_account_id=70264" TargetMode="External"/><Relationship Id="rId199" Type="http://schemas.openxmlformats.org/officeDocument/2006/relationships/hyperlink" Target="https://meatophum.biz/report/accounting/account_statement?start_date=2026-06-01&amp;end_date=2026-06-30&amp;branch_id=20&amp;chart_of_account_id=70986" TargetMode="External"/><Relationship Id="rId203" Type="http://schemas.openxmlformats.org/officeDocument/2006/relationships/hyperlink" Target="https://meatophum.biz/report/accounting/account_statement?start_date=2026-06-01&amp;end_date=2026-06-30&amp;branch_id=20&amp;chart_of_account_id=70633" TargetMode="External"/><Relationship Id="rId19" Type="http://schemas.openxmlformats.org/officeDocument/2006/relationships/hyperlink" Target="https://meatophum.biz/report/accounting/account_statement?start_date=2026-04-01&amp;end_date=2026-04-30&amp;branch_id=20&amp;chart_of_account_id=69789" TargetMode="External"/><Relationship Id="rId224" Type="http://schemas.openxmlformats.org/officeDocument/2006/relationships/hyperlink" Target="https://meatophum.biz/report/accounting/account_statement?start_date=2026-06-01&amp;end_date=2026-06-30&amp;branch_id=20&amp;chart_of_account_id=71695" TargetMode="External"/><Relationship Id="rId245" Type="http://schemas.openxmlformats.org/officeDocument/2006/relationships/hyperlink" Target="https://meatophum.biz/report/accounting/account_statement?start_date=2026-06-01&amp;end_date=2026-06-30&amp;branch_id=20&amp;chart_of_account_id=70898" TargetMode="External"/><Relationship Id="rId266" Type="http://schemas.openxmlformats.org/officeDocument/2006/relationships/hyperlink" Target="https://meatophum.biz/report/accounting/account_statement?start_date=2026-07-01&amp;end_date=2026-07-31&amp;branch_id=20&amp;chart_of_account_id=70882" TargetMode="External"/><Relationship Id="rId287" Type="http://schemas.openxmlformats.org/officeDocument/2006/relationships/hyperlink" Target="https://meatophum.biz/report/accounting/account_statement?start_date=2026-07-01&amp;end_date=2026-07-31&amp;branch_id=20&amp;chart_of_account_id=70707" TargetMode="External"/><Relationship Id="rId30" Type="http://schemas.openxmlformats.org/officeDocument/2006/relationships/hyperlink" Target="https://meatophum.biz/report/accounting/account_statement?start_date=2026-04-01&amp;end_date=2026-04-30&amp;branch_id=20&amp;chart_of_account_id=70986" TargetMode="External"/><Relationship Id="rId105" Type="http://schemas.openxmlformats.org/officeDocument/2006/relationships/hyperlink" Target="https://meatophum.biz/report/accounting/account_statement?start_date=2026-05-01&amp;end_date=2026-05-31&amp;branch_id=20&amp;chart_of_account_id=70914" TargetMode="External"/><Relationship Id="rId126" Type="http://schemas.openxmlformats.org/officeDocument/2006/relationships/hyperlink" Target="https://meatophum.biz/report/accounting/account_statement?start_date=2026-05-01&amp;end_date=2026-05-31&amp;branch_id=20&amp;chart_of_account_id=70630" TargetMode="External"/><Relationship Id="rId147" Type="http://schemas.openxmlformats.org/officeDocument/2006/relationships/hyperlink" Target="https://meatophum.biz/report/accounting/account_statement?start_date=2026-05-01&amp;end_date=2026-05-31&amp;branch_id=20&amp;chart_of_account_id=70533" TargetMode="External"/><Relationship Id="rId168" Type="http://schemas.openxmlformats.org/officeDocument/2006/relationships/hyperlink" Target="https://meatophum.biz/report/accounting/account_statement?start_date=2026-05-01&amp;end_date=2026-05-31&amp;branch_id=20&amp;chart_of_account_id=70681" TargetMode="External"/><Relationship Id="rId312" Type="http://schemas.openxmlformats.org/officeDocument/2006/relationships/hyperlink" Target="https://meatophum.biz/report/accounting/account_statement?start_date=2026-07-01&amp;end_date=2026-07-31&amp;branch_id=20&amp;chart_of_account_id=71697" TargetMode="External"/><Relationship Id="rId51" Type="http://schemas.openxmlformats.org/officeDocument/2006/relationships/hyperlink" Target="https://meatophum.biz/report/accounting/account_statement?start_date=2026-04-01&amp;end_date=2026-04-30&amp;branch_id=20&amp;chart_of_account_id=70729" TargetMode="External"/><Relationship Id="rId72" Type="http://schemas.openxmlformats.org/officeDocument/2006/relationships/hyperlink" Target="https://meatophum.biz/report/accounting/account_statement?start_date=2026-04-01&amp;end_date=2026-04-30&amp;branch_id=20&amp;chart_of_account_id=71101" TargetMode="External"/><Relationship Id="rId93" Type="http://schemas.openxmlformats.org/officeDocument/2006/relationships/hyperlink" Target="https://meatophum.biz/report/accounting/account_statement?start_date=2026-05-01&amp;end_date=2026-05-31&amp;branch_id=20&amp;chart_of_account_id=69789" TargetMode="External"/><Relationship Id="rId189" Type="http://schemas.openxmlformats.org/officeDocument/2006/relationships/hyperlink" Target="https://meatophum.biz/report/accounting/account_statement?start_date=2026-06-01&amp;end_date=2026-06-30&amp;branch_id=20&amp;chart_of_account_id=70790" TargetMode="External"/><Relationship Id="rId3" Type="http://schemas.openxmlformats.org/officeDocument/2006/relationships/hyperlink" Target="https://meatophum.biz/report/accounting/account_statement?start_date=2026-04-01&amp;end_date=2026-04-30&amp;branch_id=20&amp;chart_of_account_id=70264" TargetMode="External"/><Relationship Id="rId214" Type="http://schemas.openxmlformats.org/officeDocument/2006/relationships/hyperlink" Target="https://meatophum.biz/report/accounting/account_statement?start_date=2026-06-01&amp;end_date=2026-06-30&amp;branch_id=20&amp;chart_of_account_id=70729" TargetMode="External"/><Relationship Id="rId235" Type="http://schemas.openxmlformats.org/officeDocument/2006/relationships/hyperlink" Target="https://meatophum.biz/report/accounting/account_statement?start_date=2026-06-01&amp;end_date=2026-06-30&amp;branch_id=20&amp;chart_of_account_id=71101" TargetMode="External"/><Relationship Id="rId256" Type="http://schemas.openxmlformats.org/officeDocument/2006/relationships/hyperlink" Target="https://meatophum.biz/report/accounting/account_statement?start_date=2026-07-01&amp;end_date=2026-07-31&amp;branch_id=20&amp;chart_of_account_id=70035" TargetMode="External"/><Relationship Id="rId277" Type="http://schemas.openxmlformats.org/officeDocument/2006/relationships/hyperlink" Target="https://meatophum.biz/report/accounting/account_statement?start_date=2026-07-01&amp;end_date=2026-07-31&amp;branch_id=20&amp;chart_of_account_id=70633" TargetMode="External"/><Relationship Id="rId298" Type="http://schemas.openxmlformats.org/officeDocument/2006/relationships/hyperlink" Target="https://meatophum.biz/report/accounting/account_statement?start_date=2026-07-01&amp;end_date=2026-07-31&amp;branch_id=20&amp;chart_of_account_id=71695" TargetMode="External"/><Relationship Id="rId116" Type="http://schemas.openxmlformats.org/officeDocument/2006/relationships/hyperlink" Target="https://meatophum.biz/report/accounting/account_statement?start_date=2026-05-01&amp;end_date=2026-05-31&amp;branch_id=20&amp;chart_of_account_id=70529" TargetMode="External"/><Relationship Id="rId137" Type="http://schemas.openxmlformats.org/officeDocument/2006/relationships/hyperlink" Target="https://meatophum.biz/report/accounting/account_statement?start_date=2026-05-01&amp;end_date=2026-05-31&amp;branch_id=20&amp;chart_of_account_id=70729" TargetMode="External"/><Relationship Id="rId158" Type="http://schemas.openxmlformats.org/officeDocument/2006/relationships/hyperlink" Target="https://meatophum.biz/report/accounting/account_statement?start_date=2026-05-01&amp;end_date=2026-05-31&amp;branch_id=20&amp;chart_of_account_id=70788" TargetMode="External"/><Relationship Id="rId302" Type="http://schemas.openxmlformats.org/officeDocument/2006/relationships/hyperlink" Target="https://meatophum.biz/report/accounting/account_statement?start_date=2026-07-01&amp;end_date=2026-07-31&amp;branch_id=20&amp;chart_of_account_id=70531" TargetMode="External"/><Relationship Id="rId323" Type="http://schemas.openxmlformats.org/officeDocument/2006/relationships/hyperlink" Target="https://meatophum.biz/report/accounting/account_statement?start_date=2026-07-01&amp;end_date=2026-07-31&amp;branch_id=20&amp;chart_of_account_id=70636" TargetMode="External"/><Relationship Id="rId20" Type="http://schemas.openxmlformats.org/officeDocument/2006/relationships/hyperlink" Target="https://meatophum.biz/report/accounting/account_statement?start_date=2026-04-01&amp;end_date=2026-04-30&amp;branch_id=20&amp;chart_of_account_id=69789" TargetMode="External"/><Relationship Id="rId41" Type="http://schemas.openxmlformats.org/officeDocument/2006/relationships/hyperlink" Target="https://meatophum.biz/report/accounting/account_statement?start_date=2026-04-01&amp;end_date=2026-04-30&amp;branch_id=20&amp;chart_of_account_id=70707" TargetMode="External"/><Relationship Id="rId62" Type="http://schemas.openxmlformats.org/officeDocument/2006/relationships/hyperlink" Target="https://meatophum.biz/report/accounting/account_statement?start_date=2026-04-01&amp;end_date=2026-04-30&amp;branch_id=20&amp;chart_of_account_id=70533" TargetMode="External"/><Relationship Id="rId83" Type="http://schemas.openxmlformats.org/officeDocument/2006/relationships/hyperlink" Target="https://meatophum.biz/report/accounting/account_statement?start_date=2026-05-01&amp;end_date=2026-05-31&amp;branch_id=20&amp;chart_of_account_id=70264" TargetMode="External"/><Relationship Id="rId179" Type="http://schemas.openxmlformats.org/officeDocument/2006/relationships/hyperlink" Target="https://meatophum.biz/report/accounting/account_statement?start_date=2026-06-01&amp;end_date=2026-06-30&amp;branch_id=20&amp;chart_of_account_id=70265" TargetMode="External"/><Relationship Id="rId190" Type="http://schemas.openxmlformats.org/officeDocument/2006/relationships/hyperlink" Target="https://meatophum.biz/report/accounting/account_statement?start_date=2026-06-01&amp;end_date=2026-06-30&amp;branch_id=20&amp;chart_of_account_id=70790" TargetMode="External"/><Relationship Id="rId204" Type="http://schemas.openxmlformats.org/officeDocument/2006/relationships/hyperlink" Target="https://meatophum.biz/report/accounting/account_statement?start_date=2026-06-01&amp;end_date=2026-06-30&amp;branch_id=20&amp;chart_of_account_id=70633" TargetMode="External"/><Relationship Id="rId225" Type="http://schemas.openxmlformats.org/officeDocument/2006/relationships/hyperlink" Target="https://meatophum.biz/report/accounting/account_statement?start_date=2026-06-01&amp;end_date=2026-06-30&amp;branch_id=20&amp;chart_of_account_id=70533" TargetMode="External"/><Relationship Id="rId246" Type="http://schemas.openxmlformats.org/officeDocument/2006/relationships/hyperlink" Target="https://meatophum.biz/report/accounting/account_statement?start_date=2026-06-01&amp;end_date=2026-06-30&amp;branch_id=20&amp;chart_of_account_id=70898" TargetMode="External"/><Relationship Id="rId267" Type="http://schemas.openxmlformats.org/officeDocument/2006/relationships/hyperlink" Target="https://meatophum.biz/report/accounting/account_statement?start_date=2026-07-01&amp;end_date=2026-07-31&amp;branch_id=20&amp;chart_of_account_id=70882" TargetMode="External"/><Relationship Id="rId288" Type="http://schemas.openxmlformats.org/officeDocument/2006/relationships/hyperlink" Target="https://meatophum.biz/report/accounting/account_statement?start_date=2026-07-01&amp;end_date=2026-07-31&amp;branch_id=20&amp;chart_of_account_id=70707" TargetMode="External"/><Relationship Id="rId106" Type="http://schemas.openxmlformats.org/officeDocument/2006/relationships/hyperlink" Target="https://meatophum.biz/report/accounting/account_statement?start_date=2026-05-01&amp;end_date=2026-05-31&amp;branch_id=20&amp;chart_of_account_id=70914" TargetMode="External"/><Relationship Id="rId127" Type="http://schemas.openxmlformats.org/officeDocument/2006/relationships/hyperlink" Target="https://meatophum.biz/report/accounting/account_statement?start_date=2026-05-01&amp;end_date=2026-05-31&amp;branch_id=20&amp;chart_of_account_id=70630" TargetMode="External"/><Relationship Id="rId313" Type="http://schemas.openxmlformats.org/officeDocument/2006/relationships/hyperlink" Target="https://meatophum.biz/report/accounting/account_statement?start_date=2026-07-01&amp;end_date=2026-07-31&amp;branch_id=20&amp;chart_of_account_id=71101" TargetMode="External"/><Relationship Id="rId10" Type="http://schemas.openxmlformats.org/officeDocument/2006/relationships/hyperlink" Target="https://meatophum.biz/report/accounting/account_statement?start_date=2026-04-01&amp;end_date=2026-04-30&amp;branch_id=20&amp;chart_of_account_id=70265" TargetMode="External"/><Relationship Id="rId31" Type="http://schemas.openxmlformats.org/officeDocument/2006/relationships/hyperlink" Target="https://meatophum.biz/report/accounting/account_statement?start_date=2026-04-01&amp;end_date=2026-04-30&amp;branch_id=20&amp;chart_of_account_id=70986" TargetMode="External"/><Relationship Id="rId52" Type="http://schemas.openxmlformats.org/officeDocument/2006/relationships/hyperlink" Target="https://meatophum.biz/report/accounting/account_statement?start_date=2026-04-01&amp;end_date=2026-04-30&amp;branch_id=20&amp;chart_of_account_id=70729" TargetMode="External"/><Relationship Id="rId73" Type="http://schemas.openxmlformats.org/officeDocument/2006/relationships/hyperlink" Target="https://meatophum.biz/report/accounting/account_statement?start_date=2026-04-01&amp;end_date=2026-04-30&amp;branch_id=20&amp;chart_of_account_id=70788" TargetMode="External"/><Relationship Id="rId94" Type="http://schemas.openxmlformats.org/officeDocument/2006/relationships/hyperlink" Target="https://meatophum.biz/report/accounting/account_statement?start_date=2026-05-01&amp;end_date=2026-05-31&amp;branch_id=20&amp;chart_of_account_id=69789" TargetMode="External"/><Relationship Id="rId148" Type="http://schemas.openxmlformats.org/officeDocument/2006/relationships/hyperlink" Target="https://meatophum.biz/report/accounting/account_statement?start_date=2026-05-01&amp;end_date=2026-05-31&amp;branch_id=20&amp;chart_of_account_id=70533" TargetMode="External"/><Relationship Id="rId169" Type="http://schemas.openxmlformats.org/officeDocument/2006/relationships/hyperlink" Target="https://meatophum.biz/report/accounting/account_statement?start_date=2026-06-01&amp;end_date=2026-06-30&amp;branch_id=20&amp;chart_of_account_id=70264" TargetMode="External"/><Relationship Id="rId4" Type="http://schemas.openxmlformats.org/officeDocument/2006/relationships/hyperlink" Target="https://meatophum.biz/report/accounting/account_statement?start_date=2026-04-01&amp;end_date=2026-04-30&amp;branch_id=20&amp;chart_of_account_id=70264" TargetMode="External"/><Relationship Id="rId180" Type="http://schemas.openxmlformats.org/officeDocument/2006/relationships/hyperlink" Target="https://meatophum.biz/report/accounting/account_statement?start_date=2026-06-01&amp;end_date=2026-06-30&amp;branch_id=20&amp;chart_of_account_id=70265" TargetMode="External"/><Relationship Id="rId215" Type="http://schemas.openxmlformats.org/officeDocument/2006/relationships/hyperlink" Target="https://meatophum.biz/report/accounting/account_statement?start_date=2026-06-01&amp;end_date=2026-06-30&amp;branch_id=20&amp;chart_of_account_id=70729" TargetMode="External"/><Relationship Id="rId236" Type="http://schemas.openxmlformats.org/officeDocument/2006/relationships/hyperlink" Target="https://meatophum.biz/report/accounting/account_statement?start_date=2026-06-01&amp;end_date=2026-06-30&amp;branch_id=20&amp;chart_of_account_id=71101" TargetMode="External"/><Relationship Id="rId257" Type="http://schemas.openxmlformats.org/officeDocument/2006/relationships/hyperlink" Target="https://meatophum.biz/report/accounting/account_statement?start_date=2026-07-01&amp;end_date=2026-07-31&amp;branch_id=20&amp;chart_of_account_id=70265" TargetMode="External"/><Relationship Id="rId278" Type="http://schemas.openxmlformats.org/officeDocument/2006/relationships/hyperlink" Target="https://meatophum.biz/report/accounting/account_statement?start_date=2026-07-01&amp;end_date=2026-07-31&amp;branch_id=20&amp;chart_of_account_id=70633" TargetMode="External"/><Relationship Id="rId303" Type="http://schemas.openxmlformats.org/officeDocument/2006/relationships/hyperlink" Target="https://meatophum.biz/report/accounting/account_statement?start_date=2026-07-01&amp;end_date=2026-07-31&amp;branch_id=20&amp;chart_of_account_id=70531" TargetMode="External"/><Relationship Id="rId42" Type="http://schemas.openxmlformats.org/officeDocument/2006/relationships/hyperlink" Target="https://meatophum.biz/report/accounting/account_statement?start_date=2026-04-01&amp;end_date=2026-04-30&amp;branch_id=20&amp;chart_of_account_id=70707" TargetMode="External"/><Relationship Id="rId84" Type="http://schemas.openxmlformats.org/officeDocument/2006/relationships/hyperlink" Target="https://meatophum.biz/report/accounting/account_statement?start_date=2026-05-01&amp;end_date=2026-05-31&amp;branch_id=20&amp;chart_of_account_id=70264" TargetMode="External"/><Relationship Id="rId138" Type="http://schemas.openxmlformats.org/officeDocument/2006/relationships/hyperlink" Target="https://meatophum.biz/report/accounting/account_statement?start_date=2026-05-01&amp;end_date=2026-05-31&amp;branch_id=20&amp;chart_of_account_id=70729" TargetMode="External"/><Relationship Id="rId191" Type="http://schemas.openxmlformats.org/officeDocument/2006/relationships/hyperlink" Target="https://meatophum.biz/report/accounting/account_statement?start_date=2026-06-01&amp;end_date=2026-06-30&amp;branch_id=20&amp;chart_of_account_id=70790" TargetMode="External"/><Relationship Id="rId205" Type="http://schemas.openxmlformats.org/officeDocument/2006/relationships/hyperlink" Target="https://meatophum.biz/report/accounting/account_statement?start_date=2026-06-01&amp;end_date=2026-06-30&amp;branch_id=20&amp;chart_of_account_id=70630" TargetMode="External"/><Relationship Id="rId247" Type="http://schemas.openxmlformats.org/officeDocument/2006/relationships/hyperlink" Target="https://meatophum.biz/report/accounting/account_statement?start_date=2026-06-01&amp;end_date=2026-06-30&amp;branch_id=20&amp;chart_of_account_id=70898" TargetMode="External"/><Relationship Id="rId107" Type="http://schemas.openxmlformats.org/officeDocument/2006/relationships/hyperlink" Target="https://meatophum.biz/report/accounting/account_statement?start_date=2026-05-01&amp;end_date=2026-05-31&amp;branch_id=20&amp;chart_of_account_id=70914" TargetMode="External"/><Relationship Id="rId289" Type="http://schemas.openxmlformats.org/officeDocument/2006/relationships/hyperlink" Target="https://meatophum.biz/report/accounting/account_statement?start_date=2026-07-01&amp;end_date=2026-07-31&amp;branch_id=20&amp;chart_of_account_id=70729" TargetMode="External"/><Relationship Id="rId11" Type="http://schemas.openxmlformats.org/officeDocument/2006/relationships/hyperlink" Target="https://meatophum.biz/report/accounting/account_statement?start_date=2026-04-01&amp;end_date=2026-04-30&amp;branch_id=20&amp;chart_of_account_id=70265" TargetMode="External"/><Relationship Id="rId53" Type="http://schemas.openxmlformats.org/officeDocument/2006/relationships/hyperlink" Target="https://meatophum.biz/report/accounting/account_statement?start_date=2026-04-01&amp;end_date=2026-04-30&amp;branch_id=20&amp;chart_of_account_id=70901" TargetMode="External"/><Relationship Id="rId149" Type="http://schemas.openxmlformats.org/officeDocument/2006/relationships/hyperlink" Target="https://meatophum.biz/report/accounting/account_statement?start_date=2026-05-01&amp;end_date=2026-05-31&amp;branch_id=20&amp;chart_of_account_id=71697" TargetMode="External"/><Relationship Id="rId314" Type="http://schemas.openxmlformats.org/officeDocument/2006/relationships/hyperlink" Target="https://meatophum.biz/report/accounting/account_statement?start_date=2026-07-01&amp;end_date=2026-07-31&amp;branch_id=20&amp;chart_of_account_id=71101" TargetMode="External"/><Relationship Id="rId95" Type="http://schemas.openxmlformats.org/officeDocument/2006/relationships/hyperlink" Target="https://meatophum.biz/report/accounting/account_statement?start_date=2026-05-01&amp;end_date=2026-05-31&amp;branch_id=20&amp;chart_of_account_id=69789" TargetMode="External"/><Relationship Id="rId160" Type="http://schemas.openxmlformats.org/officeDocument/2006/relationships/hyperlink" Target="https://meatophum.biz/report/accounting/account_statement?start_date=2026-05-01&amp;end_date=2026-05-31&amp;branch_id=20&amp;chart_of_account_id=70788" TargetMode="External"/><Relationship Id="rId216" Type="http://schemas.openxmlformats.org/officeDocument/2006/relationships/hyperlink" Target="https://meatophum.biz/report/accounting/account_statement?start_date=2026-06-01&amp;end_date=2026-06-30&amp;branch_id=20&amp;chart_of_account_id=70729" TargetMode="External"/><Relationship Id="rId258" Type="http://schemas.openxmlformats.org/officeDocument/2006/relationships/hyperlink" Target="https://meatophum.biz/report/accounting/account_statement?start_date=2026-07-01&amp;end_date=2026-07-31&amp;branch_id=20&amp;chart_of_account_id=70265" TargetMode="External"/><Relationship Id="rId22" Type="http://schemas.openxmlformats.org/officeDocument/2006/relationships/hyperlink" Target="https://meatophum.biz/report/accounting/account_statement?start_date=2026-04-01&amp;end_date=2026-04-30&amp;branch_id=20&amp;chart_of_account_id=70882" TargetMode="External"/><Relationship Id="rId64" Type="http://schemas.openxmlformats.org/officeDocument/2006/relationships/hyperlink" Target="https://meatophum.biz/report/accounting/account_statement?start_date=2026-04-01&amp;end_date=2026-04-30&amp;branch_id=20&amp;chart_of_account_id=70533" TargetMode="External"/><Relationship Id="rId118" Type="http://schemas.openxmlformats.org/officeDocument/2006/relationships/hyperlink" Target="https://meatophum.biz/report/accounting/account_statement?start_date=2026-05-01&amp;end_date=2026-05-31&amp;branch_id=20&amp;chart_of_account_id=70986" TargetMode="External"/><Relationship Id="rId325" Type="http://schemas.openxmlformats.org/officeDocument/2006/relationships/hyperlink" Target="https://meatophum.biz/report/accounting/account_statement?start_date=2026-07-01&amp;end_date=2026-07-31&amp;branch_id=20&amp;chart_of_account_id=70959" TargetMode="External"/><Relationship Id="rId171" Type="http://schemas.openxmlformats.org/officeDocument/2006/relationships/hyperlink" Target="https://meatophum.biz/report/accounting/account_statement?start_date=2026-06-01&amp;end_date=2026-06-30&amp;branch_id=20&amp;chart_of_account_id=70264" TargetMode="External"/><Relationship Id="rId227" Type="http://schemas.openxmlformats.org/officeDocument/2006/relationships/hyperlink" Target="https://meatophum.biz/report/accounting/account_statement?start_date=2026-06-01&amp;end_date=2026-06-30&amp;branch_id=20&amp;chart_of_account_id=70533" TargetMode="External"/><Relationship Id="rId269" Type="http://schemas.openxmlformats.org/officeDocument/2006/relationships/hyperlink" Target="https://meatophum.biz/report/accounting/account_statement?start_date=2026-07-01&amp;end_date=2026-07-31&amp;branch_id=20&amp;chart_of_account_id=70529" TargetMode="External"/><Relationship Id="rId33" Type="http://schemas.openxmlformats.org/officeDocument/2006/relationships/hyperlink" Target="https://meatophum.biz/report/accounting/account_statement?start_date=2026-04-01&amp;end_date=2026-04-30&amp;branch_id=20&amp;chart_of_account_id=70633" TargetMode="External"/><Relationship Id="rId129" Type="http://schemas.openxmlformats.org/officeDocument/2006/relationships/hyperlink" Target="https://meatophum.biz/report/accounting/account_statement?start_date=2026-05-01&amp;end_date=2026-05-31&amp;branch_id=20&amp;chart_of_account_id=70707" TargetMode="External"/><Relationship Id="rId280" Type="http://schemas.openxmlformats.org/officeDocument/2006/relationships/hyperlink" Target="https://meatophum.biz/report/accounting/account_statement?start_date=2026-07-01&amp;end_date=2026-07-31&amp;branch_id=20&amp;chart_of_account_id=70633" TargetMode="External"/><Relationship Id="rId75" Type="http://schemas.openxmlformats.org/officeDocument/2006/relationships/hyperlink" Target="https://meatophum.biz/report/accounting/account_statement?start_date=2026-04-01&amp;end_date=2026-04-30&amp;branch_id=20&amp;chart_of_account_id=70788" TargetMode="External"/><Relationship Id="rId140" Type="http://schemas.openxmlformats.org/officeDocument/2006/relationships/hyperlink" Target="https://meatophum.biz/report/accounting/account_statement?start_date=2026-05-01&amp;end_date=2026-05-31&amp;branch_id=20&amp;chart_of_account_id=70729" TargetMode="External"/><Relationship Id="rId182" Type="http://schemas.openxmlformats.org/officeDocument/2006/relationships/hyperlink" Target="https://meatophum.biz/report/accounting/account_statement?start_date=2026-06-01&amp;end_date=2026-06-30&amp;branch_id=20&amp;chart_of_account_id=69789" TargetMode="External"/><Relationship Id="rId6" Type="http://schemas.openxmlformats.org/officeDocument/2006/relationships/hyperlink" Target="https://meatophum.biz/report/accounting/account_statement?start_date=2026-04-01&amp;end_date=2026-04-30&amp;branch_id=20&amp;chart_of_account_id=70035" TargetMode="External"/><Relationship Id="rId238" Type="http://schemas.openxmlformats.org/officeDocument/2006/relationships/hyperlink" Target="https://meatophum.biz/report/accounting/account_statement?start_date=2026-06-01&amp;end_date=2026-06-30&amp;branch_id=20&amp;chart_of_account_id=70788" TargetMode="External"/><Relationship Id="rId291" Type="http://schemas.openxmlformats.org/officeDocument/2006/relationships/hyperlink" Target="https://meatophum.biz/report/accounting/account_statement?start_date=2026-07-01&amp;end_date=2026-07-31&amp;branch_id=20&amp;chart_of_account_id=70729" TargetMode="External"/><Relationship Id="rId305" Type="http://schemas.openxmlformats.org/officeDocument/2006/relationships/hyperlink" Target="https://meatophum.biz/report/accounting/account_statement?start_date=2026-07-01&amp;end_date=2026-07-31&amp;branch_id=20&amp;chart_of_account_id=70533" TargetMode="External"/><Relationship Id="rId44" Type="http://schemas.openxmlformats.org/officeDocument/2006/relationships/hyperlink" Target="https://meatophum.biz/report/accounting/account_statement?start_date=2026-04-01&amp;end_date=2026-04-30&amp;branch_id=20&amp;chart_of_account_id=70707" TargetMode="External"/><Relationship Id="rId86" Type="http://schemas.openxmlformats.org/officeDocument/2006/relationships/hyperlink" Target="https://meatophum.biz/report/accounting/account_statement?start_date=2026-05-01&amp;end_date=2026-05-31&amp;branch_id=20&amp;chart_of_account_id=70035" TargetMode="External"/><Relationship Id="rId151" Type="http://schemas.openxmlformats.org/officeDocument/2006/relationships/hyperlink" Target="https://meatophum.biz/report/accounting/account_statement?start_date=2026-05-01&amp;end_date=2026-05-31&amp;branch_id=20&amp;chart_of_account_id=71697" TargetMode="External"/><Relationship Id="rId193" Type="http://schemas.openxmlformats.org/officeDocument/2006/relationships/hyperlink" Target="https://meatophum.biz/report/accounting/account_statement?start_date=2026-06-01&amp;end_date=2026-06-30&amp;branch_id=20&amp;chart_of_account_id=70529" TargetMode="External"/><Relationship Id="rId207" Type="http://schemas.openxmlformats.org/officeDocument/2006/relationships/hyperlink" Target="https://meatophum.biz/report/accounting/account_statement?start_date=2026-06-01&amp;end_date=2026-06-30&amp;branch_id=20&amp;chart_of_account_id=70630" TargetMode="External"/><Relationship Id="rId249" Type="http://schemas.openxmlformats.org/officeDocument/2006/relationships/hyperlink" Target="https://meatophum.biz/report/accounting/account_statement?start_date=2026-07-01&amp;end_date=2026-07-31&amp;branch_id=20&amp;chart_of_account_id=70264" TargetMode="External"/><Relationship Id="rId13" Type="http://schemas.openxmlformats.org/officeDocument/2006/relationships/hyperlink" Target="https://meatophum.biz/report/accounting/account_statement?start_date=2026-04-01&amp;end_date=2026-04-30&amp;branch_id=20&amp;chart_of_account_id=70394" TargetMode="External"/><Relationship Id="rId109" Type="http://schemas.openxmlformats.org/officeDocument/2006/relationships/hyperlink" Target="https://meatophum.biz/report/accounting/account_statement?start_date=2026-05-01&amp;end_date=2026-05-31&amp;branch_id=20&amp;chart_of_account_id=70790" TargetMode="External"/><Relationship Id="rId260" Type="http://schemas.openxmlformats.org/officeDocument/2006/relationships/hyperlink" Target="https://meatophum.biz/report/accounting/account_statement?start_date=2026-07-01&amp;end_date=2026-07-31&amp;branch_id=20&amp;chart_of_account_id=70265" TargetMode="External"/><Relationship Id="rId316" Type="http://schemas.openxmlformats.org/officeDocument/2006/relationships/hyperlink" Target="https://meatophum.biz/report/accounting/account_statement?start_date=2026-07-01&amp;end_date=2026-07-31&amp;branch_id=20&amp;chart_of_account_id=71101" TargetMode="External"/><Relationship Id="rId55" Type="http://schemas.openxmlformats.org/officeDocument/2006/relationships/hyperlink" Target="https://meatophum.biz/report/accounting/account_statement?start_date=2026-04-01&amp;end_date=2026-04-30&amp;branch_id=20&amp;chart_of_account_id=70901" TargetMode="External"/><Relationship Id="rId97" Type="http://schemas.openxmlformats.org/officeDocument/2006/relationships/hyperlink" Target="https://meatophum.biz/report/accounting/account_statement?start_date=2026-05-01&amp;end_date=2026-05-31&amp;branch_id=20&amp;chart_of_account_id=70882" TargetMode="External"/><Relationship Id="rId120" Type="http://schemas.openxmlformats.org/officeDocument/2006/relationships/hyperlink" Target="https://meatophum.biz/report/accounting/account_statement?start_date=2026-05-01&amp;end_date=2026-05-31&amp;branch_id=20&amp;chart_of_account_id=70986" TargetMode="External"/><Relationship Id="rId162" Type="http://schemas.openxmlformats.org/officeDocument/2006/relationships/hyperlink" Target="https://meatophum.biz/report/accounting/account_statement?start_date=2026-05-01&amp;end_date=2026-05-31&amp;branch_id=20&amp;chart_of_account_id=70636" TargetMode="External"/><Relationship Id="rId218" Type="http://schemas.openxmlformats.org/officeDocument/2006/relationships/hyperlink" Target="https://meatophum.biz/report/accounting/account_statement?start_date=2026-06-01&amp;end_date=2026-06-30&amp;branch_id=20&amp;chart_of_account_id=70901" TargetMode="External"/></Relationships>
</file>

<file path=xl/worksheets/_rels/sheet23.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6-01&amp;end_date=2026-06-30&amp;branch_id=21&amp;chart_of_account_id=74946" TargetMode="External"/><Relationship Id="rId21" Type="http://schemas.openxmlformats.org/officeDocument/2006/relationships/hyperlink" Target="https://meatophum.biz/report/accounting/account_statement?start_date=2026-01-01&amp;end_date=2026-01-31&amp;branch_id=21&amp;chart_of_account_id=74745" TargetMode="External"/><Relationship Id="rId42" Type="http://schemas.openxmlformats.org/officeDocument/2006/relationships/hyperlink" Target="https://meatophum.biz/report/accounting/account_statement?start_date=2026-05-01&amp;end_date=2026-05-31&amp;branch_id=21&amp;chart_of_account_id=74480" TargetMode="External"/><Relationship Id="rId63" Type="http://schemas.openxmlformats.org/officeDocument/2006/relationships/hyperlink" Target="https://meatophum.biz/report/accounting/account_statement?start_date=2026-05-01&amp;end_date=2026-05-31&amp;branch_id=21&amp;chart_of_account_id=75007" TargetMode="External"/><Relationship Id="rId84" Type="http://schemas.openxmlformats.org/officeDocument/2006/relationships/hyperlink" Target="https://meatophum.biz/report/accounting/account_statement?start_date=2026-05-01&amp;end_date=2026-05-31&amp;branch_id=21&amp;chart_of_account_id=88652" TargetMode="External"/><Relationship Id="rId138" Type="http://schemas.openxmlformats.org/officeDocument/2006/relationships/hyperlink" Target="https://meatophum.biz/report/accounting/account_statement?start_date=2026-06-01&amp;end_date=2026-06-30&amp;branch_id=21&amp;chart_of_account_id=75216" TargetMode="External"/><Relationship Id="rId159" Type="http://schemas.openxmlformats.org/officeDocument/2006/relationships/hyperlink" Target="https://meatophum.biz/report/accounting/account_statement?start_date=2026-06-01&amp;end_date=2026-06-30&amp;branch_id=21&amp;chart_of_account_id=75004" TargetMode="External"/><Relationship Id="rId170" Type="http://schemas.openxmlformats.org/officeDocument/2006/relationships/hyperlink" Target="https://meatophum.biz/report/accounting/account_statement?start_date=2026-07-01&amp;end_date=2026-07-31&amp;branch_id=21&amp;chart_of_account_id=74145" TargetMode="External"/><Relationship Id="rId191" Type="http://schemas.openxmlformats.org/officeDocument/2006/relationships/hyperlink" Target="https://meatophum.biz/report/accounting/account_statement?start_date=2026-07-01&amp;end_date=2026-07-31&amp;branch_id=21&amp;chart_of_account_id=74945" TargetMode="External"/><Relationship Id="rId205" Type="http://schemas.openxmlformats.org/officeDocument/2006/relationships/hyperlink" Target="https://meatophum.biz/report/accounting/account_statement?start_date=2026-07-01&amp;end_date=2026-07-31&amp;branch_id=21&amp;chart_of_account_id=80140" TargetMode="External"/><Relationship Id="rId226" Type="http://schemas.openxmlformats.org/officeDocument/2006/relationships/hyperlink" Target="https://meatophum.biz/report/accounting/account_statement?start_date=2026-07-01&amp;end_date=2026-07-31&amp;branch_id=21&amp;chart_of_account_id=75004" TargetMode="External"/><Relationship Id="rId107" Type="http://schemas.openxmlformats.org/officeDocument/2006/relationships/hyperlink" Target="https://meatophum.biz/report/accounting/account_statement?start_date=2026-06-01&amp;end_date=2026-06-30&amp;branch_id=21&amp;chart_of_account_id=74481" TargetMode="External"/><Relationship Id="rId11" Type="http://schemas.openxmlformats.org/officeDocument/2006/relationships/hyperlink" Target="https://meatophum.biz/report/accounting/account_statement?start_date=2026-01-01&amp;end_date=2026-01-31&amp;branch_id=21&amp;chart_of_account_id=74481" TargetMode="External"/><Relationship Id="rId32" Type="http://schemas.openxmlformats.org/officeDocument/2006/relationships/hyperlink" Target="https://meatophum.biz/report/accounting/account_statement?start_date=2026-01-01&amp;end_date=2026-01-31&amp;branch_id=21&amp;chart_of_account_id=88652" TargetMode="External"/><Relationship Id="rId53" Type="http://schemas.openxmlformats.org/officeDocument/2006/relationships/hyperlink" Target="https://meatophum.biz/report/accounting/account_statement?start_date=2026-05-01&amp;end_date=2026-05-31&amp;branch_id=21&amp;chart_of_account_id=74610" TargetMode="External"/><Relationship Id="rId74" Type="http://schemas.openxmlformats.org/officeDocument/2006/relationships/hyperlink" Target="https://meatophum.biz/report/accounting/account_statement?start_date=2026-05-01&amp;end_date=2026-05-31&amp;branch_id=21&amp;chart_of_account_id=74745" TargetMode="External"/><Relationship Id="rId128" Type="http://schemas.openxmlformats.org/officeDocument/2006/relationships/hyperlink" Target="https://meatophum.biz/report/accounting/account_statement?start_date=2026-06-01&amp;end_date=2026-06-30&amp;branch_id=21&amp;chart_of_account_id=75129" TargetMode="External"/><Relationship Id="rId149" Type="http://schemas.openxmlformats.org/officeDocument/2006/relationships/hyperlink" Target="https://meatophum.biz/report/accounting/account_statement?start_date=2026-06-01&amp;end_date=2026-06-30&amp;branch_id=21&amp;chart_of_account_id=74749" TargetMode="External"/><Relationship Id="rId5" Type="http://schemas.openxmlformats.org/officeDocument/2006/relationships/hyperlink" Target="https://meatophum.biz/report/accounting/account_statement?start_date=2026-01-01&amp;end_date=2026-01-31&amp;branch_id=21&amp;chart_of_account_id=74145" TargetMode="External"/><Relationship Id="rId95" Type="http://schemas.openxmlformats.org/officeDocument/2006/relationships/hyperlink" Target="https://meatophum.biz/report/accounting/account_statement?start_date=2026-05-01&amp;end_date=2026-05-31&amp;branch_id=21&amp;chart_of_account_id=75224" TargetMode="External"/><Relationship Id="rId160" Type="http://schemas.openxmlformats.org/officeDocument/2006/relationships/hyperlink" Target="https://meatophum.biz/report/accounting/account_statement?start_date=2026-06-01&amp;end_date=2026-06-30&amp;branch_id=21&amp;chart_of_account_id=75004" TargetMode="External"/><Relationship Id="rId181" Type="http://schemas.openxmlformats.org/officeDocument/2006/relationships/hyperlink" Target="https://meatophum.biz/report/accounting/account_statement?start_date=2026-07-01&amp;end_date=2026-07-31&amp;branch_id=21&amp;chart_of_account_id=74923" TargetMode="External"/><Relationship Id="rId216" Type="http://schemas.openxmlformats.org/officeDocument/2006/relationships/hyperlink" Target="https://meatophum.biz/report/accounting/account_statement?start_date=2026-07-01&amp;end_date=2026-07-31&amp;branch_id=21&amp;chart_of_account_id=74749" TargetMode="External"/><Relationship Id="rId237" Type="http://schemas.openxmlformats.org/officeDocument/2006/relationships/hyperlink" Target="https://meatophum.biz/report/accounting/account_statement?start_date=2026-07-01&amp;end_date=2026-07-31&amp;branch_id=21&amp;chart_of_account_id=75034" TargetMode="External"/><Relationship Id="rId22" Type="http://schemas.openxmlformats.org/officeDocument/2006/relationships/hyperlink" Target="https://meatophum.biz/report/accounting/account_statement?start_date=2026-01-01&amp;end_date=2026-01-31&amp;branch_id=21&amp;chart_of_account_id=74745" TargetMode="External"/><Relationship Id="rId43" Type="http://schemas.openxmlformats.org/officeDocument/2006/relationships/hyperlink" Target="https://meatophum.biz/report/accounting/account_statement?start_date=2026-05-01&amp;end_date=2026-05-31&amp;branch_id=21&amp;chart_of_account_id=74480" TargetMode="External"/><Relationship Id="rId64" Type="http://schemas.openxmlformats.org/officeDocument/2006/relationships/hyperlink" Target="https://meatophum.biz/report/accounting/account_statement?start_date=2026-05-01&amp;end_date=2026-05-31&amp;branch_id=21&amp;chart_of_account_id=75007" TargetMode="External"/><Relationship Id="rId118" Type="http://schemas.openxmlformats.org/officeDocument/2006/relationships/hyperlink" Target="https://meatophum.biz/report/accounting/account_statement?start_date=2026-06-01&amp;end_date=2026-06-30&amp;branch_id=21&amp;chart_of_account_id=74946" TargetMode="External"/><Relationship Id="rId139" Type="http://schemas.openxmlformats.org/officeDocument/2006/relationships/hyperlink" Target="https://meatophum.biz/report/accounting/account_statement?start_date=2026-06-01&amp;end_date=2026-06-30&amp;branch_id=21&amp;chart_of_account_id=75216" TargetMode="External"/><Relationship Id="rId85" Type="http://schemas.openxmlformats.org/officeDocument/2006/relationships/hyperlink" Target="https://meatophum.biz/report/accounting/account_statement?start_date=2026-05-01&amp;end_date=2026-05-31&amp;branch_id=21&amp;chart_of_account_id=75004" TargetMode="External"/><Relationship Id="rId150" Type="http://schemas.openxmlformats.org/officeDocument/2006/relationships/hyperlink" Target="https://meatophum.biz/report/accounting/account_statement?start_date=2026-06-01&amp;end_date=2026-06-30&amp;branch_id=21&amp;chart_of_account_id=74749" TargetMode="External"/><Relationship Id="rId171" Type="http://schemas.openxmlformats.org/officeDocument/2006/relationships/hyperlink" Target="https://meatophum.biz/report/accounting/account_statement?start_date=2026-07-01&amp;end_date=2026-07-31&amp;branch_id=21&amp;chart_of_account_id=74145" TargetMode="External"/><Relationship Id="rId192" Type="http://schemas.openxmlformats.org/officeDocument/2006/relationships/hyperlink" Target="https://meatophum.biz/report/accounting/account_statement?start_date=2026-07-01&amp;end_date=2026-07-31&amp;branch_id=21&amp;chart_of_account_id=74945" TargetMode="External"/><Relationship Id="rId206" Type="http://schemas.openxmlformats.org/officeDocument/2006/relationships/hyperlink" Target="https://meatophum.biz/report/accounting/account_statement?start_date=2026-07-01&amp;end_date=2026-07-31&amp;branch_id=21&amp;chart_of_account_id=80140" TargetMode="External"/><Relationship Id="rId227" Type="http://schemas.openxmlformats.org/officeDocument/2006/relationships/hyperlink" Target="https://meatophum.biz/report/accounting/account_statement?start_date=2026-07-01&amp;end_date=2026-07-31&amp;branch_id=21&amp;chart_of_account_id=75004" TargetMode="External"/><Relationship Id="rId12" Type="http://schemas.openxmlformats.org/officeDocument/2006/relationships/hyperlink" Target="https://meatophum.biz/report/accounting/account_statement?start_date=2026-01-01&amp;end_date=2026-01-31&amp;branch_id=21&amp;chart_of_account_id=74481" TargetMode="External"/><Relationship Id="rId33" Type="http://schemas.openxmlformats.org/officeDocument/2006/relationships/hyperlink" Target="https://meatophum.biz/report/accounting/account_statement?start_date=2026-01-01&amp;end_date=2026-01-31&amp;branch_id=21&amp;chart_of_account_id=75004" TargetMode="External"/><Relationship Id="rId108" Type="http://schemas.openxmlformats.org/officeDocument/2006/relationships/hyperlink" Target="https://meatophum.biz/report/accounting/account_statement?start_date=2026-06-01&amp;end_date=2026-06-30&amp;branch_id=21&amp;chart_of_account_id=74481" TargetMode="External"/><Relationship Id="rId129" Type="http://schemas.openxmlformats.org/officeDocument/2006/relationships/hyperlink" Target="https://meatophum.biz/report/accounting/account_statement?start_date=2026-06-01&amp;end_date=2026-06-30&amp;branch_id=21&amp;chart_of_account_id=75130" TargetMode="External"/><Relationship Id="rId54" Type="http://schemas.openxmlformats.org/officeDocument/2006/relationships/hyperlink" Target="https://meatophum.biz/report/accounting/account_statement?start_date=2026-05-01&amp;end_date=2026-05-31&amp;branch_id=21&amp;chart_of_account_id=74610" TargetMode="External"/><Relationship Id="rId75" Type="http://schemas.openxmlformats.org/officeDocument/2006/relationships/hyperlink" Target="https://meatophum.biz/report/accounting/account_statement?start_date=2026-05-01&amp;end_date=2026-05-31&amp;branch_id=21&amp;chart_of_account_id=74745" TargetMode="External"/><Relationship Id="rId96" Type="http://schemas.openxmlformats.org/officeDocument/2006/relationships/hyperlink" Target="https://meatophum.biz/report/accounting/account_statement?start_date=2026-05-01&amp;end_date=2026-05-31&amp;branch_id=21&amp;chart_of_account_id=75224" TargetMode="External"/><Relationship Id="rId140" Type="http://schemas.openxmlformats.org/officeDocument/2006/relationships/hyperlink" Target="https://meatophum.biz/report/accounting/account_statement?start_date=2026-06-01&amp;end_date=2026-06-30&amp;branch_id=21&amp;chart_of_account_id=75216" TargetMode="External"/><Relationship Id="rId161" Type="http://schemas.openxmlformats.org/officeDocument/2006/relationships/hyperlink" Target="https://meatophum.biz/report/accounting/account_statement?start_date=2026-06-01&amp;end_date=2026-06-30&amp;branch_id=21&amp;chart_of_account_id=74846" TargetMode="External"/><Relationship Id="rId182" Type="http://schemas.openxmlformats.org/officeDocument/2006/relationships/hyperlink" Target="https://meatophum.biz/report/accounting/account_statement?start_date=2026-07-01&amp;end_date=2026-07-31&amp;branch_id=21&amp;chart_of_account_id=74923" TargetMode="External"/><Relationship Id="rId217" Type="http://schemas.openxmlformats.org/officeDocument/2006/relationships/hyperlink" Target="https://meatophum.biz/report/accounting/account_statement?start_date=2026-07-01&amp;end_date=2026-07-31&amp;branch_id=21&amp;chart_of_account_id=75116" TargetMode="External"/><Relationship Id="rId6" Type="http://schemas.openxmlformats.org/officeDocument/2006/relationships/hyperlink" Target="https://meatophum.biz/report/accounting/account_statement?start_date=2026-01-01&amp;end_date=2026-01-31&amp;branch_id=21&amp;chart_of_account_id=74145" TargetMode="External"/><Relationship Id="rId238" Type="http://schemas.openxmlformats.org/officeDocument/2006/relationships/hyperlink" Target="https://meatophum.biz/report/accounting/account_statement?start_date=2026-07-01&amp;end_date=2026-07-31&amp;branch_id=21&amp;chart_of_account_id=75034" TargetMode="External"/><Relationship Id="rId23" Type="http://schemas.openxmlformats.org/officeDocument/2006/relationships/hyperlink" Target="https://meatophum.biz/report/accounting/account_statement?start_date=2026-01-01&amp;end_date=2026-01-31&amp;branch_id=21&amp;chart_of_account_id=74745" TargetMode="External"/><Relationship Id="rId119" Type="http://schemas.openxmlformats.org/officeDocument/2006/relationships/hyperlink" Target="https://meatophum.biz/report/accounting/account_statement?start_date=2026-06-01&amp;end_date=2026-06-30&amp;branch_id=21&amp;chart_of_account_id=74946" TargetMode="External"/><Relationship Id="rId44" Type="http://schemas.openxmlformats.org/officeDocument/2006/relationships/hyperlink" Target="https://meatophum.biz/report/accounting/account_statement?start_date=2026-05-01&amp;end_date=2026-05-31&amp;branch_id=21&amp;chart_of_account_id=74480" TargetMode="External"/><Relationship Id="rId65" Type="http://schemas.openxmlformats.org/officeDocument/2006/relationships/hyperlink" Target="https://meatophum.biz/report/accounting/account_statement?start_date=2026-05-01&amp;end_date=2026-05-31&amp;branch_id=21&amp;chart_of_account_id=75216" TargetMode="External"/><Relationship Id="rId86" Type="http://schemas.openxmlformats.org/officeDocument/2006/relationships/hyperlink" Target="https://meatophum.biz/report/accounting/account_statement?start_date=2026-05-01&amp;end_date=2026-05-31&amp;branch_id=21&amp;chart_of_account_id=75004" TargetMode="External"/><Relationship Id="rId130" Type="http://schemas.openxmlformats.org/officeDocument/2006/relationships/hyperlink" Target="https://meatophum.biz/report/accounting/account_statement?start_date=2026-06-01&amp;end_date=2026-06-30&amp;branch_id=21&amp;chart_of_account_id=75130" TargetMode="External"/><Relationship Id="rId151" Type="http://schemas.openxmlformats.org/officeDocument/2006/relationships/hyperlink" Target="https://meatophum.biz/report/accounting/account_statement?start_date=2026-06-01&amp;end_date=2026-06-30&amp;branch_id=21&amp;chart_of_account_id=74749" TargetMode="External"/><Relationship Id="rId172" Type="http://schemas.openxmlformats.org/officeDocument/2006/relationships/hyperlink" Target="https://meatophum.biz/report/accounting/account_statement?start_date=2026-07-01&amp;end_date=2026-07-31&amp;branch_id=21&amp;chart_of_account_id=74145" TargetMode="External"/><Relationship Id="rId193" Type="http://schemas.openxmlformats.org/officeDocument/2006/relationships/hyperlink" Target="https://meatophum.biz/report/accounting/account_statement?start_date=2026-07-01&amp;end_date=2026-07-31&amp;branch_id=21&amp;chart_of_account_id=75098" TargetMode="External"/><Relationship Id="rId207" Type="http://schemas.openxmlformats.org/officeDocument/2006/relationships/hyperlink" Target="https://meatophum.biz/report/accounting/account_statement?start_date=2026-07-01&amp;end_date=2026-07-31&amp;branch_id=21&amp;chart_of_account_id=80140" TargetMode="External"/><Relationship Id="rId228" Type="http://schemas.openxmlformats.org/officeDocument/2006/relationships/hyperlink" Target="https://meatophum.biz/report/accounting/account_statement?start_date=2026-07-01&amp;end_date=2026-07-31&amp;branch_id=21&amp;chart_of_account_id=75004" TargetMode="External"/><Relationship Id="rId13" Type="http://schemas.openxmlformats.org/officeDocument/2006/relationships/hyperlink" Target="https://meatophum.biz/report/accounting/account_statement?start_date=2026-01-01&amp;end_date=2026-01-31&amp;branch_id=21&amp;chart_of_account_id=75216" TargetMode="External"/><Relationship Id="rId109" Type="http://schemas.openxmlformats.org/officeDocument/2006/relationships/hyperlink" Target="https://meatophum.biz/report/accounting/account_statement?start_date=2026-06-01&amp;end_date=2026-06-30&amp;branch_id=21&amp;chart_of_account_id=74005" TargetMode="External"/><Relationship Id="rId34" Type="http://schemas.openxmlformats.org/officeDocument/2006/relationships/hyperlink" Target="https://meatophum.biz/report/accounting/account_statement?start_date=2026-01-01&amp;end_date=2026-01-31&amp;branch_id=21&amp;chart_of_account_id=75004" TargetMode="External"/><Relationship Id="rId55" Type="http://schemas.openxmlformats.org/officeDocument/2006/relationships/hyperlink" Target="https://meatophum.biz/report/accounting/account_statement?start_date=2026-05-01&amp;end_date=2026-05-31&amp;branch_id=21&amp;chart_of_account_id=74610" TargetMode="External"/><Relationship Id="rId76" Type="http://schemas.openxmlformats.org/officeDocument/2006/relationships/hyperlink" Target="https://meatophum.biz/report/accounting/account_statement?start_date=2026-05-01&amp;end_date=2026-05-31&amp;branch_id=21&amp;chart_of_account_id=74745" TargetMode="External"/><Relationship Id="rId97" Type="http://schemas.openxmlformats.org/officeDocument/2006/relationships/hyperlink" Target="https://meatophum.biz/report/accounting/account_statement?start_date=2026-06-01&amp;end_date=2026-06-30&amp;branch_id=21&amp;chart_of_account_id=74480" TargetMode="External"/><Relationship Id="rId120" Type="http://schemas.openxmlformats.org/officeDocument/2006/relationships/hyperlink" Target="https://meatophum.biz/report/accounting/account_statement?start_date=2026-06-01&amp;end_date=2026-06-30&amp;branch_id=21&amp;chart_of_account_id=74946" TargetMode="External"/><Relationship Id="rId141" Type="http://schemas.openxmlformats.org/officeDocument/2006/relationships/hyperlink" Target="https://meatophum.biz/report/accounting/account_statement?start_date=2026-06-01&amp;end_date=2026-06-30&amp;branch_id=21&amp;chart_of_account_id=80140" TargetMode="External"/><Relationship Id="rId7" Type="http://schemas.openxmlformats.org/officeDocument/2006/relationships/hyperlink" Target="https://meatophum.biz/report/accounting/account_statement?start_date=2026-01-01&amp;end_date=2026-01-31&amp;branch_id=21&amp;chart_of_account_id=74145" TargetMode="External"/><Relationship Id="rId162" Type="http://schemas.openxmlformats.org/officeDocument/2006/relationships/hyperlink" Target="https://meatophum.biz/report/accounting/account_statement?start_date=2026-06-01&amp;end_date=2026-06-30&amp;branch_id=21&amp;chart_of_account_id=74846" TargetMode="External"/><Relationship Id="rId183" Type="http://schemas.openxmlformats.org/officeDocument/2006/relationships/hyperlink" Target="https://meatophum.biz/report/accounting/account_statement?start_date=2026-07-01&amp;end_date=2026-07-31&amp;branch_id=21&amp;chart_of_account_id=74923" TargetMode="External"/><Relationship Id="rId218" Type="http://schemas.openxmlformats.org/officeDocument/2006/relationships/hyperlink" Target="https://meatophum.biz/report/accounting/account_statement?start_date=2026-07-01&amp;end_date=2026-07-31&amp;branch_id=21&amp;chart_of_account_id=75116" TargetMode="External"/><Relationship Id="rId239" Type="http://schemas.openxmlformats.org/officeDocument/2006/relationships/hyperlink" Target="https://meatophum.biz/report/accounting/account_statement?start_date=2026-07-01&amp;end_date=2026-07-31&amp;branch_id=21&amp;chart_of_account_id=75034" TargetMode="External"/><Relationship Id="rId24" Type="http://schemas.openxmlformats.org/officeDocument/2006/relationships/hyperlink" Target="https://meatophum.biz/report/accounting/account_statement?start_date=2026-01-01&amp;end_date=2026-01-31&amp;branch_id=21&amp;chart_of_account_id=74745" TargetMode="External"/><Relationship Id="rId45" Type="http://schemas.openxmlformats.org/officeDocument/2006/relationships/hyperlink" Target="https://meatophum.biz/report/accounting/account_statement?start_date=2026-05-01&amp;end_date=2026-05-31&amp;branch_id=21&amp;chart_of_account_id=74145" TargetMode="External"/><Relationship Id="rId66" Type="http://schemas.openxmlformats.org/officeDocument/2006/relationships/hyperlink" Target="https://meatophum.biz/report/accounting/account_statement?start_date=2026-05-01&amp;end_date=2026-05-31&amp;branch_id=21&amp;chart_of_account_id=75216" TargetMode="External"/><Relationship Id="rId87" Type="http://schemas.openxmlformats.org/officeDocument/2006/relationships/hyperlink" Target="https://meatophum.biz/report/accounting/account_statement?start_date=2026-05-01&amp;end_date=2026-05-31&amp;branch_id=21&amp;chart_of_account_id=75004" TargetMode="External"/><Relationship Id="rId110" Type="http://schemas.openxmlformats.org/officeDocument/2006/relationships/hyperlink" Target="https://meatophum.biz/report/accounting/account_statement?start_date=2026-06-01&amp;end_date=2026-06-30&amp;branch_id=21&amp;chart_of_account_id=74005" TargetMode="External"/><Relationship Id="rId131" Type="http://schemas.openxmlformats.org/officeDocument/2006/relationships/hyperlink" Target="https://meatophum.biz/report/accounting/account_statement?start_date=2026-06-01&amp;end_date=2026-06-30&amp;branch_id=21&amp;chart_of_account_id=75130" TargetMode="External"/><Relationship Id="rId152" Type="http://schemas.openxmlformats.org/officeDocument/2006/relationships/hyperlink" Target="https://meatophum.biz/report/accounting/account_statement?start_date=2026-06-01&amp;end_date=2026-06-30&amp;branch_id=21&amp;chart_of_account_id=74749" TargetMode="External"/><Relationship Id="rId173" Type="http://schemas.openxmlformats.org/officeDocument/2006/relationships/hyperlink" Target="https://meatophum.biz/report/accounting/account_statement?start_date=2026-07-01&amp;end_date=2026-07-31&amp;branch_id=21&amp;chart_of_account_id=74481" TargetMode="External"/><Relationship Id="rId194" Type="http://schemas.openxmlformats.org/officeDocument/2006/relationships/hyperlink" Target="https://meatophum.biz/report/accounting/account_statement?start_date=2026-07-01&amp;end_date=2026-07-31&amp;branch_id=21&amp;chart_of_account_id=75098" TargetMode="External"/><Relationship Id="rId208" Type="http://schemas.openxmlformats.org/officeDocument/2006/relationships/hyperlink" Target="https://meatophum.biz/report/accounting/account_statement?start_date=2026-07-01&amp;end_date=2026-07-31&amp;branch_id=21&amp;chart_of_account_id=80140" TargetMode="External"/><Relationship Id="rId229" Type="http://schemas.openxmlformats.org/officeDocument/2006/relationships/hyperlink" Target="https://meatophum.biz/report/accounting/account_statement?start_date=2026-07-01&amp;end_date=2026-07-31&amp;branch_id=21&amp;chart_of_account_id=74846" TargetMode="External"/><Relationship Id="rId240" Type="http://schemas.openxmlformats.org/officeDocument/2006/relationships/hyperlink" Target="https://meatophum.biz/report/accounting/account_statement?start_date=2026-07-01&amp;end_date=2026-07-31&amp;branch_id=21&amp;chart_of_account_id=75034" TargetMode="External"/><Relationship Id="rId14" Type="http://schemas.openxmlformats.org/officeDocument/2006/relationships/hyperlink" Target="https://meatophum.biz/report/accounting/account_statement?start_date=2026-01-01&amp;end_date=2026-01-31&amp;branch_id=21&amp;chart_of_account_id=75216" TargetMode="External"/><Relationship Id="rId35" Type="http://schemas.openxmlformats.org/officeDocument/2006/relationships/hyperlink" Target="https://meatophum.biz/report/accounting/account_statement?start_date=2026-01-01&amp;end_date=2026-01-31&amp;branch_id=21&amp;chart_of_account_id=75004" TargetMode="External"/><Relationship Id="rId56" Type="http://schemas.openxmlformats.org/officeDocument/2006/relationships/hyperlink" Target="https://meatophum.biz/report/accounting/account_statement?start_date=2026-05-01&amp;end_date=2026-05-31&amp;branch_id=21&amp;chart_of_account_id=74610" TargetMode="External"/><Relationship Id="rId77" Type="http://schemas.openxmlformats.org/officeDocument/2006/relationships/hyperlink" Target="https://meatophum.biz/report/accounting/account_statement?start_date=2026-05-01&amp;end_date=2026-05-31&amp;branch_id=21&amp;chart_of_account_id=74749" TargetMode="External"/><Relationship Id="rId100" Type="http://schemas.openxmlformats.org/officeDocument/2006/relationships/hyperlink" Target="https://meatophum.biz/report/accounting/account_statement?start_date=2026-06-01&amp;end_date=2026-06-30&amp;branch_id=21&amp;chart_of_account_id=74480" TargetMode="External"/><Relationship Id="rId8" Type="http://schemas.openxmlformats.org/officeDocument/2006/relationships/hyperlink" Target="https://meatophum.biz/report/accounting/account_statement?start_date=2026-01-01&amp;end_date=2026-01-31&amp;branch_id=21&amp;chart_of_account_id=74145" TargetMode="External"/><Relationship Id="rId98" Type="http://schemas.openxmlformats.org/officeDocument/2006/relationships/hyperlink" Target="https://meatophum.biz/report/accounting/account_statement?start_date=2026-06-01&amp;end_date=2026-06-30&amp;branch_id=21&amp;chart_of_account_id=74480" TargetMode="External"/><Relationship Id="rId121" Type="http://schemas.openxmlformats.org/officeDocument/2006/relationships/hyperlink" Target="https://meatophum.biz/report/accounting/account_statement?start_date=2026-06-01&amp;end_date=2026-06-30&amp;branch_id=21&amp;chart_of_account_id=74945" TargetMode="External"/><Relationship Id="rId142" Type="http://schemas.openxmlformats.org/officeDocument/2006/relationships/hyperlink" Target="https://meatophum.biz/report/accounting/account_statement?start_date=2026-06-01&amp;end_date=2026-06-30&amp;branch_id=21&amp;chart_of_account_id=80140" TargetMode="External"/><Relationship Id="rId163" Type="http://schemas.openxmlformats.org/officeDocument/2006/relationships/hyperlink" Target="https://meatophum.biz/report/accounting/account_statement?start_date=2026-06-01&amp;end_date=2026-06-30&amp;branch_id=21&amp;chart_of_account_id=74846" TargetMode="External"/><Relationship Id="rId184" Type="http://schemas.openxmlformats.org/officeDocument/2006/relationships/hyperlink" Target="https://meatophum.biz/report/accounting/account_statement?start_date=2026-07-01&amp;end_date=2026-07-31&amp;branch_id=21&amp;chart_of_account_id=74923" TargetMode="External"/><Relationship Id="rId219" Type="http://schemas.openxmlformats.org/officeDocument/2006/relationships/hyperlink" Target="https://meatophum.biz/report/accounting/account_statement?start_date=2026-07-01&amp;end_date=2026-07-31&amp;branch_id=21&amp;chart_of_account_id=75116" TargetMode="External"/><Relationship Id="rId230" Type="http://schemas.openxmlformats.org/officeDocument/2006/relationships/hyperlink" Target="https://meatophum.biz/report/accounting/account_statement?start_date=2026-07-01&amp;end_date=2026-07-31&amp;branch_id=21&amp;chart_of_account_id=74846" TargetMode="External"/><Relationship Id="rId25" Type="http://schemas.openxmlformats.org/officeDocument/2006/relationships/hyperlink" Target="https://meatophum.biz/report/accounting/account_statement?start_date=2026-01-01&amp;end_date=2026-01-31&amp;branch_id=21&amp;chart_of_account_id=74749" TargetMode="External"/><Relationship Id="rId46" Type="http://schemas.openxmlformats.org/officeDocument/2006/relationships/hyperlink" Target="https://meatophum.biz/report/accounting/account_statement?start_date=2026-05-01&amp;end_date=2026-05-31&amp;branch_id=21&amp;chart_of_account_id=74145" TargetMode="External"/><Relationship Id="rId67" Type="http://schemas.openxmlformats.org/officeDocument/2006/relationships/hyperlink" Target="https://meatophum.biz/report/accounting/account_statement?start_date=2026-05-01&amp;end_date=2026-05-31&amp;branch_id=21&amp;chart_of_account_id=75216" TargetMode="External"/><Relationship Id="rId88" Type="http://schemas.openxmlformats.org/officeDocument/2006/relationships/hyperlink" Target="https://meatophum.biz/report/accounting/account_statement?start_date=2026-05-01&amp;end_date=2026-05-31&amp;branch_id=21&amp;chart_of_account_id=75004" TargetMode="External"/><Relationship Id="rId111" Type="http://schemas.openxmlformats.org/officeDocument/2006/relationships/hyperlink" Target="https://meatophum.biz/report/accounting/account_statement?start_date=2026-06-01&amp;end_date=2026-06-30&amp;branch_id=21&amp;chart_of_account_id=74005" TargetMode="External"/><Relationship Id="rId132" Type="http://schemas.openxmlformats.org/officeDocument/2006/relationships/hyperlink" Target="https://meatophum.biz/report/accounting/account_statement?start_date=2026-06-01&amp;end_date=2026-06-30&amp;branch_id=21&amp;chart_of_account_id=75130" TargetMode="External"/><Relationship Id="rId153" Type="http://schemas.openxmlformats.org/officeDocument/2006/relationships/hyperlink" Target="https://meatophum.biz/report/accounting/account_statement?start_date=2026-06-01&amp;end_date=2026-06-30&amp;branch_id=21&amp;chart_of_account_id=88652" TargetMode="External"/><Relationship Id="rId174" Type="http://schemas.openxmlformats.org/officeDocument/2006/relationships/hyperlink" Target="https://meatophum.biz/report/accounting/account_statement?start_date=2026-07-01&amp;end_date=2026-07-31&amp;branch_id=21&amp;chart_of_account_id=74481" TargetMode="External"/><Relationship Id="rId195" Type="http://schemas.openxmlformats.org/officeDocument/2006/relationships/hyperlink" Target="https://meatophum.biz/report/accounting/account_statement?start_date=2026-07-01&amp;end_date=2026-07-31&amp;branch_id=21&amp;chart_of_account_id=75098" TargetMode="External"/><Relationship Id="rId209" Type="http://schemas.openxmlformats.org/officeDocument/2006/relationships/hyperlink" Target="https://meatophum.biz/report/accounting/account_statement?start_date=2026-07-01&amp;end_date=2026-07-31&amp;branch_id=21&amp;chart_of_account_id=74745" TargetMode="External"/><Relationship Id="rId190" Type="http://schemas.openxmlformats.org/officeDocument/2006/relationships/hyperlink" Target="https://meatophum.biz/report/accounting/account_statement?start_date=2026-07-01&amp;end_date=2026-07-31&amp;branch_id=21&amp;chart_of_account_id=74945" TargetMode="External"/><Relationship Id="rId204" Type="http://schemas.openxmlformats.org/officeDocument/2006/relationships/hyperlink" Target="https://meatophum.biz/report/accounting/account_statement?start_date=2026-07-01&amp;end_date=2026-07-31&amp;branch_id=21&amp;chart_of_account_id=75216" TargetMode="External"/><Relationship Id="rId220" Type="http://schemas.openxmlformats.org/officeDocument/2006/relationships/hyperlink" Target="https://meatophum.biz/report/accounting/account_statement?start_date=2026-07-01&amp;end_date=2026-07-31&amp;branch_id=21&amp;chart_of_account_id=75116" TargetMode="External"/><Relationship Id="rId225" Type="http://schemas.openxmlformats.org/officeDocument/2006/relationships/hyperlink" Target="https://meatophum.biz/report/accounting/account_statement?start_date=2026-07-01&amp;end_date=2026-07-31&amp;branch_id=21&amp;chart_of_account_id=75004" TargetMode="External"/><Relationship Id="rId15" Type="http://schemas.openxmlformats.org/officeDocument/2006/relationships/hyperlink" Target="https://meatophum.biz/report/accounting/account_statement?start_date=2026-01-01&amp;end_date=2026-01-31&amp;branch_id=21&amp;chart_of_account_id=75216" TargetMode="External"/><Relationship Id="rId36" Type="http://schemas.openxmlformats.org/officeDocument/2006/relationships/hyperlink" Target="https://meatophum.biz/report/accounting/account_statement?start_date=2026-01-01&amp;end_date=2026-01-31&amp;branch_id=21&amp;chart_of_account_id=75004" TargetMode="External"/><Relationship Id="rId57" Type="http://schemas.openxmlformats.org/officeDocument/2006/relationships/hyperlink" Target="https://meatophum.biz/report/accounting/account_statement?start_date=2026-05-01&amp;end_date=2026-05-31&amp;branch_id=21&amp;chart_of_account_id=74005" TargetMode="External"/><Relationship Id="rId106" Type="http://schemas.openxmlformats.org/officeDocument/2006/relationships/hyperlink" Target="https://meatophum.biz/report/accounting/account_statement?start_date=2026-06-01&amp;end_date=2026-06-30&amp;branch_id=21&amp;chart_of_account_id=74481" TargetMode="External"/><Relationship Id="rId127" Type="http://schemas.openxmlformats.org/officeDocument/2006/relationships/hyperlink" Target="https://meatophum.biz/report/accounting/account_statement?start_date=2026-06-01&amp;end_date=2026-06-30&amp;branch_id=21&amp;chart_of_account_id=75129" TargetMode="External"/><Relationship Id="rId10" Type="http://schemas.openxmlformats.org/officeDocument/2006/relationships/hyperlink" Target="https://meatophum.biz/report/accounting/account_statement?start_date=2026-01-01&amp;end_date=2026-01-31&amp;branch_id=21&amp;chart_of_account_id=74481" TargetMode="External"/><Relationship Id="rId31" Type="http://schemas.openxmlformats.org/officeDocument/2006/relationships/hyperlink" Target="https://meatophum.biz/report/accounting/account_statement?start_date=2026-01-01&amp;end_date=2026-01-31&amp;branch_id=21&amp;chart_of_account_id=88652" TargetMode="External"/><Relationship Id="rId52" Type="http://schemas.openxmlformats.org/officeDocument/2006/relationships/hyperlink" Target="https://meatophum.biz/report/accounting/account_statement?start_date=2026-05-01&amp;end_date=2026-05-31&amp;branch_id=21&amp;chart_of_account_id=74481" TargetMode="External"/><Relationship Id="rId73" Type="http://schemas.openxmlformats.org/officeDocument/2006/relationships/hyperlink" Target="https://meatophum.biz/report/accounting/account_statement?start_date=2026-05-01&amp;end_date=2026-05-31&amp;branch_id=21&amp;chart_of_account_id=74745" TargetMode="External"/><Relationship Id="rId78" Type="http://schemas.openxmlformats.org/officeDocument/2006/relationships/hyperlink" Target="https://meatophum.biz/report/accounting/account_statement?start_date=2026-05-01&amp;end_date=2026-05-31&amp;branch_id=21&amp;chart_of_account_id=74749" TargetMode="External"/><Relationship Id="rId94" Type="http://schemas.openxmlformats.org/officeDocument/2006/relationships/hyperlink" Target="https://meatophum.biz/report/accounting/account_statement?start_date=2026-05-01&amp;end_date=2026-05-31&amp;branch_id=21&amp;chart_of_account_id=75224" TargetMode="External"/><Relationship Id="rId99" Type="http://schemas.openxmlformats.org/officeDocument/2006/relationships/hyperlink" Target="https://meatophum.biz/report/accounting/account_statement?start_date=2026-06-01&amp;end_date=2026-06-30&amp;branch_id=21&amp;chart_of_account_id=74480" TargetMode="External"/><Relationship Id="rId101" Type="http://schemas.openxmlformats.org/officeDocument/2006/relationships/hyperlink" Target="https://meatophum.biz/report/accounting/account_statement?start_date=2026-06-01&amp;end_date=2026-06-30&amp;branch_id=21&amp;chart_of_account_id=74145" TargetMode="External"/><Relationship Id="rId122" Type="http://schemas.openxmlformats.org/officeDocument/2006/relationships/hyperlink" Target="https://meatophum.biz/report/accounting/account_statement?start_date=2026-06-01&amp;end_date=2026-06-30&amp;branch_id=21&amp;chart_of_account_id=74945" TargetMode="External"/><Relationship Id="rId143" Type="http://schemas.openxmlformats.org/officeDocument/2006/relationships/hyperlink" Target="https://meatophum.biz/report/accounting/account_statement?start_date=2026-06-01&amp;end_date=2026-06-30&amp;branch_id=21&amp;chart_of_account_id=80140" TargetMode="External"/><Relationship Id="rId148" Type="http://schemas.openxmlformats.org/officeDocument/2006/relationships/hyperlink" Target="https://meatophum.biz/report/accounting/account_statement?start_date=2026-06-01&amp;end_date=2026-06-30&amp;branch_id=21&amp;chart_of_account_id=74745" TargetMode="External"/><Relationship Id="rId164" Type="http://schemas.openxmlformats.org/officeDocument/2006/relationships/hyperlink" Target="https://meatophum.biz/report/accounting/account_statement?start_date=2026-06-01&amp;end_date=2026-06-30&amp;branch_id=21&amp;chart_of_account_id=74846" TargetMode="External"/><Relationship Id="rId169" Type="http://schemas.openxmlformats.org/officeDocument/2006/relationships/hyperlink" Target="https://meatophum.biz/report/accounting/account_statement?start_date=2026-07-01&amp;end_date=2026-07-31&amp;branch_id=21&amp;chart_of_account_id=74145" TargetMode="External"/><Relationship Id="rId185" Type="http://schemas.openxmlformats.org/officeDocument/2006/relationships/hyperlink" Target="https://meatophum.biz/report/accounting/account_statement?start_date=2026-07-01&amp;end_date=2026-07-31&amp;branch_id=21&amp;chart_of_account_id=74946" TargetMode="External"/><Relationship Id="rId4" Type="http://schemas.openxmlformats.org/officeDocument/2006/relationships/hyperlink" Target="https://meatophum.biz/report/accounting/account_statement?start_date=2026-01-01&amp;end_date=2026-01-31&amp;branch_id=21&amp;chart_of_account_id=74480" TargetMode="External"/><Relationship Id="rId9" Type="http://schemas.openxmlformats.org/officeDocument/2006/relationships/hyperlink" Target="https://meatophum.biz/report/accounting/account_statement?start_date=2026-01-01&amp;end_date=2026-01-31&amp;branch_id=21&amp;chart_of_account_id=74481" TargetMode="External"/><Relationship Id="rId180" Type="http://schemas.openxmlformats.org/officeDocument/2006/relationships/hyperlink" Target="https://meatophum.biz/report/accounting/account_statement?start_date=2026-07-01&amp;end_date=2026-07-31&amp;branch_id=21&amp;chart_of_account_id=74005" TargetMode="External"/><Relationship Id="rId210" Type="http://schemas.openxmlformats.org/officeDocument/2006/relationships/hyperlink" Target="https://meatophum.biz/report/accounting/account_statement?start_date=2026-07-01&amp;end_date=2026-07-31&amp;branch_id=21&amp;chart_of_account_id=74745" TargetMode="External"/><Relationship Id="rId215" Type="http://schemas.openxmlformats.org/officeDocument/2006/relationships/hyperlink" Target="https://meatophum.biz/report/accounting/account_statement?start_date=2026-07-01&amp;end_date=2026-07-31&amp;branch_id=21&amp;chart_of_account_id=74749" TargetMode="External"/><Relationship Id="rId236" Type="http://schemas.openxmlformats.org/officeDocument/2006/relationships/hyperlink" Target="https://meatophum.biz/report/accounting/account_statement?start_date=2026-07-01&amp;end_date=2026-07-31&amp;branch_id=21&amp;chart_of_account_id=75667" TargetMode="External"/><Relationship Id="rId26" Type="http://schemas.openxmlformats.org/officeDocument/2006/relationships/hyperlink" Target="https://meatophum.biz/report/accounting/account_statement?start_date=2026-01-01&amp;end_date=2026-01-31&amp;branch_id=21&amp;chart_of_account_id=74749" TargetMode="External"/><Relationship Id="rId231" Type="http://schemas.openxmlformats.org/officeDocument/2006/relationships/hyperlink" Target="https://meatophum.biz/report/accounting/account_statement?start_date=2026-07-01&amp;end_date=2026-07-31&amp;branch_id=21&amp;chart_of_account_id=74846" TargetMode="External"/><Relationship Id="rId47" Type="http://schemas.openxmlformats.org/officeDocument/2006/relationships/hyperlink" Target="https://meatophum.biz/report/accounting/account_statement?start_date=2026-05-01&amp;end_date=2026-05-31&amp;branch_id=21&amp;chart_of_account_id=74145" TargetMode="External"/><Relationship Id="rId68" Type="http://schemas.openxmlformats.org/officeDocument/2006/relationships/hyperlink" Target="https://meatophum.biz/report/accounting/account_statement?start_date=2026-05-01&amp;end_date=2026-05-31&amp;branch_id=21&amp;chart_of_account_id=75216" TargetMode="External"/><Relationship Id="rId89" Type="http://schemas.openxmlformats.org/officeDocument/2006/relationships/hyperlink" Target="https://meatophum.biz/report/accounting/account_statement?start_date=2026-05-01&amp;end_date=2026-05-31&amp;branch_id=21&amp;chart_of_account_id=74846" TargetMode="External"/><Relationship Id="rId112" Type="http://schemas.openxmlformats.org/officeDocument/2006/relationships/hyperlink" Target="https://meatophum.biz/report/accounting/account_statement?start_date=2026-06-01&amp;end_date=2026-06-30&amp;branch_id=21&amp;chart_of_account_id=74005" TargetMode="External"/><Relationship Id="rId133" Type="http://schemas.openxmlformats.org/officeDocument/2006/relationships/hyperlink" Target="https://meatophum.biz/report/accounting/account_statement?start_date=2026-06-01&amp;end_date=2026-06-30&amp;branch_id=21&amp;chart_of_account_id=75006" TargetMode="External"/><Relationship Id="rId154" Type="http://schemas.openxmlformats.org/officeDocument/2006/relationships/hyperlink" Target="https://meatophum.biz/report/accounting/account_statement?start_date=2026-06-01&amp;end_date=2026-06-30&amp;branch_id=21&amp;chart_of_account_id=88652" TargetMode="External"/><Relationship Id="rId175" Type="http://schemas.openxmlformats.org/officeDocument/2006/relationships/hyperlink" Target="https://meatophum.biz/report/accounting/account_statement?start_date=2026-07-01&amp;end_date=2026-07-31&amp;branch_id=21&amp;chart_of_account_id=74481" TargetMode="External"/><Relationship Id="rId196" Type="http://schemas.openxmlformats.org/officeDocument/2006/relationships/hyperlink" Target="https://meatophum.biz/report/accounting/account_statement?start_date=2026-07-01&amp;end_date=2026-07-31&amp;branch_id=21&amp;chart_of_account_id=75098" TargetMode="External"/><Relationship Id="rId200" Type="http://schemas.openxmlformats.org/officeDocument/2006/relationships/hyperlink" Target="https://meatophum.biz/report/accounting/account_statement?start_date=2026-07-01&amp;end_date=2026-07-31&amp;branch_id=21&amp;chart_of_account_id=75130" TargetMode="External"/><Relationship Id="rId16" Type="http://schemas.openxmlformats.org/officeDocument/2006/relationships/hyperlink" Target="https://meatophum.biz/report/accounting/account_statement?start_date=2026-01-01&amp;end_date=2026-01-31&amp;branch_id=21&amp;chart_of_account_id=75216" TargetMode="External"/><Relationship Id="rId221" Type="http://schemas.openxmlformats.org/officeDocument/2006/relationships/hyperlink" Target="https://meatophum.biz/report/accounting/account_statement?start_date=2026-07-01&amp;end_date=2026-07-31&amp;branch_id=21&amp;chart_of_account_id=88652" TargetMode="External"/><Relationship Id="rId37" Type="http://schemas.openxmlformats.org/officeDocument/2006/relationships/hyperlink" Target="https://meatophum.biz/report/accounting/account_statement?start_date=2026-01-01&amp;end_date=2026-01-31&amp;branch_id=21&amp;chart_of_account_id=74846" TargetMode="External"/><Relationship Id="rId58" Type="http://schemas.openxmlformats.org/officeDocument/2006/relationships/hyperlink" Target="https://meatophum.biz/report/accounting/account_statement?start_date=2026-05-01&amp;end_date=2026-05-31&amp;branch_id=21&amp;chart_of_account_id=74005" TargetMode="External"/><Relationship Id="rId79" Type="http://schemas.openxmlformats.org/officeDocument/2006/relationships/hyperlink" Target="https://meatophum.biz/report/accounting/account_statement?start_date=2026-05-01&amp;end_date=2026-05-31&amp;branch_id=21&amp;chart_of_account_id=74749" TargetMode="External"/><Relationship Id="rId102" Type="http://schemas.openxmlformats.org/officeDocument/2006/relationships/hyperlink" Target="https://meatophum.biz/report/accounting/account_statement?start_date=2026-06-01&amp;end_date=2026-06-30&amp;branch_id=21&amp;chart_of_account_id=74145" TargetMode="External"/><Relationship Id="rId123" Type="http://schemas.openxmlformats.org/officeDocument/2006/relationships/hyperlink" Target="https://meatophum.biz/report/accounting/account_statement?start_date=2026-06-01&amp;end_date=2026-06-30&amp;branch_id=21&amp;chart_of_account_id=74945" TargetMode="External"/><Relationship Id="rId144" Type="http://schemas.openxmlformats.org/officeDocument/2006/relationships/hyperlink" Target="https://meatophum.biz/report/accounting/account_statement?start_date=2026-06-01&amp;end_date=2026-06-30&amp;branch_id=21&amp;chart_of_account_id=80140" TargetMode="External"/><Relationship Id="rId90" Type="http://schemas.openxmlformats.org/officeDocument/2006/relationships/hyperlink" Target="https://meatophum.biz/report/accounting/account_statement?start_date=2026-05-01&amp;end_date=2026-05-31&amp;branch_id=21&amp;chart_of_account_id=74846" TargetMode="External"/><Relationship Id="rId165" Type="http://schemas.openxmlformats.org/officeDocument/2006/relationships/hyperlink" Target="https://meatophum.biz/report/accounting/account_statement?start_date=2026-07-01&amp;end_date=2026-07-31&amp;branch_id=21&amp;chart_of_account_id=74480" TargetMode="External"/><Relationship Id="rId186" Type="http://schemas.openxmlformats.org/officeDocument/2006/relationships/hyperlink" Target="https://meatophum.biz/report/accounting/account_statement?start_date=2026-07-01&amp;end_date=2026-07-31&amp;branch_id=21&amp;chart_of_account_id=74946" TargetMode="External"/><Relationship Id="rId211" Type="http://schemas.openxmlformats.org/officeDocument/2006/relationships/hyperlink" Target="https://meatophum.biz/report/accounting/account_statement?start_date=2026-07-01&amp;end_date=2026-07-31&amp;branch_id=21&amp;chart_of_account_id=74745" TargetMode="External"/><Relationship Id="rId232" Type="http://schemas.openxmlformats.org/officeDocument/2006/relationships/hyperlink" Target="https://meatophum.biz/report/accounting/account_statement?start_date=2026-07-01&amp;end_date=2026-07-31&amp;branch_id=21&amp;chart_of_account_id=74846" TargetMode="External"/><Relationship Id="rId27" Type="http://schemas.openxmlformats.org/officeDocument/2006/relationships/hyperlink" Target="https://meatophum.biz/report/accounting/account_statement?start_date=2026-01-01&amp;end_date=2026-01-31&amp;branch_id=21&amp;chart_of_account_id=74749" TargetMode="External"/><Relationship Id="rId48" Type="http://schemas.openxmlformats.org/officeDocument/2006/relationships/hyperlink" Target="https://meatophum.biz/report/accounting/account_statement?start_date=2026-05-01&amp;end_date=2026-05-31&amp;branch_id=21&amp;chart_of_account_id=74145" TargetMode="External"/><Relationship Id="rId69" Type="http://schemas.openxmlformats.org/officeDocument/2006/relationships/hyperlink" Target="https://meatophum.biz/report/accounting/account_statement?start_date=2026-05-01&amp;end_date=2026-05-31&amp;branch_id=21&amp;chart_of_account_id=80140" TargetMode="External"/><Relationship Id="rId113" Type="http://schemas.openxmlformats.org/officeDocument/2006/relationships/hyperlink" Target="https://meatophum.biz/report/accounting/account_statement?start_date=2026-06-01&amp;end_date=2026-06-30&amp;branch_id=21&amp;chart_of_account_id=74923" TargetMode="External"/><Relationship Id="rId134" Type="http://schemas.openxmlformats.org/officeDocument/2006/relationships/hyperlink" Target="https://meatophum.biz/report/accounting/account_statement?start_date=2026-06-01&amp;end_date=2026-06-30&amp;branch_id=21&amp;chart_of_account_id=75006" TargetMode="External"/><Relationship Id="rId80" Type="http://schemas.openxmlformats.org/officeDocument/2006/relationships/hyperlink" Target="https://meatophum.biz/report/accounting/account_statement?start_date=2026-05-01&amp;end_date=2026-05-31&amp;branch_id=21&amp;chart_of_account_id=74749" TargetMode="External"/><Relationship Id="rId155" Type="http://schemas.openxmlformats.org/officeDocument/2006/relationships/hyperlink" Target="https://meatophum.biz/report/accounting/account_statement?start_date=2026-06-01&amp;end_date=2026-06-30&amp;branch_id=21&amp;chart_of_account_id=88652" TargetMode="External"/><Relationship Id="rId176" Type="http://schemas.openxmlformats.org/officeDocument/2006/relationships/hyperlink" Target="https://meatophum.biz/report/accounting/account_statement?start_date=2026-07-01&amp;end_date=2026-07-31&amp;branch_id=21&amp;chart_of_account_id=74481" TargetMode="External"/><Relationship Id="rId197" Type="http://schemas.openxmlformats.org/officeDocument/2006/relationships/hyperlink" Target="https://meatophum.biz/report/accounting/account_statement?start_date=2026-07-01&amp;end_date=2026-07-31&amp;branch_id=21&amp;chart_of_account_id=75130" TargetMode="External"/><Relationship Id="rId201" Type="http://schemas.openxmlformats.org/officeDocument/2006/relationships/hyperlink" Target="https://meatophum.biz/report/accounting/account_statement?start_date=2026-07-01&amp;end_date=2026-07-31&amp;branch_id=21&amp;chart_of_account_id=75216" TargetMode="External"/><Relationship Id="rId222" Type="http://schemas.openxmlformats.org/officeDocument/2006/relationships/hyperlink" Target="https://meatophum.biz/report/accounting/account_statement?start_date=2026-07-01&amp;end_date=2026-07-31&amp;branch_id=21&amp;chart_of_account_id=88652" TargetMode="External"/><Relationship Id="rId17" Type="http://schemas.openxmlformats.org/officeDocument/2006/relationships/hyperlink" Target="https://meatophum.biz/report/accounting/account_statement?start_date=2026-01-01&amp;end_date=2026-01-31&amp;branch_id=21&amp;chart_of_account_id=80140" TargetMode="External"/><Relationship Id="rId38" Type="http://schemas.openxmlformats.org/officeDocument/2006/relationships/hyperlink" Target="https://meatophum.biz/report/accounting/account_statement?start_date=2026-01-01&amp;end_date=2026-01-31&amp;branch_id=21&amp;chart_of_account_id=74846" TargetMode="External"/><Relationship Id="rId59" Type="http://schemas.openxmlformats.org/officeDocument/2006/relationships/hyperlink" Target="https://meatophum.biz/report/accounting/account_statement?start_date=2026-05-01&amp;end_date=2026-05-31&amp;branch_id=21&amp;chart_of_account_id=74005" TargetMode="External"/><Relationship Id="rId103" Type="http://schemas.openxmlformats.org/officeDocument/2006/relationships/hyperlink" Target="https://meatophum.biz/report/accounting/account_statement?start_date=2026-06-01&amp;end_date=2026-06-30&amp;branch_id=21&amp;chart_of_account_id=74145" TargetMode="External"/><Relationship Id="rId124" Type="http://schemas.openxmlformats.org/officeDocument/2006/relationships/hyperlink" Target="https://meatophum.biz/report/accounting/account_statement?start_date=2026-06-01&amp;end_date=2026-06-30&amp;branch_id=21&amp;chart_of_account_id=74945" TargetMode="External"/><Relationship Id="rId70" Type="http://schemas.openxmlformats.org/officeDocument/2006/relationships/hyperlink" Target="https://meatophum.biz/report/accounting/account_statement?start_date=2026-05-01&amp;end_date=2026-05-31&amp;branch_id=21&amp;chart_of_account_id=80140" TargetMode="External"/><Relationship Id="rId91" Type="http://schemas.openxmlformats.org/officeDocument/2006/relationships/hyperlink" Target="https://meatophum.biz/report/accounting/account_statement?start_date=2026-05-01&amp;end_date=2026-05-31&amp;branch_id=21&amp;chart_of_account_id=74846" TargetMode="External"/><Relationship Id="rId145" Type="http://schemas.openxmlformats.org/officeDocument/2006/relationships/hyperlink" Target="https://meatophum.biz/report/accounting/account_statement?start_date=2026-06-01&amp;end_date=2026-06-30&amp;branch_id=21&amp;chart_of_account_id=74745" TargetMode="External"/><Relationship Id="rId166" Type="http://schemas.openxmlformats.org/officeDocument/2006/relationships/hyperlink" Target="https://meatophum.biz/report/accounting/account_statement?start_date=2026-07-01&amp;end_date=2026-07-31&amp;branch_id=21&amp;chart_of_account_id=74480" TargetMode="External"/><Relationship Id="rId187" Type="http://schemas.openxmlformats.org/officeDocument/2006/relationships/hyperlink" Target="https://meatophum.biz/report/accounting/account_statement?start_date=2026-07-01&amp;end_date=2026-07-31&amp;branch_id=21&amp;chart_of_account_id=74946" TargetMode="External"/><Relationship Id="rId1" Type="http://schemas.openxmlformats.org/officeDocument/2006/relationships/hyperlink" Target="https://meatophum.biz/report/accounting/account_statement?start_date=2026-01-01&amp;end_date=2026-01-31&amp;branch_id=21&amp;chart_of_account_id=74480" TargetMode="External"/><Relationship Id="rId212" Type="http://schemas.openxmlformats.org/officeDocument/2006/relationships/hyperlink" Target="https://meatophum.biz/report/accounting/account_statement?start_date=2026-07-01&amp;end_date=2026-07-31&amp;branch_id=21&amp;chart_of_account_id=74745" TargetMode="External"/><Relationship Id="rId233" Type="http://schemas.openxmlformats.org/officeDocument/2006/relationships/hyperlink" Target="https://meatophum.biz/report/accounting/account_statement?start_date=2026-07-01&amp;end_date=2026-07-31&amp;branch_id=21&amp;chart_of_account_id=75667" TargetMode="External"/><Relationship Id="rId28" Type="http://schemas.openxmlformats.org/officeDocument/2006/relationships/hyperlink" Target="https://meatophum.biz/report/accounting/account_statement?start_date=2026-01-01&amp;end_date=2026-01-31&amp;branch_id=21&amp;chart_of_account_id=74749" TargetMode="External"/><Relationship Id="rId49" Type="http://schemas.openxmlformats.org/officeDocument/2006/relationships/hyperlink" Target="https://meatophum.biz/report/accounting/account_statement?start_date=2026-05-01&amp;end_date=2026-05-31&amp;branch_id=21&amp;chart_of_account_id=74481" TargetMode="External"/><Relationship Id="rId114" Type="http://schemas.openxmlformats.org/officeDocument/2006/relationships/hyperlink" Target="https://meatophum.biz/report/accounting/account_statement?start_date=2026-06-01&amp;end_date=2026-06-30&amp;branch_id=21&amp;chart_of_account_id=74923" TargetMode="External"/><Relationship Id="rId60" Type="http://schemas.openxmlformats.org/officeDocument/2006/relationships/hyperlink" Target="https://meatophum.biz/report/accounting/account_statement?start_date=2026-05-01&amp;end_date=2026-05-31&amp;branch_id=21&amp;chart_of_account_id=74005" TargetMode="External"/><Relationship Id="rId81" Type="http://schemas.openxmlformats.org/officeDocument/2006/relationships/hyperlink" Target="https://meatophum.biz/report/accounting/account_statement?start_date=2026-05-01&amp;end_date=2026-05-31&amp;branch_id=21&amp;chart_of_account_id=88652" TargetMode="External"/><Relationship Id="rId135" Type="http://schemas.openxmlformats.org/officeDocument/2006/relationships/hyperlink" Target="https://meatophum.biz/report/accounting/account_statement?start_date=2026-06-01&amp;end_date=2026-06-30&amp;branch_id=21&amp;chart_of_account_id=75006" TargetMode="External"/><Relationship Id="rId156" Type="http://schemas.openxmlformats.org/officeDocument/2006/relationships/hyperlink" Target="https://meatophum.biz/report/accounting/account_statement?start_date=2026-06-01&amp;end_date=2026-06-30&amp;branch_id=21&amp;chart_of_account_id=88652" TargetMode="External"/><Relationship Id="rId177" Type="http://schemas.openxmlformats.org/officeDocument/2006/relationships/hyperlink" Target="https://meatophum.biz/report/accounting/account_statement?start_date=2026-07-01&amp;end_date=2026-07-31&amp;branch_id=21&amp;chart_of_account_id=74005" TargetMode="External"/><Relationship Id="rId198" Type="http://schemas.openxmlformats.org/officeDocument/2006/relationships/hyperlink" Target="https://meatophum.biz/report/accounting/account_statement?start_date=2026-07-01&amp;end_date=2026-07-31&amp;branch_id=21&amp;chart_of_account_id=75130" TargetMode="External"/><Relationship Id="rId202" Type="http://schemas.openxmlformats.org/officeDocument/2006/relationships/hyperlink" Target="https://meatophum.biz/report/accounting/account_statement?start_date=2026-07-01&amp;end_date=2026-07-31&amp;branch_id=21&amp;chart_of_account_id=75216" TargetMode="External"/><Relationship Id="rId223" Type="http://schemas.openxmlformats.org/officeDocument/2006/relationships/hyperlink" Target="https://meatophum.biz/report/accounting/account_statement?start_date=2026-07-01&amp;end_date=2026-07-31&amp;branch_id=21&amp;chart_of_account_id=88652" TargetMode="External"/><Relationship Id="rId18" Type="http://schemas.openxmlformats.org/officeDocument/2006/relationships/hyperlink" Target="https://meatophum.biz/report/accounting/account_statement?start_date=2026-01-01&amp;end_date=2026-01-31&amp;branch_id=21&amp;chart_of_account_id=80140" TargetMode="External"/><Relationship Id="rId39" Type="http://schemas.openxmlformats.org/officeDocument/2006/relationships/hyperlink" Target="https://meatophum.biz/report/accounting/account_statement?start_date=2026-01-01&amp;end_date=2026-01-31&amp;branch_id=21&amp;chart_of_account_id=74846" TargetMode="External"/><Relationship Id="rId50" Type="http://schemas.openxmlformats.org/officeDocument/2006/relationships/hyperlink" Target="https://meatophum.biz/report/accounting/account_statement?start_date=2026-05-01&amp;end_date=2026-05-31&amp;branch_id=21&amp;chart_of_account_id=74481" TargetMode="External"/><Relationship Id="rId104" Type="http://schemas.openxmlformats.org/officeDocument/2006/relationships/hyperlink" Target="https://meatophum.biz/report/accounting/account_statement?start_date=2026-06-01&amp;end_date=2026-06-30&amp;branch_id=21&amp;chart_of_account_id=74145" TargetMode="External"/><Relationship Id="rId125" Type="http://schemas.openxmlformats.org/officeDocument/2006/relationships/hyperlink" Target="https://meatophum.biz/report/accounting/account_statement?start_date=2026-06-01&amp;end_date=2026-06-30&amp;branch_id=21&amp;chart_of_account_id=75129" TargetMode="External"/><Relationship Id="rId146" Type="http://schemas.openxmlformats.org/officeDocument/2006/relationships/hyperlink" Target="https://meatophum.biz/report/accounting/account_statement?start_date=2026-06-01&amp;end_date=2026-06-30&amp;branch_id=21&amp;chart_of_account_id=74745" TargetMode="External"/><Relationship Id="rId167" Type="http://schemas.openxmlformats.org/officeDocument/2006/relationships/hyperlink" Target="https://meatophum.biz/report/accounting/account_statement?start_date=2026-07-01&amp;end_date=2026-07-31&amp;branch_id=21&amp;chart_of_account_id=74480" TargetMode="External"/><Relationship Id="rId188" Type="http://schemas.openxmlformats.org/officeDocument/2006/relationships/hyperlink" Target="https://meatophum.biz/report/accounting/account_statement?start_date=2026-07-01&amp;end_date=2026-07-31&amp;branch_id=21&amp;chart_of_account_id=74946" TargetMode="External"/><Relationship Id="rId71" Type="http://schemas.openxmlformats.org/officeDocument/2006/relationships/hyperlink" Target="https://meatophum.biz/report/accounting/account_statement?start_date=2026-05-01&amp;end_date=2026-05-31&amp;branch_id=21&amp;chart_of_account_id=80140" TargetMode="External"/><Relationship Id="rId92" Type="http://schemas.openxmlformats.org/officeDocument/2006/relationships/hyperlink" Target="https://meatophum.biz/report/accounting/account_statement?start_date=2026-05-01&amp;end_date=2026-05-31&amp;branch_id=21&amp;chart_of_account_id=74846" TargetMode="External"/><Relationship Id="rId213" Type="http://schemas.openxmlformats.org/officeDocument/2006/relationships/hyperlink" Target="https://meatophum.biz/report/accounting/account_statement?start_date=2026-07-01&amp;end_date=2026-07-31&amp;branch_id=21&amp;chart_of_account_id=74749" TargetMode="External"/><Relationship Id="rId234" Type="http://schemas.openxmlformats.org/officeDocument/2006/relationships/hyperlink" Target="https://meatophum.biz/report/accounting/account_statement?start_date=2026-07-01&amp;end_date=2026-07-31&amp;branch_id=21&amp;chart_of_account_id=75667" TargetMode="External"/><Relationship Id="rId2" Type="http://schemas.openxmlformats.org/officeDocument/2006/relationships/hyperlink" Target="https://meatophum.biz/report/accounting/account_statement?start_date=2026-01-01&amp;end_date=2026-01-31&amp;branch_id=21&amp;chart_of_account_id=74480" TargetMode="External"/><Relationship Id="rId29" Type="http://schemas.openxmlformats.org/officeDocument/2006/relationships/hyperlink" Target="https://meatophum.biz/report/accounting/account_statement?start_date=2026-01-01&amp;end_date=2026-01-31&amp;branch_id=21&amp;chart_of_account_id=88652" TargetMode="External"/><Relationship Id="rId40" Type="http://schemas.openxmlformats.org/officeDocument/2006/relationships/hyperlink" Target="https://meatophum.biz/report/accounting/account_statement?start_date=2026-01-01&amp;end_date=2026-01-31&amp;branch_id=21&amp;chart_of_account_id=74846" TargetMode="External"/><Relationship Id="rId115" Type="http://schemas.openxmlformats.org/officeDocument/2006/relationships/hyperlink" Target="https://meatophum.biz/report/accounting/account_statement?start_date=2026-06-01&amp;end_date=2026-06-30&amp;branch_id=21&amp;chart_of_account_id=74923" TargetMode="External"/><Relationship Id="rId136" Type="http://schemas.openxmlformats.org/officeDocument/2006/relationships/hyperlink" Target="https://meatophum.biz/report/accounting/account_statement?start_date=2026-06-01&amp;end_date=2026-06-30&amp;branch_id=21&amp;chart_of_account_id=75006" TargetMode="External"/><Relationship Id="rId157" Type="http://schemas.openxmlformats.org/officeDocument/2006/relationships/hyperlink" Target="https://meatophum.biz/report/accounting/account_statement?start_date=2026-06-01&amp;end_date=2026-06-30&amp;branch_id=21&amp;chart_of_account_id=75004" TargetMode="External"/><Relationship Id="rId178" Type="http://schemas.openxmlformats.org/officeDocument/2006/relationships/hyperlink" Target="https://meatophum.biz/report/accounting/account_statement?start_date=2026-07-01&amp;end_date=2026-07-31&amp;branch_id=21&amp;chart_of_account_id=74005" TargetMode="External"/><Relationship Id="rId61" Type="http://schemas.openxmlformats.org/officeDocument/2006/relationships/hyperlink" Target="https://meatophum.biz/report/accounting/account_statement?start_date=2026-05-01&amp;end_date=2026-05-31&amp;branch_id=21&amp;chart_of_account_id=75007" TargetMode="External"/><Relationship Id="rId82" Type="http://schemas.openxmlformats.org/officeDocument/2006/relationships/hyperlink" Target="https://meatophum.biz/report/accounting/account_statement?start_date=2026-05-01&amp;end_date=2026-05-31&amp;branch_id=21&amp;chart_of_account_id=88652" TargetMode="External"/><Relationship Id="rId199" Type="http://schemas.openxmlformats.org/officeDocument/2006/relationships/hyperlink" Target="https://meatophum.biz/report/accounting/account_statement?start_date=2026-07-01&amp;end_date=2026-07-31&amp;branch_id=21&amp;chart_of_account_id=75130" TargetMode="External"/><Relationship Id="rId203" Type="http://schemas.openxmlformats.org/officeDocument/2006/relationships/hyperlink" Target="https://meatophum.biz/report/accounting/account_statement?start_date=2026-07-01&amp;end_date=2026-07-31&amp;branch_id=21&amp;chart_of_account_id=75216" TargetMode="External"/><Relationship Id="rId19" Type="http://schemas.openxmlformats.org/officeDocument/2006/relationships/hyperlink" Target="https://meatophum.biz/report/accounting/account_statement?start_date=2026-01-01&amp;end_date=2026-01-31&amp;branch_id=21&amp;chart_of_account_id=80140" TargetMode="External"/><Relationship Id="rId224" Type="http://schemas.openxmlformats.org/officeDocument/2006/relationships/hyperlink" Target="https://meatophum.biz/report/accounting/account_statement?start_date=2026-07-01&amp;end_date=2026-07-31&amp;branch_id=21&amp;chart_of_account_id=88652" TargetMode="External"/><Relationship Id="rId30" Type="http://schemas.openxmlformats.org/officeDocument/2006/relationships/hyperlink" Target="https://meatophum.biz/report/accounting/account_statement?start_date=2026-01-01&amp;end_date=2026-01-31&amp;branch_id=21&amp;chart_of_account_id=88652" TargetMode="External"/><Relationship Id="rId105" Type="http://schemas.openxmlformats.org/officeDocument/2006/relationships/hyperlink" Target="https://meatophum.biz/report/accounting/account_statement?start_date=2026-06-01&amp;end_date=2026-06-30&amp;branch_id=21&amp;chart_of_account_id=74481" TargetMode="External"/><Relationship Id="rId126" Type="http://schemas.openxmlformats.org/officeDocument/2006/relationships/hyperlink" Target="https://meatophum.biz/report/accounting/account_statement?start_date=2026-06-01&amp;end_date=2026-06-30&amp;branch_id=21&amp;chart_of_account_id=75129" TargetMode="External"/><Relationship Id="rId147" Type="http://schemas.openxmlformats.org/officeDocument/2006/relationships/hyperlink" Target="https://meatophum.biz/report/accounting/account_statement?start_date=2026-06-01&amp;end_date=2026-06-30&amp;branch_id=21&amp;chart_of_account_id=74745" TargetMode="External"/><Relationship Id="rId168" Type="http://schemas.openxmlformats.org/officeDocument/2006/relationships/hyperlink" Target="https://meatophum.biz/report/accounting/account_statement?start_date=2026-07-01&amp;end_date=2026-07-31&amp;branch_id=21&amp;chart_of_account_id=74480" TargetMode="External"/><Relationship Id="rId51" Type="http://schemas.openxmlformats.org/officeDocument/2006/relationships/hyperlink" Target="https://meatophum.biz/report/accounting/account_statement?start_date=2026-05-01&amp;end_date=2026-05-31&amp;branch_id=21&amp;chart_of_account_id=74481" TargetMode="External"/><Relationship Id="rId72" Type="http://schemas.openxmlformats.org/officeDocument/2006/relationships/hyperlink" Target="https://meatophum.biz/report/accounting/account_statement?start_date=2026-05-01&amp;end_date=2026-05-31&amp;branch_id=21&amp;chart_of_account_id=80140" TargetMode="External"/><Relationship Id="rId93" Type="http://schemas.openxmlformats.org/officeDocument/2006/relationships/hyperlink" Target="https://meatophum.biz/report/accounting/account_statement?start_date=2026-05-01&amp;end_date=2026-05-31&amp;branch_id=21&amp;chart_of_account_id=75224" TargetMode="External"/><Relationship Id="rId189" Type="http://schemas.openxmlformats.org/officeDocument/2006/relationships/hyperlink" Target="https://meatophum.biz/report/accounting/account_statement?start_date=2026-07-01&amp;end_date=2026-07-31&amp;branch_id=21&amp;chart_of_account_id=74945" TargetMode="External"/><Relationship Id="rId3" Type="http://schemas.openxmlformats.org/officeDocument/2006/relationships/hyperlink" Target="https://meatophum.biz/report/accounting/account_statement?start_date=2026-01-01&amp;end_date=2026-01-31&amp;branch_id=21&amp;chart_of_account_id=74480" TargetMode="External"/><Relationship Id="rId214" Type="http://schemas.openxmlformats.org/officeDocument/2006/relationships/hyperlink" Target="https://meatophum.biz/report/accounting/account_statement?start_date=2026-07-01&amp;end_date=2026-07-31&amp;branch_id=21&amp;chart_of_account_id=74749" TargetMode="External"/><Relationship Id="rId235" Type="http://schemas.openxmlformats.org/officeDocument/2006/relationships/hyperlink" Target="https://meatophum.biz/report/accounting/account_statement?start_date=2026-07-01&amp;end_date=2026-07-31&amp;branch_id=21&amp;chart_of_account_id=75667" TargetMode="External"/><Relationship Id="rId116" Type="http://schemas.openxmlformats.org/officeDocument/2006/relationships/hyperlink" Target="https://meatophum.biz/report/accounting/account_statement?start_date=2026-06-01&amp;end_date=2026-06-30&amp;branch_id=21&amp;chart_of_account_id=74923" TargetMode="External"/><Relationship Id="rId137" Type="http://schemas.openxmlformats.org/officeDocument/2006/relationships/hyperlink" Target="https://meatophum.biz/report/accounting/account_statement?start_date=2026-06-01&amp;end_date=2026-06-30&amp;branch_id=21&amp;chart_of_account_id=75216" TargetMode="External"/><Relationship Id="rId158" Type="http://schemas.openxmlformats.org/officeDocument/2006/relationships/hyperlink" Target="https://meatophum.biz/report/accounting/account_statement?start_date=2026-06-01&amp;end_date=2026-06-30&amp;branch_id=21&amp;chart_of_account_id=75004" TargetMode="External"/><Relationship Id="rId20" Type="http://schemas.openxmlformats.org/officeDocument/2006/relationships/hyperlink" Target="https://meatophum.biz/report/accounting/account_statement?start_date=2026-01-01&amp;end_date=2026-01-31&amp;branch_id=21&amp;chart_of_account_id=80140" TargetMode="External"/><Relationship Id="rId41" Type="http://schemas.openxmlformats.org/officeDocument/2006/relationships/hyperlink" Target="https://meatophum.biz/report/accounting/account_statement?start_date=2026-05-01&amp;end_date=2026-05-31&amp;branch_id=21&amp;chart_of_account_id=74480" TargetMode="External"/><Relationship Id="rId62" Type="http://schemas.openxmlformats.org/officeDocument/2006/relationships/hyperlink" Target="https://meatophum.biz/report/accounting/account_statement?start_date=2026-05-01&amp;end_date=2026-05-31&amp;branch_id=21&amp;chart_of_account_id=75007" TargetMode="External"/><Relationship Id="rId83" Type="http://schemas.openxmlformats.org/officeDocument/2006/relationships/hyperlink" Target="https://meatophum.biz/report/accounting/account_statement?start_date=2026-05-01&amp;end_date=2026-05-31&amp;branch_id=21&amp;chart_of_account_id=88652" TargetMode="External"/><Relationship Id="rId179" Type="http://schemas.openxmlformats.org/officeDocument/2006/relationships/hyperlink" Target="https://meatophum.biz/report/accounting/account_statement?start_date=2026-07-01&amp;end_date=2026-07-31&amp;branch_id=21&amp;chart_of_account_id=74005" TargetMode="External"/></Relationships>
</file>

<file path=xl/worksheets/_rels/sheet24.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5-01&amp;end_date=2026-05-31&amp;branch_id=22&amp;chart_of_account_id=78467" TargetMode="External"/><Relationship Id="rId299" Type="http://schemas.openxmlformats.org/officeDocument/2006/relationships/hyperlink" Target="https://meatophum.biz/report/accounting/account_statement?start_date=2026-06-01&amp;end_date=2026-06-30&amp;branch_id=22&amp;chart_of_account_id=101444" TargetMode="External"/><Relationship Id="rId21" Type="http://schemas.openxmlformats.org/officeDocument/2006/relationships/hyperlink" Target="https://meatophum.biz/report/accounting/account_statement?start_date=2026-04-01&amp;end_date=2026-04-30&amp;branch_id=22&amp;chart_of_account_id=78826" TargetMode="External"/><Relationship Id="rId63" Type="http://schemas.openxmlformats.org/officeDocument/2006/relationships/hyperlink" Target="https://meatophum.biz/report/accounting/account_statement?start_date=2026-04-01&amp;end_date=2026-04-30&amp;branch_id=22&amp;chart_of_account_id=78965" TargetMode="External"/><Relationship Id="rId159" Type="http://schemas.openxmlformats.org/officeDocument/2006/relationships/hyperlink" Target="https://meatophum.biz/report/accounting/account_statement?start_date=2026-05-01&amp;end_date=2026-05-31&amp;branch_id=22&amp;chart_of_account_id=79314" TargetMode="External"/><Relationship Id="rId324" Type="http://schemas.openxmlformats.org/officeDocument/2006/relationships/hyperlink" Target="https://meatophum.biz/report/accounting/account_statement?start_date=2026-07-01&amp;end_date=2026-07-31&amp;branch_id=22&amp;chart_of_account_id=78763" TargetMode="External"/><Relationship Id="rId366" Type="http://schemas.openxmlformats.org/officeDocument/2006/relationships/hyperlink" Target="https://meatophum.biz/report/accounting/account_statement?start_date=2026-07-01&amp;end_date=2026-07-31&amp;branch_id=22&amp;chart_of_account_id=78965" TargetMode="External"/><Relationship Id="rId170" Type="http://schemas.openxmlformats.org/officeDocument/2006/relationships/hyperlink" Target="https://meatophum.biz/report/accounting/account_statement?start_date=2026-05-01&amp;end_date=2026-05-31&amp;branch_id=22&amp;chart_of_account_id=78965" TargetMode="External"/><Relationship Id="rId226" Type="http://schemas.openxmlformats.org/officeDocument/2006/relationships/hyperlink" Target="https://meatophum.biz/report/accounting/account_statement?start_date=2026-06-01&amp;end_date=2026-06-30&amp;branch_id=22&amp;chart_of_account_id=78221" TargetMode="External"/><Relationship Id="rId268" Type="http://schemas.openxmlformats.org/officeDocument/2006/relationships/hyperlink" Target="https://meatophum.biz/report/accounting/account_statement?start_date=2026-06-01&amp;end_date=2026-06-30&amp;branch_id=22&amp;chart_of_account_id=79062" TargetMode="External"/><Relationship Id="rId32" Type="http://schemas.openxmlformats.org/officeDocument/2006/relationships/hyperlink" Target="https://meatophum.biz/report/accounting/account_statement?start_date=2026-04-01&amp;end_date=2026-04-30&amp;branch_id=22&amp;chart_of_account_id=101443" TargetMode="External"/><Relationship Id="rId74" Type="http://schemas.openxmlformats.org/officeDocument/2006/relationships/hyperlink" Target="https://meatophum.biz/report/accounting/account_statement?start_date=2026-04-01&amp;end_date=2026-04-30&amp;branch_id=22&amp;chart_of_account_id=79059" TargetMode="External"/><Relationship Id="rId128" Type="http://schemas.openxmlformats.org/officeDocument/2006/relationships/hyperlink" Target="https://meatophum.biz/report/accounting/account_statement?start_date=2026-05-01&amp;end_date=2026-05-31&amp;branch_id=22&amp;chart_of_account_id=101443" TargetMode="External"/><Relationship Id="rId335" Type="http://schemas.openxmlformats.org/officeDocument/2006/relationships/hyperlink" Target="https://meatophum.biz/report/accounting/account_statement?start_date=2026-07-01&amp;end_date=2026-07-31&amp;branch_id=22&amp;chart_of_account_id=79139" TargetMode="External"/><Relationship Id="rId377" Type="http://schemas.openxmlformats.org/officeDocument/2006/relationships/hyperlink" Target="https://meatophum.biz/report/accounting/account_statement?start_date=2026-07-01&amp;end_date=2026-07-31&amp;branch_id=22&amp;chart_of_account_id=79059" TargetMode="External"/><Relationship Id="rId5" Type="http://schemas.openxmlformats.org/officeDocument/2006/relationships/hyperlink" Target="https://meatophum.biz/report/accounting/account_statement?start_date=2026-04-01&amp;end_date=2026-04-30&amp;branch_id=22&amp;chart_of_account_id=78361" TargetMode="External"/><Relationship Id="rId181" Type="http://schemas.openxmlformats.org/officeDocument/2006/relationships/hyperlink" Target="https://meatophum.biz/report/accounting/account_statement?start_date=2026-05-01&amp;end_date=2026-05-31&amp;branch_id=22&amp;chart_of_account_id=79059" TargetMode="External"/><Relationship Id="rId237" Type="http://schemas.openxmlformats.org/officeDocument/2006/relationships/hyperlink" Target="https://meatophum.biz/report/accounting/account_statement?start_date=2026-06-01&amp;end_date=2026-06-30&amp;branch_id=22&amp;chart_of_account_id=79161" TargetMode="External"/><Relationship Id="rId402" Type="http://schemas.openxmlformats.org/officeDocument/2006/relationships/hyperlink" Target="https://meatophum.biz/report/accounting/account_statement?start_date=2026-07-01&amp;end_date=2026-07-31&amp;branch_id=22&amp;chart_of_account_id=79164" TargetMode="External"/><Relationship Id="rId279" Type="http://schemas.openxmlformats.org/officeDocument/2006/relationships/hyperlink" Target="https://meatophum.biz/report/accounting/account_statement?start_date=2026-06-01&amp;end_date=2026-06-30&amp;branch_id=22&amp;chart_of_account_id=79333" TargetMode="External"/><Relationship Id="rId43" Type="http://schemas.openxmlformats.org/officeDocument/2006/relationships/hyperlink" Target="https://meatophum.biz/report/accounting/account_statement?start_date=2026-04-01&amp;end_date=2026-04-30&amp;branch_id=22&amp;chart_of_account_id=80127" TargetMode="External"/><Relationship Id="rId139" Type="http://schemas.openxmlformats.org/officeDocument/2006/relationships/hyperlink" Target="https://meatophum.biz/report/accounting/account_statement?start_date=2026-05-01&amp;end_date=2026-05-31&amp;branch_id=22&amp;chart_of_account_id=80127" TargetMode="External"/><Relationship Id="rId290" Type="http://schemas.openxmlformats.org/officeDocument/2006/relationships/hyperlink" Target="https://meatophum.biz/report/accounting/account_statement?start_date=2026-06-01&amp;end_date=2026-06-30&amp;branch_id=22&amp;chart_of_account_id=79164" TargetMode="External"/><Relationship Id="rId304" Type="http://schemas.openxmlformats.org/officeDocument/2006/relationships/hyperlink" Target="https://meatophum.biz/report/accounting/account_statement?start_date=2026-06-01&amp;end_date=2026-06-30&amp;branch_id=22&amp;chart_of_account_id=79330" TargetMode="External"/><Relationship Id="rId346" Type="http://schemas.openxmlformats.org/officeDocument/2006/relationships/hyperlink" Target="https://meatophum.biz/report/accounting/account_statement?start_date=2026-07-01&amp;end_date=2026-07-31&amp;branch_id=22&amp;chart_of_account_id=79332" TargetMode="External"/><Relationship Id="rId388" Type="http://schemas.openxmlformats.org/officeDocument/2006/relationships/hyperlink" Target="https://meatophum.biz/report/accounting/account_statement?start_date=2026-07-01&amp;end_date=2026-07-31&amp;branch_id=22&amp;chart_of_account_id=79333" TargetMode="External"/><Relationship Id="rId85" Type="http://schemas.openxmlformats.org/officeDocument/2006/relationships/hyperlink" Target="https://meatophum.biz/report/accounting/account_statement?start_date=2026-04-01&amp;end_date=2026-04-30&amp;branch_id=22&amp;chart_of_account_id=79533" TargetMode="External"/><Relationship Id="rId150" Type="http://schemas.openxmlformats.org/officeDocument/2006/relationships/hyperlink" Target="https://meatophum.biz/report/accounting/account_statement?start_date=2026-05-01&amp;end_date=2026-05-31&amp;branch_id=22&amp;chart_of_account_id=79345" TargetMode="External"/><Relationship Id="rId192" Type="http://schemas.openxmlformats.org/officeDocument/2006/relationships/hyperlink" Target="https://meatophum.biz/report/accounting/account_statement?start_date=2026-05-01&amp;end_date=2026-05-31&amp;branch_id=22&amp;chart_of_account_id=79533" TargetMode="External"/><Relationship Id="rId206" Type="http://schemas.openxmlformats.org/officeDocument/2006/relationships/hyperlink" Target="https://meatophum.biz/report/accounting/account_statement?start_date=2026-05-01&amp;end_date=2026-05-31&amp;branch_id=22&amp;chart_of_account_id=101444" TargetMode="External"/><Relationship Id="rId248" Type="http://schemas.openxmlformats.org/officeDocument/2006/relationships/hyperlink" Target="https://meatophum.biz/report/accounting/account_statement?start_date=2026-06-01&amp;end_date=2026-06-30&amp;branch_id=22&amp;chart_of_account_id=79314" TargetMode="External"/><Relationship Id="rId12" Type="http://schemas.openxmlformats.org/officeDocument/2006/relationships/hyperlink" Target="https://meatophum.biz/report/accounting/account_statement?start_date=2026-04-01&amp;end_date=2026-04-30&amp;branch_id=22&amp;chart_of_account_id=78697" TargetMode="External"/><Relationship Id="rId108" Type="http://schemas.openxmlformats.org/officeDocument/2006/relationships/hyperlink" Target="https://meatophum.biz/report/accounting/account_statement?start_date=2026-05-01&amp;end_date=2026-05-31&amp;branch_id=22&amp;chart_of_account_id=78696" TargetMode="External"/><Relationship Id="rId315" Type="http://schemas.openxmlformats.org/officeDocument/2006/relationships/hyperlink" Target="https://meatophum.biz/report/accounting/account_statement?start_date=2026-07-01&amp;end_date=2026-07-31&amp;branch_id=22&amp;chart_of_account_id=78697" TargetMode="External"/><Relationship Id="rId357" Type="http://schemas.openxmlformats.org/officeDocument/2006/relationships/hyperlink" Target="https://meatophum.biz/report/accounting/account_statement?start_date=2026-07-01&amp;end_date=2026-07-31&amp;branch_id=22&amp;chart_of_account_id=78961" TargetMode="External"/><Relationship Id="rId54" Type="http://schemas.openxmlformats.org/officeDocument/2006/relationships/hyperlink" Target="https://meatophum.biz/report/accounting/account_statement?start_date=2026-04-01&amp;end_date=2026-04-30&amp;branch_id=22&amp;chart_of_account_id=78961" TargetMode="External"/><Relationship Id="rId96" Type="http://schemas.openxmlformats.org/officeDocument/2006/relationships/hyperlink" Target="https://meatophum.biz/report/accounting/account_statement?start_date=2026-04-01&amp;end_date=2026-04-30&amp;branch_id=22&amp;chart_of_account_id=79164" TargetMode="External"/><Relationship Id="rId161" Type="http://schemas.openxmlformats.org/officeDocument/2006/relationships/hyperlink" Target="https://meatophum.biz/report/accounting/account_statement?start_date=2026-05-01&amp;end_date=2026-05-31&amp;branch_id=22&amp;chart_of_account_id=78961" TargetMode="External"/><Relationship Id="rId217" Type="http://schemas.openxmlformats.org/officeDocument/2006/relationships/hyperlink" Target="https://meatophum.biz/report/accounting/account_statement?start_date=2026-06-01&amp;end_date=2026-06-30&amp;branch_id=22&amp;chart_of_account_id=78467" TargetMode="External"/><Relationship Id="rId399" Type="http://schemas.openxmlformats.org/officeDocument/2006/relationships/hyperlink" Target="https://meatophum.biz/report/accounting/account_statement?start_date=2026-07-01&amp;end_date=2026-07-31&amp;branch_id=22&amp;chart_of_account_id=79220" TargetMode="External"/><Relationship Id="rId259" Type="http://schemas.openxmlformats.org/officeDocument/2006/relationships/hyperlink" Target="https://meatophum.biz/report/accounting/account_statement?start_date=2026-06-01&amp;end_date=2026-06-30&amp;branch_id=22&amp;chart_of_account_id=78965" TargetMode="External"/><Relationship Id="rId23" Type="http://schemas.openxmlformats.org/officeDocument/2006/relationships/hyperlink" Target="https://meatophum.biz/report/accounting/account_statement?start_date=2026-04-01&amp;end_date=2026-04-30&amp;branch_id=22&amp;chart_of_account_id=78826" TargetMode="External"/><Relationship Id="rId119" Type="http://schemas.openxmlformats.org/officeDocument/2006/relationships/hyperlink" Target="https://meatophum.biz/report/accounting/account_statement?start_date=2026-05-01&amp;end_date=2026-05-31&amp;branch_id=22&amp;chart_of_account_id=78467" TargetMode="External"/><Relationship Id="rId270" Type="http://schemas.openxmlformats.org/officeDocument/2006/relationships/hyperlink" Target="https://meatophum.biz/report/accounting/account_statement?start_date=2026-06-01&amp;end_date=2026-06-30&amp;branch_id=22&amp;chart_of_account_id=79059" TargetMode="External"/><Relationship Id="rId326" Type="http://schemas.openxmlformats.org/officeDocument/2006/relationships/hyperlink" Target="https://meatophum.biz/report/accounting/account_statement?start_date=2026-07-01&amp;end_date=2026-07-31&amp;branch_id=22&amp;chart_of_account_id=78221" TargetMode="External"/><Relationship Id="rId65" Type="http://schemas.openxmlformats.org/officeDocument/2006/relationships/hyperlink" Target="https://meatophum.biz/report/accounting/account_statement?start_date=2026-04-01&amp;end_date=2026-04-30&amp;branch_id=22&amp;chart_of_account_id=79065" TargetMode="External"/><Relationship Id="rId130" Type="http://schemas.openxmlformats.org/officeDocument/2006/relationships/hyperlink" Target="https://meatophum.biz/report/accounting/account_statement?start_date=2026-05-01&amp;end_date=2026-05-31&amp;branch_id=22&amp;chart_of_account_id=79139" TargetMode="External"/><Relationship Id="rId368" Type="http://schemas.openxmlformats.org/officeDocument/2006/relationships/hyperlink" Target="https://meatophum.biz/report/accounting/account_statement?start_date=2026-07-01&amp;end_date=2026-07-31&amp;branch_id=22&amp;chart_of_account_id=78965" TargetMode="External"/><Relationship Id="rId172" Type="http://schemas.openxmlformats.org/officeDocument/2006/relationships/hyperlink" Target="https://meatophum.biz/report/accounting/account_statement?start_date=2026-05-01&amp;end_date=2026-05-31&amp;branch_id=22&amp;chart_of_account_id=78965" TargetMode="External"/><Relationship Id="rId228" Type="http://schemas.openxmlformats.org/officeDocument/2006/relationships/hyperlink" Target="https://meatophum.biz/report/accounting/account_statement?start_date=2026-06-01&amp;end_date=2026-06-30&amp;branch_id=22&amp;chart_of_account_id=78221" TargetMode="External"/><Relationship Id="rId281" Type="http://schemas.openxmlformats.org/officeDocument/2006/relationships/hyperlink" Target="https://meatophum.biz/report/accounting/account_statement?start_date=2026-06-01&amp;end_date=2026-06-30&amp;branch_id=22&amp;chart_of_account_id=79533" TargetMode="External"/><Relationship Id="rId337" Type="http://schemas.openxmlformats.org/officeDocument/2006/relationships/hyperlink" Target="https://meatophum.biz/report/accounting/account_statement?start_date=2026-07-01&amp;end_date=2026-07-31&amp;branch_id=22&amp;chart_of_account_id=79161" TargetMode="External"/><Relationship Id="rId34" Type="http://schemas.openxmlformats.org/officeDocument/2006/relationships/hyperlink" Target="https://meatophum.biz/report/accounting/account_statement?start_date=2026-04-01&amp;end_date=2026-04-30&amp;branch_id=22&amp;chart_of_account_id=79139" TargetMode="External"/><Relationship Id="rId76" Type="http://schemas.openxmlformats.org/officeDocument/2006/relationships/hyperlink" Target="https://meatophum.biz/report/accounting/account_statement?start_date=2026-04-01&amp;end_date=2026-04-30&amp;branch_id=22&amp;chart_of_account_id=79059" TargetMode="External"/><Relationship Id="rId141" Type="http://schemas.openxmlformats.org/officeDocument/2006/relationships/hyperlink" Target="https://meatophum.biz/report/accounting/account_statement?start_date=2026-05-01&amp;end_date=2026-05-31&amp;branch_id=22&amp;chart_of_account_id=79332" TargetMode="External"/><Relationship Id="rId379" Type="http://schemas.openxmlformats.org/officeDocument/2006/relationships/hyperlink" Target="https://meatophum.biz/report/accounting/account_statement?start_date=2026-07-01&amp;end_date=2026-07-31&amp;branch_id=22&amp;chart_of_account_id=79059" TargetMode="External"/><Relationship Id="rId7" Type="http://schemas.openxmlformats.org/officeDocument/2006/relationships/hyperlink" Target="https://meatophum.biz/report/accounting/account_statement?start_date=2026-04-01&amp;end_date=2026-04-30&amp;branch_id=22&amp;chart_of_account_id=78361" TargetMode="External"/><Relationship Id="rId183" Type="http://schemas.openxmlformats.org/officeDocument/2006/relationships/hyperlink" Target="https://meatophum.biz/report/accounting/account_statement?start_date=2026-05-01&amp;end_date=2026-05-31&amp;branch_id=22&amp;chart_of_account_id=79059" TargetMode="External"/><Relationship Id="rId239" Type="http://schemas.openxmlformats.org/officeDocument/2006/relationships/hyperlink" Target="https://meatophum.biz/report/accounting/account_statement?start_date=2026-06-01&amp;end_date=2026-06-30&amp;branch_id=22&amp;chart_of_account_id=79161" TargetMode="External"/><Relationship Id="rId390" Type="http://schemas.openxmlformats.org/officeDocument/2006/relationships/hyperlink" Target="https://meatophum.biz/report/accounting/account_statement?start_date=2026-07-01&amp;end_date=2026-07-31&amp;branch_id=22&amp;chart_of_account_id=79533" TargetMode="External"/><Relationship Id="rId404" Type="http://schemas.openxmlformats.org/officeDocument/2006/relationships/hyperlink" Target="https://meatophum.biz/report/accounting/account_statement?start_date=2026-07-01&amp;end_date=2026-07-31&amp;branch_id=22&amp;chart_of_account_id=79164" TargetMode="External"/><Relationship Id="rId250" Type="http://schemas.openxmlformats.org/officeDocument/2006/relationships/hyperlink" Target="https://meatophum.biz/report/accounting/account_statement?start_date=2026-06-01&amp;end_date=2026-06-30&amp;branch_id=22&amp;chart_of_account_id=78961" TargetMode="External"/><Relationship Id="rId292" Type="http://schemas.openxmlformats.org/officeDocument/2006/relationships/hyperlink" Target="https://meatophum.biz/report/accounting/account_statement?start_date=2026-06-01&amp;end_date=2026-06-30&amp;branch_id=22&amp;chart_of_account_id=79164" TargetMode="External"/><Relationship Id="rId306" Type="http://schemas.openxmlformats.org/officeDocument/2006/relationships/hyperlink" Target="https://meatophum.biz/report/accounting/account_statement?start_date=2026-07-01&amp;end_date=2026-07-31&amp;branch_id=22&amp;chart_of_account_id=78696" TargetMode="External"/><Relationship Id="rId45" Type="http://schemas.openxmlformats.org/officeDocument/2006/relationships/hyperlink" Target="https://meatophum.biz/report/accounting/account_statement?start_date=2026-04-01&amp;end_date=2026-04-30&amp;branch_id=22&amp;chart_of_account_id=79332" TargetMode="External"/><Relationship Id="rId87" Type="http://schemas.openxmlformats.org/officeDocument/2006/relationships/hyperlink" Target="https://meatophum.biz/report/accounting/account_statement?start_date=2026-04-01&amp;end_date=2026-04-30&amp;branch_id=22&amp;chart_of_account_id=79533" TargetMode="External"/><Relationship Id="rId110" Type="http://schemas.openxmlformats.org/officeDocument/2006/relationships/hyperlink" Target="https://meatophum.biz/report/accounting/account_statement?start_date=2026-05-01&amp;end_date=2026-05-31&amp;branch_id=22&amp;chart_of_account_id=78361" TargetMode="External"/><Relationship Id="rId348" Type="http://schemas.openxmlformats.org/officeDocument/2006/relationships/hyperlink" Target="https://meatophum.biz/report/accounting/account_statement?start_date=2026-07-01&amp;end_date=2026-07-31&amp;branch_id=22&amp;chart_of_account_id=79332" TargetMode="External"/><Relationship Id="rId152" Type="http://schemas.openxmlformats.org/officeDocument/2006/relationships/hyperlink" Target="https://meatophum.biz/report/accounting/account_statement?start_date=2026-05-01&amp;end_date=2026-05-31&amp;branch_id=22&amp;chart_of_account_id=79345" TargetMode="External"/><Relationship Id="rId194" Type="http://schemas.openxmlformats.org/officeDocument/2006/relationships/hyperlink" Target="https://meatophum.biz/report/accounting/account_statement?start_date=2026-05-01&amp;end_date=2026-05-31&amp;branch_id=22&amp;chart_of_account_id=79220" TargetMode="External"/><Relationship Id="rId208" Type="http://schemas.openxmlformats.org/officeDocument/2006/relationships/hyperlink" Target="https://meatophum.biz/report/accounting/account_statement?start_date=2026-05-01&amp;end_date=2026-05-31&amp;branch_id=22&amp;chart_of_account_id=101444" TargetMode="External"/><Relationship Id="rId261" Type="http://schemas.openxmlformats.org/officeDocument/2006/relationships/hyperlink" Target="https://meatophum.biz/report/accounting/account_statement?start_date=2026-06-01&amp;end_date=2026-06-30&amp;branch_id=22&amp;chart_of_account_id=79065" TargetMode="External"/><Relationship Id="rId14" Type="http://schemas.openxmlformats.org/officeDocument/2006/relationships/hyperlink" Target="https://meatophum.biz/report/accounting/account_statement?start_date=2026-04-01&amp;end_date=2026-04-30&amp;branch_id=22&amp;chart_of_account_id=78467" TargetMode="External"/><Relationship Id="rId56" Type="http://schemas.openxmlformats.org/officeDocument/2006/relationships/hyperlink" Target="https://meatophum.biz/report/accounting/account_statement?start_date=2026-04-01&amp;end_date=2026-04-30&amp;branch_id=22&amp;chart_of_account_id=78961" TargetMode="External"/><Relationship Id="rId317" Type="http://schemas.openxmlformats.org/officeDocument/2006/relationships/hyperlink" Target="https://meatophum.biz/report/accounting/account_statement?start_date=2026-07-01&amp;end_date=2026-07-31&amp;branch_id=22&amp;chart_of_account_id=78467" TargetMode="External"/><Relationship Id="rId359" Type="http://schemas.openxmlformats.org/officeDocument/2006/relationships/hyperlink" Target="https://meatophum.biz/report/accounting/account_statement?start_date=2026-07-01&amp;end_date=2026-07-31&amp;branch_id=22&amp;chart_of_account_id=78961" TargetMode="External"/><Relationship Id="rId98" Type="http://schemas.openxmlformats.org/officeDocument/2006/relationships/hyperlink" Target="https://meatophum.biz/report/accounting/account_statement?start_date=2026-04-01&amp;end_date=2026-04-30&amp;branch_id=22&amp;chart_of_account_id=79162" TargetMode="External"/><Relationship Id="rId121" Type="http://schemas.openxmlformats.org/officeDocument/2006/relationships/hyperlink" Target="https://meatophum.biz/report/accounting/account_statement?start_date=2026-05-01&amp;end_date=2026-05-31&amp;branch_id=22&amp;chart_of_account_id=78221" TargetMode="External"/><Relationship Id="rId163" Type="http://schemas.openxmlformats.org/officeDocument/2006/relationships/hyperlink" Target="https://meatophum.biz/report/accounting/account_statement?start_date=2026-05-01&amp;end_date=2026-05-31&amp;branch_id=22&amp;chart_of_account_id=78961" TargetMode="External"/><Relationship Id="rId219" Type="http://schemas.openxmlformats.org/officeDocument/2006/relationships/hyperlink" Target="https://meatophum.biz/report/accounting/account_statement?start_date=2026-06-01&amp;end_date=2026-06-30&amp;branch_id=22&amp;chart_of_account_id=78467" TargetMode="External"/><Relationship Id="rId370" Type="http://schemas.openxmlformats.org/officeDocument/2006/relationships/hyperlink" Target="https://meatophum.biz/report/accounting/account_statement?start_date=2026-07-01&amp;end_date=2026-07-31&amp;branch_id=22&amp;chart_of_account_id=79065" TargetMode="External"/><Relationship Id="rId230" Type="http://schemas.openxmlformats.org/officeDocument/2006/relationships/hyperlink" Target="https://meatophum.biz/report/accounting/account_statement?start_date=2026-06-01&amp;end_date=2026-06-30&amp;branch_id=22&amp;chart_of_account_id=101443" TargetMode="External"/><Relationship Id="rId25" Type="http://schemas.openxmlformats.org/officeDocument/2006/relationships/hyperlink" Target="https://meatophum.biz/report/accounting/account_statement?start_date=2026-04-01&amp;end_date=2026-04-30&amp;branch_id=22&amp;chart_of_account_id=78221" TargetMode="External"/><Relationship Id="rId67" Type="http://schemas.openxmlformats.org/officeDocument/2006/relationships/hyperlink" Target="https://meatophum.biz/report/accounting/account_statement?start_date=2026-04-01&amp;end_date=2026-04-30&amp;branch_id=22&amp;chart_of_account_id=79065" TargetMode="External"/><Relationship Id="rId272" Type="http://schemas.openxmlformats.org/officeDocument/2006/relationships/hyperlink" Target="https://meatophum.biz/report/accounting/account_statement?start_date=2026-06-01&amp;end_date=2026-06-30&amp;branch_id=22&amp;chart_of_account_id=79059" TargetMode="External"/><Relationship Id="rId328" Type="http://schemas.openxmlformats.org/officeDocument/2006/relationships/hyperlink" Target="https://meatophum.biz/report/accounting/account_statement?start_date=2026-07-01&amp;end_date=2026-07-31&amp;branch_id=22&amp;chart_of_account_id=78221" TargetMode="External"/><Relationship Id="rId132" Type="http://schemas.openxmlformats.org/officeDocument/2006/relationships/hyperlink" Target="https://meatophum.biz/report/accounting/account_statement?start_date=2026-05-01&amp;end_date=2026-05-31&amp;branch_id=22&amp;chart_of_account_id=79139" TargetMode="External"/><Relationship Id="rId174" Type="http://schemas.openxmlformats.org/officeDocument/2006/relationships/hyperlink" Target="https://meatophum.biz/report/accounting/account_statement?start_date=2026-05-01&amp;end_date=2026-05-31&amp;branch_id=22&amp;chart_of_account_id=79065" TargetMode="External"/><Relationship Id="rId381" Type="http://schemas.openxmlformats.org/officeDocument/2006/relationships/hyperlink" Target="https://meatophum.biz/report/accounting/account_statement?start_date=2026-07-01&amp;end_date=2026-07-31&amp;branch_id=22&amp;chart_of_account_id=80129" TargetMode="External"/><Relationship Id="rId241" Type="http://schemas.openxmlformats.org/officeDocument/2006/relationships/hyperlink" Target="https://meatophum.biz/report/accounting/account_statement?start_date=2026-06-01&amp;end_date=2026-06-30&amp;branch_id=22&amp;chart_of_account_id=80127" TargetMode="External"/><Relationship Id="rId36" Type="http://schemas.openxmlformats.org/officeDocument/2006/relationships/hyperlink" Target="https://meatophum.biz/report/accounting/account_statement?start_date=2026-04-01&amp;end_date=2026-04-30&amp;branch_id=22&amp;chart_of_account_id=79139" TargetMode="External"/><Relationship Id="rId283" Type="http://schemas.openxmlformats.org/officeDocument/2006/relationships/hyperlink" Target="https://meatophum.biz/report/accounting/account_statement?start_date=2026-06-01&amp;end_date=2026-06-30&amp;branch_id=22&amp;chart_of_account_id=79533" TargetMode="External"/><Relationship Id="rId339" Type="http://schemas.openxmlformats.org/officeDocument/2006/relationships/hyperlink" Target="https://meatophum.biz/report/accounting/account_statement?start_date=2026-07-01&amp;end_date=2026-07-31&amp;branch_id=22&amp;chart_of_account_id=79161" TargetMode="External"/><Relationship Id="rId78" Type="http://schemas.openxmlformats.org/officeDocument/2006/relationships/hyperlink" Target="https://meatophum.biz/report/accounting/account_statement?start_date=2026-04-01&amp;end_date=2026-04-30&amp;branch_id=22&amp;chart_of_account_id=80129" TargetMode="External"/><Relationship Id="rId101" Type="http://schemas.openxmlformats.org/officeDocument/2006/relationships/hyperlink" Target="https://meatophum.biz/report/accounting/account_statement?start_date=2026-04-01&amp;end_date=2026-04-30&amp;branch_id=22&amp;chart_of_account_id=101444" TargetMode="External"/><Relationship Id="rId143" Type="http://schemas.openxmlformats.org/officeDocument/2006/relationships/hyperlink" Target="https://meatophum.biz/report/accounting/account_statement?start_date=2026-05-01&amp;end_date=2026-05-31&amp;branch_id=22&amp;chart_of_account_id=79332" TargetMode="External"/><Relationship Id="rId185" Type="http://schemas.openxmlformats.org/officeDocument/2006/relationships/hyperlink" Target="https://meatophum.biz/report/accounting/account_statement?start_date=2026-05-01&amp;end_date=2026-05-31&amp;branch_id=22&amp;chart_of_account_id=80129" TargetMode="External"/><Relationship Id="rId350" Type="http://schemas.openxmlformats.org/officeDocument/2006/relationships/hyperlink" Target="https://meatophum.biz/report/accounting/account_statement?start_date=2026-07-01&amp;end_date=2026-07-31&amp;branch_id=22&amp;chart_of_account_id=79346" TargetMode="External"/><Relationship Id="rId406" Type="http://schemas.openxmlformats.org/officeDocument/2006/relationships/hyperlink" Target="https://meatophum.biz/report/accounting/account_statement?start_date=2026-07-01&amp;end_date=2026-07-31&amp;branch_id=22&amp;chart_of_account_id=79162" TargetMode="External"/><Relationship Id="rId9" Type="http://schemas.openxmlformats.org/officeDocument/2006/relationships/hyperlink" Target="https://meatophum.biz/report/accounting/account_statement?start_date=2026-04-01&amp;end_date=2026-04-30&amp;branch_id=22&amp;chart_of_account_id=78697" TargetMode="External"/><Relationship Id="rId210" Type="http://schemas.openxmlformats.org/officeDocument/2006/relationships/hyperlink" Target="https://meatophum.biz/report/accounting/account_statement?start_date=2026-06-01&amp;end_date=2026-06-30&amp;branch_id=22&amp;chart_of_account_id=78696" TargetMode="External"/><Relationship Id="rId392" Type="http://schemas.openxmlformats.org/officeDocument/2006/relationships/hyperlink" Target="https://meatophum.biz/report/accounting/account_statement?start_date=2026-07-01&amp;end_date=2026-07-31&amp;branch_id=22&amp;chart_of_account_id=79533" TargetMode="External"/><Relationship Id="rId252" Type="http://schemas.openxmlformats.org/officeDocument/2006/relationships/hyperlink" Target="https://meatophum.biz/report/accounting/account_statement?start_date=2026-06-01&amp;end_date=2026-06-30&amp;branch_id=22&amp;chart_of_account_id=78961" TargetMode="External"/><Relationship Id="rId294" Type="http://schemas.openxmlformats.org/officeDocument/2006/relationships/hyperlink" Target="https://meatophum.biz/report/accounting/account_statement?start_date=2026-06-01&amp;end_date=2026-06-30&amp;branch_id=22&amp;chart_of_account_id=79162" TargetMode="External"/><Relationship Id="rId308" Type="http://schemas.openxmlformats.org/officeDocument/2006/relationships/hyperlink" Target="https://meatophum.biz/report/accounting/account_statement?start_date=2026-07-01&amp;end_date=2026-07-31&amp;branch_id=22&amp;chart_of_account_id=78696" TargetMode="External"/><Relationship Id="rId47" Type="http://schemas.openxmlformats.org/officeDocument/2006/relationships/hyperlink" Target="https://meatophum.biz/report/accounting/account_statement?start_date=2026-04-01&amp;end_date=2026-04-30&amp;branch_id=22&amp;chart_of_account_id=79332" TargetMode="External"/><Relationship Id="rId89" Type="http://schemas.openxmlformats.org/officeDocument/2006/relationships/hyperlink" Target="https://meatophum.biz/report/accounting/account_statement?start_date=2026-04-01&amp;end_date=2026-04-30&amp;branch_id=22&amp;chart_of_account_id=79220" TargetMode="External"/><Relationship Id="rId112" Type="http://schemas.openxmlformats.org/officeDocument/2006/relationships/hyperlink" Target="https://meatophum.biz/report/accounting/account_statement?start_date=2026-05-01&amp;end_date=2026-05-31&amp;branch_id=22&amp;chart_of_account_id=78361" TargetMode="External"/><Relationship Id="rId154" Type="http://schemas.openxmlformats.org/officeDocument/2006/relationships/hyperlink" Target="https://meatophum.biz/report/accounting/account_statement?start_date=2026-05-01&amp;end_date=2026-05-31&amp;branch_id=22&amp;chart_of_account_id=79222" TargetMode="External"/><Relationship Id="rId361" Type="http://schemas.openxmlformats.org/officeDocument/2006/relationships/hyperlink" Target="https://meatophum.biz/report/accounting/account_statement?start_date=2026-07-01&amp;end_date=2026-07-31&amp;branch_id=22&amp;chart_of_account_id=79418" TargetMode="External"/><Relationship Id="rId196" Type="http://schemas.openxmlformats.org/officeDocument/2006/relationships/hyperlink" Target="https://meatophum.biz/report/accounting/account_statement?start_date=2026-05-01&amp;end_date=2026-05-31&amp;branch_id=22&amp;chart_of_account_id=79220" TargetMode="External"/><Relationship Id="rId16" Type="http://schemas.openxmlformats.org/officeDocument/2006/relationships/hyperlink" Target="https://meatophum.biz/report/accounting/account_statement?start_date=2026-04-01&amp;end_date=2026-04-30&amp;branch_id=22&amp;chart_of_account_id=78467" TargetMode="External"/><Relationship Id="rId221" Type="http://schemas.openxmlformats.org/officeDocument/2006/relationships/hyperlink" Target="https://meatophum.biz/report/accounting/account_statement?start_date=2026-06-01&amp;end_date=2026-06-30&amp;branch_id=22&amp;chart_of_account_id=80126" TargetMode="External"/><Relationship Id="rId263" Type="http://schemas.openxmlformats.org/officeDocument/2006/relationships/hyperlink" Target="https://meatophum.biz/report/accounting/account_statement?start_date=2026-06-01&amp;end_date=2026-06-30&amp;branch_id=22&amp;chart_of_account_id=79065" TargetMode="External"/><Relationship Id="rId319" Type="http://schemas.openxmlformats.org/officeDocument/2006/relationships/hyperlink" Target="https://meatophum.biz/report/accounting/account_statement?start_date=2026-07-01&amp;end_date=2026-07-31&amp;branch_id=22&amp;chart_of_account_id=78467" TargetMode="External"/><Relationship Id="rId58" Type="http://schemas.openxmlformats.org/officeDocument/2006/relationships/hyperlink" Target="https://meatophum.biz/report/accounting/account_statement?start_date=2026-04-01&amp;end_date=2026-04-30&amp;branch_id=22&amp;chart_of_account_id=79418" TargetMode="External"/><Relationship Id="rId123" Type="http://schemas.openxmlformats.org/officeDocument/2006/relationships/hyperlink" Target="https://meatophum.biz/report/accounting/account_statement?start_date=2026-05-01&amp;end_date=2026-05-31&amp;branch_id=22&amp;chart_of_account_id=78221" TargetMode="External"/><Relationship Id="rId330" Type="http://schemas.openxmlformats.org/officeDocument/2006/relationships/hyperlink" Target="https://meatophum.biz/report/accounting/account_statement?start_date=2026-07-01&amp;end_date=2026-07-31&amp;branch_id=22&amp;chart_of_account_id=101443" TargetMode="External"/><Relationship Id="rId165" Type="http://schemas.openxmlformats.org/officeDocument/2006/relationships/hyperlink" Target="https://meatophum.biz/report/accounting/account_statement?start_date=2026-05-01&amp;end_date=2026-05-31&amp;branch_id=22&amp;chart_of_account_id=79418" TargetMode="External"/><Relationship Id="rId372" Type="http://schemas.openxmlformats.org/officeDocument/2006/relationships/hyperlink" Target="https://meatophum.biz/report/accounting/account_statement?start_date=2026-07-01&amp;end_date=2026-07-31&amp;branch_id=22&amp;chart_of_account_id=79065" TargetMode="External"/><Relationship Id="rId232" Type="http://schemas.openxmlformats.org/officeDocument/2006/relationships/hyperlink" Target="https://meatophum.biz/report/accounting/account_statement?start_date=2026-06-01&amp;end_date=2026-06-30&amp;branch_id=22&amp;chart_of_account_id=101443" TargetMode="External"/><Relationship Id="rId274" Type="http://schemas.openxmlformats.org/officeDocument/2006/relationships/hyperlink" Target="https://meatophum.biz/report/accounting/account_statement?start_date=2026-06-01&amp;end_date=2026-06-30&amp;branch_id=22&amp;chart_of_account_id=80129" TargetMode="External"/><Relationship Id="rId27" Type="http://schemas.openxmlformats.org/officeDocument/2006/relationships/hyperlink" Target="https://meatophum.biz/report/accounting/account_statement?start_date=2026-04-01&amp;end_date=2026-04-30&amp;branch_id=22&amp;chart_of_account_id=78221" TargetMode="External"/><Relationship Id="rId48" Type="http://schemas.openxmlformats.org/officeDocument/2006/relationships/hyperlink" Target="https://meatophum.biz/report/accounting/account_statement?start_date=2026-04-01&amp;end_date=2026-04-30&amp;branch_id=22&amp;chart_of_account_id=79332" TargetMode="External"/><Relationship Id="rId69" Type="http://schemas.openxmlformats.org/officeDocument/2006/relationships/hyperlink" Target="https://meatophum.biz/report/accounting/account_statement?start_date=2026-04-01&amp;end_date=2026-04-30&amp;branch_id=22&amp;chart_of_account_id=79062" TargetMode="External"/><Relationship Id="rId113" Type="http://schemas.openxmlformats.org/officeDocument/2006/relationships/hyperlink" Target="https://meatophum.biz/report/accounting/account_statement?start_date=2026-05-01&amp;end_date=2026-05-31&amp;branch_id=22&amp;chart_of_account_id=78697" TargetMode="External"/><Relationship Id="rId134" Type="http://schemas.openxmlformats.org/officeDocument/2006/relationships/hyperlink" Target="https://meatophum.biz/report/accounting/account_statement?start_date=2026-05-01&amp;end_date=2026-05-31&amp;branch_id=22&amp;chart_of_account_id=79161" TargetMode="External"/><Relationship Id="rId320" Type="http://schemas.openxmlformats.org/officeDocument/2006/relationships/hyperlink" Target="https://meatophum.biz/report/accounting/account_statement?start_date=2026-07-01&amp;end_date=2026-07-31&amp;branch_id=22&amp;chart_of_account_id=78467" TargetMode="External"/><Relationship Id="rId80" Type="http://schemas.openxmlformats.org/officeDocument/2006/relationships/hyperlink" Target="https://meatophum.biz/report/accounting/account_statement?start_date=2026-04-01&amp;end_date=2026-04-30&amp;branch_id=22&amp;chart_of_account_id=80129" TargetMode="External"/><Relationship Id="rId155" Type="http://schemas.openxmlformats.org/officeDocument/2006/relationships/hyperlink" Target="https://meatophum.biz/report/accounting/account_statement?start_date=2026-05-01&amp;end_date=2026-05-31&amp;branch_id=22&amp;chart_of_account_id=79222" TargetMode="External"/><Relationship Id="rId176" Type="http://schemas.openxmlformats.org/officeDocument/2006/relationships/hyperlink" Target="https://meatophum.biz/report/accounting/account_statement?start_date=2026-05-01&amp;end_date=2026-05-31&amp;branch_id=22&amp;chart_of_account_id=79065" TargetMode="External"/><Relationship Id="rId197" Type="http://schemas.openxmlformats.org/officeDocument/2006/relationships/hyperlink" Target="https://meatophum.biz/report/accounting/account_statement?start_date=2026-05-01&amp;end_date=2026-05-31&amp;branch_id=22&amp;chart_of_account_id=79164" TargetMode="External"/><Relationship Id="rId341" Type="http://schemas.openxmlformats.org/officeDocument/2006/relationships/hyperlink" Target="https://meatophum.biz/report/accounting/account_statement?start_date=2026-07-01&amp;end_date=2026-07-31&amp;branch_id=22&amp;chart_of_account_id=80127" TargetMode="External"/><Relationship Id="rId362" Type="http://schemas.openxmlformats.org/officeDocument/2006/relationships/hyperlink" Target="https://meatophum.biz/report/accounting/account_statement?start_date=2026-07-01&amp;end_date=2026-07-31&amp;branch_id=22&amp;chart_of_account_id=79418" TargetMode="External"/><Relationship Id="rId383" Type="http://schemas.openxmlformats.org/officeDocument/2006/relationships/hyperlink" Target="https://meatophum.biz/report/accounting/account_statement?start_date=2026-07-01&amp;end_date=2026-07-31&amp;branch_id=22&amp;chart_of_account_id=80129" TargetMode="External"/><Relationship Id="rId201" Type="http://schemas.openxmlformats.org/officeDocument/2006/relationships/hyperlink" Target="https://meatophum.biz/report/accounting/account_statement?start_date=2026-05-01&amp;end_date=2026-05-31&amp;branch_id=22&amp;chart_of_account_id=79162" TargetMode="External"/><Relationship Id="rId222" Type="http://schemas.openxmlformats.org/officeDocument/2006/relationships/hyperlink" Target="https://meatophum.biz/report/accounting/account_statement?start_date=2026-06-01&amp;end_date=2026-06-30&amp;branch_id=22&amp;chart_of_account_id=80126" TargetMode="External"/><Relationship Id="rId243" Type="http://schemas.openxmlformats.org/officeDocument/2006/relationships/hyperlink" Target="https://meatophum.biz/report/accounting/account_statement?start_date=2026-06-01&amp;end_date=2026-06-30&amp;branch_id=22&amp;chart_of_account_id=80127" TargetMode="External"/><Relationship Id="rId264" Type="http://schemas.openxmlformats.org/officeDocument/2006/relationships/hyperlink" Target="https://meatophum.biz/report/accounting/account_statement?start_date=2026-06-01&amp;end_date=2026-06-30&amp;branch_id=22&amp;chart_of_account_id=79065" TargetMode="External"/><Relationship Id="rId285" Type="http://schemas.openxmlformats.org/officeDocument/2006/relationships/hyperlink" Target="https://meatophum.biz/report/accounting/account_statement?start_date=2026-06-01&amp;end_date=2026-06-30&amp;branch_id=22&amp;chart_of_account_id=79220" TargetMode="External"/><Relationship Id="rId17" Type="http://schemas.openxmlformats.org/officeDocument/2006/relationships/hyperlink" Target="https://meatophum.biz/report/accounting/account_statement?start_date=2026-04-01&amp;end_date=2026-04-30&amp;branch_id=22&amp;chart_of_account_id=80126" TargetMode="External"/><Relationship Id="rId38" Type="http://schemas.openxmlformats.org/officeDocument/2006/relationships/hyperlink" Target="https://meatophum.biz/report/accounting/account_statement?start_date=2026-04-01&amp;end_date=2026-04-30&amp;branch_id=22&amp;chart_of_account_id=79161" TargetMode="External"/><Relationship Id="rId59" Type="http://schemas.openxmlformats.org/officeDocument/2006/relationships/hyperlink" Target="https://meatophum.biz/report/accounting/account_statement?start_date=2026-04-01&amp;end_date=2026-04-30&amp;branch_id=22&amp;chart_of_account_id=79418" TargetMode="External"/><Relationship Id="rId103" Type="http://schemas.openxmlformats.org/officeDocument/2006/relationships/hyperlink" Target="https://meatophum.biz/report/accounting/account_statement?start_date=2026-04-01&amp;end_date=2026-04-30&amp;branch_id=22&amp;chart_of_account_id=101444" TargetMode="External"/><Relationship Id="rId124" Type="http://schemas.openxmlformats.org/officeDocument/2006/relationships/hyperlink" Target="https://meatophum.biz/report/accounting/account_statement?start_date=2026-05-01&amp;end_date=2026-05-31&amp;branch_id=22&amp;chart_of_account_id=78221" TargetMode="External"/><Relationship Id="rId310" Type="http://schemas.openxmlformats.org/officeDocument/2006/relationships/hyperlink" Target="https://meatophum.biz/report/accounting/account_statement?start_date=2026-07-01&amp;end_date=2026-07-31&amp;branch_id=22&amp;chart_of_account_id=78361" TargetMode="External"/><Relationship Id="rId70" Type="http://schemas.openxmlformats.org/officeDocument/2006/relationships/hyperlink" Target="https://meatophum.biz/report/accounting/account_statement?start_date=2026-04-01&amp;end_date=2026-04-30&amp;branch_id=22&amp;chart_of_account_id=79062" TargetMode="External"/><Relationship Id="rId91" Type="http://schemas.openxmlformats.org/officeDocument/2006/relationships/hyperlink" Target="https://meatophum.biz/report/accounting/account_statement?start_date=2026-04-01&amp;end_date=2026-04-30&amp;branch_id=22&amp;chart_of_account_id=79220" TargetMode="External"/><Relationship Id="rId145" Type="http://schemas.openxmlformats.org/officeDocument/2006/relationships/hyperlink" Target="https://meatophum.biz/report/accounting/account_statement?start_date=2026-05-01&amp;end_date=2026-05-31&amp;branch_id=22&amp;chart_of_account_id=79346" TargetMode="External"/><Relationship Id="rId166" Type="http://schemas.openxmlformats.org/officeDocument/2006/relationships/hyperlink" Target="https://meatophum.biz/report/accounting/account_statement?start_date=2026-05-01&amp;end_date=2026-05-31&amp;branch_id=22&amp;chart_of_account_id=79418" TargetMode="External"/><Relationship Id="rId187" Type="http://schemas.openxmlformats.org/officeDocument/2006/relationships/hyperlink" Target="https://meatophum.biz/report/accounting/account_statement?start_date=2026-05-01&amp;end_date=2026-05-31&amp;branch_id=22&amp;chart_of_account_id=80129" TargetMode="External"/><Relationship Id="rId331" Type="http://schemas.openxmlformats.org/officeDocument/2006/relationships/hyperlink" Target="https://meatophum.biz/report/accounting/account_statement?start_date=2026-07-01&amp;end_date=2026-07-31&amp;branch_id=22&amp;chart_of_account_id=101443" TargetMode="External"/><Relationship Id="rId352" Type="http://schemas.openxmlformats.org/officeDocument/2006/relationships/hyperlink" Target="https://meatophum.biz/report/accounting/account_statement?start_date=2026-07-01&amp;end_date=2026-07-31&amp;branch_id=22&amp;chart_of_account_id=79346" TargetMode="External"/><Relationship Id="rId373" Type="http://schemas.openxmlformats.org/officeDocument/2006/relationships/hyperlink" Target="https://meatophum.biz/report/accounting/account_statement?start_date=2026-07-01&amp;end_date=2026-07-31&amp;branch_id=22&amp;chart_of_account_id=79062" TargetMode="External"/><Relationship Id="rId394" Type="http://schemas.openxmlformats.org/officeDocument/2006/relationships/hyperlink" Target="https://meatophum.biz/report/accounting/account_statement?start_date=2026-07-01&amp;end_date=2026-07-31&amp;branch_id=22&amp;chart_of_account_id=78963" TargetMode="External"/><Relationship Id="rId408" Type="http://schemas.openxmlformats.org/officeDocument/2006/relationships/hyperlink" Target="https://meatophum.biz/report/accounting/account_statement?start_date=2026-07-01&amp;end_date=2026-07-31&amp;branch_id=22&amp;chart_of_account_id=79162" TargetMode="External"/><Relationship Id="rId1" Type="http://schemas.openxmlformats.org/officeDocument/2006/relationships/hyperlink" Target="https://meatophum.biz/report/accounting/account_statement?start_date=2026-04-01&amp;end_date=2026-04-30&amp;branch_id=22&amp;chart_of_account_id=78696" TargetMode="External"/><Relationship Id="rId212" Type="http://schemas.openxmlformats.org/officeDocument/2006/relationships/hyperlink" Target="https://meatophum.biz/report/accounting/account_statement?start_date=2026-06-01&amp;end_date=2026-06-30&amp;branch_id=22&amp;chart_of_account_id=78696" TargetMode="External"/><Relationship Id="rId233" Type="http://schemas.openxmlformats.org/officeDocument/2006/relationships/hyperlink" Target="https://meatophum.biz/report/accounting/account_statement?start_date=2026-06-01&amp;end_date=2026-06-30&amp;branch_id=22&amp;chart_of_account_id=79139" TargetMode="External"/><Relationship Id="rId254" Type="http://schemas.openxmlformats.org/officeDocument/2006/relationships/hyperlink" Target="https://meatophum.biz/report/accounting/account_statement?start_date=2026-06-01&amp;end_date=2026-06-30&amp;branch_id=22&amp;chart_of_account_id=79418" TargetMode="External"/><Relationship Id="rId28" Type="http://schemas.openxmlformats.org/officeDocument/2006/relationships/hyperlink" Target="https://meatophum.biz/report/accounting/account_statement?start_date=2026-04-01&amp;end_date=2026-04-30&amp;branch_id=22&amp;chart_of_account_id=78221" TargetMode="External"/><Relationship Id="rId49" Type="http://schemas.openxmlformats.org/officeDocument/2006/relationships/hyperlink" Target="https://meatophum.biz/report/accounting/account_statement?start_date=2026-04-01&amp;end_date=2026-04-30&amp;branch_id=22&amp;chart_of_account_id=79314" TargetMode="External"/><Relationship Id="rId114" Type="http://schemas.openxmlformats.org/officeDocument/2006/relationships/hyperlink" Target="https://meatophum.biz/report/accounting/account_statement?start_date=2026-05-01&amp;end_date=2026-05-31&amp;branch_id=22&amp;chart_of_account_id=78697" TargetMode="External"/><Relationship Id="rId275" Type="http://schemas.openxmlformats.org/officeDocument/2006/relationships/hyperlink" Target="https://meatophum.biz/report/accounting/account_statement?start_date=2026-06-01&amp;end_date=2026-06-30&amp;branch_id=22&amp;chart_of_account_id=80129" TargetMode="External"/><Relationship Id="rId296" Type="http://schemas.openxmlformats.org/officeDocument/2006/relationships/hyperlink" Target="https://meatophum.biz/report/accounting/account_statement?start_date=2026-06-01&amp;end_date=2026-06-30&amp;branch_id=22&amp;chart_of_account_id=79162" TargetMode="External"/><Relationship Id="rId300" Type="http://schemas.openxmlformats.org/officeDocument/2006/relationships/hyperlink" Target="https://meatophum.biz/report/accounting/account_statement?start_date=2026-06-01&amp;end_date=2026-06-30&amp;branch_id=22&amp;chart_of_account_id=101444" TargetMode="External"/><Relationship Id="rId60" Type="http://schemas.openxmlformats.org/officeDocument/2006/relationships/hyperlink" Target="https://meatophum.biz/report/accounting/account_statement?start_date=2026-04-01&amp;end_date=2026-04-30&amp;branch_id=22&amp;chart_of_account_id=79418" TargetMode="External"/><Relationship Id="rId81" Type="http://schemas.openxmlformats.org/officeDocument/2006/relationships/hyperlink" Target="https://meatophum.biz/report/accounting/account_statement?start_date=2026-04-01&amp;end_date=2026-04-30&amp;branch_id=22&amp;chart_of_account_id=79333" TargetMode="External"/><Relationship Id="rId135" Type="http://schemas.openxmlformats.org/officeDocument/2006/relationships/hyperlink" Target="https://meatophum.biz/report/accounting/account_statement?start_date=2026-05-01&amp;end_date=2026-05-31&amp;branch_id=22&amp;chart_of_account_id=79161" TargetMode="External"/><Relationship Id="rId156" Type="http://schemas.openxmlformats.org/officeDocument/2006/relationships/hyperlink" Target="https://meatophum.biz/report/accounting/account_statement?start_date=2026-05-01&amp;end_date=2026-05-31&amp;branch_id=22&amp;chart_of_account_id=79222" TargetMode="External"/><Relationship Id="rId177" Type="http://schemas.openxmlformats.org/officeDocument/2006/relationships/hyperlink" Target="https://meatophum.biz/report/accounting/account_statement?start_date=2026-05-01&amp;end_date=2026-05-31&amp;branch_id=22&amp;chart_of_account_id=79062" TargetMode="External"/><Relationship Id="rId198" Type="http://schemas.openxmlformats.org/officeDocument/2006/relationships/hyperlink" Target="https://meatophum.biz/report/accounting/account_statement?start_date=2026-05-01&amp;end_date=2026-05-31&amp;branch_id=22&amp;chart_of_account_id=79164" TargetMode="External"/><Relationship Id="rId321" Type="http://schemas.openxmlformats.org/officeDocument/2006/relationships/hyperlink" Target="https://meatophum.biz/report/accounting/account_statement?start_date=2026-07-01&amp;end_date=2026-07-31&amp;branch_id=22&amp;chart_of_account_id=78763" TargetMode="External"/><Relationship Id="rId342" Type="http://schemas.openxmlformats.org/officeDocument/2006/relationships/hyperlink" Target="https://meatophum.biz/report/accounting/account_statement?start_date=2026-07-01&amp;end_date=2026-07-31&amp;branch_id=22&amp;chart_of_account_id=80127" TargetMode="External"/><Relationship Id="rId363" Type="http://schemas.openxmlformats.org/officeDocument/2006/relationships/hyperlink" Target="https://meatophum.biz/report/accounting/account_statement?start_date=2026-07-01&amp;end_date=2026-07-31&amp;branch_id=22&amp;chart_of_account_id=79418" TargetMode="External"/><Relationship Id="rId384" Type="http://schemas.openxmlformats.org/officeDocument/2006/relationships/hyperlink" Target="https://meatophum.biz/report/accounting/account_statement?start_date=2026-07-01&amp;end_date=2026-07-31&amp;branch_id=22&amp;chart_of_account_id=80129" TargetMode="External"/><Relationship Id="rId202" Type="http://schemas.openxmlformats.org/officeDocument/2006/relationships/hyperlink" Target="https://meatophum.biz/report/accounting/account_statement?start_date=2026-05-01&amp;end_date=2026-05-31&amp;branch_id=22&amp;chart_of_account_id=79162" TargetMode="External"/><Relationship Id="rId223" Type="http://schemas.openxmlformats.org/officeDocument/2006/relationships/hyperlink" Target="https://meatophum.biz/report/accounting/account_statement?start_date=2026-06-01&amp;end_date=2026-06-30&amp;branch_id=22&amp;chart_of_account_id=80126" TargetMode="External"/><Relationship Id="rId244" Type="http://schemas.openxmlformats.org/officeDocument/2006/relationships/hyperlink" Target="https://meatophum.biz/report/accounting/account_statement?start_date=2026-06-01&amp;end_date=2026-06-30&amp;branch_id=22&amp;chart_of_account_id=80127" TargetMode="External"/><Relationship Id="rId18" Type="http://schemas.openxmlformats.org/officeDocument/2006/relationships/hyperlink" Target="https://meatophum.biz/report/accounting/account_statement?start_date=2026-04-01&amp;end_date=2026-04-30&amp;branch_id=22&amp;chart_of_account_id=80126" TargetMode="External"/><Relationship Id="rId39" Type="http://schemas.openxmlformats.org/officeDocument/2006/relationships/hyperlink" Target="https://meatophum.biz/report/accounting/account_statement?start_date=2026-04-01&amp;end_date=2026-04-30&amp;branch_id=22&amp;chart_of_account_id=79161" TargetMode="External"/><Relationship Id="rId265" Type="http://schemas.openxmlformats.org/officeDocument/2006/relationships/hyperlink" Target="https://meatophum.biz/report/accounting/account_statement?start_date=2026-06-01&amp;end_date=2026-06-30&amp;branch_id=22&amp;chart_of_account_id=79062" TargetMode="External"/><Relationship Id="rId286" Type="http://schemas.openxmlformats.org/officeDocument/2006/relationships/hyperlink" Target="https://meatophum.biz/report/accounting/account_statement?start_date=2026-06-01&amp;end_date=2026-06-30&amp;branch_id=22&amp;chart_of_account_id=79220" TargetMode="External"/><Relationship Id="rId50" Type="http://schemas.openxmlformats.org/officeDocument/2006/relationships/hyperlink" Target="https://meatophum.biz/report/accounting/account_statement?start_date=2026-04-01&amp;end_date=2026-04-30&amp;branch_id=22&amp;chart_of_account_id=79314" TargetMode="External"/><Relationship Id="rId104" Type="http://schemas.openxmlformats.org/officeDocument/2006/relationships/hyperlink" Target="https://meatophum.biz/report/accounting/account_statement?start_date=2026-04-01&amp;end_date=2026-04-30&amp;branch_id=22&amp;chart_of_account_id=101444" TargetMode="External"/><Relationship Id="rId125" Type="http://schemas.openxmlformats.org/officeDocument/2006/relationships/hyperlink" Target="https://meatophum.biz/report/accounting/account_statement?start_date=2026-05-01&amp;end_date=2026-05-31&amp;branch_id=22&amp;chart_of_account_id=101443" TargetMode="External"/><Relationship Id="rId146" Type="http://schemas.openxmlformats.org/officeDocument/2006/relationships/hyperlink" Target="https://meatophum.biz/report/accounting/account_statement?start_date=2026-05-01&amp;end_date=2026-05-31&amp;branch_id=22&amp;chart_of_account_id=79346" TargetMode="External"/><Relationship Id="rId167" Type="http://schemas.openxmlformats.org/officeDocument/2006/relationships/hyperlink" Target="https://meatophum.biz/report/accounting/account_statement?start_date=2026-05-01&amp;end_date=2026-05-31&amp;branch_id=22&amp;chart_of_account_id=79418" TargetMode="External"/><Relationship Id="rId188" Type="http://schemas.openxmlformats.org/officeDocument/2006/relationships/hyperlink" Target="https://meatophum.biz/report/accounting/account_statement?start_date=2026-05-01&amp;end_date=2026-05-31&amp;branch_id=22&amp;chart_of_account_id=80129" TargetMode="External"/><Relationship Id="rId311" Type="http://schemas.openxmlformats.org/officeDocument/2006/relationships/hyperlink" Target="https://meatophum.biz/report/accounting/account_statement?start_date=2026-07-01&amp;end_date=2026-07-31&amp;branch_id=22&amp;chart_of_account_id=78361" TargetMode="External"/><Relationship Id="rId332" Type="http://schemas.openxmlformats.org/officeDocument/2006/relationships/hyperlink" Target="https://meatophum.biz/report/accounting/account_statement?start_date=2026-07-01&amp;end_date=2026-07-31&amp;branch_id=22&amp;chart_of_account_id=101443" TargetMode="External"/><Relationship Id="rId353" Type="http://schemas.openxmlformats.org/officeDocument/2006/relationships/hyperlink" Target="https://meatophum.biz/report/accounting/account_statement?start_date=2026-07-01&amp;end_date=2026-07-31&amp;branch_id=22&amp;chart_of_account_id=79314" TargetMode="External"/><Relationship Id="rId374" Type="http://schemas.openxmlformats.org/officeDocument/2006/relationships/hyperlink" Target="https://meatophum.biz/report/accounting/account_statement?start_date=2026-07-01&amp;end_date=2026-07-31&amp;branch_id=22&amp;chart_of_account_id=79062" TargetMode="External"/><Relationship Id="rId395" Type="http://schemas.openxmlformats.org/officeDocument/2006/relationships/hyperlink" Target="https://meatophum.biz/report/accounting/account_statement?start_date=2026-07-01&amp;end_date=2026-07-31&amp;branch_id=22&amp;chart_of_account_id=78963" TargetMode="External"/><Relationship Id="rId409" Type="http://schemas.openxmlformats.org/officeDocument/2006/relationships/hyperlink" Target="https://meatophum.biz/report/accounting/account_statement?start_date=2026-07-01&amp;end_date=2026-07-31&amp;branch_id=22&amp;chart_of_account_id=101444" TargetMode="External"/><Relationship Id="rId71" Type="http://schemas.openxmlformats.org/officeDocument/2006/relationships/hyperlink" Target="https://meatophum.biz/report/accounting/account_statement?start_date=2026-04-01&amp;end_date=2026-04-30&amp;branch_id=22&amp;chart_of_account_id=79062" TargetMode="External"/><Relationship Id="rId92" Type="http://schemas.openxmlformats.org/officeDocument/2006/relationships/hyperlink" Target="https://meatophum.biz/report/accounting/account_statement?start_date=2026-04-01&amp;end_date=2026-04-30&amp;branch_id=22&amp;chart_of_account_id=79220" TargetMode="External"/><Relationship Id="rId213" Type="http://schemas.openxmlformats.org/officeDocument/2006/relationships/hyperlink" Target="https://meatophum.biz/report/accounting/account_statement?start_date=2026-06-01&amp;end_date=2026-06-30&amp;branch_id=22&amp;chart_of_account_id=78697" TargetMode="External"/><Relationship Id="rId234" Type="http://schemas.openxmlformats.org/officeDocument/2006/relationships/hyperlink" Target="https://meatophum.biz/report/accounting/account_statement?start_date=2026-06-01&amp;end_date=2026-06-30&amp;branch_id=22&amp;chart_of_account_id=79139" TargetMode="External"/><Relationship Id="rId2" Type="http://schemas.openxmlformats.org/officeDocument/2006/relationships/hyperlink" Target="https://meatophum.biz/report/accounting/account_statement?start_date=2026-04-01&amp;end_date=2026-04-30&amp;branch_id=22&amp;chart_of_account_id=78696" TargetMode="External"/><Relationship Id="rId29" Type="http://schemas.openxmlformats.org/officeDocument/2006/relationships/hyperlink" Target="https://meatophum.biz/report/accounting/account_statement?start_date=2026-04-01&amp;end_date=2026-04-30&amp;branch_id=22&amp;chart_of_account_id=101443" TargetMode="External"/><Relationship Id="rId255" Type="http://schemas.openxmlformats.org/officeDocument/2006/relationships/hyperlink" Target="https://meatophum.biz/report/accounting/account_statement?start_date=2026-06-01&amp;end_date=2026-06-30&amp;branch_id=22&amp;chart_of_account_id=79418" TargetMode="External"/><Relationship Id="rId276" Type="http://schemas.openxmlformats.org/officeDocument/2006/relationships/hyperlink" Target="https://meatophum.biz/report/accounting/account_statement?start_date=2026-06-01&amp;end_date=2026-06-30&amp;branch_id=22&amp;chart_of_account_id=80129" TargetMode="External"/><Relationship Id="rId297" Type="http://schemas.openxmlformats.org/officeDocument/2006/relationships/hyperlink" Target="https://meatophum.biz/report/accounting/account_statement?start_date=2026-06-01&amp;end_date=2026-06-30&amp;branch_id=22&amp;chart_of_account_id=101444" TargetMode="External"/><Relationship Id="rId40" Type="http://schemas.openxmlformats.org/officeDocument/2006/relationships/hyperlink" Target="https://meatophum.biz/report/accounting/account_statement?start_date=2026-04-01&amp;end_date=2026-04-30&amp;branch_id=22&amp;chart_of_account_id=79161" TargetMode="External"/><Relationship Id="rId115" Type="http://schemas.openxmlformats.org/officeDocument/2006/relationships/hyperlink" Target="https://meatophum.biz/report/accounting/account_statement?start_date=2026-05-01&amp;end_date=2026-05-31&amp;branch_id=22&amp;chart_of_account_id=78697" TargetMode="External"/><Relationship Id="rId136" Type="http://schemas.openxmlformats.org/officeDocument/2006/relationships/hyperlink" Target="https://meatophum.biz/report/accounting/account_statement?start_date=2026-05-01&amp;end_date=2026-05-31&amp;branch_id=22&amp;chart_of_account_id=79161" TargetMode="External"/><Relationship Id="rId157" Type="http://schemas.openxmlformats.org/officeDocument/2006/relationships/hyperlink" Target="https://meatophum.biz/report/accounting/account_statement?start_date=2026-05-01&amp;end_date=2026-05-31&amp;branch_id=22&amp;chart_of_account_id=79314" TargetMode="External"/><Relationship Id="rId178" Type="http://schemas.openxmlformats.org/officeDocument/2006/relationships/hyperlink" Target="https://meatophum.biz/report/accounting/account_statement?start_date=2026-05-01&amp;end_date=2026-05-31&amp;branch_id=22&amp;chart_of_account_id=79062" TargetMode="External"/><Relationship Id="rId301" Type="http://schemas.openxmlformats.org/officeDocument/2006/relationships/hyperlink" Target="https://meatophum.biz/report/accounting/account_statement?start_date=2026-06-01&amp;end_date=2026-06-30&amp;branch_id=22&amp;chart_of_account_id=79330" TargetMode="External"/><Relationship Id="rId322" Type="http://schemas.openxmlformats.org/officeDocument/2006/relationships/hyperlink" Target="https://meatophum.biz/report/accounting/account_statement?start_date=2026-07-01&amp;end_date=2026-07-31&amp;branch_id=22&amp;chart_of_account_id=78763" TargetMode="External"/><Relationship Id="rId343" Type="http://schemas.openxmlformats.org/officeDocument/2006/relationships/hyperlink" Target="https://meatophum.biz/report/accounting/account_statement?start_date=2026-07-01&amp;end_date=2026-07-31&amp;branch_id=22&amp;chart_of_account_id=80127" TargetMode="External"/><Relationship Id="rId364" Type="http://schemas.openxmlformats.org/officeDocument/2006/relationships/hyperlink" Target="https://meatophum.biz/report/accounting/account_statement?start_date=2026-07-01&amp;end_date=2026-07-31&amp;branch_id=22&amp;chart_of_account_id=79418" TargetMode="External"/><Relationship Id="rId61" Type="http://schemas.openxmlformats.org/officeDocument/2006/relationships/hyperlink" Target="https://meatophum.biz/report/accounting/account_statement?start_date=2026-04-01&amp;end_date=2026-04-30&amp;branch_id=22&amp;chart_of_account_id=78965" TargetMode="External"/><Relationship Id="rId82" Type="http://schemas.openxmlformats.org/officeDocument/2006/relationships/hyperlink" Target="https://meatophum.biz/report/accounting/account_statement?start_date=2026-04-01&amp;end_date=2026-04-30&amp;branch_id=22&amp;chart_of_account_id=79333" TargetMode="External"/><Relationship Id="rId199" Type="http://schemas.openxmlformats.org/officeDocument/2006/relationships/hyperlink" Target="https://meatophum.biz/report/accounting/account_statement?start_date=2026-05-01&amp;end_date=2026-05-31&amp;branch_id=22&amp;chart_of_account_id=79164" TargetMode="External"/><Relationship Id="rId203" Type="http://schemas.openxmlformats.org/officeDocument/2006/relationships/hyperlink" Target="https://meatophum.biz/report/accounting/account_statement?start_date=2026-05-01&amp;end_date=2026-05-31&amp;branch_id=22&amp;chart_of_account_id=79162" TargetMode="External"/><Relationship Id="rId385" Type="http://schemas.openxmlformats.org/officeDocument/2006/relationships/hyperlink" Target="https://meatophum.biz/report/accounting/account_statement?start_date=2026-07-01&amp;end_date=2026-07-31&amp;branch_id=22&amp;chart_of_account_id=79333" TargetMode="External"/><Relationship Id="rId19" Type="http://schemas.openxmlformats.org/officeDocument/2006/relationships/hyperlink" Target="https://meatophum.biz/report/accounting/account_statement?start_date=2026-04-01&amp;end_date=2026-04-30&amp;branch_id=22&amp;chart_of_account_id=80126" TargetMode="External"/><Relationship Id="rId224" Type="http://schemas.openxmlformats.org/officeDocument/2006/relationships/hyperlink" Target="https://meatophum.biz/report/accounting/account_statement?start_date=2026-06-01&amp;end_date=2026-06-30&amp;branch_id=22&amp;chart_of_account_id=80126" TargetMode="External"/><Relationship Id="rId245" Type="http://schemas.openxmlformats.org/officeDocument/2006/relationships/hyperlink" Target="https://meatophum.biz/report/accounting/account_statement?start_date=2026-06-01&amp;end_date=2026-06-30&amp;branch_id=22&amp;chart_of_account_id=79314" TargetMode="External"/><Relationship Id="rId266" Type="http://schemas.openxmlformats.org/officeDocument/2006/relationships/hyperlink" Target="https://meatophum.biz/report/accounting/account_statement?start_date=2026-06-01&amp;end_date=2026-06-30&amp;branch_id=22&amp;chart_of_account_id=79062" TargetMode="External"/><Relationship Id="rId287" Type="http://schemas.openxmlformats.org/officeDocument/2006/relationships/hyperlink" Target="https://meatophum.biz/report/accounting/account_statement?start_date=2026-06-01&amp;end_date=2026-06-30&amp;branch_id=22&amp;chart_of_account_id=79220" TargetMode="External"/><Relationship Id="rId410" Type="http://schemas.openxmlformats.org/officeDocument/2006/relationships/hyperlink" Target="https://meatophum.biz/report/accounting/account_statement?start_date=2026-07-01&amp;end_date=2026-07-31&amp;branch_id=22&amp;chart_of_account_id=101444" TargetMode="External"/><Relationship Id="rId30" Type="http://schemas.openxmlformats.org/officeDocument/2006/relationships/hyperlink" Target="https://meatophum.biz/report/accounting/account_statement?start_date=2026-04-01&amp;end_date=2026-04-30&amp;branch_id=22&amp;chart_of_account_id=101443" TargetMode="External"/><Relationship Id="rId105" Type="http://schemas.openxmlformats.org/officeDocument/2006/relationships/hyperlink" Target="https://meatophum.biz/report/accounting/account_statement?start_date=2026-05-01&amp;end_date=2026-05-31&amp;branch_id=22&amp;chart_of_account_id=78696" TargetMode="External"/><Relationship Id="rId126" Type="http://schemas.openxmlformats.org/officeDocument/2006/relationships/hyperlink" Target="https://meatophum.biz/report/accounting/account_statement?start_date=2026-05-01&amp;end_date=2026-05-31&amp;branch_id=22&amp;chart_of_account_id=101443" TargetMode="External"/><Relationship Id="rId147" Type="http://schemas.openxmlformats.org/officeDocument/2006/relationships/hyperlink" Target="https://meatophum.biz/report/accounting/account_statement?start_date=2026-05-01&amp;end_date=2026-05-31&amp;branch_id=22&amp;chart_of_account_id=79346" TargetMode="External"/><Relationship Id="rId168" Type="http://schemas.openxmlformats.org/officeDocument/2006/relationships/hyperlink" Target="https://meatophum.biz/report/accounting/account_statement?start_date=2026-05-01&amp;end_date=2026-05-31&amp;branch_id=22&amp;chart_of_account_id=79418" TargetMode="External"/><Relationship Id="rId312" Type="http://schemas.openxmlformats.org/officeDocument/2006/relationships/hyperlink" Target="https://meatophum.biz/report/accounting/account_statement?start_date=2026-07-01&amp;end_date=2026-07-31&amp;branch_id=22&amp;chart_of_account_id=78361" TargetMode="External"/><Relationship Id="rId333" Type="http://schemas.openxmlformats.org/officeDocument/2006/relationships/hyperlink" Target="https://meatophum.biz/report/accounting/account_statement?start_date=2026-07-01&amp;end_date=2026-07-31&amp;branch_id=22&amp;chart_of_account_id=79139" TargetMode="External"/><Relationship Id="rId354" Type="http://schemas.openxmlformats.org/officeDocument/2006/relationships/hyperlink" Target="https://meatophum.biz/report/accounting/account_statement?start_date=2026-07-01&amp;end_date=2026-07-31&amp;branch_id=22&amp;chart_of_account_id=79314" TargetMode="External"/><Relationship Id="rId51" Type="http://schemas.openxmlformats.org/officeDocument/2006/relationships/hyperlink" Target="https://meatophum.biz/report/accounting/account_statement?start_date=2026-04-01&amp;end_date=2026-04-30&amp;branch_id=22&amp;chart_of_account_id=79314" TargetMode="External"/><Relationship Id="rId72" Type="http://schemas.openxmlformats.org/officeDocument/2006/relationships/hyperlink" Target="https://meatophum.biz/report/accounting/account_statement?start_date=2026-04-01&amp;end_date=2026-04-30&amp;branch_id=22&amp;chart_of_account_id=79062" TargetMode="External"/><Relationship Id="rId93" Type="http://schemas.openxmlformats.org/officeDocument/2006/relationships/hyperlink" Target="https://meatophum.biz/report/accounting/account_statement?start_date=2026-04-01&amp;end_date=2026-04-30&amp;branch_id=22&amp;chart_of_account_id=79164" TargetMode="External"/><Relationship Id="rId189" Type="http://schemas.openxmlformats.org/officeDocument/2006/relationships/hyperlink" Target="https://meatophum.biz/report/accounting/account_statement?start_date=2026-05-01&amp;end_date=2026-05-31&amp;branch_id=22&amp;chart_of_account_id=79533" TargetMode="External"/><Relationship Id="rId375" Type="http://schemas.openxmlformats.org/officeDocument/2006/relationships/hyperlink" Target="https://meatophum.biz/report/accounting/account_statement?start_date=2026-07-01&amp;end_date=2026-07-31&amp;branch_id=22&amp;chart_of_account_id=79062" TargetMode="External"/><Relationship Id="rId396" Type="http://schemas.openxmlformats.org/officeDocument/2006/relationships/hyperlink" Target="https://meatophum.biz/report/accounting/account_statement?start_date=2026-07-01&amp;end_date=2026-07-31&amp;branch_id=22&amp;chart_of_account_id=78963" TargetMode="External"/><Relationship Id="rId3" Type="http://schemas.openxmlformats.org/officeDocument/2006/relationships/hyperlink" Target="https://meatophum.biz/report/accounting/account_statement?start_date=2026-04-01&amp;end_date=2026-04-30&amp;branch_id=22&amp;chart_of_account_id=78696" TargetMode="External"/><Relationship Id="rId214" Type="http://schemas.openxmlformats.org/officeDocument/2006/relationships/hyperlink" Target="https://meatophum.biz/report/accounting/account_statement?start_date=2026-06-01&amp;end_date=2026-06-30&amp;branch_id=22&amp;chart_of_account_id=78697" TargetMode="External"/><Relationship Id="rId235" Type="http://schemas.openxmlformats.org/officeDocument/2006/relationships/hyperlink" Target="https://meatophum.biz/report/accounting/account_statement?start_date=2026-06-01&amp;end_date=2026-06-30&amp;branch_id=22&amp;chart_of_account_id=79139" TargetMode="External"/><Relationship Id="rId256" Type="http://schemas.openxmlformats.org/officeDocument/2006/relationships/hyperlink" Target="https://meatophum.biz/report/accounting/account_statement?start_date=2026-06-01&amp;end_date=2026-06-30&amp;branch_id=22&amp;chart_of_account_id=79418" TargetMode="External"/><Relationship Id="rId277" Type="http://schemas.openxmlformats.org/officeDocument/2006/relationships/hyperlink" Target="https://meatophum.biz/report/accounting/account_statement?start_date=2026-06-01&amp;end_date=2026-06-30&amp;branch_id=22&amp;chart_of_account_id=79333" TargetMode="External"/><Relationship Id="rId298" Type="http://schemas.openxmlformats.org/officeDocument/2006/relationships/hyperlink" Target="https://meatophum.biz/report/accounting/account_statement?start_date=2026-06-01&amp;end_date=2026-06-30&amp;branch_id=22&amp;chart_of_account_id=101444" TargetMode="External"/><Relationship Id="rId400" Type="http://schemas.openxmlformats.org/officeDocument/2006/relationships/hyperlink" Target="https://meatophum.biz/report/accounting/account_statement?start_date=2026-07-01&amp;end_date=2026-07-31&amp;branch_id=22&amp;chart_of_account_id=79220" TargetMode="External"/><Relationship Id="rId116" Type="http://schemas.openxmlformats.org/officeDocument/2006/relationships/hyperlink" Target="https://meatophum.biz/report/accounting/account_statement?start_date=2026-05-01&amp;end_date=2026-05-31&amp;branch_id=22&amp;chart_of_account_id=78697" TargetMode="External"/><Relationship Id="rId137" Type="http://schemas.openxmlformats.org/officeDocument/2006/relationships/hyperlink" Target="https://meatophum.biz/report/accounting/account_statement?start_date=2026-05-01&amp;end_date=2026-05-31&amp;branch_id=22&amp;chart_of_account_id=80127" TargetMode="External"/><Relationship Id="rId158" Type="http://schemas.openxmlformats.org/officeDocument/2006/relationships/hyperlink" Target="https://meatophum.biz/report/accounting/account_statement?start_date=2026-05-01&amp;end_date=2026-05-31&amp;branch_id=22&amp;chart_of_account_id=79314" TargetMode="External"/><Relationship Id="rId302" Type="http://schemas.openxmlformats.org/officeDocument/2006/relationships/hyperlink" Target="https://meatophum.biz/report/accounting/account_statement?start_date=2026-06-01&amp;end_date=2026-06-30&amp;branch_id=22&amp;chart_of_account_id=79330" TargetMode="External"/><Relationship Id="rId323" Type="http://schemas.openxmlformats.org/officeDocument/2006/relationships/hyperlink" Target="https://meatophum.biz/report/accounting/account_statement?start_date=2026-07-01&amp;end_date=2026-07-31&amp;branch_id=22&amp;chart_of_account_id=78763" TargetMode="External"/><Relationship Id="rId344" Type="http://schemas.openxmlformats.org/officeDocument/2006/relationships/hyperlink" Target="https://meatophum.biz/report/accounting/account_statement?start_date=2026-07-01&amp;end_date=2026-07-31&amp;branch_id=22&amp;chart_of_account_id=80127" TargetMode="External"/><Relationship Id="rId20" Type="http://schemas.openxmlformats.org/officeDocument/2006/relationships/hyperlink" Target="https://meatophum.biz/report/accounting/account_statement?start_date=2026-04-01&amp;end_date=2026-04-30&amp;branch_id=22&amp;chart_of_account_id=80126" TargetMode="External"/><Relationship Id="rId41" Type="http://schemas.openxmlformats.org/officeDocument/2006/relationships/hyperlink" Target="https://meatophum.biz/report/accounting/account_statement?start_date=2026-04-01&amp;end_date=2026-04-30&amp;branch_id=22&amp;chart_of_account_id=80127" TargetMode="External"/><Relationship Id="rId62" Type="http://schemas.openxmlformats.org/officeDocument/2006/relationships/hyperlink" Target="https://meatophum.biz/report/accounting/account_statement?start_date=2026-04-01&amp;end_date=2026-04-30&amp;branch_id=22&amp;chart_of_account_id=78965" TargetMode="External"/><Relationship Id="rId83" Type="http://schemas.openxmlformats.org/officeDocument/2006/relationships/hyperlink" Target="https://meatophum.biz/report/accounting/account_statement?start_date=2026-04-01&amp;end_date=2026-04-30&amp;branch_id=22&amp;chart_of_account_id=79333" TargetMode="External"/><Relationship Id="rId179" Type="http://schemas.openxmlformats.org/officeDocument/2006/relationships/hyperlink" Target="https://meatophum.biz/report/accounting/account_statement?start_date=2026-05-01&amp;end_date=2026-05-31&amp;branch_id=22&amp;chart_of_account_id=79062" TargetMode="External"/><Relationship Id="rId365" Type="http://schemas.openxmlformats.org/officeDocument/2006/relationships/hyperlink" Target="https://meatophum.biz/report/accounting/account_statement?start_date=2026-07-01&amp;end_date=2026-07-31&amp;branch_id=22&amp;chart_of_account_id=78965" TargetMode="External"/><Relationship Id="rId386" Type="http://schemas.openxmlformats.org/officeDocument/2006/relationships/hyperlink" Target="https://meatophum.biz/report/accounting/account_statement?start_date=2026-07-01&amp;end_date=2026-07-31&amp;branch_id=22&amp;chart_of_account_id=79333" TargetMode="External"/><Relationship Id="rId190" Type="http://schemas.openxmlformats.org/officeDocument/2006/relationships/hyperlink" Target="https://meatophum.biz/report/accounting/account_statement?start_date=2026-05-01&amp;end_date=2026-05-31&amp;branch_id=22&amp;chart_of_account_id=79533" TargetMode="External"/><Relationship Id="rId204" Type="http://schemas.openxmlformats.org/officeDocument/2006/relationships/hyperlink" Target="https://meatophum.biz/report/accounting/account_statement?start_date=2026-05-01&amp;end_date=2026-05-31&amp;branch_id=22&amp;chart_of_account_id=79162" TargetMode="External"/><Relationship Id="rId225" Type="http://schemas.openxmlformats.org/officeDocument/2006/relationships/hyperlink" Target="https://meatophum.biz/report/accounting/account_statement?start_date=2026-06-01&amp;end_date=2026-06-30&amp;branch_id=22&amp;chart_of_account_id=78221" TargetMode="External"/><Relationship Id="rId246" Type="http://schemas.openxmlformats.org/officeDocument/2006/relationships/hyperlink" Target="https://meatophum.biz/report/accounting/account_statement?start_date=2026-06-01&amp;end_date=2026-06-30&amp;branch_id=22&amp;chart_of_account_id=79314" TargetMode="External"/><Relationship Id="rId267" Type="http://schemas.openxmlformats.org/officeDocument/2006/relationships/hyperlink" Target="https://meatophum.biz/report/accounting/account_statement?start_date=2026-06-01&amp;end_date=2026-06-30&amp;branch_id=22&amp;chart_of_account_id=79062" TargetMode="External"/><Relationship Id="rId288" Type="http://schemas.openxmlformats.org/officeDocument/2006/relationships/hyperlink" Target="https://meatophum.biz/report/accounting/account_statement?start_date=2026-06-01&amp;end_date=2026-06-30&amp;branch_id=22&amp;chart_of_account_id=79220" TargetMode="External"/><Relationship Id="rId411" Type="http://schemas.openxmlformats.org/officeDocument/2006/relationships/hyperlink" Target="https://meatophum.biz/report/accounting/account_statement?start_date=2026-07-01&amp;end_date=2026-07-31&amp;branch_id=22&amp;chart_of_account_id=101444" TargetMode="External"/><Relationship Id="rId106" Type="http://schemas.openxmlformats.org/officeDocument/2006/relationships/hyperlink" Target="https://meatophum.biz/report/accounting/account_statement?start_date=2026-05-01&amp;end_date=2026-05-31&amp;branch_id=22&amp;chart_of_account_id=78696" TargetMode="External"/><Relationship Id="rId127" Type="http://schemas.openxmlformats.org/officeDocument/2006/relationships/hyperlink" Target="https://meatophum.biz/report/accounting/account_statement?start_date=2026-05-01&amp;end_date=2026-05-31&amp;branch_id=22&amp;chart_of_account_id=101443" TargetMode="External"/><Relationship Id="rId313" Type="http://schemas.openxmlformats.org/officeDocument/2006/relationships/hyperlink" Target="https://meatophum.biz/report/accounting/account_statement?start_date=2026-07-01&amp;end_date=2026-07-31&amp;branch_id=22&amp;chart_of_account_id=78697" TargetMode="External"/><Relationship Id="rId10" Type="http://schemas.openxmlformats.org/officeDocument/2006/relationships/hyperlink" Target="https://meatophum.biz/report/accounting/account_statement?start_date=2026-04-01&amp;end_date=2026-04-30&amp;branch_id=22&amp;chart_of_account_id=78697" TargetMode="External"/><Relationship Id="rId31" Type="http://schemas.openxmlformats.org/officeDocument/2006/relationships/hyperlink" Target="https://meatophum.biz/report/accounting/account_statement?start_date=2026-04-01&amp;end_date=2026-04-30&amp;branch_id=22&amp;chart_of_account_id=101443" TargetMode="External"/><Relationship Id="rId52" Type="http://schemas.openxmlformats.org/officeDocument/2006/relationships/hyperlink" Target="https://meatophum.biz/report/accounting/account_statement?start_date=2026-04-01&amp;end_date=2026-04-30&amp;branch_id=22&amp;chart_of_account_id=79314" TargetMode="External"/><Relationship Id="rId73" Type="http://schemas.openxmlformats.org/officeDocument/2006/relationships/hyperlink" Target="https://meatophum.biz/report/accounting/account_statement?start_date=2026-04-01&amp;end_date=2026-04-30&amp;branch_id=22&amp;chart_of_account_id=79059" TargetMode="External"/><Relationship Id="rId94" Type="http://schemas.openxmlformats.org/officeDocument/2006/relationships/hyperlink" Target="https://meatophum.biz/report/accounting/account_statement?start_date=2026-04-01&amp;end_date=2026-04-30&amp;branch_id=22&amp;chart_of_account_id=79164" TargetMode="External"/><Relationship Id="rId148" Type="http://schemas.openxmlformats.org/officeDocument/2006/relationships/hyperlink" Target="https://meatophum.biz/report/accounting/account_statement?start_date=2026-05-01&amp;end_date=2026-05-31&amp;branch_id=22&amp;chart_of_account_id=79346" TargetMode="External"/><Relationship Id="rId169" Type="http://schemas.openxmlformats.org/officeDocument/2006/relationships/hyperlink" Target="https://meatophum.biz/report/accounting/account_statement?start_date=2026-05-01&amp;end_date=2026-05-31&amp;branch_id=22&amp;chart_of_account_id=78965" TargetMode="External"/><Relationship Id="rId334" Type="http://schemas.openxmlformats.org/officeDocument/2006/relationships/hyperlink" Target="https://meatophum.biz/report/accounting/account_statement?start_date=2026-07-01&amp;end_date=2026-07-31&amp;branch_id=22&amp;chart_of_account_id=79139" TargetMode="External"/><Relationship Id="rId355" Type="http://schemas.openxmlformats.org/officeDocument/2006/relationships/hyperlink" Target="https://meatophum.biz/report/accounting/account_statement?start_date=2026-07-01&amp;end_date=2026-07-31&amp;branch_id=22&amp;chart_of_account_id=79314" TargetMode="External"/><Relationship Id="rId376" Type="http://schemas.openxmlformats.org/officeDocument/2006/relationships/hyperlink" Target="https://meatophum.biz/report/accounting/account_statement?start_date=2026-07-01&amp;end_date=2026-07-31&amp;branch_id=22&amp;chart_of_account_id=79062" TargetMode="External"/><Relationship Id="rId397" Type="http://schemas.openxmlformats.org/officeDocument/2006/relationships/hyperlink" Target="https://meatophum.biz/report/accounting/account_statement?start_date=2026-07-01&amp;end_date=2026-07-31&amp;branch_id=22&amp;chart_of_account_id=79220" TargetMode="External"/><Relationship Id="rId4" Type="http://schemas.openxmlformats.org/officeDocument/2006/relationships/hyperlink" Target="https://meatophum.biz/report/accounting/account_statement?start_date=2026-04-01&amp;end_date=2026-04-30&amp;branch_id=22&amp;chart_of_account_id=78696" TargetMode="External"/><Relationship Id="rId180" Type="http://schemas.openxmlformats.org/officeDocument/2006/relationships/hyperlink" Target="https://meatophum.biz/report/accounting/account_statement?start_date=2026-05-01&amp;end_date=2026-05-31&amp;branch_id=22&amp;chart_of_account_id=79062" TargetMode="External"/><Relationship Id="rId215" Type="http://schemas.openxmlformats.org/officeDocument/2006/relationships/hyperlink" Target="https://meatophum.biz/report/accounting/account_statement?start_date=2026-06-01&amp;end_date=2026-06-30&amp;branch_id=22&amp;chart_of_account_id=78697" TargetMode="External"/><Relationship Id="rId236" Type="http://schemas.openxmlformats.org/officeDocument/2006/relationships/hyperlink" Target="https://meatophum.biz/report/accounting/account_statement?start_date=2026-06-01&amp;end_date=2026-06-30&amp;branch_id=22&amp;chart_of_account_id=79139" TargetMode="External"/><Relationship Id="rId257" Type="http://schemas.openxmlformats.org/officeDocument/2006/relationships/hyperlink" Target="https://meatophum.biz/report/accounting/account_statement?start_date=2026-06-01&amp;end_date=2026-06-30&amp;branch_id=22&amp;chart_of_account_id=78965" TargetMode="External"/><Relationship Id="rId278" Type="http://schemas.openxmlformats.org/officeDocument/2006/relationships/hyperlink" Target="https://meatophum.biz/report/accounting/account_statement?start_date=2026-06-01&amp;end_date=2026-06-30&amp;branch_id=22&amp;chart_of_account_id=79333" TargetMode="External"/><Relationship Id="rId401" Type="http://schemas.openxmlformats.org/officeDocument/2006/relationships/hyperlink" Target="https://meatophum.biz/report/accounting/account_statement?start_date=2026-07-01&amp;end_date=2026-07-31&amp;branch_id=22&amp;chart_of_account_id=79164" TargetMode="External"/><Relationship Id="rId303" Type="http://schemas.openxmlformats.org/officeDocument/2006/relationships/hyperlink" Target="https://meatophum.biz/report/accounting/account_statement?start_date=2026-06-01&amp;end_date=2026-06-30&amp;branch_id=22&amp;chart_of_account_id=79330" TargetMode="External"/><Relationship Id="rId42" Type="http://schemas.openxmlformats.org/officeDocument/2006/relationships/hyperlink" Target="https://meatophum.biz/report/accounting/account_statement?start_date=2026-04-01&amp;end_date=2026-04-30&amp;branch_id=22&amp;chart_of_account_id=80127" TargetMode="External"/><Relationship Id="rId84" Type="http://schemas.openxmlformats.org/officeDocument/2006/relationships/hyperlink" Target="https://meatophum.biz/report/accounting/account_statement?start_date=2026-04-01&amp;end_date=2026-04-30&amp;branch_id=22&amp;chart_of_account_id=79333" TargetMode="External"/><Relationship Id="rId138" Type="http://schemas.openxmlformats.org/officeDocument/2006/relationships/hyperlink" Target="https://meatophum.biz/report/accounting/account_statement?start_date=2026-05-01&amp;end_date=2026-05-31&amp;branch_id=22&amp;chart_of_account_id=80127" TargetMode="External"/><Relationship Id="rId345" Type="http://schemas.openxmlformats.org/officeDocument/2006/relationships/hyperlink" Target="https://meatophum.biz/report/accounting/account_statement?start_date=2026-07-01&amp;end_date=2026-07-31&amp;branch_id=22&amp;chart_of_account_id=79332" TargetMode="External"/><Relationship Id="rId387" Type="http://schemas.openxmlformats.org/officeDocument/2006/relationships/hyperlink" Target="https://meatophum.biz/report/accounting/account_statement?start_date=2026-07-01&amp;end_date=2026-07-31&amp;branch_id=22&amp;chart_of_account_id=79333" TargetMode="External"/><Relationship Id="rId191" Type="http://schemas.openxmlformats.org/officeDocument/2006/relationships/hyperlink" Target="https://meatophum.biz/report/accounting/account_statement?start_date=2026-05-01&amp;end_date=2026-05-31&amp;branch_id=22&amp;chart_of_account_id=79533" TargetMode="External"/><Relationship Id="rId205" Type="http://schemas.openxmlformats.org/officeDocument/2006/relationships/hyperlink" Target="https://meatophum.biz/report/accounting/account_statement?start_date=2026-05-01&amp;end_date=2026-05-31&amp;branch_id=22&amp;chart_of_account_id=101444" TargetMode="External"/><Relationship Id="rId247" Type="http://schemas.openxmlformats.org/officeDocument/2006/relationships/hyperlink" Target="https://meatophum.biz/report/accounting/account_statement?start_date=2026-06-01&amp;end_date=2026-06-30&amp;branch_id=22&amp;chart_of_account_id=79314" TargetMode="External"/><Relationship Id="rId412" Type="http://schemas.openxmlformats.org/officeDocument/2006/relationships/hyperlink" Target="https://meatophum.biz/report/accounting/account_statement?start_date=2026-07-01&amp;end_date=2026-07-31&amp;branch_id=22&amp;chart_of_account_id=101444" TargetMode="External"/><Relationship Id="rId107" Type="http://schemas.openxmlformats.org/officeDocument/2006/relationships/hyperlink" Target="https://meatophum.biz/report/accounting/account_statement?start_date=2026-05-01&amp;end_date=2026-05-31&amp;branch_id=22&amp;chart_of_account_id=78696" TargetMode="External"/><Relationship Id="rId289" Type="http://schemas.openxmlformats.org/officeDocument/2006/relationships/hyperlink" Target="https://meatophum.biz/report/accounting/account_statement?start_date=2026-06-01&amp;end_date=2026-06-30&amp;branch_id=22&amp;chart_of_account_id=79164" TargetMode="External"/><Relationship Id="rId11" Type="http://schemas.openxmlformats.org/officeDocument/2006/relationships/hyperlink" Target="https://meatophum.biz/report/accounting/account_statement?start_date=2026-04-01&amp;end_date=2026-04-30&amp;branch_id=22&amp;chart_of_account_id=78697" TargetMode="External"/><Relationship Id="rId53" Type="http://schemas.openxmlformats.org/officeDocument/2006/relationships/hyperlink" Target="https://meatophum.biz/report/accounting/account_statement?start_date=2026-04-01&amp;end_date=2026-04-30&amp;branch_id=22&amp;chart_of_account_id=78961" TargetMode="External"/><Relationship Id="rId149" Type="http://schemas.openxmlformats.org/officeDocument/2006/relationships/hyperlink" Target="https://meatophum.biz/report/accounting/account_statement?start_date=2026-05-01&amp;end_date=2026-05-31&amp;branch_id=22&amp;chart_of_account_id=79345" TargetMode="External"/><Relationship Id="rId314" Type="http://schemas.openxmlformats.org/officeDocument/2006/relationships/hyperlink" Target="https://meatophum.biz/report/accounting/account_statement?start_date=2026-07-01&amp;end_date=2026-07-31&amp;branch_id=22&amp;chart_of_account_id=78697" TargetMode="External"/><Relationship Id="rId356" Type="http://schemas.openxmlformats.org/officeDocument/2006/relationships/hyperlink" Target="https://meatophum.biz/report/accounting/account_statement?start_date=2026-07-01&amp;end_date=2026-07-31&amp;branch_id=22&amp;chart_of_account_id=79314" TargetMode="External"/><Relationship Id="rId398" Type="http://schemas.openxmlformats.org/officeDocument/2006/relationships/hyperlink" Target="https://meatophum.biz/report/accounting/account_statement?start_date=2026-07-01&amp;end_date=2026-07-31&amp;branch_id=22&amp;chart_of_account_id=79220" TargetMode="External"/><Relationship Id="rId95" Type="http://schemas.openxmlformats.org/officeDocument/2006/relationships/hyperlink" Target="https://meatophum.biz/report/accounting/account_statement?start_date=2026-04-01&amp;end_date=2026-04-30&amp;branch_id=22&amp;chart_of_account_id=79164" TargetMode="External"/><Relationship Id="rId160" Type="http://schemas.openxmlformats.org/officeDocument/2006/relationships/hyperlink" Target="https://meatophum.biz/report/accounting/account_statement?start_date=2026-05-01&amp;end_date=2026-05-31&amp;branch_id=22&amp;chart_of_account_id=79314" TargetMode="External"/><Relationship Id="rId216" Type="http://schemas.openxmlformats.org/officeDocument/2006/relationships/hyperlink" Target="https://meatophum.biz/report/accounting/account_statement?start_date=2026-06-01&amp;end_date=2026-06-30&amp;branch_id=22&amp;chart_of_account_id=78697" TargetMode="External"/><Relationship Id="rId258" Type="http://schemas.openxmlformats.org/officeDocument/2006/relationships/hyperlink" Target="https://meatophum.biz/report/accounting/account_statement?start_date=2026-06-01&amp;end_date=2026-06-30&amp;branch_id=22&amp;chart_of_account_id=78965" TargetMode="External"/><Relationship Id="rId22" Type="http://schemas.openxmlformats.org/officeDocument/2006/relationships/hyperlink" Target="https://meatophum.biz/report/accounting/account_statement?start_date=2026-04-01&amp;end_date=2026-04-30&amp;branch_id=22&amp;chart_of_account_id=78826" TargetMode="External"/><Relationship Id="rId64" Type="http://schemas.openxmlformats.org/officeDocument/2006/relationships/hyperlink" Target="https://meatophum.biz/report/accounting/account_statement?start_date=2026-04-01&amp;end_date=2026-04-30&amp;branch_id=22&amp;chart_of_account_id=78965" TargetMode="External"/><Relationship Id="rId118" Type="http://schemas.openxmlformats.org/officeDocument/2006/relationships/hyperlink" Target="https://meatophum.biz/report/accounting/account_statement?start_date=2026-05-01&amp;end_date=2026-05-31&amp;branch_id=22&amp;chart_of_account_id=78467" TargetMode="External"/><Relationship Id="rId325" Type="http://schemas.openxmlformats.org/officeDocument/2006/relationships/hyperlink" Target="https://meatophum.biz/report/accounting/account_statement?start_date=2026-07-01&amp;end_date=2026-07-31&amp;branch_id=22&amp;chart_of_account_id=78221" TargetMode="External"/><Relationship Id="rId367" Type="http://schemas.openxmlformats.org/officeDocument/2006/relationships/hyperlink" Target="https://meatophum.biz/report/accounting/account_statement?start_date=2026-07-01&amp;end_date=2026-07-31&amp;branch_id=22&amp;chart_of_account_id=78965" TargetMode="External"/><Relationship Id="rId171" Type="http://schemas.openxmlformats.org/officeDocument/2006/relationships/hyperlink" Target="https://meatophum.biz/report/accounting/account_statement?start_date=2026-05-01&amp;end_date=2026-05-31&amp;branch_id=22&amp;chart_of_account_id=78965" TargetMode="External"/><Relationship Id="rId227" Type="http://schemas.openxmlformats.org/officeDocument/2006/relationships/hyperlink" Target="https://meatophum.biz/report/accounting/account_statement?start_date=2026-06-01&amp;end_date=2026-06-30&amp;branch_id=22&amp;chart_of_account_id=78221" TargetMode="External"/><Relationship Id="rId269" Type="http://schemas.openxmlformats.org/officeDocument/2006/relationships/hyperlink" Target="https://meatophum.biz/report/accounting/account_statement?start_date=2026-06-01&amp;end_date=2026-06-30&amp;branch_id=22&amp;chart_of_account_id=79059" TargetMode="External"/><Relationship Id="rId33" Type="http://schemas.openxmlformats.org/officeDocument/2006/relationships/hyperlink" Target="https://meatophum.biz/report/accounting/account_statement?start_date=2026-04-01&amp;end_date=2026-04-30&amp;branch_id=22&amp;chart_of_account_id=79139" TargetMode="External"/><Relationship Id="rId129" Type="http://schemas.openxmlformats.org/officeDocument/2006/relationships/hyperlink" Target="https://meatophum.biz/report/accounting/account_statement?start_date=2026-05-01&amp;end_date=2026-05-31&amp;branch_id=22&amp;chart_of_account_id=79139" TargetMode="External"/><Relationship Id="rId280" Type="http://schemas.openxmlformats.org/officeDocument/2006/relationships/hyperlink" Target="https://meatophum.biz/report/accounting/account_statement?start_date=2026-06-01&amp;end_date=2026-06-30&amp;branch_id=22&amp;chart_of_account_id=79333" TargetMode="External"/><Relationship Id="rId336" Type="http://schemas.openxmlformats.org/officeDocument/2006/relationships/hyperlink" Target="https://meatophum.biz/report/accounting/account_statement?start_date=2026-07-01&amp;end_date=2026-07-31&amp;branch_id=22&amp;chart_of_account_id=79139" TargetMode="External"/><Relationship Id="rId75" Type="http://schemas.openxmlformats.org/officeDocument/2006/relationships/hyperlink" Target="https://meatophum.biz/report/accounting/account_statement?start_date=2026-04-01&amp;end_date=2026-04-30&amp;branch_id=22&amp;chart_of_account_id=79059" TargetMode="External"/><Relationship Id="rId140" Type="http://schemas.openxmlformats.org/officeDocument/2006/relationships/hyperlink" Target="https://meatophum.biz/report/accounting/account_statement?start_date=2026-05-01&amp;end_date=2026-05-31&amp;branch_id=22&amp;chart_of_account_id=80127" TargetMode="External"/><Relationship Id="rId182" Type="http://schemas.openxmlformats.org/officeDocument/2006/relationships/hyperlink" Target="https://meatophum.biz/report/accounting/account_statement?start_date=2026-05-01&amp;end_date=2026-05-31&amp;branch_id=22&amp;chart_of_account_id=79059" TargetMode="External"/><Relationship Id="rId378" Type="http://schemas.openxmlformats.org/officeDocument/2006/relationships/hyperlink" Target="https://meatophum.biz/report/accounting/account_statement?start_date=2026-07-01&amp;end_date=2026-07-31&amp;branch_id=22&amp;chart_of_account_id=79059" TargetMode="External"/><Relationship Id="rId403" Type="http://schemas.openxmlformats.org/officeDocument/2006/relationships/hyperlink" Target="https://meatophum.biz/report/accounting/account_statement?start_date=2026-07-01&amp;end_date=2026-07-31&amp;branch_id=22&amp;chart_of_account_id=79164" TargetMode="External"/><Relationship Id="rId6" Type="http://schemas.openxmlformats.org/officeDocument/2006/relationships/hyperlink" Target="https://meatophum.biz/report/accounting/account_statement?start_date=2026-04-01&amp;end_date=2026-04-30&amp;branch_id=22&amp;chart_of_account_id=78361" TargetMode="External"/><Relationship Id="rId238" Type="http://schemas.openxmlformats.org/officeDocument/2006/relationships/hyperlink" Target="https://meatophum.biz/report/accounting/account_statement?start_date=2026-06-01&amp;end_date=2026-06-30&amp;branch_id=22&amp;chart_of_account_id=79161" TargetMode="External"/><Relationship Id="rId291" Type="http://schemas.openxmlformats.org/officeDocument/2006/relationships/hyperlink" Target="https://meatophum.biz/report/accounting/account_statement?start_date=2026-06-01&amp;end_date=2026-06-30&amp;branch_id=22&amp;chart_of_account_id=79164" TargetMode="External"/><Relationship Id="rId305" Type="http://schemas.openxmlformats.org/officeDocument/2006/relationships/hyperlink" Target="https://meatophum.biz/report/accounting/account_statement?start_date=2026-07-01&amp;end_date=2026-07-31&amp;branch_id=22&amp;chart_of_account_id=78696" TargetMode="External"/><Relationship Id="rId347" Type="http://schemas.openxmlformats.org/officeDocument/2006/relationships/hyperlink" Target="https://meatophum.biz/report/accounting/account_statement?start_date=2026-07-01&amp;end_date=2026-07-31&amp;branch_id=22&amp;chart_of_account_id=79332" TargetMode="External"/><Relationship Id="rId44" Type="http://schemas.openxmlformats.org/officeDocument/2006/relationships/hyperlink" Target="https://meatophum.biz/report/accounting/account_statement?start_date=2026-04-01&amp;end_date=2026-04-30&amp;branch_id=22&amp;chart_of_account_id=80127" TargetMode="External"/><Relationship Id="rId86" Type="http://schemas.openxmlformats.org/officeDocument/2006/relationships/hyperlink" Target="https://meatophum.biz/report/accounting/account_statement?start_date=2026-04-01&amp;end_date=2026-04-30&amp;branch_id=22&amp;chart_of_account_id=79533" TargetMode="External"/><Relationship Id="rId151" Type="http://schemas.openxmlformats.org/officeDocument/2006/relationships/hyperlink" Target="https://meatophum.biz/report/accounting/account_statement?start_date=2026-05-01&amp;end_date=2026-05-31&amp;branch_id=22&amp;chart_of_account_id=79345" TargetMode="External"/><Relationship Id="rId389" Type="http://schemas.openxmlformats.org/officeDocument/2006/relationships/hyperlink" Target="https://meatophum.biz/report/accounting/account_statement?start_date=2026-07-01&amp;end_date=2026-07-31&amp;branch_id=22&amp;chart_of_account_id=79533" TargetMode="External"/><Relationship Id="rId193" Type="http://schemas.openxmlformats.org/officeDocument/2006/relationships/hyperlink" Target="https://meatophum.biz/report/accounting/account_statement?start_date=2026-05-01&amp;end_date=2026-05-31&amp;branch_id=22&amp;chart_of_account_id=79220" TargetMode="External"/><Relationship Id="rId207" Type="http://schemas.openxmlformats.org/officeDocument/2006/relationships/hyperlink" Target="https://meatophum.biz/report/accounting/account_statement?start_date=2026-05-01&amp;end_date=2026-05-31&amp;branch_id=22&amp;chart_of_account_id=101444" TargetMode="External"/><Relationship Id="rId249" Type="http://schemas.openxmlformats.org/officeDocument/2006/relationships/hyperlink" Target="https://meatophum.biz/report/accounting/account_statement?start_date=2026-06-01&amp;end_date=2026-06-30&amp;branch_id=22&amp;chart_of_account_id=78961" TargetMode="External"/><Relationship Id="rId13" Type="http://schemas.openxmlformats.org/officeDocument/2006/relationships/hyperlink" Target="https://meatophum.biz/report/accounting/account_statement?start_date=2026-04-01&amp;end_date=2026-04-30&amp;branch_id=22&amp;chart_of_account_id=78467" TargetMode="External"/><Relationship Id="rId109" Type="http://schemas.openxmlformats.org/officeDocument/2006/relationships/hyperlink" Target="https://meatophum.biz/report/accounting/account_statement?start_date=2026-05-01&amp;end_date=2026-05-31&amp;branch_id=22&amp;chart_of_account_id=78361" TargetMode="External"/><Relationship Id="rId260" Type="http://schemas.openxmlformats.org/officeDocument/2006/relationships/hyperlink" Target="https://meatophum.biz/report/accounting/account_statement?start_date=2026-06-01&amp;end_date=2026-06-30&amp;branch_id=22&amp;chart_of_account_id=78965" TargetMode="External"/><Relationship Id="rId316" Type="http://schemas.openxmlformats.org/officeDocument/2006/relationships/hyperlink" Target="https://meatophum.biz/report/accounting/account_statement?start_date=2026-07-01&amp;end_date=2026-07-31&amp;branch_id=22&amp;chart_of_account_id=78697" TargetMode="External"/><Relationship Id="rId55" Type="http://schemas.openxmlformats.org/officeDocument/2006/relationships/hyperlink" Target="https://meatophum.biz/report/accounting/account_statement?start_date=2026-04-01&amp;end_date=2026-04-30&amp;branch_id=22&amp;chart_of_account_id=78961" TargetMode="External"/><Relationship Id="rId97" Type="http://schemas.openxmlformats.org/officeDocument/2006/relationships/hyperlink" Target="https://meatophum.biz/report/accounting/account_statement?start_date=2026-04-01&amp;end_date=2026-04-30&amp;branch_id=22&amp;chart_of_account_id=79162" TargetMode="External"/><Relationship Id="rId120" Type="http://schemas.openxmlformats.org/officeDocument/2006/relationships/hyperlink" Target="https://meatophum.biz/report/accounting/account_statement?start_date=2026-05-01&amp;end_date=2026-05-31&amp;branch_id=22&amp;chart_of_account_id=78467" TargetMode="External"/><Relationship Id="rId358" Type="http://schemas.openxmlformats.org/officeDocument/2006/relationships/hyperlink" Target="https://meatophum.biz/report/accounting/account_statement?start_date=2026-07-01&amp;end_date=2026-07-31&amp;branch_id=22&amp;chart_of_account_id=78961" TargetMode="External"/><Relationship Id="rId162" Type="http://schemas.openxmlformats.org/officeDocument/2006/relationships/hyperlink" Target="https://meatophum.biz/report/accounting/account_statement?start_date=2026-05-01&amp;end_date=2026-05-31&amp;branch_id=22&amp;chart_of_account_id=78961" TargetMode="External"/><Relationship Id="rId218" Type="http://schemas.openxmlformats.org/officeDocument/2006/relationships/hyperlink" Target="https://meatophum.biz/report/accounting/account_statement?start_date=2026-06-01&amp;end_date=2026-06-30&amp;branch_id=22&amp;chart_of_account_id=78467" TargetMode="External"/><Relationship Id="rId271" Type="http://schemas.openxmlformats.org/officeDocument/2006/relationships/hyperlink" Target="https://meatophum.biz/report/accounting/account_statement?start_date=2026-06-01&amp;end_date=2026-06-30&amp;branch_id=22&amp;chart_of_account_id=79059" TargetMode="External"/><Relationship Id="rId24" Type="http://schemas.openxmlformats.org/officeDocument/2006/relationships/hyperlink" Target="https://meatophum.biz/report/accounting/account_statement?start_date=2026-04-01&amp;end_date=2026-04-30&amp;branch_id=22&amp;chart_of_account_id=78826" TargetMode="External"/><Relationship Id="rId66" Type="http://schemas.openxmlformats.org/officeDocument/2006/relationships/hyperlink" Target="https://meatophum.biz/report/accounting/account_statement?start_date=2026-04-01&amp;end_date=2026-04-30&amp;branch_id=22&amp;chart_of_account_id=79065" TargetMode="External"/><Relationship Id="rId131" Type="http://schemas.openxmlformats.org/officeDocument/2006/relationships/hyperlink" Target="https://meatophum.biz/report/accounting/account_statement?start_date=2026-05-01&amp;end_date=2026-05-31&amp;branch_id=22&amp;chart_of_account_id=79139" TargetMode="External"/><Relationship Id="rId327" Type="http://schemas.openxmlformats.org/officeDocument/2006/relationships/hyperlink" Target="https://meatophum.biz/report/accounting/account_statement?start_date=2026-07-01&amp;end_date=2026-07-31&amp;branch_id=22&amp;chart_of_account_id=78221" TargetMode="External"/><Relationship Id="rId369" Type="http://schemas.openxmlformats.org/officeDocument/2006/relationships/hyperlink" Target="https://meatophum.biz/report/accounting/account_statement?start_date=2026-07-01&amp;end_date=2026-07-31&amp;branch_id=22&amp;chart_of_account_id=79065" TargetMode="External"/><Relationship Id="rId173" Type="http://schemas.openxmlformats.org/officeDocument/2006/relationships/hyperlink" Target="https://meatophum.biz/report/accounting/account_statement?start_date=2026-05-01&amp;end_date=2026-05-31&amp;branch_id=22&amp;chart_of_account_id=79065" TargetMode="External"/><Relationship Id="rId229" Type="http://schemas.openxmlformats.org/officeDocument/2006/relationships/hyperlink" Target="https://meatophum.biz/report/accounting/account_statement?start_date=2026-06-01&amp;end_date=2026-06-30&amp;branch_id=22&amp;chart_of_account_id=101443" TargetMode="External"/><Relationship Id="rId380" Type="http://schemas.openxmlformats.org/officeDocument/2006/relationships/hyperlink" Target="https://meatophum.biz/report/accounting/account_statement?start_date=2026-07-01&amp;end_date=2026-07-31&amp;branch_id=22&amp;chart_of_account_id=79059" TargetMode="External"/><Relationship Id="rId240" Type="http://schemas.openxmlformats.org/officeDocument/2006/relationships/hyperlink" Target="https://meatophum.biz/report/accounting/account_statement?start_date=2026-06-01&amp;end_date=2026-06-30&amp;branch_id=22&amp;chart_of_account_id=79161" TargetMode="External"/><Relationship Id="rId35" Type="http://schemas.openxmlformats.org/officeDocument/2006/relationships/hyperlink" Target="https://meatophum.biz/report/accounting/account_statement?start_date=2026-04-01&amp;end_date=2026-04-30&amp;branch_id=22&amp;chart_of_account_id=79139" TargetMode="External"/><Relationship Id="rId77" Type="http://schemas.openxmlformats.org/officeDocument/2006/relationships/hyperlink" Target="https://meatophum.biz/report/accounting/account_statement?start_date=2026-04-01&amp;end_date=2026-04-30&amp;branch_id=22&amp;chart_of_account_id=80129" TargetMode="External"/><Relationship Id="rId100" Type="http://schemas.openxmlformats.org/officeDocument/2006/relationships/hyperlink" Target="https://meatophum.biz/report/accounting/account_statement?start_date=2026-04-01&amp;end_date=2026-04-30&amp;branch_id=22&amp;chart_of_account_id=79162" TargetMode="External"/><Relationship Id="rId282" Type="http://schemas.openxmlformats.org/officeDocument/2006/relationships/hyperlink" Target="https://meatophum.biz/report/accounting/account_statement?start_date=2026-06-01&amp;end_date=2026-06-30&amp;branch_id=22&amp;chart_of_account_id=79533" TargetMode="External"/><Relationship Id="rId338" Type="http://schemas.openxmlformats.org/officeDocument/2006/relationships/hyperlink" Target="https://meatophum.biz/report/accounting/account_statement?start_date=2026-07-01&amp;end_date=2026-07-31&amp;branch_id=22&amp;chart_of_account_id=79161" TargetMode="External"/><Relationship Id="rId8" Type="http://schemas.openxmlformats.org/officeDocument/2006/relationships/hyperlink" Target="https://meatophum.biz/report/accounting/account_statement?start_date=2026-04-01&amp;end_date=2026-04-30&amp;branch_id=22&amp;chart_of_account_id=78361" TargetMode="External"/><Relationship Id="rId142" Type="http://schemas.openxmlformats.org/officeDocument/2006/relationships/hyperlink" Target="https://meatophum.biz/report/accounting/account_statement?start_date=2026-05-01&amp;end_date=2026-05-31&amp;branch_id=22&amp;chart_of_account_id=79332" TargetMode="External"/><Relationship Id="rId184" Type="http://schemas.openxmlformats.org/officeDocument/2006/relationships/hyperlink" Target="https://meatophum.biz/report/accounting/account_statement?start_date=2026-05-01&amp;end_date=2026-05-31&amp;branch_id=22&amp;chart_of_account_id=79059" TargetMode="External"/><Relationship Id="rId391" Type="http://schemas.openxmlformats.org/officeDocument/2006/relationships/hyperlink" Target="https://meatophum.biz/report/accounting/account_statement?start_date=2026-07-01&amp;end_date=2026-07-31&amp;branch_id=22&amp;chart_of_account_id=79533" TargetMode="External"/><Relationship Id="rId405" Type="http://schemas.openxmlformats.org/officeDocument/2006/relationships/hyperlink" Target="https://meatophum.biz/report/accounting/account_statement?start_date=2026-07-01&amp;end_date=2026-07-31&amp;branch_id=22&amp;chart_of_account_id=79162" TargetMode="External"/><Relationship Id="rId251" Type="http://schemas.openxmlformats.org/officeDocument/2006/relationships/hyperlink" Target="https://meatophum.biz/report/accounting/account_statement?start_date=2026-06-01&amp;end_date=2026-06-30&amp;branch_id=22&amp;chart_of_account_id=78961" TargetMode="External"/><Relationship Id="rId46" Type="http://schemas.openxmlformats.org/officeDocument/2006/relationships/hyperlink" Target="https://meatophum.biz/report/accounting/account_statement?start_date=2026-04-01&amp;end_date=2026-04-30&amp;branch_id=22&amp;chart_of_account_id=79332" TargetMode="External"/><Relationship Id="rId293" Type="http://schemas.openxmlformats.org/officeDocument/2006/relationships/hyperlink" Target="https://meatophum.biz/report/accounting/account_statement?start_date=2026-06-01&amp;end_date=2026-06-30&amp;branch_id=22&amp;chart_of_account_id=79162" TargetMode="External"/><Relationship Id="rId307" Type="http://schemas.openxmlformats.org/officeDocument/2006/relationships/hyperlink" Target="https://meatophum.biz/report/accounting/account_statement?start_date=2026-07-01&amp;end_date=2026-07-31&amp;branch_id=22&amp;chart_of_account_id=78696" TargetMode="External"/><Relationship Id="rId349" Type="http://schemas.openxmlformats.org/officeDocument/2006/relationships/hyperlink" Target="https://meatophum.biz/report/accounting/account_statement?start_date=2026-07-01&amp;end_date=2026-07-31&amp;branch_id=22&amp;chart_of_account_id=79346" TargetMode="External"/><Relationship Id="rId88" Type="http://schemas.openxmlformats.org/officeDocument/2006/relationships/hyperlink" Target="https://meatophum.biz/report/accounting/account_statement?start_date=2026-04-01&amp;end_date=2026-04-30&amp;branch_id=22&amp;chart_of_account_id=79533" TargetMode="External"/><Relationship Id="rId111" Type="http://schemas.openxmlformats.org/officeDocument/2006/relationships/hyperlink" Target="https://meatophum.biz/report/accounting/account_statement?start_date=2026-05-01&amp;end_date=2026-05-31&amp;branch_id=22&amp;chart_of_account_id=78361" TargetMode="External"/><Relationship Id="rId153" Type="http://schemas.openxmlformats.org/officeDocument/2006/relationships/hyperlink" Target="https://meatophum.biz/report/accounting/account_statement?start_date=2026-05-01&amp;end_date=2026-05-31&amp;branch_id=22&amp;chart_of_account_id=79222" TargetMode="External"/><Relationship Id="rId195" Type="http://schemas.openxmlformats.org/officeDocument/2006/relationships/hyperlink" Target="https://meatophum.biz/report/accounting/account_statement?start_date=2026-05-01&amp;end_date=2026-05-31&amp;branch_id=22&amp;chart_of_account_id=79220" TargetMode="External"/><Relationship Id="rId209" Type="http://schemas.openxmlformats.org/officeDocument/2006/relationships/hyperlink" Target="https://meatophum.biz/report/accounting/account_statement?start_date=2026-06-01&amp;end_date=2026-06-30&amp;branch_id=22&amp;chart_of_account_id=78696" TargetMode="External"/><Relationship Id="rId360" Type="http://schemas.openxmlformats.org/officeDocument/2006/relationships/hyperlink" Target="https://meatophum.biz/report/accounting/account_statement?start_date=2026-07-01&amp;end_date=2026-07-31&amp;branch_id=22&amp;chart_of_account_id=78961" TargetMode="External"/><Relationship Id="rId220" Type="http://schemas.openxmlformats.org/officeDocument/2006/relationships/hyperlink" Target="https://meatophum.biz/report/accounting/account_statement?start_date=2026-06-01&amp;end_date=2026-06-30&amp;branch_id=22&amp;chart_of_account_id=78467" TargetMode="External"/><Relationship Id="rId15" Type="http://schemas.openxmlformats.org/officeDocument/2006/relationships/hyperlink" Target="https://meatophum.biz/report/accounting/account_statement?start_date=2026-04-01&amp;end_date=2026-04-30&amp;branch_id=22&amp;chart_of_account_id=78467" TargetMode="External"/><Relationship Id="rId57" Type="http://schemas.openxmlformats.org/officeDocument/2006/relationships/hyperlink" Target="https://meatophum.biz/report/accounting/account_statement?start_date=2026-04-01&amp;end_date=2026-04-30&amp;branch_id=22&amp;chart_of_account_id=79418" TargetMode="External"/><Relationship Id="rId262" Type="http://schemas.openxmlformats.org/officeDocument/2006/relationships/hyperlink" Target="https://meatophum.biz/report/accounting/account_statement?start_date=2026-06-01&amp;end_date=2026-06-30&amp;branch_id=22&amp;chart_of_account_id=79065" TargetMode="External"/><Relationship Id="rId318" Type="http://schemas.openxmlformats.org/officeDocument/2006/relationships/hyperlink" Target="https://meatophum.biz/report/accounting/account_statement?start_date=2026-07-01&amp;end_date=2026-07-31&amp;branch_id=22&amp;chart_of_account_id=78467" TargetMode="External"/><Relationship Id="rId99" Type="http://schemas.openxmlformats.org/officeDocument/2006/relationships/hyperlink" Target="https://meatophum.biz/report/accounting/account_statement?start_date=2026-04-01&amp;end_date=2026-04-30&amp;branch_id=22&amp;chart_of_account_id=79162" TargetMode="External"/><Relationship Id="rId122" Type="http://schemas.openxmlformats.org/officeDocument/2006/relationships/hyperlink" Target="https://meatophum.biz/report/accounting/account_statement?start_date=2026-05-01&amp;end_date=2026-05-31&amp;branch_id=22&amp;chart_of_account_id=78221" TargetMode="External"/><Relationship Id="rId164" Type="http://schemas.openxmlformats.org/officeDocument/2006/relationships/hyperlink" Target="https://meatophum.biz/report/accounting/account_statement?start_date=2026-05-01&amp;end_date=2026-05-31&amp;branch_id=22&amp;chart_of_account_id=78961" TargetMode="External"/><Relationship Id="rId371" Type="http://schemas.openxmlformats.org/officeDocument/2006/relationships/hyperlink" Target="https://meatophum.biz/report/accounting/account_statement?start_date=2026-07-01&amp;end_date=2026-07-31&amp;branch_id=22&amp;chart_of_account_id=79065" TargetMode="External"/><Relationship Id="rId26" Type="http://schemas.openxmlformats.org/officeDocument/2006/relationships/hyperlink" Target="https://meatophum.biz/report/accounting/account_statement?start_date=2026-04-01&amp;end_date=2026-04-30&amp;branch_id=22&amp;chart_of_account_id=78221" TargetMode="External"/><Relationship Id="rId231" Type="http://schemas.openxmlformats.org/officeDocument/2006/relationships/hyperlink" Target="https://meatophum.biz/report/accounting/account_statement?start_date=2026-06-01&amp;end_date=2026-06-30&amp;branch_id=22&amp;chart_of_account_id=101443" TargetMode="External"/><Relationship Id="rId273" Type="http://schemas.openxmlformats.org/officeDocument/2006/relationships/hyperlink" Target="https://meatophum.biz/report/accounting/account_statement?start_date=2026-06-01&amp;end_date=2026-06-30&amp;branch_id=22&amp;chart_of_account_id=80129" TargetMode="External"/><Relationship Id="rId329" Type="http://schemas.openxmlformats.org/officeDocument/2006/relationships/hyperlink" Target="https://meatophum.biz/report/accounting/account_statement?start_date=2026-07-01&amp;end_date=2026-07-31&amp;branch_id=22&amp;chart_of_account_id=101443" TargetMode="External"/><Relationship Id="rId68" Type="http://schemas.openxmlformats.org/officeDocument/2006/relationships/hyperlink" Target="https://meatophum.biz/report/accounting/account_statement?start_date=2026-04-01&amp;end_date=2026-04-30&amp;branch_id=22&amp;chart_of_account_id=79065" TargetMode="External"/><Relationship Id="rId133" Type="http://schemas.openxmlformats.org/officeDocument/2006/relationships/hyperlink" Target="https://meatophum.biz/report/accounting/account_statement?start_date=2026-05-01&amp;end_date=2026-05-31&amp;branch_id=22&amp;chart_of_account_id=79161" TargetMode="External"/><Relationship Id="rId175" Type="http://schemas.openxmlformats.org/officeDocument/2006/relationships/hyperlink" Target="https://meatophum.biz/report/accounting/account_statement?start_date=2026-05-01&amp;end_date=2026-05-31&amp;branch_id=22&amp;chart_of_account_id=79065" TargetMode="External"/><Relationship Id="rId340" Type="http://schemas.openxmlformats.org/officeDocument/2006/relationships/hyperlink" Target="https://meatophum.biz/report/accounting/account_statement?start_date=2026-07-01&amp;end_date=2026-07-31&amp;branch_id=22&amp;chart_of_account_id=79161" TargetMode="External"/><Relationship Id="rId200" Type="http://schemas.openxmlformats.org/officeDocument/2006/relationships/hyperlink" Target="https://meatophum.biz/report/accounting/account_statement?start_date=2026-05-01&amp;end_date=2026-05-31&amp;branch_id=22&amp;chart_of_account_id=79164" TargetMode="External"/><Relationship Id="rId382" Type="http://schemas.openxmlformats.org/officeDocument/2006/relationships/hyperlink" Target="https://meatophum.biz/report/accounting/account_statement?start_date=2026-07-01&amp;end_date=2026-07-31&amp;branch_id=22&amp;chart_of_account_id=80129" TargetMode="External"/><Relationship Id="rId242" Type="http://schemas.openxmlformats.org/officeDocument/2006/relationships/hyperlink" Target="https://meatophum.biz/report/accounting/account_statement?start_date=2026-06-01&amp;end_date=2026-06-30&amp;branch_id=22&amp;chart_of_account_id=80127" TargetMode="External"/><Relationship Id="rId284" Type="http://schemas.openxmlformats.org/officeDocument/2006/relationships/hyperlink" Target="https://meatophum.biz/report/accounting/account_statement?start_date=2026-06-01&amp;end_date=2026-06-30&amp;branch_id=22&amp;chart_of_account_id=79533" TargetMode="External"/><Relationship Id="rId37" Type="http://schemas.openxmlformats.org/officeDocument/2006/relationships/hyperlink" Target="https://meatophum.biz/report/accounting/account_statement?start_date=2026-04-01&amp;end_date=2026-04-30&amp;branch_id=22&amp;chart_of_account_id=79161" TargetMode="External"/><Relationship Id="rId79" Type="http://schemas.openxmlformats.org/officeDocument/2006/relationships/hyperlink" Target="https://meatophum.biz/report/accounting/account_statement?start_date=2026-04-01&amp;end_date=2026-04-30&amp;branch_id=22&amp;chart_of_account_id=80129" TargetMode="External"/><Relationship Id="rId102" Type="http://schemas.openxmlformats.org/officeDocument/2006/relationships/hyperlink" Target="https://meatophum.biz/report/accounting/account_statement?start_date=2026-04-01&amp;end_date=2026-04-30&amp;branch_id=22&amp;chart_of_account_id=101444" TargetMode="External"/><Relationship Id="rId144" Type="http://schemas.openxmlformats.org/officeDocument/2006/relationships/hyperlink" Target="https://meatophum.biz/report/accounting/account_statement?start_date=2026-05-01&amp;end_date=2026-05-31&amp;branch_id=22&amp;chart_of_account_id=79332" TargetMode="External"/><Relationship Id="rId90" Type="http://schemas.openxmlformats.org/officeDocument/2006/relationships/hyperlink" Target="https://meatophum.biz/report/accounting/account_statement?start_date=2026-04-01&amp;end_date=2026-04-30&amp;branch_id=22&amp;chart_of_account_id=79220" TargetMode="External"/><Relationship Id="rId186" Type="http://schemas.openxmlformats.org/officeDocument/2006/relationships/hyperlink" Target="https://meatophum.biz/report/accounting/account_statement?start_date=2026-05-01&amp;end_date=2026-05-31&amp;branch_id=22&amp;chart_of_account_id=80129" TargetMode="External"/><Relationship Id="rId351" Type="http://schemas.openxmlformats.org/officeDocument/2006/relationships/hyperlink" Target="https://meatophum.biz/report/accounting/account_statement?start_date=2026-07-01&amp;end_date=2026-07-31&amp;branch_id=22&amp;chart_of_account_id=79346" TargetMode="External"/><Relationship Id="rId393" Type="http://schemas.openxmlformats.org/officeDocument/2006/relationships/hyperlink" Target="https://meatophum.biz/report/accounting/account_statement?start_date=2026-07-01&amp;end_date=2026-07-31&amp;branch_id=22&amp;chart_of_account_id=78963" TargetMode="External"/><Relationship Id="rId407" Type="http://schemas.openxmlformats.org/officeDocument/2006/relationships/hyperlink" Target="https://meatophum.biz/report/accounting/account_statement?start_date=2026-07-01&amp;end_date=2026-07-31&amp;branch_id=22&amp;chart_of_account_id=79162" TargetMode="External"/><Relationship Id="rId211" Type="http://schemas.openxmlformats.org/officeDocument/2006/relationships/hyperlink" Target="https://meatophum.biz/report/accounting/account_statement?start_date=2026-06-01&amp;end_date=2026-06-30&amp;branch_id=22&amp;chart_of_account_id=78696" TargetMode="External"/><Relationship Id="rId253" Type="http://schemas.openxmlformats.org/officeDocument/2006/relationships/hyperlink" Target="https://meatophum.biz/report/accounting/account_statement?start_date=2026-06-01&amp;end_date=2026-06-30&amp;branch_id=22&amp;chart_of_account_id=79418" TargetMode="External"/><Relationship Id="rId295" Type="http://schemas.openxmlformats.org/officeDocument/2006/relationships/hyperlink" Target="https://meatophum.biz/report/accounting/account_statement?start_date=2026-06-01&amp;end_date=2026-06-30&amp;branch_id=22&amp;chart_of_account_id=79162" TargetMode="External"/><Relationship Id="rId309" Type="http://schemas.openxmlformats.org/officeDocument/2006/relationships/hyperlink" Target="https://meatophum.biz/report/accounting/account_statement?start_date=2026-07-01&amp;end_date=2026-07-31&amp;branch_id=22&amp;chart_of_account_id=78361" TargetMode="External"/></Relationships>
</file>

<file path=xl/worksheets/_rels/sheet25.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6-01&amp;end_date=2026-06-30&amp;branch_id=23&amp;chart_of_account_id=83202" TargetMode="External"/><Relationship Id="rId21" Type="http://schemas.openxmlformats.org/officeDocument/2006/relationships/hyperlink" Target="https://meatophum.biz/report/accounting/account_statement?start_date=2026-04-01&amp;end_date=2026-04-30&amp;branch_id=23&amp;chart_of_account_id=83200" TargetMode="External"/><Relationship Id="rId42" Type="http://schemas.openxmlformats.org/officeDocument/2006/relationships/hyperlink" Target="https://meatophum.biz/report/accounting/account_statement?start_date=2026-04-01&amp;end_date=2026-04-30&amp;branch_id=23&amp;chart_of_account_id=83396" TargetMode="External"/><Relationship Id="rId63" Type="http://schemas.openxmlformats.org/officeDocument/2006/relationships/hyperlink" Target="https://meatophum.biz/report/accounting/account_statement?start_date=2026-04-01&amp;end_date=2026-04-30&amp;branch_id=23&amp;chart_of_account_id=83768" TargetMode="External"/><Relationship Id="rId84" Type="http://schemas.openxmlformats.org/officeDocument/2006/relationships/hyperlink" Target="https://meatophum.biz/report/accounting/account_statement?start_date=2026-06-01&amp;end_date=2026-06-30&amp;branch_id=23&amp;chart_of_account_id=82456" TargetMode="External"/><Relationship Id="rId138" Type="http://schemas.openxmlformats.org/officeDocument/2006/relationships/hyperlink" Target="https://meatophum.biz/report/accounting/account_statement?start_date=2026-06-01&amp;end_date=2026-06-30&amp;branch_id=23&amp;chart_of_account_id=83297" TargetMode="External"/><Relationship Id="rId159" Type="http://schemas.openxmlformats.org/officeDocument/2006/relationships/hyperlink" Target="https://meatophum.biz/report/accounting/account_statement?start_date=2026-06-01&amp;end_date=2026-06-30&amp;branch_id=23&amp;chart_of_account_id=101452" TargetMode="External"/><Relationship Id="rId170" Type="http://schemas.openxmlformats.org/officeDocument/2006/relationships/hyperlink" Target="https://meatophum.biz/report/accounting/account_statement?start_date=2026-07-01&amp;end_date=2026-07-31&amp;branch_id=23&amp;chart_of_account_id=82932" TargetMode="External"/><Relationship Id="rId191" Type="http://schemas.openxmlformats.org/officeDocument/2006/relationships/hyperlink" Target="https://meatophum.biz/report/accounting/account_statement?start_date=2026-07-01&amp;end_date=2026-07-31&amp;branch_id=23&amp;chart_of_account_id=83653" TargetMode="External"/><Relationship Id="rId205" Type="http://schemas.openxmlformats.org/officeDocument/2006/relationships/hyperlink" Target="https://meatophum.biz/report/accounting/account_statement?start_date=2026-07-01&amp;end_date=2026-07-31&amp;branch_id=23&amp;chart_of_account_id=83396" TargetMode="External"/><Relationship Id="rId226" Type="http://schemas.openxmlformats.org/officeDocument/2006/relationships/hyperlink" Target="https://meatophum.biz/report/accounting/account_statement?start_date=2026-07-01&amp;end_date=2026-07-31&amp;branch_id=23&amp;chart_of_account_id=83294" TargetMode="External"/><Relationship Id="rId107" Type="http://schemas.openxmlformats.org/officeDocument/2006/relationships/hyperlink" Target="https://meatophum.biz/report/accounting/account_statement?start_date=2026-06-01&amp;end_date=2026-06-30&amp;branch_id=23&amp;chart_of_account_id=83196" TargetMode="External"/><Relationship Id="rId11" Type="http://schemas.openxmlformats.org/officeDocument/2006/relationships/hyperlink" Target="https://meatophum.biz/report/accounting/account_statement?start_date=2026-04-01&amp;end_date=2026-04-30&amp;branch_id=23&amp;chart_of_account_id=82932" TargetMode="External"/><Relationship Id="rId32" Type="http://schemas.openxmlformats.org/officeDocument/2006/relationships/hyperlink" Target="https://meatophum.biz/report/accounting/account_statement?start_date=2026-04-01&amp;end_date=2026-04-30&amp;branch_id=23&amp;chart_of_account_id=83202" TargetMode="External"/><Relationship Id="rId53" Type="http://schemas.openxmlformats.org/officeDocument/2006/relationships/hyperlink" Target="https://meatophum.biz/report/accounting/account_statement?start_date=2026-04-01&amp;end_date=2026-04-30&amp;branch_id=23&amp;chart_of_account_id=83297" TargetMode="External"/><Relationship Id="rId74" Type="http://schemas.openxmlformats.org/officeDocument/2006/relationships/hyperlink" Target="https://meatophum.biz/report/accounting/account_statement?start_date=2026-06-01&amp;end_date=2026-06-30&amp;branch_id=23&amp;chart_of_account_id=82857" TargetMode="External"/><Relationship Id="rId128" Type="http://schemas.openxmlformats.org/officeDocument/2006/relationships/hyperlink" Target="https://meatophum.biz/report/accounting/account_statement?start_date=2026-06-01&amp;end_date=2026-06-30&amp;branch_id=23&amp;chart_of_account_id=84362" TargetMode="External"/><Relationship Id="rId149" Type="http://schemas.openxmlformats.org/officeDocument/2006/relationships/hyperlink" Target="https://meatophum.biz/report/accounting/account_statement?start_date=2026-06-01&amp;end_date=2026-06-30&amp;branch_id=23&amp;chart_of_account_id=83455" TargetMode="External"/><Relationship Id="rId5" Type="http://schemas.openxmlformats.org/officeDocument/2006/relationships/hyperlink" Target="https://meatophum.biz/report/accounting/account_statement?start_date=2026-04-01&amp;end_date=2026-04-30&amp;branch_id=23&amp;chart_of_account_id=82857" TargetMode="External"/><Relationship Id="rId95" Type="http://schemas.openxmlformats.org/officeDocument/2006/relationships/hyperlink" Target="https://meatophum.biz/report/accounting/account_statement?start_date=2026-06-01&amp;end_date=2026-06-30&amp;branch_id=23&amp;chart_of_account_id=83457" TargetMode="External"/><Relationship Id="rId160" Type="http://schemas.openxmlformats.org/officeDocument/2006/relationships/hyperlink" Target="https://meatophum.biz/report/accounting/account_statement?start_date=2026-06-01&amp;end_date=2026-06-30&amp;branch_id=23&amp;chart_of_account_id=101452" TargetMode="External"/><Relationship Id="rId181" Type="http://schemas.openxmlformats.org/officeDocument/2006/relationships/hyperlink" Target="https://meatophum.biz/report/accounting/account_statement?start_date=2026-07-01&amp;end_date=2026-07-31&amp;branch_id=23&amp;chart_of_account_id=83196" TargetMode="External"/><Relationship Id="rId216" Type="http://schemas.openxmlformats.org/officeDocument/2006/relationships/hyperlink" Target="https://meatophum.biz/report/accounting/account_statement?start_date=2026-07-01&amp;end_date=2026-07-31&amp;branch_id=23&amp;chart_of_account_id=83374" TargetMode="External"/><Relationship Id="rId237" Type="http://schemas.openxmlformats.org/officeDocument/2006/relationships/hyperlink" Target="https://meatophum.biz/report/accounting/account_statement?start_date=2026-07-01&amp;end_date=2026-07-31&amp;branch_id=23&amp;chart_of_account_id=83455" TargetMode="External"/><Relationship Id="rId22" Type="http://schemas.openxmlformats.org/officeDocument/2006/relationships/hyperlink" Target="https://meatophum.biz/report/accounting/account_statement?start_date=2026-04-01&amp;end_date=2026-04-30&amp;branch_id=23&amp;chart_of_account_id=83200" TargetMode="External"/><Relationship Id="rId43" Type="http://schemas.openxmlformats.org/officeDocument/2006/relationships/hyperlink" Target="https://meatophum.biz/report/accounting/account_statement?start_date=2026-04-01&amp;end_date=2026-04-30&amp;branch_id=23&amp;chart_of_account_id=83396" TargetMode="External"/><Relationship Id="rId64" Type="http://schemas.openxmlformats.org/officeDocument/2006/relationships/hyperlink" Target="https://meatophum.biz/report/accounting/account_statement?start_date=2026-04-01&amp;end_date=2026-04-30&amp;branch_id=23&amp;chart_of_account_id=83768" TargetMode="External"/><Relationship Id="rId118" Type="http://schemas.openxmlformats.org/officeDocument/2006/relationships/hyperlink" Target="https://meatophum.biz/report/accounting/account_statement?start_date=2026-06-01&amp;end_date=2026-06-30&amp;branch_id=23&amp;chart_of_account_id=83202" TargetMode="External"/><Relationship Id="rId139" Type="http://schemas.openxmlformats.org/officeDocument/2006/relationships/hyperlink" Target="https://meatophum.biz/report/accounting/account_statement?start_date=2026-06-01&amp;end_date=2026-06-30&amp;branch_id=23&amp;chart_of_account_id=83297" TargetMode="External"/><Relationship Id="rId85" Type="http://schemas.openxmlformats.org/officeDocument/2006/relationships/hyperlink" Target="https://meatophum.biz/report/accounting/account_statement?start_date=2026-06-01&amp;end_date=2026-06-30&amp;branch_id=23&amp;chart_of_account_id=101451" TargetMode="External"/><Relationship Id="rId150" Type="http://schemas.openxmlformats.org/officeDocument/2006/relationships/hyperlink" Target="https://meatophum.biz/report/accounting/account_statement?start_date=2026-06-01&amp;end_date=2026-06-30&amp;branch_id=23&amp;chart_of_account_id=83455" TargetMode="External"/><Relationship Id="rId171" Type="http://schemas.openxmlformats.org/officeDocument/2006/relationships/hyperlink" Target="https://meatophum.biz/report/accounting/account_statement?start_date=2026-07-01&amp;end_date=2026-07-31&amp;branch_id=23&amp;chart_of_account_id=82932" TargetMode="External"/><Relationship Id="rId192" Type="http://schemas.openxmlformats.org/officeDocument/2006/relationships/hyperlink" Target="https://meatophum.biz/report/accounting/account_statement?start_date=2026-07-01&amp;end_date=2026-07-31&amp;branch_id=23&amp;chart_of_account_id=83653" TargetMode="External"/><Relationship Id="rId206" Type="http://schemas.openxmlformats.org/officeDocument/2006/relationships/hyperlink" Target="https://meatophum.biz/report/accounting/account_statement?start_date=2026-07-01&amp;end_date=2026-07-31&amp;branch_id=23&amp;chart_of_account_id=83396" TargetMode="External"/><Relationship Id="rId227" Type="http://schemas.openxmlformats.org/officeDocument/2006/relationships/hyperlink" Target="https://meatophum.biz/report/accounting/account_statement?start_date=2026-07-01&amp;end_date=2026-07-31&amp;branch_id=23&amp;chart_of_account_id=83294" TargetMode="External"/><Relationship Id="rId12" Type="http://schemas.openxmlformats.org/officeDocument/2006/relationships/hyperlink" Target="https://meatophum.biz/report/accounting/account_statement?start_date=2026-04-01&amp;end_date=2026-04-30&amp;branch_id=23&amp;chart_of_account_id=82932" TargetMode="External"/><Relationship Id="rId33" Type="http://schemas.openxmlformats.org/officeDocument/2006/relationships/hyperlink" Target="https://meatophum.biz/report/accounting/account_statement?start_date=2026-04-01&amp;end_date=2026-04-30&amp;branch_id=23&amp;chart_of_account_id=84364" TargetMode="External"/><Relationship Id="rId108" Type="http://schemas.openxmlformats.org/officeDocument/2006/relationships/hyperlink" Target="https://meatophum.biz/report/accounting/account_statement?start_date=2026-06-01&amp;end_date=2026-06-30&amp;branch_id=23&amp;chart_of_account_id=83196" TargetMode="External"/><Relationship Id="rId129" Type="http://schemas.openxmlformats.org/officeDocument/2006/relationships/hyperlink" Target="https://meatophum.biz/report/accounting/account_statement?start_date=2026-06-01&amp;end_date=2026-06-30&amp;branch_id=23&amp;chart_of_account_id=83374" TargetMode="External"/><Relationship Id="rId54" Type="http://schemas.openxmlformats.org/officeDocument/2006/relationships/hyperlink" Target="https://meatophum.biz/report/accounting/account_statement?start_date=2026-04-01&amp;end_date=2026-04-30&amp;branch_id=23&amp;chart_of_account_id=83297" TargetMode="External"/><Relationship Id="rId75" Type="http://schemas.openxmlformats.org/officeDocument/2006/relationships/hyperlink" Target="https://meatophum.biz/report/accounting/account_statement?start_date=2026-06-01&amp;end_date=2026-06-30&amp;branch_id=23&amp;chart_of_account_id=82857" TargetMode="External"/><Relationship Id="rId96" Type="http://schemas.openxmlformats.org/officeDocument/2006/relationships/hyperlink" Target="https://meatophum.biz/report/accounting/account_statement?start_date=2026-06-01&amp;end_date=2026-06-30&amp;branch_id=23&amp;chart_of_account_id=83457" TargetMode="External"/><Relationship Id="rId140" Type="http://schemas.openxmlformats.org/officeDocument/2006/relationships/hyperlink" Target="https://meatophum.biz/report/accounting/account_statement?start_date=2026-06-01&amp;end_date=2026-06-30&amp;branch_id=23&amp;chart_of_account_id=83297" TargetMode="External"/><Relationship Id="rId161" Type="http://schemas.openxmlformats.org/officeDocument/2006/relationships/hyperlink" Target="https://meatophum.biz/report/accounting/account_statement?start_date=2026-07-01&amp;end_date=2026-07-31&amp;branch_id=23&amp;chart_of_account_id=82931" TargetMode="External"/><Relationship Id="rId182" Type="http://schemas.openxmlformats.org/officeDocument/2006/relationships/hyperlink" Target="https://meatophum.biz/report/accounting/account_statement?start_date=2026-07-01&amp;end_date=2026-07-31&amp;branch_id=23&amp;chart_of_account_id=83196" TargetMode="External"/><Relationship Id="rId217" Type="http://schemas.openxmlformats.org/officeDocument/2006/relationships/hyperlink" Target="https://meatophum.biz/report/accounting/account_statement?start_date=2026-07-01&amp;end_date=2026-07-31&amp;branch_id=23&amp;chart_of_account_id=83300" TargetMode="External"/><Relationship Id="rId6" Type="http://schemas.openxmlformats.org/officeDocument/2006/relationships/hyperlink" Target="https://meatophum.biz/report/accounting/account_statement?start_date=2026-04-01&amp;end_date=2026-04-30&amp;branch_id=23&amp;chart_of_account_id=82857" TargetMode="External"/><Relationship Id="rId238" Type="http://schemas.openxmlformats.org/officeDocument/2006/relationships/hyperlink" Target="https://meatophum.biz/report/accounting/account_statement?start_date=2026-07-01&amp;end_date=2026-07-31&amp;branch_id=23&amp;chart_of_account_id=83455" TargetMode="External"/><Relationship Id="rId23" Type="http://schemas.openxmlformats.org/officeDocument/2006/relationships/hyperlink" Target="https://meatophum.biz/report/accounting/account_statement?start_date=2026-04-01&amp;end_date=2026-04-30&amp;branch_id=23&amp;chart_of_account_id=83200" TargetMode="External"/><Relationship Id="rId119" Type="http://schemas.openxmlformats.org/officeDocument/2006/relationships/hyperlink" Target="https://meatophum.biz/report/accounting/account_statement?start_date=2026-06-01&amp;end_date=2026-06-30&amp;branch_id=23&amp;chart_of_account_id=83202" TargetMode="External"/><Relationship Id="rId44" Type="http://schemas.openxmlformats.org/officeDocument/2006/relationships/hyperlink" Target="https://meatophum.biz/report/accounting/account_statement?start_date=2026-04-01&amp;end_date=2026-04-30&amp;branch_id=23&amp;chart_of_account_id=83396" TargetMode="External"/><Relationship Id="rId65" Type="http://schemas.openxmlformats.org/officeDocument/2006/relationships/hyperlink" Target="https://meatophum.biz/report/accounting/account_statement?start_date=2026-04-01&amp;end_date=2026-04-30&amp;branch_id=23&amp;chart_of_account_id=83455" TargetMode="External"/><Relationship Id="rId86" Type="http://schemas.openxmlformats.org/officeDocument/2006/relationships/hyperlink" Target="https://meatophum.biz/report/accounting/account_statement?start_date=2026-06-01&amp;end_date=2026-06-30&amp;branch_id=23&amp;chart_of_account_id=101451" TargetMode="External"/><Relationship Id="rId130" Type="http://schemas.openxmlformats.org/officeDocument/2006/relationships/hyperlink" Target="https://meatophum.biz/report/accounting/account_statement?start_date=2026-06-01&amp;end_date=2026-06-30&amp;branch_id=23&amp;chart_of_account_id=83374" TargetMode="External"/><Relationship Id="rId151" Type="http://schemas.openxmlformats.org/officeDocument/2006/relationships/hyperlink" Target="https://meatophum.biz/report/accounting/account_statement?start_date=2026-06-01&amp;end_date=2026-06-30&amp;branch_id=23&amp;chart_of_account_id=83455" TargetMode="External"/><Relationship Id="rId172" Type="http://schemas.openxmlformats.org/officeDocument/2006/relationships/hyperlink" Target="https://meatophum.biz/report/accounting/account_statement?start_date=2026-07-01&amp;end_date=2026-07-31&amp;branch_id=23&amp;chart_of_account_id=82932" TargetMode="External"/><Relationship Id="rId193" Type="http://schemas.openxmlformats.org/officeDocument/2006/relationships/hyperlink" Target="https://meatophum.biz/report/accounting/account_statement?start_date=2026-07-01&amp;end_date=2026-07-31&amp;branch_id=23&amp;chart_of_account_id=83202" TargetMode="External"/><Relationship Id="rId207" Type="http://schemas.openxmlformats.org/officeDocument/2006/relationships/hyperlink" Target="https://meatophum.biz/report/accounting/account_statement?start_date=2026-07-01&amp;end_date=2026-07-31&amp;branch_id=23&amp;chart_of_account_id=83396" TargetMode="External"/><Relationship Id="rId228" Type="http://schemas.openxmlformats.org/officeDocument/2006/relationships/hyperlink" Target="https://meatophum.biz/report/accounting/account_statement?start_date=2026-07-01&amp;end_date=2026-07-31&amp;branch_id=23&amp;chart_of_account_id=83294" TargetMode="External"/><Relationship Id="rId13" Type="http://schemas.openxmlformats.org/officeDocument/2006/relationships/hyperlink" Target="https://meatophum.biz/report/accounting/account_statement?start_date=2026-04-01&amp;end_date=2026-04-30&amp;branch_id=23&amp;chart_of_account_id=82456" TargetMode="External"/><Relationship Id="rId109" Type="http://schemas.openxmlformats.org/officeDocument/2006/relationships/hyperlink" Target="https://meatophum.biz/report/accounting/account_statement?start_date=2026-06-01&amp;end_date=2026-06-30&amp;branch_id=23&amp;chart_of_account_id=83200" TargetMode="External"/><Relationship Id="rId34" Type="http://schemas.openxmlformats.org/officeDocument/2006/relationships/hyperlink" Target="https://meatophum.biz/report/accounting/account_statement?start_date=2026-04-01&amp;end_date=2026-04-30&amp;branch_id=23&amp;chart_of_account_id=84364" TargetMode="External"/><Relationship Id="rId55" Type="http://schemas.openxmlformats.org/officeDocument/2006/relationships/hyperlink" Target="https://meatophum.biz/report/accounting/account_statement?start_date=2026-04-01&amp;end_date=2026-04-30&amp;branch_id=23&amp;chart_of_account_id=83297" TargetMode="External"/><Relationship Id="rId76" Type="http://schemas.openxmlformats.org/officeDocument/2006/relationships/hyperlink" Target="https://meatophum.biz/report/accounting/account_statement?start_date=2026-06-01&amp;end_date=2026-06-30&amp;branch_id=23&amp;chart_of_account_id=82857" TargetMode="External"/><Relationship Id="rId97" Type="http://schemas.openxmlformats.org/officeDocument/2006/relationships/hyperlink" Target="https://meatophum.biz/report/accounting/account_statement?start_date=2026-06-01&amp;end_date=2026-06-30&amp;branch_id=23&amp;chart_of_account_id=83549" TargetMode="External"/><Relationship Id="rId120" Type="http://schemas.openxmlformats.org/officeDocument/2006/relationships/hyperlink" Target="https://meatophum.biz/report/accounting/account_statement?start_date=2026-06-01&amp;end_date=2026-06-30&amp;branch_id=23&amp;chart_of_account_id=83202" TargetMode="External"/><Relationship Id="rId141" Type="http://schemas.openxmlformats.org/officeDocument/2006/relationships/hyperlink" Target="https://meatophum.biz/report/accounting/account_statement?start_date=2026-06-01&amp;end_date=2026-06-30&amp;branch_id=23&amp;chart_of_account_id=83294" TargetMode="External"/><Relationship Id="rId7" Type="http://schemas.openxmlformats.org/officeDocument/2006/relationships/hyperlink" Target="https://meatophum.biz/report/accounting/account_statement?start_date=2026-04-01&amp;end_date=2026-04-30&amp;branch_id=23&amp;chart_of_account_id=82857" TargetMode="External"/><Relationship Id="rId162" Type="http://schemas.openxmlformats.org/officeDocument/2006/relationships/hyperlink" Target="https://meatophum.biz/report/accounting/account_statement?start_date=2026-07-01&amp;end_date=2026-07-31&amp;branch_id=23&amp;chart_of_account_id=82931" TargetMode="External"/><Relationship Id="rId183" Type="http://schemas.openxmlformats.org/officeDocument/2006/relationships/hyperlink" Target="https://meatophum.biz/report/accounting/account_statement?start_date=2026-07-01&amp;end_date=2026-07-31&amp;branch_id=23&amp;chart_of_account_id=83196" TargetMode="External"/><Relationship Id="rId218" Type="http://schemas.openxmlformats.org/officeDocument/2006/relationships/hyperlink" Target="https://meatophum.biz/report/accounting/account_statement?start_date=2026-07-01&amp;end_date=2026-07-31&amp;branch_id=23&amp;chart_of_account_id=83300" TargetMode="External"/><Relationship Id="rId239" Type="http://schemas.openxmlformats.org/officeDocument/2006/relationships/hyperlink" Target="https://meatophum.biz/report/accounting/account_statement?start_date=2026-07-01&amp;end_date=2026-07-31&amp;branch_id=23&amp;chart_of_account_id=83455" TargetMode="External"/><Relationship Id="rId24" Type="http://schemas.openxmlformats.org/officeDocument/2006/relationships/hyperlink" Target="https://meatophum.biz/report/accounting/account_statement?start_date=2026-04-01&amp;end_date=2026-04-30&amp;branch_id=23&amp;chart_of_account_id=83200" TargetMode="External"/><Relationship Id="rId45" Type="http://schemas.openxmlformats.org/officeDocument/2006/relationships/hyperlink" Target="https://meatophum.biz/report/accounting/account_statement?start_date=2026-04-01&amp;end_date=2026-04-30&amp;branch_id=23&amp;chart_of_account_id=83374" TargetMode="External"/><Relationship Id="rId66" Type="http://schemas.openxmlformats.org/officeDocument/2006/relationships/hyperlink" Target="https://meatophum.biz/report/accounting/account_statement?start_date=2026-04-01&amp;end_date=2026-04-30&amp;branch_id=23&amp;chart_of_account_id=83455" TargetMode="External"/><Relationship Id="rId87" Type="http://schemas.openxmlformats.org/officeDocument/2006/relationships/hyperlink" Target="https://meatophum.biz/report/accounting/account_statement?start_date=2026-06-01&amp;end_date=2026-06-30&amp;branch_id=23&amp;chart_of_account_id=101451" TargetMode="External"/><Relationship Id="rId110" Type="http://schemas.openxmlformats.org/officeDocument/2006/relationships/hyperlink" Target="https://meatophum.biz/report/accounting/account_statement?start_date=2026-06-01&amp;end_date=2026-06-30&amp;branch_id=23&amp;chart_of_account_id=83200" TargetMode="External"/><Relationship Id="rId131" Type="http://schemas.openxmlformats.org/officeDocument/2006/relationships/hyperlink" Target="https://meatophum.biz/report/accounting/account_statement?start_date=2026-06-01&amp;end_date=2026-06-30&amp;branch_id=23&amp;chart_of_account_id=83374" TargetMode="External"/><Relationship Id="rId152" Type="http://schemas.openxmlformats.org/officeDocument/2006/relationships/hyperlink" Target="https://meatophum.biz/report/accounting/account_statement?start_date=2026-06-01&amp;end_date=2026-06-30&amp;branch_id=23&amp;chart_of_account_id=83455" TargetMode="External"/><Relationship Id="rId173" Type="http://schemas.openxmlformats.org/officeDocument/2006/relationships/hyperlink" Target="https://meatophum.biz/report/accounting/account_statement?start_date=2026-07-01&amp;end_date=2026-07-31&amp;branch_id=23&amp;chart_of_account_id=82456" TargetMode="External"/><Relationship Id="rId194" Type="http://schemas.openxmlformats.org/officeDocument/2006/relationships/hyperlink" Target="https://meatophum.biz/report/accounting/account_statement?start_date=2026-07-01&amp;end_date=2026-07-31&amp;branch_id=23&amp;chart_of_account_id=83202" TargetMode="External"/><Relationship Id="rId208" Type="http://schemas.openxmlformats.org/officeDocument/2006/relationships/hyperlink" Target="https://meatophum.biz/report/accounting/account_statement?start_date=2026-07-01&amp;end_date=2026-07-31&amp;branch_id=23&amp;chart_of_account_id=83396" TargetMode="External"/><Relationship Id="rId229" Type="http://schemas.openxmlformats.org/officeDocument/2006/relationships/hyperlink" Target="https://meatophum.biz/report/accounting/account_statement?start_date=2026-07-01&amp;end_date=2026-07-31&amp;branch_id=23&amp;chart_of_account_id=83198" TargetMode="External"/><Relationship Id="rId240" Type="http://schemas.openxmlformats.org/officeDocument/2006/relationships/hyperlink" Target="https://meatophum.biz/report/accounting/account_statement?start_date=2026-07-01&amp;end_date=2026-07-31&amp;branch_id=23&amp;chart_of_account_id=83455" TargetMode="External"/><Relationship Id="rId14" Type="http://schemas.openxmlformats.org/officeDocument/2006/relationships/hyperlink" Target="https://meatophum.biz/report/accounting/account_statement?start_date=2026-04-01&amp;end_date=2026-04-30&amp;branch_id=23&amp;chart_of_account_id=82456" TargetMode="External"/><Relationship Id="rId35" Type="http://schemas.openxmlformats.org/officeDocument/2006/relationships/hyperlink" Target="https://meatophum.biz/report/accounting/account_statement?start_date=2026-04-01&amp;end_date=2026-04-30&amp;branch_id=23&amp;chart_of_account_id=84364" TargetMode="External"/><Relationship Id="rId56" Type="http://schemas.openxmlformats.org/officeDocument/2006/relationships/hyperlink" Target="https://meatophum.biz/report/accounting/account_statement?start_date=2026-04-01&amp;end_date=2026-04-30&amp;branch_id=23&amp;chart_of_account_id=83297" TargetMode="External"/><Relationship Id="rId77" Type="http://schemas.openxmlformats.org/officeDocument/2006/relationships/hyperlink" Target="https://meatophum.biz/report/accounting/account_statement?start_date=2026-06-01&amp;end_date=2026-06-30&amp;branch_id=23&amp;chart_of_account_id=82932" TargetMode="External"/><Relationship Id="rId100" Type="http://schemas.openxmlformats.org/officeDocument/2006/relationships/hyperlink" Target="https://meatophum.biz/report/accounting/account_statement?start_date=2026-06-01&amp;end_date=2026-06-30&amp;branch_id=23&amp;chart_of_account_id=83549" TargetMode="External"/><Relationship Id="rId8" Type="http://schemas.openxmlformats.org/officeDocument/2006/relationships/hyperlink" Target="https://meatophum.biz/report/accounting/account_statement?start_date=2026-04-01&amp;end_date=2026-04-30&amp;branch_id=23&amp;chart_of_account_id=82857" TargetMode="External"/><Relationship Id="rId98" Type="http://schemas.openxmlformats.org/officeDocument/2006/relationships/hyperlink" Target="https://meatophum.biz/report/accounting/account_statement?start_date=2026-06-01&amp;end_date=2026-06-30&amp;branch_id=23&amp;chart_of_account_id=83549" TargetMode="External"/><Relationship Id="rId121" Type="http://schemas.openxmlformats.org/officeDocument/2006/relationships/hyperlink" Target="https://meatophum.biz/report/accounting/account_statement?start_date=2026-06-01&amp;end_date=2026-06-30&amp;branch_id=23&amp;chart_of_account_id=84364" TargetMode="External"/><Relationship Id="rId142" Type="http://schemas.openxmlformats.org/officeDocument/2006/relationships/hyperlink" Target="https://meatophum.biz/report/accounting/account_statement?start_date=2026-06-01&amp;end_date=2026-06-30&amp;branch_id=23&amp;chart_of_account_id=83294" TargetMode="External"/><Relationship Id="rId163" Type="http://schemas.openxmlformats.org/officeDocument/2006/relationships/hyperlink" Target="https://meatophum.biz/report/accounting/account_statement?start_date=2026-07-01&amp;end_date=2026-07-31&amp;branch_id=23&amp;chart_of_account_id=82931" TargetMode="External"/><Relationship Id="rId184" Type="http://schemas.openxmlformats.org/officeDocument/2006/relationships/hyperlink" Target="https://meatophum.biz/report/accounting/account_statement?start_date=2026-07-01&amp;end_date=2026-07-31&amp;branch_id=23&amp;chart_of_account_id=83196" TargetMode="External"/><Relationship Id="rId219" Type="http://schemas.openxmlformats.org/officeDocument/2006/relationships/hyperlink" Target="https://meatophum.biz/report/accounting/account_statement?start_date=2026-07-01&amp;end_date=2026-07-31&amp;branch_id=23&amp;chart_of_account_id=83300" TargetMode="External"/><Relationship Id="rId230" Type="http://schemas.openxmlformats.org/officeDocument/2006/relationships/hyperlink" Target="https://meatophum.biz/report/accounting/account_statement?start_date=2026-07-01&amp;end_date=2026-07-31&amp;branch_id=23&amp;chart_of_account_id=83198" TargetMode="External"/><Relationship Id="rId25" Type="http://schemas.openxmlformats.org/officeDocument/2006/relationships/hyperlink" Target="https://meatophum.biz/report/accounting/account_statement?start_date=2026-04-01&amp;end_date=2026-04-30&amp;branch_id=23&amp;chart_of_account_id=83653" TargetMode="External"/><Relationship Id="rId46" Type="http://schemas.openxmlformats.org/officeDocument/2006/relationships/hyperlink" Target="https://meatophum.biz/report/accounting/account_statement?start_date=2026-04-01&amp;end_date=2026-04-30&amp;branch_id=23&amp;chart_of_account_id=83374" TargetMode="External"/><Relationship Id="rId67" Type="http://schemas.openxmlformats.org/officeDocument/2006/relationships/hyperlink" Target="https://meatophum.biz/report/accounting/account_statement?start_date=2026-04-01&amp;end_date=2026-04-30&amp;branch_id=23&amp;chart_of_account_id=83455" TargetMode="External"/><Relationship Id="rId88" Type="http://schemas.openxmlformats.org/officeDocument/2006/relationships/hyperlink" Target="https://meatophum.biz/report/accounting/account_statement?start_date=2026-06-01&amp;end_date=2026-06-30&amp;branch_id=23&amp;chart_of_account_id=101451" TargetMode="External"/><Relationship Id="rId111" Type="http://schemas.openxmlformats.org/officeDocument/2006/relationships/hyperlink" Target="https://meatophum.biz/report/accounting/account_statement?start_date=2026-06-01&amp;end_date=2026-06-30&amp;branch_id=23&amp;chart_of_account_id=83200" TargetMode="External"/><Relationship Id="rId132" Type="http://schemas.openxmlformats.org/officeDocument/2006/relationships/hyperlink" Target="https://meatophum.biz/report/accounting/account_statement?start_date=2026-06-01&amp;end_date=2026-06-30&amp;branch_id=23&amp;chart_of_account_id=83374" TargetMode="External"/><Relationship Id="rId153" Type="http://schemas.openxmlformats.org/officeDocument/2006/relationships/hyperlink" Target="https://meatophum.biz/report/accounting/account_statement?start_date=2026-06-01&amp;end_date=2026-06-30&amp;branch_id=23&amp;chart_of_account_id=83565" TargetMode="External"/><Relationship Id="rId174" Type="http://schemas.openxmlformats.org/officeDocument/2006/relationships/hyperlink" Target="https://meatophum.biz/report/accounting/account_statement?start_date=2026-07-01&amp;end_date=2026-07-31&amp;branch_id=23&amp;chart_of_account_id=82456" TargetMode="External"/><Relationship Id="rId195" Type="http://schemas.openxmlformats.org/officeDocument/2006/relationships/hyperlink" Target="https://meatophum.biz/report/accounting/account_statement?start_date=2026-07-01&amp;end_date=2026-07-31&amp;branch_id=23&amp;chart_of_account_id=83202" TargetMode="External"/><Relationship Id="rId209" Type="http://schemas.openxmlformats.org/officeDocument/2006/relationships/hyperlink" Target="https://meatophum.biz/report/accounting/account_statement?start_date=2026-07-01&amp;end_date=2026-07-31&amp;branch_id=23&amp;chart_of_account_id=84362" TargetMode="External"/><Relationship Id="rId220" Type="http://schemas.openxmlformats.org/officeDocument/2006/relationships/hyperlink" Target="https://meatophum.biz/report/accounting/account_statement?start_date=2026-07-01&amp;end_date=2026-07-31&amp;branch_id=23&amp;chart_of_account_id=83300" TargetMode="External"/><Relationship Id="rId241" Type="http://schemas.openxmlformats.org/officeDocument/2006/relationships/hyperlink" Target="https://meatophum.biz/report/accounting/account_statement?start_date=2026-07-01&amp;end_date=2026-07-31&amp;branch_id=23&amp;chart_of_account_id=101452" TargetMode="External"/><Relationship Id="rId15" Type="http://schemas.openxmlformats.org/officeDocument/2006/relationships/hyperlink" Target="https://meatophum.biz/report/accounting/account_statement?start_date=2026-04-01&amp;end_date=2026-04-30&amp;branch_id=23&amp;chart_of_account_id=82456" TargetMode="External"/><Relationship Id="rId36" Type="http://schemas.openxmlformats.org/officeDocument/2006/relationships/hyperlink" Target="https://meatophum.biz/report/accounting/account_statement?start_date=2026-04-01&amp;end_date=2026-04-30&amp;branch_id=23&amp;chart_of_account_id=84364" TargetMode="External"/><Relationship Id="rId57" Type="http://schemas.openxmlformats.org/officeDocument/2006/relationships/hyperlink" Target="https://meatophum.biz/report/accounting/account_statement?start_date=2026-04-01&amp;end_date=2026-04-30&amp;branch_id=23&amp;chart_of_account_id=83294" TargetMode="External"/><Relationship Id="rId106" Type="http://schemas.openxmlformats.org/officeDocument/2006/relationships/hyperlink" Target="https://meatophum.biz/report/accounting/account_statement?start_date=2026-06-01&amp;end_date=2026-06-30&amp;branch_id=23&amp;chart_of_account_id=83196" TargetMode="External"/><Relationship Id="rId127" Type="http://schemas.openxmlformats.org/officeDocument/2006/relationships/hyperlink" Target="https://meatophum.biz/report/accounting/account_statement?start_date=2026-06-01&amp;end_date=2026-06-30&amp;branch_id=23&amp;chart_of_account_id=84362" TargetMode="External"/><Relationship Id="rId10" Type="http://schemas.openxmlformats.org/officeDocument/2006/relationships/hyperlink" Target="https://meatophum.biz/report/accounting/account_statement?start_date=2026-04-01&amp;end_date=2026-04-30&amp;branch_id=23&amp;chart_of_account_id=82932" TargetMode="External"/><Relationship Id="rId31" Type="http://schemas.openxmlformats.org/officeDocument/2006/relationships/hyperlink" Target="https://meatophum.biz/report/accounting/account_statement?start_date=2026-04-01&amp;end_date=2026-04-30&amp;branch_id=23&amp;chart_of_account_id=83202" TargetMode="External"/><Relationship Id="rId52" Type="http://schemas.openxmlformats.org/officeDocument/2006/relationships/hyperlink" Target="https://meatophum.biz/report/accounting/account_statement?start_date=2026-04-01&amp;end_date=2026-04-30&amp;branch_id=23&amp;chart_of_account_id=83300" TargetMode="External"/><Relationship Id="rId73" Type="http://schemas.openxmlformats.org/officeDocument/2006/relationships/hyperlink" Target="https://meatophum.biz/report/accounting/account_statement?start_date=2026-06-01&amp;end_date=2026-06-30&amp;branch_id=23&amp;chart_of_account_id=82857" TargetMode="External"/><Relationship Id="rId78" Type="http://schemas.openxmlformats.org/officeDocument/2006/relationships/hyperlink" Target="https://meatophum.biz/report/accounting/account_statement?start_date=2026-06-01&amp;end_date=2026-06-30&amp;branch_id=23&amp;chart_of_account_id=82932" TargetMode="External"/><Relationship Id="rId94" Type="http://schemas.openxmlformats.org/officeDocument/2006/relationships/hyperlink" Target="https://meatophum.biz/report/accounting/account_statement?start_date=2026-06-01&amp;end_date=2026-06-30&amp;branch_id=23&amp;chart_of_account_id=83457" TargetMode="External"/><Relationship Id="rId99" Type="http://schemas.openxmlformats.org/officeDocument/2006/relationships/hyperlink" Target="https://meatophum.biz/report/accounting/account_statement?start_date=2026-06-01&amp;end_date=2026-06-30&amp;branch_id=23&amp;chart_of_account_id=83549" TargetMode="External"/><Relationship Id="rId101" Type="http://schemas.openxmlformats.org/officeDocument/2006/relationships/hyperlink" Target="https://meatophum.biz/report/accounting/account_statement?start_date=2026-06-01&amp;end_date=2026-06-30&amp;branch_id=23&amp;chart_of_account_id=83568" TargetMode="External"/><Relationship Id="rId122" Type="http://schemas.openxmlformats.org/officeDocument/2006/relationships/hyperlink" Target="https://meatophum.biz/report/accounting/account_statement?start_date=2026-06-01&amp;end_date=2026-06-30&amp;branch_id=23&amp;chart_of_account_id=84364" TargetMode="External"/><Relationship Id="rId143" Type="http://schemas.openxmlformats.org/officeDocument/2006/relationships/hyperlink" Target="https://meatophum.biz/report/accounting/account_statement?start_date=2026-06-01&amp;end_date=2026-06-30&amp;branch_id=23&amp;chart_of_account_id=83294" TargetMode="External"/><Relationship Id="rId148" Type="http://schemas.openxmlformats.org/officeDocument/2006/relationships/hyperlink" Target="https://meatophum.biz/report/accounting/account_statement?start_date=2026-06-01&amp;end_date=2026-06-30&amp;branch_id=23&amp;chart_of_account_id=83768" TargetMode="External"/><Relationship Id="rId164" Type="http://schemas.openxmlformats.org/officeDocument/2006/relationships/hyperlink" Target="https://meatophum.biz/report/accounting/account_statement?start_date=2026-07-01&amp;end_date=2026-07-31&amp;branch_id=23&amp;chart_of_account_id=82931" TargetMode="External"/><Relationship Id="rId169" Type="http://schemas.openxmlformats.org/officeDocument/2006/relationships/hyperlink" Target="https://meatophum.biz/report/accounting/account_statement?start_date=2026-07-01&amp;end_date=2026-07-31&amp;branch_id=23&amp;chart_of_account_id=82932" TargetMode="External"/><Relationship Id="rId185" Type="http://schemas.openxmlformats.org/officeDocument/2006/relationships/hyperlink" Target="https://meatophum.biz/report/accounting/account_statement?start_date=2026-07-01&amp;end_date=2026-07-31&amp;branch_id=23&amp;chart_of_account_id=83200" TargetMode="External"/><Relationship Id="rId4" Type="http://schemas.openxmlformats.org/officeDocument/2006/relationships/hyperlink" Target="https://meatophum.biz/report/accounting/account_statement?start_date=2026-04-01&amp;end_date=2026-04-30&amp;branch_id=23&amp;chart_of_account_id=82931" TargetMode="External"/><Relationship Id="rId9" Type="http://schemas.openxmlformats.org/officeDocument/2006/relationships/hyperlink" Target="https://meatophum.biz/report/accounting/account_statement?start_date=2026-04-01&amp;end_date=2026-04-30&amp;branch_id=23&amp;chart_of_account_id=82932" TargetMode="External"/><Relationship Id="rId180" Type="http://schemas.openxmlformats.org/officeDocument/2006/relationships/hyperlink" Target="https://meatophum.biz/report/accounting/account_statement?start_date=2026-07-01&amp;end_date=2026-07-31&amp;branch_id=23&amp;chart_of_account_id=101451" TargetMode="External"/><Relationship Id="rId210" Type="http://schemas.openxmlformats.org/officeDocument/2006/relationships/hyperlink" Target="https://meatophum.biz/report/accounting/account_statement?start_date=2026-07-01&amp;end_date=2026-07-31&amp;branch_id=23&amp;chart_of_account_id=84362" TargetMode="External"/><Relationship Id="rId215" Type="http://schemas.openxmlformats.org/officeDocument/2006/relationships/hyperlink" Target="https://meatophum.biz/report/accounting/account_statement?start_date=2026-07-01&amp;end_date=2026-07-31&amp;branch_id=23&amp;chart_of_account_id=83374" TargetMode="External"/><Relationship Id="rId236" Type="http://schemas.openxmlformats.org/officeDocument/2006/relationships/hyperlink" Target="https://meatophum.biz/report/accounting/account_statement?start_date=2026-07-01&amp;end_date=2026-07-31&amp;branch_id=23&amp;chart_of_account_id=83768" TargetMode="External"/><Relationship Id="rId26" Type="http://schemas.openxmlformats.org/officeDocument/2006/relationships/hyperlink" Target="https://meatophum.biz/report/accounting/account_statement?start_date=2026-04-01&amp;end_date=2026-04-30&amp;branch_id=23&amp;chart_of_account_id=83653" TargetMode="External"/><Relationship Id="rId231" Type="http://schemas.openxmlformats.org/officeDocument/2006/relationships/hyperlink" Target="https://meatophum.biz/report/accounting/account_statement?start_date=2026-07-01&amp;end_date=2026-07-31&amp;branch_id=23&amp;chart_of_account_id=83198" TargetMode="External"/><Relationship Id="rId47" Type="http://schemas.openxmlformats.org/officeDocument/2006/relationships/hyperlink" Target="https://meatophum.biz/report/accounting/account_statement?start_date=2026-04-01&amp;end_date=2026-04-30&amp;branch_id=23&amp;chart_of_account_id=83374" TargetMode="External"/><Relationship Id="rId68" Type="http://schemas.openxmlformats.org/officeDocument/2006/relationships/hyperlink" Target="https://meatophum.biz/report/accounting/account_statement?start_date=2026-04-01&amp;end_date=2026-04-30&amp;branch_id=23&amp;chart_of_account_id=83455" TargetMode="External"/><Relationship Id="rId89" Type="http://schemas.openxmlformats.org/officeDocument/2006/relationships/hyperlink" Target="https://meatophum.biz/report/accounting/account_statement?start_date=2026-06-01&amp;end_date=2026-06-30&amp;branch_id=23&amp;chart_of_account_id=83580" TargetMode="External"/><Relationship Id="rId112" Type="http://schemas.openxmlformats.org/officeDocument/2006/relationships/hyperlink" Target="https://meatophum.biz/report/accounting/account_statement?start_date=2026-06-01&amp;end_date=2026-06-30&amp;branch_id=23&amp;chart_of_account_id=83200" TargetMode="External"/><Relationship Id="rId133" Type="http://schemas.openxmlformats.org/officeDocument/2006/relationships/hyperlink" Target="https://meatophum.biz/report/accounting/account_statement?start_date=2026-06-01&amp;end_date=2026-06-30&amp;branch_id=23&amp;chart_of_account_id=83300" TargetMode="External"/><Relationship Id="rId154" Type="http://schemas.openxmlformats.org/officeDocument/2006/relationships/hyperlink" Target="https://meatophum.biz/report/accounting/account_statement?start_date=2026-06-01&amp;end_date=2026-06-30&amp;branch_id=23&amp;chart_of_account_id=83565" TargetMode="External"/><Relationship Id="rId175" Type="http://schemas.openxmlformats.org/officeDocument/2006/relationships/hyperlink" Target="https://meatophum.biz/report/accounting/account_statement?start_date=2026-07-01&amp;end_date=2026-07-31&amp;branch_id=23&amp;chart_of_account_id=82456" TargetMode="External"/><Relationship Id="rId196" Type="http://schemas.openxmlformats.org/officeDocument/2006/relationships/hyperlink" Target="https://meatophum.biz/report/accounting/account_statement?start_date=2026-07-01&amp;end_date=2026-07-31&amp;branch_id=23&amp;chart_of_account_id=83202" TargetMode="External"/><Relationship Id="rId200" Type="http://schemas.openxmlformats.org/officeDocument/2006/relationships/hyperlink" Target="https://meatophum.biz/report/accounting/account_statement?start_date=2026-07-01&amp;end_date=2026-07-31&amp;branch_id=23&amp;chart_of_account_id=84364" TargetMode="External"/><Relationship Id="rId16" Type="http://schemas.openxmlformats.org/officeDocument/2006/relationships/hyperlink" Target="https://meatophum.biz/report/accounting/account_statement?start_date=2026-04-01&amp;end_date=2026-04-30&amp;branch_id=23&amp;chart_of_account_id=82456" TargetMode="External"/><Relationship Id="rId221" Type="http://schemas.openxmlformats.org/officeDocument/2006/relationships/hyperlink" Target="https://meatophum.biz/report/accounting/account_statement?start_date=2026-07-01&amp;end_date=2026-07-31&amp;branch_id=23&amp;chart_of_account_id=83297" TargetMode="External"/><Relationship Id="rId242" Type="http://schemas.openxmlformats.org/officeDocument/2006/relationships/hyperlink" Target="https://meatophum.biz/report/accounting/account_statement?start_date=2026-07-01&amp;end_date=2026-07-31&amp;branch_id=23&amp;chart_of_account_id=101452" TargetMode="External"/><Relationship Id="rId37" Type="http://schemas.openxmlformats.org/officeDocument/2006/relationships/hyperlink" Target="https://meatophum.biz/report/accounting/account_statement?start_date=2026-04-01&amp;end_date=2026-04-30&amp;branch_id=23&amp;chart_of_account_id=83397" TargetMode="External"/><Relationship Id="rId58" Type="http://schemas.openxmlformats.org/officeDocument/2006/relationships/hyperlink" Target="https://meatophum.biz/report/accounting/account_statement?start_date=2026-04-01&amp;end_date=2026-04-30&amp;branch_id=23&amp;chart_of_account_id=83294" TargetMode="External"/><Relationship Id="rId79" Type="http://schemas.openxmlformats.org/officeDocument/2006/relationships/hyperlink" Target="https://meatophum.biz/report/accounting/account_statement?start_date=2026-06-01&amp;end_date=2026-06-30&amp;branch_id=23&amp;chart_of_account_id=82932" TargetMode="External"/><Relationship Id="rId102" Type="http://schemas.openxmlformats.org/officeDocument/2006/relationships/hyperlink" Target="https://meatophum.biz/report/accounting/account_statement?start_date=2026-06-01&amp;end_date=2026-06-30&amp;branch_id=23&amp;chart_of_account_id=83568" TargetMode="External"/><Relationship Id="rId123" Type="http://schemas.openxmlformats.org/officeDocument/2006/relationships/hyperlink" Target="https://meatophum.biz/report/accounting/account_statement?start_date=2026-06-01&amp;end_date=2026-06-30&amp;branch_id=23&amp;chart_of_account_id=84364" TargetMode="External"/><Relationship Id="rId144" Type="http://schemas.openxmlformats.org/officeDocument/2006/relationships/hyperlink" Target="https://meatophum.biz/report/accounting/account_statement?start_date=2026-06-01&amp;end_date=2026-06-30&amp;branch_id=23&amp;chart_of_account_id=83294" TargetMode="External"/><Relationship Id="rId90" Type="http://schemas.openxmlformats.org/officeDocument/2006/relationships/hyperlink" Target="https://meatophum.biz/report/accounting/account_statement?start_date=2026-06-01&amp;end_date=2026-06-30&amp;branch_id=23&amp;chart_of_account_id=83580" TargetMode="External"/><Relationship Id="rId165" Type="http://schemas.openxmlformats.org/officeDocument/2006/relationships/hyperlink" Target="https://meatophum.biz/report/accounting/account_statement?start_date=2026-07-01&amp;end_date=2026-07-31&amp;branch_id=23&amp;chart_of_account_id=82857" TargetMode="External"/><Relationship Id="rId186" Type="http://schemas.openxmlformats.org/officeDocument/2006/relationships/hyperlink" Target="https://meatophum.biz/report/accounting/account_statement?start_date=2026-07-01&amp;end_date=2026-07-31&amp;branch_id=23&amp;chart_of_account_id=83200" TargetMode="External"/><Relationship Id="rId211" Type="http://schemas.openxmlformats.org/officeDocument/2006/relationships/hyperlink" Target="https://meatophum.biz/report/accounting/account_statement?start_date=2026-07-01&amp;end_date=2026-07-31&amp;branch_id=23&amp;chart_of_account_id=84362" TargetMode="External"/><Relationship Id="rId232" Type="http://schemas.openxmlformats.org/officeDocument/2006/relationships/hyperlink" Target="https://meatophum.biz/report/accounting/account_statement?start_date=2026-07-01&amp;end_date=2026-07-31&amp;branch_id=23&amp;chart_of_account_id=83198" TargetMode="External"/><Relationship Id="rId27" Type="http://schemas.openxmlformats.org/officeDocument/2006/relationships/hyperlink" Target="https://meatophum.biz/report/accounting/account_statement?start_date=2026-04-01&amp;end_date=2026-04-30&amp;branch_id=23&amp;chart_of_account_id=83653" TargetMode="External"/><Relationship Id="rId48" Type="http://schemas.openxmlformats.org/officeDocument/2006/relationships/hyperlink" Target="https://meatophum.biz/report/accounting/account_statement?start_date=2026-04-01&amp;end_date=2026-04-30&amp;branch_id=23&amp;chart_of_account_id=83374" TargetMode="External"/><Relationship Id="rId69" Type="http://schemas.openxmlformats.org/officeDocument/2006/relationships/hyperlink" Target="https://meatophum.biz/report/accounting/account_statement?start_date=2026-06-01&amp;end_date=2026-06-30&amp;branch_id=23&amp;chart_of_account_id=82931" TargetMode="External"/><Relationship Id="rId113" Type="http://schemas.openxmlformats.org/officeDocument/2006/relationships/hyperlink" Target="https://meatophum.biz/report/accounting/account_statement?start_date=2026-06-01&amp;end_date=2026-06-30&amp;branch_id=23&amp;chart_of_account_id=83653" TargetMode="External"/><Relationship Id="rId134" Type="http://schemas.openxmlformats.org/officeDocument/2006/relationships/hyperlink" Target="https://meatophum.biz/report/accounting/account_statement?start_date=2026-06-01&amp;end_date=2026-06-30&amp;branch_id=23&amp;chart_of_account_id=83300" TargetMode="External"/><Relationship Id="rId80" Type="http://schemas.openxmlformats.org/officeDocument/2006/relationships/hyperlink" Target="https://meatophum.biz/report/accounting/account_statement?start_date=2026-06-01&amp;end_date=2026-06-30&amp;branch_id=23&amp;chart_of_account_id=82932" TargetMode="External"/><Relationship Id="rId155" Type="http://schemas.openxmlformats.org/officeDocument/2006/relationships/hyperlink" Target="https://meatophum.biz/report/accounting/account_statement?start_date=2026-06-01&amp;end_date=2026-06-30&amp;branch_id=23&amp;chart_of_account_id=83565" TargetMode="External"/><Relationship Id="rId176" Type="http://schemas.openxmlformats.org/officeDocument/2006/relationships/hyperlink" Target="https://meatophum.biz/report/accounting/account_statement?start_date=2026-07-01&amp;end_date=2026-07-31&amp;branch_id=23&amp;chart_of_account_id=82456" TargetMode="External"/><Relationship Id="rId197" Type="http://schemas.openxmlformats.org/officeDocument/2006/relationships/hyperlink" Target="https://meatophum.biz/report/accounting/account_statement?start_date=2026-07-01&amp;end_date=2026-07-31&amp;branch_id=23&amp;chart_of_account_id=84364" TargetMode="External"/><Relationship Id="rId201" Type="http://schemas.openxmlformats.org/officeDocument/2006/relationships/hyperlink" Target="https://meatophum.biz/report/accounting/account_statement?start_date=2026-07-01&amp;end_date=2026-07-31&amp;branch_id=23&amp;chart_of_account_id=83397" TargetMode="External"/><Relationship Id="rId222" Type="http://schemas.openxmlformats.org/officeDocument/2006/relationships/hyperlink" Target="https://meatophum.biz/report/accounting/account_statement?start_date=2026-07-01&amp;end_date=2026-07-31&amp;branch_id=23&amp;chart_of_account_id=83297" TargetMode="External"/><Relationship Id="rId243" Type="http://schemas.openxmlformats.org/officeDocument/2006/relationships/hyperlink" Target="https://meatophum.biz/report/accounting/account_statement?start_date=2026-07-01&amp;end_date=2026-07-31&amp;branch_id=23&amp;chart_of_account_id=101452" TargetMode="External"/><Relationship Id="rId17" Type="http://schemas.openxmlformats.org/officeDocument/2006/relationships/hyperlink" Target="https://meatophum.biz/report/accounting/account_statement?start_date=2026-04-01&amp;end_date=2026-04-30&amp;branch_id=23&amp;chart_of_account_id=83196" TargetMode="External"/><Relationship Id="rId38" Type="http://schemas.openxmlformats.org/officeDocument/2006/relationships/hyperlink" Target="https://meatophum.biz/report/accounting/account_statement?start_date=2026-04-01&amp;end_date=2026-04-30&amp;branch_id=23&amp;chart_of_account_id=83397" TargetMode="External"/><Relationship Id="rId59" Type="http://schemas.openxmlformats.org/officeDocument/2006/relationships/hyperlink" Target="https://meatophum.biz/report/accounting/account_statement?start_date=2026-04-01&amp;end_date=2026-04-30&amp;branch_id=23&amp;chart_of_account_id=83294" TargetMode="External"/><Relationship Id="rId103" Type="http://schemas.openxmlformats.org/officeDocument/2006/relationships/hyperlink" Target="https://meatophum.biz/report/accounting/account_statement?start_date=2026-06-01&amp;end_date=2026-06-30&amp;branch_id=23&amp;chart_of_account_id=83568" TargetMode="External"/><Relationship Id="rId124" Type="http://schemas.openxmlformats.org/officeDocument/2006/relationships/hyperlink" Target="https://meatophum.biz/report/accounting/account_statement?start_date=2026-06-01&amp;end_date=2026-06-30&amp;branch_id=23&amp;chart_of_account_id=84364" TargetMode="External"/><Relationship Id="rId70" Type="http://schemas.openxmlformats.org/officeDocument/2006/relationships/hyperlink" Target="https://meatophum.biz/report/accounting/account_statement?start_date=2026-06-01&amp;end_date=2026-06-30&amp;branch_id=23&amp;chart_of_account_id=82931" TargetMode="External"/><Relationship Id="rId91" Type="http://schemas.openxmlformats.org/officeDocument/2006/relationships/hyperlink" Target="https://meatophum.biz/report/accounting/account_statement?start_date=2026-06-01&amp;end_date=2026-06-30&amp;branch_id=23&amp;chart_of_account_id=83580" TargetMode="External"/><Relationship Id="rId145" Type="http://schemas.openxmlformats.org/officeDocument/2006/relationships/hyperlink" Target="https://meatophum.biz/report/accounting/account_statement?start_date=2026-06-01&amp;end_date=2026-06-30&amp;branch_id=23&amp;chart_of_account_id=83768" TargetMode="External"/><Relationship Id="rId166" Type="http://schemas.openxmlformats.org/officeDocument/2006/relationships/hyperlink" Target="https://meatophum.biz/report/accounting/account_statement?start_date=2026-07-01&amp;end_date=2026-07-31&amp;branch_id=23&amp;chart_of_account_id=82857" TargetMode="External"/><Relationship Id="rId187" Type="http://schemas.openxmlformats.org/officeDocument/2006/relationships/hyperlink" Target="https://meatophum.biz/report/accounting/account_statement?start_date=2026-07-01&amp;end_date=2026-07-31&amp;branch_id=23&amp;chart_of_account_id=83200" TargetMode="External"/><Relationship Id="rId1" Type="http://schemas.openxmlformats.org/officeDocument/2006/relationships/hyperlink" Target="https://meatophum.biz/report/accounting/account_statement?start_date=2026-04-01&amp;end_date=2026-04-30&amp;branch_id=23&amp;chart_of_account_id=82931" TargetMode="External"/><Relationship Id="rId212" Type="http://schemas.openxmlformats.org/officeDocument/2006/relationships/hyperlink" Target="https://meatophum.biz/report/accounting/account_statement?start_date=2026-07-01&amp;end_date=2026-07-31&amp;branch_id=23&amp;chart_of_account_id=84362" TargetMode="External"/><Relationship Id="rId233" Type="http://schemas.openxmlformats.org/officeDocument/2006/relationships/hyperlink" Target="https://meatophum.biz/report/accounting/account_statement?start_date=2026-07-01&amp;end_date=2026-07-31&amp;branch_id=23&amp;chart_of_account_id=83768" TargetMode="External"/><Relationship Id="rId28" Type="http://schemas.openxmlformats.org/officeDocument/2006/relationships/hyperlink" Target="https://meatophum.biz/report/accounting/account_statement?start_date=2026-04-01&amp;end_date=2026-04-30&amp;branch_id=23&amp;chart_of_account_id=83653" TargetMode="External"/><Relationship Id="rId49" Type="http://schemas.openxmlformats.org/officeDocument/2006/relationships/hyperlink" Target="https://meatophum.biz/report/accounting/account_statement?start_date=2026-04-01&amp;end_date=2026-04-30&amp;branch_id=23&amp;chart_of_account_id=83300" TargetMode="External"/><Relationship Id="rId114" Type="http://schemas.openxmlformats.org/officeDocument/2006/relationships/hyperlink" Target="https://meatophum.biz/report/accounting/account_statement?start_date=2026-06-01&amp;end_date=2026-06-30&amp;branch_id=23&amp;chart_of_account_id=83653" TargetMode="External"/><Relationship Id="rId60" Type="http://schemas.openxmlformats.org/officeDocument/2006/relationships/hyperlink" Target="https://meatophum.biz/report/accounting/account_statement?start_date=2026-04-01&amp;end_date=2026-04-30&amp;branch_id=23&amp;chart_of_account_id=83294" TargetMode="External"/><Relationship Id="rId81" Type="http://schemas.openxmlformats.org/officeDocument/2006/relationships/hyperlink" Target="https://meatophum.biz/report/accounting/account_statement?start_date=2026-06-01&amp;end_date=2026-06-30&amp;branch_id=23&amp;chart_of_account_id=82456" TargetMode="External"/><Relationship Id="rId135" Type="http://schemas.openxmlformats.org/officeDocument/2006/relationships/hyperlink" Target="https://meatophum.biz/report/accounting/account_statement?start_date=2026-06-01&amp;end_date=2026-06-30&amp;branch_id=23&amp;chart_of_account_id=83300" TargetMode="External"/><Relationship Id="rId156" Type="http://schemas.openxmlformats.org/officeDocument/2006/relationships/hyperlink" Target="https://meatophum.biz/report/accounting/account_statement?start_date=2026-06-01&amp;end_date=2026-06-30&amp;branch_id=23&amp;chart_of_account_id=83565" TargetMode="External"/><Relationship Id="rId177" Type="http://schemas.openxmlformats.org/officeDocument/2006/relationships/hyperlink" Target="https://meatophum.biz/report/accounting/account_statement?start_date=2026-07-01&amp;end_date=2026-07-31&amp;branch_id=23&amp;chart_of_account_id=101451" TargetMode="External"/><Relationship Id="rId198" Type="http://schemas.openxmlformats.org/officeDocument/2006/relationships/hyperlink" Target="https://meatophum.biz/report/accounting/account_statement?start_date=2026-07-01&amp;end_date=2026-07-31&amp;branch_id=23&amp;chart_of_account_id=84364" TargetMode="External"/><Relationship Id="rId202" Type="http://schemas.openxmlformats.org/officeDocument/2006/relationships/hyperlink" Target="https://meatophum.biz/report/accounting/account_statement?start_date=2026-07-01&amp;end_date=2026-07-31&amp;branch_id=23&amp;chart_of_account_id=83397" TargetMode="External"/><Relationship Id="rId223" Type="http://schemas.openxmlformats.org/officeDocument/2006/relationships/hyperlink" Target="https://meatophum.biz/report/accounting/account_statement?start_date=2026-07-01&amp;end_date=2026-07-31&amp;branch_id=23&amp;chart_of_account_id=83297" TargetMode="External"/><Relationship Id="rId244" Type="http://schemas.openxmlformats.org/officeDocument/2006/relationships/hyperlink" Target="https://meatophum.biz/report/accounting/account_statement?start_date=2026-07-01&amp;end_date=2026-07-31&amp;branch_id=23&amp;chart_of_account_id=101452" TargetMode="External"/><Relationship Id="rId18" Type="http://schemas.openxmlformats.org/officeDocument/2006/relationships/hyperlink" Target="https://meatophum.biz/report/accounting/account_statement?start_date=2026-04-01&amp;end_date=2026-04-30&amp;branch_id=23&amp;chart_of_account_id=83196" TargetMode="External"/><Relationship Id="rId39" Type="http://schemas.openxmlformats.org/officeDocument/2006/relationships/hyperlink" Target="https://meatophum.biz/report/accounting/account_statement?start_date=2026-04-01&amp;end_date=2026-04-30&amp;branch_id=23&amp;chart_of_account_id=83397" TargetMode="External"/><Relationship Id="rId50" Type="http://schemas.openxmlformats.org/officeDocument/2006/relationships/hyperlink" Target="https://meatophum.biz/report/accounting/account_statement?start_date=2026-04-01&amp;end_date=2026-04-30&amp;branch_id=23&amp;chart_of_account_id=83300" TargetMode="External"/><Relationship Id="rId104" Type="http://schemas.openxmlformats.org/officeDocument/2006/relationships/hyperlink" Target="https://meatophum.biz/report/accounting/account_statement?start_date=2026-06-01&amp;end_date=2026-06-30&amp;branch_id=23&amp;chart_of_account_id=83568" TargetMode="External"/><Relationship Id="rId125" Type="http://schemas.openxmlformats.org/officeDocument/2006/relationships/hyperlink" Target="https://meatophum.biz/report/accounting/account_statement?start_date=2026-06-01&amp;end_date=2026-06-30&amp;branch_id=23&amp;chart_of_account_id=84362" TargetMode="External"/><Relationship Id="rId146" Type="http://schemas.openxmlformats.org/officeDocument/2006/relationships/hyperlink" Target="https://meatophum.biz/report/accounting/account_statement?start_date=2026-06-01&amp;end_date=2026-06-30&amp;branch_id=23&amp;chart_of_account_id=83768" TargetMode="External"/><Relationship Id="rId167" Type="http://schemas.openxmlformats.org/officeDocument/2006/relationships/hyperlink" Target="https://meatophum.biz/report/accounting/account_statement?start_date=2026-07-01&amp;end_date=2026-07-31&amp;branch_id=23&amp;chart_of_account_id=82857" TargetMode="External"/><Relationship Id="rId188" Type="http://schemas.openxmlformats.org/officeDocument/2006/relationships/hyperlink" Target="https://meatophum.biz/report/accounting/account_statement?start_date=2026-07-01&amp;end_date=2026-07-31&amp;branch_id=23&amp;chart_of_account_id=83200" TargetMode="External"/><Relationship Id="rId71" Type="http://schemas.openxmlformats.org/officeDocument/2006/relationships/hyperlink" Target="https://meatophum.biz/report/accounting/account_statement?start_date=2026-06-01&amp;end_date=2026-06-30&amp;branch_id=23&amp;chart_of_account_id=82931" TargetMode="External"/><Relationship Id="rId92" Type="http://schemas.openxmlformats.org/officeDocument/2006/relationships/hyperlink" Target="https://meatophum.biz/report/accounting/account_statement?start_date=2026-06-01&amp;end_date=2026-06-30&amp;branch_id=23&amp;chart_of_account_id=83580" TargetMode="External"/><Relationship Id="rId213" Type="http://schemas.openxmlformats.org/officeDocument/2006/relationships/hyperlink" Target="https://meatophum.biz/report/accounting/account_statement?start_date=2026-07-01&amp;end_date=2026-07-31&amp;branch_id=23&amp;chart_of_account_id=83374" TargetMode="External"/><Relationship Id="rId234" Type="http://schemas.openxmlformats.org/officeDocument/2006/relationships/hyperlink" Target="https://meatophum.biz/report/accounting/account_statement?start_date=2026-07-01&amp;end_date=2026-07-31&amp;branch_id=23&amp;chart_of_account_id=83768" TargetMode="External"/><Relationship Id="rId2" Type="http://schemas.openxmlformats.org/officeDocument/2006/relationships/hyperlink" Target="https://meatophum.biz/report/accounting/account_statement?start_date=2026-04-01&amp;end_date=2026-04-30&amp;branch_id=23&amp;chart_of_account_id=82931" TargetMode="External"/><Relationship Id="rId29" Type="http://schemas.openxmlformats.org/officeDocument/2006/relationships/hyperlink" Target="https://meatophum.biz/report/accounting/account_statement?start_date=2026-04-01&amp;end_date=2026-04-30&amp;branch_id=23&amp;chart_of_account_id=83202" TargetMode="External"/><Relationship Id="rId40" Type="http://schemas.openxmlformats.org/officeDocument/2006/relationships/hyperlink" Target="https://meatophum.biz/report/accounting/account_statement?start_date=2026-04-01&amp;end_date=2026-04-30&amp;branch_id=23&amp;chart_of_account_id=83397" TargetMode="External"/><Relationship Id="rId115" Type="http://schemas.openxmlformats.org/officeDocument/2006/relationships/hyperlink" Target="https://meatophum.biz/report/accounting/account_statement?start_date=2026-06-01&amp;end_date=2026-06-30&amp;branch_id=23&amp;chart_of_account_id=83653" TargetMode="External"/><Relationship Id="rId136" Type="http://schemas.openxmlformats.org/officeDocument/2006/relationships/hyperlink" Target="https://meatophum.biz/report/accounting/account_statement?start_date=2026-06-01&amp;end_date=2026-06-30&amp;branch_id=23&amp;chart_of_account_id=83300" TargetMode="External"/><Relationship Id="rId157" Type="http://schemas.openxmlformats.org/officeDocument/2006/relationships/hyperlink" Target="https://meatophum.biz/report/accounting/account_statement?start_date=2026-06-01&amp;end_date=2026-06-30&amp;branch_id=23&amp;chart_of_account_id=101452" TargetMode="External"/><Relationship Id="rId178" Type="http://schemas.openxmlformats.org/officeDocument/2006/relationships/hyperlink" Target="https://meatophum.biz/report/accounting/account_statement?start_date=2026-07-01&amp;end_date=2026-07-31&amp;branch_id=23&amp;chart_of_account_id=101451" TargetMode="External"/><Relationship Id="rId61" Type="http://schemas.openxmlformats.org/officeDocument/2006/relationships/hyperlink" Target="https://meatophum.biz/report/accounting/account_statement?start_date=2026-04-01&amp;end_date=2026-04-30&amp;branch_id=23&amp;chart_of_account_id=83768" TargetMode="External"/><Relationship Id="rId82" Type="http://schemas.openxmlformats.org/officeDocument/2006/relationships/hyperlink" Target="https://meatophum.biz/report/accounting/account_statement?start_date=2026-06-01&amp;end_date=2026-06-30&amp;branch_id=23&amp;chart_of_account_id=82456" TargetMode="External"/><Relationship Id="rId199" Type="http://schemas.openxmlformats.org/officeDocument/2006/relationships/hyperlink" Target="https://meatophum.biz/report/accounting/account_statement?start_date=2026-07-01&amp;end_date=2026-07-31&amp;branch_id=23&amp;chart_of_account_id=84364" TargetMode="External"/><Relationship Id="rId203" Type="http://schemas.openxmlformats.org/officeDocument/2006/relationships/hyperlink" Target="https://meatophum.biz/report/accounting/account_statement?start_date=2026-07-01&amp;end_date=2026-07-31&amp;branch_id=23&amp;chart_of_account_id=83397" TargetMode="External"/><Relationship Id="rId19" Type="http://schemas.openxmlformats.org/officeDocument/2006/relationships/hyperlink" Target="https://meatophum.biz/report/accounting/account_statement?start_date=2026-04-01&amp;end_date=2026-04-30&amp;branch_id=23&amp;chart_of_account_id=83196" TargetMode="External"/><Relationship Id="rId224" Type="http://schemas.openxmlformats.org/officeDocument/2006/relationships/hyperlink" Target="https://meatophum.biz/report/accounting/account_statement?start_date=2026-07-01&amp;end_date=2026-07-31&amp;branch_id=23&amp;chart_of_account_id=83297" TargetMode="External"/><Relationship Id="rId30" Type="http://schemas.openxmlformats.org/officeDocument/2006/relationships/hyperlink" Target="https://meatophum.biz/report/accounting/account_statement?start_date=2026-04-01&amp;end_date=2026-04-30&amp;branch_id=23&amp;chart_of_account_id=83202" TargetMode="External"/><Relationship Id="rId105" Type="http://schemas.openxmlformats.org/officeDocument/2006/relationships/hyperlink" Target="https://meatophum.biz/report/accounting/account_statement?start_date=2026-06-01&amp;end_date=2026-06-30&amp;branch_id=23&amp;chart_of_account_id=83196" TargetMode="External"/><Relationship Id="rId126" Type="http://schemas.openxmlformats.org/officeDocument/2006/relationships/hyperlink" Target="https://meatophum.biz/report/accounting/account_statement?start_date=2026-06-01&amp;end_date=2026-06-30&amp;branch_id=23&amp;chart_of_account_id=84362" TargetMode="External"/><Relationship Id="rId147" Type="http://schemas.openxmlformats.org/officeDocument/2006/relationships/hyperlink" Target="https://meatophum.biz/report/accounting/account_statement?start_date=2026-06-01&amp;end_date=2026-06-30&amp;branch_id=23&amp;chart_of_account_id=83768" TargetMode="External"/><Relationship Id="rId168" Type="http://schemas.openxmlformats.org/officeDocument/2006/relationships/hyperlink" Target="https://meatophum.biz/report/accounting/account_statement?start_date=2026-07-01&amp;end_date=2026-07-31&amp;branch_id=23&amp;chart_of_account_id=82857" TargetMode="External"/><Relationship Id="rId51" Type="http://schemas.openxmlformats.org/officeDocument/2006/relationships/hyperlink" Target="https://meatophum.biz/report/accounting/account_statement?start_date=2026-04-01&amp;end_date=2026-04-30&amp;branch_id=23&amp;chart_of_account_id=83300" TargetMode="External"/><Relationship Id="rId72" Type="http://schemas.openxmlformats.org/officeDocument/2006/relationships/hyperlink" Target="https://meatophum.biz/report/accounting/account_statement?start_date=2026-06-01&amp;end_date=2026-06-30&amp;branch_id=23&amp;chart_of_account_id=82931" TargetMode="External"/><Relationship Id="rId93" Type="http://schemas.openxmlformats.org/officeDocument/2006/relationships/hyperlink" Target="https://meatophum.biz/report/accounting/account_statement?start_date=2026-06-01&amp;end_date=2026-06-30&amp;branch_id=23&amp;chart_of_account_id=83457" TargetMode="External"/><Relationship Id="rId189" Type="http://schemas.openxmlformats.org/officeDocument/2006/relationships/hyperlink" Target="https://meatophum.biz/report/accounting/account_statement?start_date=2026-07-01&amp;end_date=2026-07-31&amp;branch_id=23&amp;chart_of_account_id=83653" TargetMode="External"/><Relationship Id="rId3" Type="http://schemas.openxmlformats.org/officeDocument/2006/relationships/hyperlink" Target="https://meatophum.biz/report/accounting/account_statement?start_date=2026-04-01&amp;end_date=2026-04-30&amp;branch_id=23&amp;chart_of_account_id=82931" TargetMode="External"/><Relationship Id="rId214" Type="http://schemas.openxmlformats.org/officeDocument/2006/relationships/hyperlink" Target="https://meatophum.biz/report/accounting/account_statement?start_date=2026-07-01&amp;end_date=2026-07-31&amp;branch_id=23&amp;chart_of_account_id=83374" TargetMode="External"/><Relationship Id="rId235" Type="http://schemas.openxmlformats.org/officeDocument/2006/relationships/hyperlink" Target="https://meatophum.biz/report/accounting/account_statement?start_date=2026-07-01&amp;end_date=2026-07-31&amp;branch_id=23&amp;chart_of_account_id=83768" TargetMode="External"/><Relationship Id="rId116" Type="http://schemas.openxmlformats.org/officeDocument/2006/relationships/hyperlink" Target="https://meatophum.biz/report/accounting/account_statement?start_date=2026-06-01&amp;end_date=2026-06-30&amp;branch_id=23&amp;chart_of_account_id=83653" TargetMode="External"/><Relationship Id="rId137" Type="http://schemas.openxmlformats.org/officeDocument/2006/relationships/hyperlink" Target="https://meatophum.biz/report/accounting/account_statement?start_date=2026-06-01&amp;end_date=2026-06-30&amp;branch_id=23&amp;chart_of_account_id=83297" TargetMode="External"/><Relationship Id="rId158" Type="http://schemas.openxmlformats.org/officeDocument/2006/relationships/hyperlink" Target="https://meatophum.biz/report/accounting/account_statement?start_date=2026-06-01&amp;end_date=2026-06-30&amp;branch_id=23&amp;chart_of_account_id=101452" TargetMode="External"/><Relationship Id="rId20" Type="http://schemas.openxmlformats.org/officeDocument/2006/relationships/hyperlink" Target="https://meatophum.biz/report/accounting/account_statement?start_date=2026-04-01&amp;end_date=2026-04-30&amp;branch_id=23&amp;chart_of_account_id=83196" TargetMode="External"/><Relationship Id="rId41" Type="http://schemas.openxmlformats.org/officeDocument/2006/relationships/hyperlink" Target="https://meatophum.biz/report/accounting/account_statement?start_date=2026-04-01&amp;end_date=2026-04-30&amp;branch_id=23&amp;chart_of_account_id=83396" TargetMode="External"/><Relationship Id="rId62" Type="http://schemas.openxmlformats.org/officeDocument/2006/relationships/hyperlink" Target="https://meatophum.biz/report/accounting/account_statement?start_date=2026-04-01&amp;end_date=2026-04-30&amp;branch_id=23&amp;chart_of_account_id=83768" TargetMode="External"/><Relationship Id="rId83" Type="http://schemas.openxmlformats.org/officeDocument/2006/relationships/hyperlink" Target="https://meatophum.biz/report/accounting/account_statement?start_date=2026-06-01&amp;end_date=2026-06-30&amp;branch_id=23&amp;chart_of_account_id=82456" TargetMode="External"/><Relationship Id="rId179" Type="http://schemas.openxmlformats.org/officeDocument/2006/relationships/hyperlink" Target="https://meatophum.biz/report/accounting/account_statement?start_date=2026-07-01&amp;end_date=2026-07-31&amp;branch_id=23&amp;chart_of_account_id=101451" TargetMode="External"/><Relationship Id="rId190" Type="http://schemas.openxmlformats.org/officeDocument/2006/relationships/hyperlink" Target="https://meatophum.biz/report/accounting/account_statement?start_date=2026-07-01&amp;end_date=2026-07-31&amp;branch_id=23&amp;chart_of_account_id=83653" TargetMode="External"/><Relationship Id="rId204" Type="http://schemas.openxmlformats.org/officeDocument/2006/relationships/hyperlink" Target="https://meatophum.biz/report/accounting/account_statement?start_date=2026-07-01&amp;end_date=2026-07-31&amp;branch_id=23&amp;chart_of_account_id=83397" TargetMode="External"/><Relationship Id="rId225" Type="http://schemas.openxmlformats.org/officeDocument/2006/relationships/hyperlink" Target="https://meatophum.biz/report/accounting/account_statement?start_date=2026-07-01&amp;end_date=2026-07-31&amp;branch_id=23&amp;chart_of_account_id=83294" TargetMode="External"/></Relationships>
</file>

<file path=xl/worksheets/_rels/sheet26.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5-01&amp;end_date=2026-05-31&amp;branch_id=24&amp;chart_of_account_id=87797" TargetMode="External"/><Relationship Id="rId299" Type="http://schemas.openxmlformats.org/officeDocument/2006/relationships/hyperlink" Target="https://meatophum.biz/report/accounting/account_statement?start_date=2026-06-01&amp;end_date=2026-06-30&amp;branch_id=24&amp;chart_of_account_id=101460" TargetMode="External"/><Relationship Id="rId21" Type="http://schemas.openxmlformats.org/officeDocument/2006/relationships/hyperlink" Target="https://meatophum.biz/report/accounting/account_statement?start_date=2026-04-01&amp;end_date=2026-04-30&amp;branch_id=24&amp;chart_of_account_id=87591" TargetMode="External"/><Relationship Id="rId63" Type="http://schemas.openxmlformats.org/officeDocument/2006/relationships/hyperlink" Target="https://meatophum.biz/report/accounting/account_statement?start_date=2026-04-01&amp;end_date=2026-04-30&amp;branch_id=24&amp;chart_of_account_id=88579" TargetMode="External"/><Relationship Id="rId159" Type="http://schemas.openxmlformats.org/officeDocument/2006/relationships/hyperlink" Target="https://meatophum.biz/report/accounting/account_statement?start_date=2026-05-01&amp;end_date=2026-05-31&amp;branch_id=24&amp;chart_of_account_id=87514" TargetMode="External"/><Relationship Id="rId324" Type="http://schemas.openxmlformats.org/officeDocument/2006/relationships/hyperlink" Target="https://meatophum.biz/report/accounting/account_statement?start_date=2026-07-01&amp;end_date=2026-07-31&amp;branch_id=24&amp;chart_of_account_id=86673" TargetMode="External"/><Relationship Id="rId366" Type="http://schemas.openxmlformats.org/officeDocument/2006/relationships/hyperlink" Target="https://meatophum.biz/report/accounting/account_statement?start_date=2026-07-01&amp;end_date=2026-07-31&amp;branch_id=24&amp;chart_of_account_id=87417" TargetMode="External"/><Relationship Id="rId170" Type="http://schemas.openxmlformats.org/officeDocument/2006/relationships/hyperlink" Target="https://meatophum.biz/report/accounting/account_statement?start_date=2026-05-01&amp;end_date=2026-05-31&amp;branch_id=24&amp;chart_of_account_id=88579" TargetMode="External"/><Relationship Id="rId226" Type="http://schemas.openxmlformats.org/officeDocument/2006/relationships/hyperlink" Target="https://meatophum.biz/report/accounting/account_statement?start_date=2026-06-01&amp;end_date=2026-06-30&amp;branch_id=24&amp;chart_of_account_id=87797" TargetMode="External"/><Relationship Id="rId268" Type="http://schemas.openxmlformats.org/officeDocument/2006/relationships/hyperlink" Target="https://meatophum.biz/report/accounting/account_statement?start_date=2026-06-01&amp;end_date=2026-06-30&amp;branch_id=24&amp;chart_of_account_id=87511" TargetMode="External"/><Relationship Id="rId32" Type="http://schemas.openxmlformats.org/officeDocument/2006/relationships/hyperlink" Target="https://meatophum.biz/report/accounting/account_statement?start_date=2026-04-01&amp;end_date=2026-04-30&amp;branch_id=24&amp;chart_of_account_id=87870" TargetMode="External"/><Relationship Id="rId74" Type="http://schemas.openxmlformats.org/officeDocument/2006/relationships/hyperlink" Target="https://meatophum.biz/report/accounting/account_statement?start_date=2026-04-01&amp;end_date=2026-04-30&amp;branch_id=24&amp;chart_of_account_id=87615" TargetMode="External"/><Relationship Id="rId128" Type="http://schemas.openxmlformats.org/officeDocument/2006/relationships/hyperlink" Target="https://meatophum.biz/report/accounting/account_statement?start_date=2026-05-01&amp;end_date=2026-05-31&amp;branch_id=24&amp;chart_of_account_id=87783" TargetMode="External"/><Relationship Id="rId335" Type="http://schemas.openxmlformats.org/officeDocument/2006/relationships/hyperlink" Target="https://meatophum.biz/report/accounting/account_statement?start_date=2026-07-01&amp;end_date=2026-07-31&amp;branch_id=24&amp;chart_of_account_id=87798" TargetMode="External"/><Relationship Id="rId377" Type="http://schemas.openxmlformats.org/officeDocument/2006/relationships/hyperlink" Target="https://meatophum.biz/report/accounting/account_statement?start_date=2026-07-01&amp;end_date=2026-07-31&amp;branch_id=24&amp;chart_of_account_id=87511" TargetMode="External"/><Relationship Id="rId5" Type="http://schemas.openxmlformats.org/officeDocument/2006/relationships/hyperlink" Target="https://meatophum.biz/report/accounting/account_statement?start_date=2026-04-01&amp;end_date=2026-04-30&amp;branch_id=24&amp;chart_of_account_id=86813" TargetMode="External"/><Relationship Id="rId181" Type="http://schemas.openxmlformats.org/officeDocument/2006/relationships/hyperlink" Target="https://meatophum.biz/report/accounting/account_statement?start_date=2026-05-01&amp;end_date=2026-05-31&amp;branch_id=24&amp;chart_of_account_id=87615" TargetMode="External"/><Relationship Id="rId237" Type="http://schemas.openxmlformats.org/officeDocument/2006/relationships/hyperlink" Target="https://meatophum.biz/report/accounting/account_statement?start_date=2026-06-01&amp;end_date=2026-06-30&amp;branch_id=24&amp;chart_of_account_id=87591" TargetMode="External"/><Relationship Id="rId402" Type="http://schemas.openxmlformats.org/officeDocument/2006/relationships/hyperlink" Target="https://meatophum.biz/report/accounting/account_statement?start_date=2026-07-01&amp;end_date=2026-07-31&amp;branch_id=24&amp;chart_of_account_id=87750" TargetMode="External"/><Relationship Id="rId279" Type="http://schemas.openxmlformats.org/officeDocument/2006/relationships/hyperlink" Target="https://meatophum.biz/report/accounting/account_statement?start_date=2026-06-01&amp;end_date=2026-06-30&amp;branch_id=24&amp;chart_of_account_id=88579" TargetMode="External"/><Relationship Id="rId43" Type="http://schemas.openxmlformats.org/officeDocument/2006/relationships/hyperlink" Target="https://meatophum.biz/report/accounting/account_statement?start_date=2026-04-01&amp;end_date=2026-04-30&amp;branch_id=24&amp;chart_of_account_id=87517" TargetMode="External"/><Relationship Id="rId139" Type="http://schemas.openxmlformats.org/officeDocument/2006/relationships/hyperlink" Target="https://meatophum.biz/report/accounting/account_statement?start_date=2026-05-01&amp;end_date=2026-05-31&amp;branch_id=24&amp;chart_of_account_id=87413" TargetMode="External"/><Relationship Id="rId290" Type="http://schemas.openxmlformats.org/officeDocument/2006/relationships/hyperlink" Target="https://meatophum.biz/report/accounting/account_statement?start_date=2026-06-01&amp;end_date=2026-06-30&amp;branch_id=24&amp;chart_of_account_id=87672" TargetMode="External"/><Relationship Id="rId304" Type="http://schemas.openxmlformats.org/officeDocument/2006/relationships/hyperlink" Target="https://meatophum.biz/report/accounting/account_statement?start_date=2026-06-01&amp;end_date=2026-06-30&amp;branch_id=24&amp;chart_of_account_id=88335" TargetMode="External"/><Relationship Id="rId346" Type="http://schemas.openxmlformats.org/officeDocument/2006/relationships/hyperlink" Target="https://meatophum.biz/report/accounting/account_statement?start_date=2026-07-01&amp;end_date=2026-07-31&amp;branch_id=24&amp;chart_of_account_id=87783" TargetMode="External"/><Relationship Id="rId388" Type="http://schemas.openxmlformats.org/officeDocument/2006/relationships/hyperlink" Target="https://meatophum.biz/report/accounting/account_statement?start_date=2026-07-01&amp;end_date=2026-07-31&amp;branch_id=24&amp;chart_of_account_id=87614" TargetMode="External"/><Relationship Id="rId85" Type="http://schemas.openxmlformats.org/officeDocument/2006/relationships/hyperlink" Target="https://meatophum.biz/report/accounting/account_statement?start_date=2026-05-01&amp;end_date=2026-05-31&amp;branch_id=24&amp;chart_of_account_id=87148" TargetMode="External"/><Relationship Id="rId150" Type="http://schemas.openxmlformats.org/officeDocument/2006/relationships/hyperlink" Target="https://meatophum.biz/report/accounting/account_statement?start_date=2026-05-01&amp;end_date=2026-05-31&amp;branch_id=24&amp;chart_of_account_id=87417" TargetMode="External"/><Relationship Id="rId192" Type="http://schemas.openxmlformats.org/officeDocument/2006/relationships/hyperlink" Target="https://meatophum.biz/report/accounting/account_statement?start_date=2026-05-01&amp;end_date=2026-05-31&amp;branch_id=24&amp;chart_of_account_id=87782" TargetMode="External"/><Relationship Id="rId206" Type="http://schemas.openxmlformats.org/officeDocument/2006/relationships/hyperlink" Target="https://meatophum.biz/report/accounting/account_statement?start_date=2026-06-01&amp;end_date=2026-06-30&amp;branch_id=24&amp;chart_of_account_id=86813" TargetMode="External"/><Relationship Id="rId413" Type="http://schemas.openxmlformats.org/officeDocument/2006/relationships/hyperlink" Target="https://meatophum.biz/report/accounting/account_statement?start_date=2026-07-01&amp;end_date=2026-07-31&amp;branch_id=24&amp;chart_of_account_id=87782" TargetMode="External"/><Relationship Id="rId248" Type="http://schemas.openxmlformats.org/officeDocument/2006/relationships/hyperlink" Target="https://meatophum.biz/report/accounting/account_statement?start_date=2026-06-01&amp;end_date=2026-06-30&amp;branch_id=24&amp;chart_of_account_id=87413" TargetMode="External"/><Relationship Id="rId12" Type="http://schemas.openxmlformats.org/officeDocument/2006/relationships/hyperlink" Target="https://meatophum.biz/report/accounting/account_statement?start_date=2026-04-01&amp;end_date=2026-04-30&amp;branch_id=24&amp;chart_of_account_id=87149" TargetMode="External"/><Relationship Id="rId108" Type="http://schemas.openxmlformats.org/officeDocument/2006/relationships/hyperlink" Target="https://meatophum.biz/report/accounting/account_statement?start_date=2026-05-01&amp;end_date=2026-05-31&amp;branch_id=24&amp;chart_of_account_id=101459" TargetMode="External"/><Relationship Id="rId315" Type="http://schemas.openxmlformats.org/officeDocument/2006/relationships/hyperlink" Target="https://meatophum.biz/report/accounting/account_statement?start_date=2026-07-01&amp;end_date=2026-07-31&amp;branch_id=24&amp;chart_of_account_id=87149" TargetMode="External"/><Relationship Id="rId357" Type="http://schemas.openxmlformats.org/officeDocument/2006/relationships/hyperlink" Target="https://meatophum.biz/report/accounting/account_statement?start_date=2026-07-01&amp;end_date=2026-07-31&amp;branch_id=24&amp;chart_of_account_id=87413" TargetMode="External"/><Relationship Id="rId54" Type="http://schemas.openxmlformats.org/officeDocument/2006/relationships/hyperlink" Target="https://meatophum.biz/report/accounting/account_statement?start_date=2026-04-01&amp;end_date=2026-04-30&amp;branch_id=24&amp;chart_of_account_id=88581" TargetMode="External"/><Relationship Id="rId96" Type="http://schemas.openxmlformats.org/officeDocument/2006/relationships/hyperlink" Target="https://meatophum.biz/report/accounting/account_statement?start_date=2026-05-01&amp;end_date=2026-05-31&amp;branch_id=24&amp;chart_of_account_id=87149" TargetMode="External"/><Relationship Id="rId161" Type="http://schemas.openxmlformats.org/officeDocument/2006/relationships/hyperlink" Target="https://meatophum.biz/report/accounting/account_statement?start_date=2026-05-01&amp;end_date=2026-05-31&amp;branch_id=24&amp;chart_of_account_id=87511" TargetMode="External"/><Relationship Id="rId217" Type="http://schemas.openxmlformats.org/officeDocument/2006/relationships/hyperlink" Target="https://meatophum.biz/report/accounting/account_statement?start_date=2026-06-01&amp;end_date=2026-06-30&amp;branch_id=24&amp;chart_of_account_id=101459" TargetMode="External"/><Relationship Id="rId399" Type="http://schemas.openxmlformats.org/officeDocument/2006/relationships/hyperlink" Target="https://meatophum.biz/report/accounting/account_statement?start_date=2026-07-01&amp;end_date=2026-07-31&amp;branch_id=24&amp;chart_of_account_id=87613" TargetMode="External"/><Relationship Id="rId259" Type="http://schemas.openxmlformats.org/officeDocument/2006/relationships/hyperlink" Target="https://meatophum.biz/report/accounting/account_statement?start_date=2026-06-01&amp;end_date=2026-06-30&amp;branch_id=24&amp;chart_of_account_id=87517" TargetMode="External"/><Relationship Id="rId23" Type="http://schemas.openxmlformats.org/officeDocument/2006/relationships/hyperlink" Target="https://meatophum.biz/report/accounting/account_statement?start_date=2026-04-01&amp;end_date=2026-04-30&amp;branch_id=24&amp;chart_of_account_id=87591" TargetMode="External"/><Relationship Id="rId119" Type="http://schemas.openxmlformats.org/officeDocument/2006/relationships/hyperlink" Target="https://meatophum.biz/report/accounting/account_statement?start_date=2026-05-01&amp;end_date=2026-05-31&amp;branch_id=24&amp;chart_of_account_id=87797" TargetMode="External"/><Relationship Id="rId270" Type="http://schemas.openxmlformats.org/officeDocument/2006/relationships/hyperlink" Target="https://meatophum.biz/report/accounting/account_statement?start_date=2026-06-01&amp;end_date=2026-06-30&amp;branch_id=24&amp;chart_of_account_id=88581" TargetMode="External"/><Relationship Id="rId326" Type="http://schemas.openxmlformats.org/officeDocument/2006/relationships/hyperlink" Target="https://meatophum.biz/report/accounting/account_statement?start_date=2026-07-01&amp;end_date=2026-07-31&amp;branch_id=24&amp;chart_of_account_id=101459" TargetMode="External"/><Relationship Id="rId65" Type="http://schemas.openxmlformats.org/officeDocument/2006/relationships/hyperlink" Target="https://meatophum.biz/report/accounting/account_statement?start_date=2026-04-01&amp;end_date=2026-04-30&amp;branch_id=24&amp;chart_of_account_id=87613" TargetMode="External"/><Relationship Id="rId130" Type="http://schemas.openxmlformats.org/officeDocument/2006/relationships/hyperlink" Target="https://meatophum.biz/report/accounting/account_statement?start_date=2026-05-01&amp;end_date=2026-05-31&amp;branch_id=24&amp;chart_of_account_id=87591" TargetMode="External"/><Relationship Id="rId368" Type="http://schemas.openxmlformats.org/officeDocument/2006/relationships/hyperlink" Target="https://meatophum.biz/report/accounting/account_statement?start_date=2026-07-01&amp;end_date=2026-07-31&amp;branch_id=24&amp;chart_of_account_id=87417" TargetMode="External"/><Relationship Id="rId172" Type="http://schemas.openxmlformats.org/officeDocument/2006/relationships/hyperlink" Target="https://meatophum.biz/report/accounting/account_statement?start_date=2026-05-01&amp;end_date=2026-05-31&amp;branch_id=24&amp;chart_of_account_id=88579" TargetMode="External"/><Relationship Id="rId228" Type="http://schemas.openxmlformats.org/officeDocument/2006/relationships/hyperlink" Target="https://meatophum.biz/report/accounting/account_statement?start_date=2026-06-01&amp;end_date=2026-06-30&amp;branch_id=24&amp;chart_of_account_id=87797" TargetMode="External"/><Relationship Id="rId281" Type="http://schemas.openxmlformats.org/officeDocument/2006/relationships/hyperlink" Target="https://meatophum.biz/report/accounting/account_statement?start_date=2026-06-01&amp;end_date=2026-06-30&amp;branch_id=24&amp;chart_of_account_id=87613" TargetMode="External"/><Relationship Id="rId337" Type="http://schemas.openxmlformats.org/officeDocument/2006/relationships/hyperlink" Target="https://meatophum.biz/report/accounting/account_statement?start_date=2026-07-01&amp;end_date=2026-07-31&amp;branch_id=24&amp;chart_of_account_id=87797" TargetMode="External"/><Relationship Id="rId34" Type="http://schemas.openxmlformats.org/officeDocument/2006/relationships/hyperlink" Target="https://meatophum.biz/report/accounting/account_statement?start_date=2026-04-01&amp;end_date=2026-04-30&amp;branch_id=24&amp;chart_of_account_id=87419" TargetMode="External"/><Relationship Id="rId76" Type="http://schemas.openxmlformats.org/officeDocument/2006/relationships/hyperlink" Target="https://meatophum.biz/report/accounting/account_statement?start_date=2026-04-01&amp;end_date=2026-04-30&amp;branch_id=24&amp;chart_of_account_id=87615" TargetMode="External"/><Relationship Id="rId141" Type="http://schemas.openxmlformats.org/officeDocument/2006/relationships/hyperlink" Target="https://meatophum.biz/report/accounting/account_statement?start_date=2026-05-01&amp;end_date=2026-05-31&amp;branch_id=24&amp;chart_of_account_id=87870" TargetMode="External"/><Relationship Id="rId379" Type="http://schemas.openxmlformats.org/officeDocument/2006/relationships/hyperlink" Target="https://meatophum.biz/report/accounting/account_statement?start_date=2026-07-01&amp;end_date=2026-07-31&amp;branch_id=24&amp;chart_of_account_id=87511" TargetMode="External"/><Relationship Id="rId7" Type="http://schemas.openxmlformats.org/officeDocument/2006/relationships/hyperlink" Target="https://meatophum.biz/report/accounting/account_statement?start_date=2026-04-01&amp;end_date=2026-04-30&amp;branch_id=24&amp;chart_of_account_id=86813" TargetMode="External"/><Relationship Id="rId183" Type="http://schemas.openxmlformats.org/officeDocument/2006/relationships/hyperlink" Target="https://meatophum.biz/report/accounting/account_statement?start_date=2026-05-01&amp;end_date=2026-05-31&amp;branch_id=24&amp;chart_of_account_id=87615" TargetMode="External"/><Relationship Id="rId239" Type="http://schemas.openxmlformats.org/officeDocument/2006/relationships/hyperlink" Target="https://meatophum.biz/report/accounting/account_statement?start_date=2026-06-01&amp;end_date=2026-06-30&amp;branch_id=24&amp;chart_of_account_id=87591" TargetMode="External"/><Relationship Id="rId390" Type="http://schemas.openxmlformats.org/officeDocument/2006/relationships/hyperlink" Target="https://meatophum.biz/report/accounting/account_statement?start_date=2026-07-01&amp;end_date=2026-07-31&amp;branch_id=24&amp;chart_of_account_id=88579" TargetMode="External"/><Relationship Id="rId404" Type="http://schemas.openxmlformats.org/officeDocument/2006/relationships/hyperlink" Target="https://meatophum.biz/report/accounting/account_statement?start_date=2026-07-01&amp;end_date=2026-07-31&amp;branch_id=24&amp;chart_of_account_id=87750" TargetMode="External"/><Relationship Id="rId250" Type="http://schemas.openxmlformats.org/officeDocument/2006/relationships/hyperlink" Target="https://meatophum.biz/report/accounting/account_statement?start_date=2026-06-01&amp;end_date=2026-06-30&amp;branch_id=24&amp;chart_of_account_id=87870" TargetMode="External"/><Relationship Id="rId292" Type="http://schemas.openxmlformats.org/officeDocument/2006/relationships/hyperlink" Target="https://meatophum.biz/report/accounting/account_statement?start_date=2026-06-01&amp;end_date=2026-06-30&amp;branch_id=24&amp;chart_of_account_id=87672" TargetMode="External"/><Relationship Id="rId306" Type="http://schemas.openxmlformats.org/officeDocument/2006/relationships/hyperlink" Target="https://meatophum.biz/report/accounting/account_statement?start_date=2026-07-01&amp;end_date=2026-07-31&amp;branch_id=24&amp;chart_of_account_id=87148" TargetMode="External"/><Relationship Id="rId45" Type="http://schemas.openxmlformats.org/officeDocument/2006/relationships/hyperlink" Target="https://meatophum.biz/report/accounting/account_statement?start_date=2026-04-01&amp;end_date=2026-04-30&amp;branch_id=24&amp;chart_of_account_id=87514" TargetMode="External"/><Relationship Id="rId87" Type="http://schemas.openxmlformats.org/officeDocument/2006/relationships/hyperlink" Target="https://meatophum.biz/report/accounting/account_statement?start_date=2026-05-01&amp;end_date=2026-05-31&amp;branch_id=24&amp;chart_of_account_id=87148" TargetMode="External"/><Relationship Id="rId110" Type="http://schemas.openxmlformats.org/officeDocument/2006/relationships/hyperlink" Target="https://meatophum.biz/report/accounting/account_statement?start_date=2026-05-01&amp;end_date=2026-05-31&amp;branch_id=24&amp;chart_of_account_id=87784" TargetMode="External"/><Relationship Id="rId348" Type="http://schemas.openxmlformats.org/officeDocument/2006/relationships/hyperlink" Target="https://meatophum.biz/report/accounting/account_statement?start_date=2026-07-01&amp;end_date=2026-07-31&amp;branch_id=24&amp;chart_of_account_id=87783" TargetMode="External"/><Relationship Id="rId152" Type="http://schemas.openxmlformats.org/officeDocument/2006/relationships/hyperlink" Target="https://meatophum.biz/report/accounting/account_statement?start_date=2026-05-01&amp;end_date=2026-05-31&amp;branch_id=24&amp;chart_of_account_id=87417" TargetMode="External"/><Relationship Id="rId194" Type="http://schemas.openxmlformats.org/officeDocument/2006/relationships/hyperlink" Target="https://meatophum.biz/report/accounting/account_statement?start_date=2026-05-01&amp;end_date=2026-05-31&amp;branch_id=24&amp;chart_of_account_id=101460" TargetMode="External"/><Relationship Id="rId208" Type="http://schemas.openxmlformats.org/officeDocument/2006/relationships/hyperlink" Target="https://meatophum.biz/report/accounting/account_statement?start_date=2026-06-01&amp;end_date=2026-06-30&amp;branch_id=24&amp;chart_of_account_id=86813" TargetMode="External"/><Relationship Id="rId415" Type="http://schemas.openxmlformats.org/officeDocument/2006/relationships/hyperlink" Target="https://meatophum.biz/report/accounting/account_statement?start_date=2026-07-01&amp;end_date=2026-07-31&amp;branch_id=24&amp;chart_of_account_id=87782" TargetMode="External"/><Relationship Id="rId261" Type="http://schemas.openxmlformats.org/officeDocument/2006/relationships/hyperlink" Target="https://meatophum.biz/report/accounting/account_statement?start_date=2026-06-01&amp;end_date=2026-06-30&amp;branch_id=24&amp;chart_of_account_id=87514" TargetMode="External"/><Relationship Id="rId14" Type="http://schemas.openxmlformats.org/officeDocument/2006/relationships/hyperlink" Target="https://meatophum.biz/report/accounting/account_statement?start_date=2026-04-01&amp;end_date=2026-04-30&amp;branch_id=24&amp;chart_of_account_id=87278" TargetMode="External"/><Relationship Id="rId56" Type="http://schemas.openxmlformats.org/officeDocument/2006/relationships/hyperlink" Target="https://meatophum.biz/report/accounting/account_statement?start_date=2026-04-01&amp;end_date=2026-04-30&amp;branch_id=24&amp;chart_of_account_id=88581" TargetMode="External"/><Relationship Id="rId317" Type="http://schemas.openxmlformats.org/officeDocument/2006/relationships/hyperlink" Target="https://meatophum.biz/report/accounting/account_statement?start_date=2026-07-01&amp;end_date=2026-07-31&amp;branch_id=24&amp;chart_of_account_id=87278" TargetMode="External"/><Relationship Id="rId359" Type="http://schemas.openxmlformats.org/officeDocument/2006/relationships/hyperlink" Target="https://meatophum.biz/report/accounting/account_statement?start_date=2026-07-01&amp;end_date=2026-07-31&amp;branch_id=24&amp;chart_of_account_id=87413" TargetMode="External"/><Relationship Id="rId98" Type="http://schemas.openxmlformats.org/officeDocument/2006/relationships/hyperlink" Target="https://meatophum.biz/report/accounting/account_statement?start_date=2026-05-01&amp;end_date=2026-05-31&amp;branch_id=24&amp;chart_of_account_id=87278" TargetMode="External"/><Relationship Id="rId121" Type="http://schemas.openxmlformats.org/officeDocument/2006/relationships/hyperlink" Target="https://meatophum.biz/report/accounting/account_statement?start_date=2026-05-01&amp;end_date=2026-05-31&amp;branch_id=24&amp;chart_of_account_id=87674" TargetMode="External"/><Relationship Id="rId163" Type="http://schemas.openxmlformats.org/officeDocument/2006/relationships/hyperlink" Target="https://meatophum.biz/report/accounting/account_statement?start_date=2026-05-01&amp;end_date=2026-05-31&amp;branch_id=24&amp;chart_of_account_id=87511" TargetMode="External"/><Relationship Id="rId219" Type="http://schemas.openxmlformats.org/officeDocument/2006/relationships/hyperlink" Target="https://meatophum.biz/report/accounting/account_statement?start_date=2026-06-01&amp;end_date=2026-06-30&amp;branch_id=24&amp;chart_of_account_id=101459" TargetMode="External"/><Relationship Id="rId370" Type="http://schemas.openxmlformats.org/officeDocument/2006/relationships/hyperlink" Target="https://meatophum.biz/report/accounting/account_statement?start_date=2026-07-01&amp;end_date=2026-07-31&amp;branch_id=24&amp;chart_of_account_id=87517" TargetMode="External"/><Relationship Id="rId230" Type="http://schemas.openxmlformats.org/officeDocument/2006/relationships/hyperlink" Target="https://meatophum.biz/report/accounting/account_statement?start_date=2026-06-01&amp;end_date=2026-06-30&amp;branch_id=24&amp;chart_of_account_id=87674" TargetMode="External"/><Relationship Id="rId25" Type="http://schemas.openxmlformats.org/officeDocument/2006/relationships/hyperlink" Target="https://meatophum.biz/report/accounting/account_statement?start_date=2026-04-01&amp;end_date=2026-04-30&amp;branch_id=24&amp;chart_of_account_id=87413" TargetMode="External"/><Relationship Id="rId67" Type="http://schemas.openxmlformats.org/officeDocument/2006/relationships/hyperlink" Target="https://meatophum.biz/report/accounting/account_statement?start_date=2026-04-01&amp;end_date=2026-04-30&amp;branch_id=24&amp;chart_of_account_id=87613" TargetMode="External"/><Relationship Id="rId272" Type="http://schemas.openxmlformats.org/officeDocument/2006/relationships/hyperlink" Target="https://meatophum.biz/report/accounting/account_statement?start_date=2026-06-01&amp;end_date=2026-06-30&amp;branch_id=24&amp;chart_of_account_id=88581" TargetMode="External"/><Relationship Id="rId328" Type="http://schemas.openxmlformats.org/officeDocument/2006/relationships/hyperlink" Target="https://meatophum.biz/report/accounting/account_statement?start_date=2026-07-01&amp;end_date=2026-07-31&amp;branch_id=24&amp;chart_of_account_id=101459" TargetMode="External"/><Relationship Id="rId132" Type="http://schemas.openxmlformats.org/officeDocument/2006/relationships/hyperlink" Target="https://meatophum.biz/report/accounting/account_statement?start_date=2026-05-01&amp;end_date=2026-05-31&amp;branch_id=24&amp;chart_of_account_id=87591" TargetMode="External"/><Relationship Id="rId174" Type="http://schemas.openxmlformats.org/officeDocument/2006/relationships/hyperlink" Target="https://meatophum.biz/report/accounting/account_statement?start_date=2026-05-01&amp;end_date=2026-05-31&amp;branch_id=24&amp;chart_of_account_id=87750" TargetMode="External"/><Relationship Id="rId381" Type="http://schemas.openxmlformats.org/officeDocument/2006/relationships/hyperlink" Target="https://meatophum.biz/report/accounting/account_statement?start_date=2026-07-01&amp;end_date=2026-07-31&amp;branch_id=24&amp;chart_of_account_id=88581" TargetMode="External"/><Relationship Id="rId241" Type="http://schemas.openxmlformats.org/officeDocument/2006/relationships/hyperlink" Target="https://meatophum.biz/report/accounting/account_statement?start_date=2026-06-01&amp;end_date=2026-06-30&amp;branch_id=24&amp;chart_of_account_id=87766" TargetMode="External"/><Relationship Id="rId36" Type="http://schemas.openxmlformats.org/officeDocument/2006/relationships/hyperlink" Target="https://meatophum.biz/report/accounting/account_statement?start_date=2026-04-01&amp;end_date=2026-04-30&amp;branch_id=24&amp;chart_of_account_id=87419" TargetMode="External"/><Relationship Id="rId283" Type="http://schemas.openxmlformats.org/officeDocument/2006/relationships/hyperlink" Target="https://meatophum.biz/report/accounting/account_statement?start_date=2026-06-01&amp;end_date=2026-06-30&amp;branch_id=24&amp;chart_of_account_id=87613" TargetMode="External"/><Relationship Id="rId339" Type="http://schemas.openxmlformats.org/officeDocument/2006/relationships/hyperlink" Target="https://meatophum.biz/report/accounting/account_statement?start_date=2026-07-01&amp;end_date=2026-07-31&amp;branch_id=24&amp;chart_of_account_id=87797" TargetMode="External"/><Relationship Id="rId78" Type="http://schemas.openxmlformats.org/officeDocument/2006/relationships/hyperlink" Target="https://meatophum.biz/report/accounting/account_statement?start_date=2026-04-01&amp;end_date=2026-04-30&amp;branch_id=24&amp;chart_of_account_id=87672" TargetMode="External"/><Relationship Id="rId101" Type="http://schemas.openxmlformats.org/officeDocument/2006/relationships/hyperlink" Target="https://meatophum.biz/report/accounting/account_statement?start_date=2026-05-01&amp;end_date=2026-05-31&amp;branch_id=24&amp;chart_of_account_id=86673" TargetMode="External"/><Relationship Id="rId143" Type="http://schemas.openxmlformats.org/officeDocument/2006/relationships/hyperlink" Target="https://meatophum.biz/report/accounting/account_statement?start_date=2026-05-01&amp;end_date=2026-05-31&amp;branch_id=24&amp;chart_of_account_id=87870" TargetMode="External"/><Relationship Id="rId185" Type="http://schemas.openxmlformats.org/officeDocument/2006/relationships/hyperlink" Target="https://meatophum.biz/report/accounting/account_statement?start_date=2026-05-01&amp;end_date=2026-05-31&amp;branch_id=24&amp;chart_of_account_id=87672" TargetMode="External"/><Relationship Id="rId350" Type="http://schemas.openxmlformats.org/officeDocument/2006/relationships/hyperlink" Target="https://meatophum.biz/report/accounting/account_statement?start_date=2026-07-01&amp;end_date=2026-07-31&amp;branch_id=24&amp;chart_of_account_id=87591" TargetMode="External"/><Relationship Id="rId406" Type="http://schemas.openxmlformats.org/officeDocument/2006/relationships/hyperlink" Target="https://meatophum.biz/report/accounting/account_statement?start_date=2026-07-01&amp;end_date=2026-07-31&amp;branch_id=24&amp;chart_of_account_id=87985" TargetMode="External"/><Relationship Id="rId9" Type="http://schemas.openxmlformats.org/officeDocument/2006/relationships/hyperlink" Target="https://meatophum.biz/report/accounting/account_statement?start_date=2026-04-01&amp;end_date=2026-04-30&amp;branch_id=24&amp;chart_of_account_id=87149" TargetMode="External"/><Relationship Id="rId210" Type="http://schemas.openxmlformats.org/officeDocument/2006/relationships/hyperlink" Target="https://meatophum.biz/report/accounting/account_statement?start_date=2026-06-01&amp;end_date=2026-06-30&amp;branch_id=24&amp;chart_of_account_id=87149" TargetMode="External"/><Relationship Id="rId392" Type="http://schemas.openxmlformats.org/officeDocument/2006/relationships/hyperlink" Target="https://meatophum.biz/report/accounting/account_statement?start_date=2026-07-01&amp;end_date=2026-07-31&amp;branch_id=24&amp;chart_of_account_id=88579" TargetMode="External"/><Relationship Id="rId252" Type="http://schemas.openxmlformats.org/officeDocument/2006/relationships/hyperlink" Target="https://meatophum.biz/report/accounting/account_statement?start_date=2026-06-01&amp;end_date=2026-06-30&amp;branch_id=24&amp;chart_of_account_id=87870" TargetMode="External"/><Relationship Id="rId294" Type="http://schemas.openxmlformats.org/officeDocument/2006/relationships/hyperlink" Target="https://meatophum.biz/report/accounting/account_statement?start_date=2026-06-01&amp;end_date=2026-06-30&amp;branch_id=24&amp;chart_of_account_id=87782" TargetMode="External"/><Relationship Id="rId308" Type="http://schemas.openxmlformats.org/officeDocument/2006/relationships/hyperlink" Target="https://meatophum.biz/report/accounting/account_statement?start_date=2026-07-01&amp;end_date=2026-07-31&amp;branch_id=24&amp;chart_of_account_id=87148" TargetMode="External"/><Relationship Id="rId47" Type="http://schemas.openxmlformats.org/officeDocument/2006/relationships/hyperlink" Target="https://meatophum.biz/report/accounting/account_statement?start_date=2026-04-01&amp;end_date=2026-04-30&amp;branch_id=24&amp;chart_of_account_id=87514" TargetMode="External"/><Relationship Id="rId89" Type="http://schemas.openxmlformats.org/officeDocument/2006/relationships/hyperlink" Target="https://meatophum.biz/report/accounting/account_statement?start_date=2026-05-01&amp;end_date=2026-05-31&amp;branch_id=24&amp;chart_of_account_id=86813" TargetMode="External"/><Relationship Id="rId112" Type="http://schemas.openxmlformats.org/officeDocument/2006/relationships/hyperlink" Target="https://meatophum.biz/report/accounting/account_statement?start_date=2026-05-01&amp;end_date=2026-05-31&amp;branch_id=24&amp;chart_of_account_id=87784" TargetMode="External"/><Relationship Id="rId154" Type="http://schemas.openxmlformats.org/officeDocument/2006/relationships/hyperlink" Target="https://meatophum.biz/report/accounting/account_statement?start_date=2026-05-01&amp;end_date=2026-05-31&amp;branch_id=24&amp;chart_of_account_id=87517" TargetMode="External"/><Relationship Id="rId361" Type="http://schemas.openxmlformats.org/officeDocument/2006/relationships/hyperlink" Target="https://meatophum.biz/report/accounting/account_statement?start_date=2026-07-01&amp;end_date=2026-07-31&amp;branch_id=24&amp;chart_of_account_id=87870" TargetMode="External"/><Relationship Id="rId196" Type="http://schemas.openxmlformats.org/officeDocument/2006/relationships/hyperlink" Target="https://meatophum.biz/report/accounting/account_statement?start_date=2026-05-01&amp;end_date=2026-05-31&amp;branch_id=24&amp;chart_of_account_id=101460" TargetMode="External"/><Relationship Id="rId417" Type="http://schemas.openxmlformats.org/officeDocument/2006/relationships/hyperlink" Target="https://meatophum.biz/report/accounting/account_statement?start_date=2026-07-01&amp;end_date=2026-07-31&amp;branch_id=24&amp;chart_of_account_id=101460" TargetMode="External"/><Relationship Id="rId16" Type="http://schemas.openxmlformats.org/officeDocument/2006/relationships/hyperlink" Target="https://meatophum.biz/report/accounting/account_statement?start_date=2026-04-01&amp;end_date=2026-04-30&amp;branch_id=24&amp;chart_of_account_id=87278" TargetMode="External"/><Relationship Id="rId221" Type="http://schemas.openxmlformats.org/officeDocument/2006/relationships/hyperlink" Target="https://meatophum.biz/report/accounting/account_statement?start_date=2026-06-01&amp;end_date=2026-06-30&amp;branch_id=24&amp;chart_of_account_id=87798" TargetMode="External"/><Relationship Id="rId263" Type="http://schemas.openxmlformats.org/officeDocument/2006/relationships/hyperlink" Target="https://meatophum.biz/report/accounting/account_statement?start_date=2026-06-01&amp;end_date=2026-06-30&amp;branch_id=24&amp;chart_of_account_id=87514" TargetMode="External"/><Relationship Id="rId319" Type="http://schemas.openxmlformats.org/officeDocument/2006/relationships/hyperlink" Target="https://meatophum.biz/report/accounting/account_statement?start_date=2026-07-01&amp;end_date=2026-07-31&amp;branch_id=24&amp;chart_of_account_id=87278" TargetMode="External"/><Relationship Id="rId58" Type="http://schemas.openxmlformats.org/officeDocument/2006/relationships/hyperlink" Target="https://meatophum.biz/report/accounting/account_statement?start_date=2026-04-01&amp;end_date=2026-04-30&amp;branch_id=24&amp;chart_of_account_id=87614" TargetMode="External"/><Relationship Id="rId123" Type="http://schemas.openxmlformats.org/officeDocument/2006/relationships/hyperlink" Target="https://meatophum.biz/report/accounting/account_statement?start_date=2026-05-01&amp;end_date=2026-05-31&amp;branch_id=24&amp;chart_of_account_id=87674" TargetMode="External"/><Relationship Id="rId330" Type="http://schemas.openxmlformats.org/officeDocument/2006/relationships/hyperlink" Target="https://meatophum.biz/report/accounting/account_statement?start_date=2026-07-01&amp;end_date=2026-07-31&amp;branch_id=24&amp;chart_of_account_id=87784" TargetMode="External"/><Relationship Id="rId165" Type="http://schemas.openxmlformats.org/officeDocument/2006/relationships/hyperlink" Target="https://meatophum.biz/report/accounting/account_statement?start_date=2026-05-01&amp;end_date=2026-05-31&amp;branch_id=24&amp;chart_of_account_id=88581" TargetMode="External"/><Relationship Id="rId372" Type="http://schemas.openxmlformats.org/officeDocument/2006/relationships/hyperlink" Target="https://meatophum.biz/report/accounting/account_statement?start_date=2026-07-01&amp;end_date=2026-07-31&amp;branch_id=24&amp;chart_of_account_id=87517" TargetMode="External"/><Relationship Id="rId232" Type="http://schemas.openxmlformats.org/officeDocument/2006/relationships/hyperlink" Target="https://meatophum.biz/report/accounting/account_statement?start_date=2026-06-01&amp;end_date=2026-06-30&amp;branch_id=24&amp;chart_of_account_id=87674" TargetMode="External"/><Relationship Id="rId274" Type="http://schemas.openxmlformats.org/officeDocument/2006/relationships/hyperlink" Target="https://meatophum.biz/report/accounting/account_statement?start_date=2026-06-01&amp;end_date=2026-06-30&amp;branch_id=24&amp;chart_of_account_id=87614" TargetMode="External"/><Relationship Id="rId27" Type="http://schemas.openxmlformats.org/officeDocument/2006/relationships/hyperlink" Target="https://meatophum.biz/report/accounting/account_statement?start_date=2026-04-01&amp;end_date=2026-04-30&amp;branch_id=24&amp;chart_of_account_id=87413" TargetMode="External"/><Relationship Id="rId69" Type="http://schemas.openxmlformats.org/officeDocument/2006/relationships/hyperlink" Target="https://meatophum.biz/report/accounting/account_statement?start_date=2026-04-01&amp;end_date=2026-04-30&amp;branch_id=24&amp;chart_of_account_id=87985" TargetMode="External"/><Relationship Id="rId134" Type="http://schemas.openxmlformats.org/officeDocument/2006/relationships/hyperlink" Target="https://meatophum.biz/report/accounting/account_statement?start_date=2026-05-01&amp;end_date=2026-05-31&amp;branch_id=24&amp;chart_of_account_id=87766" TargetMode="External"/><Relationship Id="rId80" Type="http://schemas.openxmlformats.org/officeDocument/2006/relationships/hyperlink" Target="https://meatophum.biz/report/accounting/account_statement?start_date=2026-04-01&amp;end_date=2026-04-30&amp;branch_id=24&amp;chart_of_account_id=87672" TargetMode="External"/><Relationship Id="rId176" Type="http://schemas.openxmlformats.org/officeDocument/2006/relationships/hyperlink" Target="https://meatophum.biz/report/accounting/account_statement?start_date=2026-05-01&amp;end_date=2026-05-31&amp;branch_id=24&amp;chart_of_account_id=87750" TargetMode="External"/><Relationship Id="rId341" Type="http://schemas.openxmlformats.org/officeDocument/2006/relationships/hyperlink" Target="https://meatophum.biz/report/accounting/account_statement?start_date=2026-07-01&amp;end_date=2026-07-31&amp;branch_id=24&amp;chart_of_account_id=87674" TargetMode="External"/><Relationship Id="rId383" Type="http://schemas.openxmlformats.org/officeDocument/2006/relationships/hyperlink" Target="https://meatophum.biz/report/accounting/account_statement?start_date=2026-07-01&amp;end_date=2026-07-31&amp;branch_id=24&amp;chart_of_account_id=88581" TargetMode="External"/><Relationship Id="rId201" Type="http://schemas.openxmlformats.org/officeDocument/2006/relationships/hyperlink" Target="https://meatophum.biz/report/accounting/account_statement?start_date=2026-06-01&amp;end_date=2026-06-30&amp;branch_id=24&amp;chart_of_account_id=87148" TargetMode="External"/><Relationship Id="rId222" Type="http://schemas.openxmlformats.org/officeDocument/2006/relationships/hyperlink" Target="https://meatophum.biz/report/accounting/account_statement?start_date=2026-06-01&amp;end_date=2026-06-30&amp;branch_id=24&amp;chart_of_account_id=87798" TargetMode="External"/><Relationship Id="rId243" Type="http://schemas.openxmlformats.org/officeDocument/2006/relationships/hyperlink" Target="https://meatophum.biz/report/accounting/account_statement?start_date=2026-06-01&amp;end_date=2026-06-30&amp;branch_id=24&amp;chart_of_account_id=87766" TargetMode="External"/><Relationship Id="rId264" Type="http://schemas.openxmlformats.org/officeDocument/2006/relationships/hyperlink" Target="https://meatophum.biz/report/accounting/account_statement?start_date=2026-06-01&amp;end_date=2026-06-30&amp;branch_id=24&amp;chart_of_account_id=87514" TargetMode="External"/><Relationship Id="rId285" Type="http://schemas.openxmlformats.org/officeDocument/2006/relationships/hyperlink" Target="https://meatophum.biz/report/accounting/account_statement?start_date=2026-06-01&amp;end_date=2026-06-30&amp;branch_id=24&amp;chart_of_account_id=87985" TargetMode="External"/><Relationship Id="rId17" Type="http://schemas.openxmlformats.org/officeDocument/2006/relationships/hyperlink" Target="https://meatophum.biz/report/accounting/account_statement?start_date=2026-04-01&amp;end_date=2026-04-30&amp;branch_id=24&amp;chart_of_account_id=86673" TargetMode="External"/><Relationship Id="rId38" Type="http://schemas.openxmlformats.org/officeDocument/2006/relationships/hyperlink" Target="https://meatophum.biz/report/accounting/account_statement?start_date=2026-04-01&amp;end_date=2026-04-30&amp;branch_id=24&amp;chart_of_account_id=87417" TargetMode="External"/><Relationship Id="rId59" Type="http://schemas.openxmlformats.org/officeDocument/2006/relationships/hyperlink" Target="https://meatophum.biz/report/accounting/account_statement?start_date=2026-04-01&amp;end_date=2026-04-30&amp;branch_id=24&amp;chart_of_account_id=87614" TargetMode="External"/><Relationship Id="rId103" Type="http://schemas.openxmlformats.org/officeDocument/2006/relationships/hyperlink" Target="https://meatophum.biz/report/accounting/account_statement?start_date=2026-05-01&amp;end_date=2026-05-31&amp;branch_id=24&amp;chart_of_account_id=86673" TargetMode="External"/><Relationship Id="rId124" Type="http://schemas.openxmlformats.org/officeDocument/2006/relationships/hyperlink" Target="https://meatophum.biz/report/accounting/account_statement?start_date=2026-05-01&amp;end_date=2026-05-31&amp;branch_id=24&amp;chart_of_account_id=87674" TargetMode="External"/><Relationship Id="rId310" Type="http://schemas.openxmlformats.org/officeDocument/2006/relationships/hyperlink" Target="https://meatophum.biz/report/accounting/account_statement?start_date=2026-07-01&amp;end_date=2026-07-31&amp;branch_id=24&amp;chart_of_account_id=86813" TargetMode="External"/><Relationship Id="rId70" Type="http://schemas.openxmlformats.org/officeDocument/2006/relationships/hyperlink" Target="https://meatophum.biz/report/accounting/account_statement?start_date=2026-04-01&amp;end_date=2026-04-30&amp;branch_id=24&amp;chart_of_account_id=87985" TargetMode="External"/><Relationship Id="rId91" Type="http://schemas.openxmlformats.org/officeDocument/2006/relationships/hyperlink" Target="https://meatophum.biz/report/accounting/account_statement?start_date=2026-05-01&amp;end_date=2026-05-31&amp;branch_id=24&amp;chart_of_account_id=86813" TargetMode="External"/><Relationship Id="rId145" Type="http://schemas.openxmlformats.org/officeDocument/2006/relationships/hyperlink" Target="https://meatophum.biz/report/accounting/account_statement?start_date=2026-05-01&amp;end_date=2026-05-31&amp;branch_id=24&amp;chart_of_account_id=87419" TargetMode="External"/><Relationship Id="rId166" Type="http://schemas.openxmlformats.org/officeDocument/2006/relationships/hyperlink" Target="https://meatophum.biz/report/accounting/account_statement?start_date=2026-05-01&amp;end_date=2026-05-31&amp;branch_id=24&amp;chart_of_account_id=88581" TargetMode="External"/><Relationship Id="rId187" Type="http://schemas.openxmlformats.org/officeDocument/2006/relationships/hyperlink" Target="https://meatophum.biz/report/accounting/account_statement?start_date=2026-05-01&amp;end_date=2026-05-31&amp;branch_id=24&amp;chart_of_account_id=87672" TargetMode="External"/><Relationship Id="rId331" Type="http://schemas.openxmlformats.org/officeDocument/2006/relationships/hyperlink" Target="https://meatophum.biz/report/accounting/account_statement?start_date=2026-07-01&amp;end_date=2026-07-31&amp;branch_id=24&amp;chart_of_account_id=87784" TargetMode="External"/><Relationship Id="rId352" Type="http://schemas.openxmlformats.org/officeDocument/2006/relationships/hyperlink" Target="https://meatophum.biz/report/accounting/account_statement?start_date=2026-07-01&amp;end_date=2026-07-31&amp;branch_id=24&amp;chart_of_account_id=87591" TargetMode="External"/><Relationship Id="rId373" Type="http://schemas.openxmlformats.org/officeDocument/2006/relationships/hyperlink" Target="https://meatophum.biz/report/accounting/account_statement?start_date=2026-07-01&amp;end_date=2026-07-31&amp;branch_id=24&amp;chart_of_account_id=87514" TargetMode="External"/><Relationship Id="rId394" Type="http://schemas.openxmlformats.org/officeDocument/2006/relationships/hyperlink" Target="https://meatophum.biz/report/accounting/account_statement?start_date=2026-07-01&amp;end_date=2026-07-31&amp;branch_id=24&amp;chart_of_account_id=87415" TargetMode="External"/><Relationship Id="rId408" Type="http://schemas.openxmlformats.org/officeDocument/2006/relationships/hyperlink" Target="https://meatophum.biz/report/accounting/account_statement?start_date=2026-07-01&amp;end_date=2026-07-31&amp;branch_id=24&amp;chart_of_account_id=87985" TargetMode="External"/><Relationship Id="rId1" Type="http://schemas.openxmlformats.org/officeDocument/2006/relationships/hyperlink" Target="https://meatophum.biz/report/accounting/account_statement?start_date=2026-04-01&amp;end_date=2026-04-30&amp;branch_id=24&amp;chart_of_account_id=87148" TargetMode="External"/><Relationship Id="rId212" Type="http://schemas.openxmlformats.org/officeDocument/2006/relationships/hyperlink" Target="https://meatophum.biz/report/accounting/account_statement?start_date=2026-06-01&amp;end_date=2026-06-30&amp;branch_id=24&amp;chart_of_account_id=87149" TargetMode="External"/><Relationship Id="rId233" Type="http://schemas.openxmlformats.org/officeDocument/2006/relationships/hyperlink" Target="https://meatophum.biz/report/accounting/account_statement?start_date=2026-06-01&amp;end_date=2026-06-30&amp;branch_id=24&amp;chart_of_account_id=87783" TargetMode="External"/><Relationship Id="rId254" Type="http://schemas.openxmlformats.org/officeDocument/2006/relationships/hyperlink" Target="https://meatophum.biz/report/accounting/account_statement?start_date=2026-06-01&amp;end_date=2026-06-30&amp;branch_id=24&amp;chart_of_account_id=87417" TargetMode="External"/><Relationship Id="rId28" Type="http://schemas.openxmlformats.org/officeDocument/2006/relationships/hyperlink" Target="https://meatophum.biz/report/accounting/account_statement?start_date=2026-04-01&amp;end_date=2026-04-30&amp;branch_id=24&amp;chart_of_account_id=87413" TargetMode="External"/><Relationship Id="rId49" Type="http://schemas.openxmlformats.org/officeDocument/2006/relationships/hyperlink" Target="https://meatophum.biz/report/accounting/account_statement?start_date=2026-04-01&amp;end_date=2026-04-30&amp;branch_id=24&amp;chart_of_account_id=87511" TargetMode="External"/><Relationship Id="rId114" Type="http://schemas.openxmlformats.org/officeDocument/2006/relationships/hyperlink" Target="https://meatophum.biz/report/accounting/account_statement?start_date=2026-05-01&amp;end_date=2026-05-31&amp;branch_id=24&amp;chart_of_account_id=87798" TargetMode="External"/><Relationship Id="rId275" Type="http://schemas.openxmlformats.org/officeDocument/2006/relationships/hyperlink" Target="https://meatophum.biz/report/accounting/account_statement?start_date=2026-06-01&amp;end_date=2026-06-30&amp;branch_id=24&amp;chart_of_account_id=87614" TargetMode="External"/><Relationship Id="rId296" Type="http://schemas.openxmlformats.org/officeDocument/2006/relationships/hyperlink" Target="https://meatophum.biz/report/accounting/account_statement?start_date=2026-06-01&amp;end_date=2026-06-30&amp;branch_id=24&amp;chart_of_account_id=87782" TargetMode="External"/><Relationship Id="rId300" Type="http://schemas.openxmlformats.org/officeDocument/2006/relationships/hyperlink" Target="https://meatophum.biz/report/accounting/account_statement?start_date=2026-06-01&amp;end_date=2026-06-30&amp;branch_id=24&amp;chart_of_account_id=101460" TargetMode="External"/><Relationship Id="rId60" Type="http://schemas.openxmlformats.org/officeDocument/2006/relationships/hyperlink" Target="https://meatophum.biz/report/accounting/account_statement?start_date=2026-04-01&amp;end_date=2026-04-30&amp;branch_id=24&amp;chart_of_account_id=87614" TargetMode="External"/><Relationship Id="rId81" Type="http://schemas.openxmlformats.org/officeDocument/2006/relationships/hyperlink" Target="https://meatophum.biz/report/accounting/account_statement?start_date=2026-04-01&amp;end_date=2026-04-30&amp;branch_id=24&amp;chart_of_account_id=87782" TargetMode="External"/><Relationship Id="rId135" Type="http://schemas.openxmlformats.org/officeDocument/2006/relationships/hyperlink" Target="https://meatophum.biz/report/accounting/account_statement?start_date=2026-05-01&amp;end_date=2026-05-31&amp;branch_id=24&amp;chart_of_account_id=87766" TargetMode="External"/><Relationship Id="rId156" Type="http://schemas.openxmlformats.org/officeDocument/2006/relationships/hyperlink" Target="https://meatophum.biz/report/accounting/account_statement?start_date=2026-05-01&amp;end_date=2026-05-31&amp;branch_id=24&amp;chart_of_account_id=87517" TargetMode="External"/><Relationship Id="rId177" Type="http://schemas.openxmlformats.org/officeDocument/2006/relationships/hyperlink" Target="https://meatophum.biz/report/accounting/account_statement?start_date=2026-05-01&amp;end_date=2026-05-31&amp;branch_id=24&amp;chart_of_account_id=87985" TargetMode="External"/><Relationship Id="rId198" Type="http://schemas.openxmlformats.org/officeDocument/2006/relationships/hyperlink" Target="https://meatophum.biz/report/accounting/account_statement?start_date=2026-05-01&amp;end_date=2026-05-31&amp;branch_id=24&amp;chart_of_account_id=87892" TargetMode="External"/><Relationship Id="rId321" Type="http://schemas.openxmlformats.org/officeDocument/2006/relationships/hyperlink" Target="https://meatophum.biz/report/accounting/account_statement?start_date=2026-07-01&amp;end_date=2026-07-31&amp;branch_id=24&amp;chart_of_account_id=86673" TargetMode="External"/><Relationship Id="rId342" Type="http://schemas.openxmlformats.org/officeDocument/2006/relationships/hyperlink" Target="https://meatophum.biz/report/accounting/account_statement?start_date=2026-07-01&amp;end_date=2026-07-31&amp;branch_id=24&amp;chart_of_account_id=87674" TargetMode="External"/><Relationship Id="rId363" Type="http://schemas.openxmlformats.org/officeDocument/2006/relationships/hyperlink" Target="https://meatophum.biz/report/accounting/account_statement?start_date=2026-07-01&amp;end_date=2026-07-31&amp;branch_id=24&amp;chart_of_account_id=87870" TargetMode="External"/><Relationship Id="rId384" Type="http://schemas.openxmlformats.org/officeDocument/2006/relationships/hyperlink" Target="https://meatophum.biz/report/accounting/account_statement?start_date=2026-07-01&amp;end_date=2026-07-31&amp;branch_id=24&amp;chart_of_account_id=88581" TargetMode="External"/><Relationship Id="rId419" Type="http://schemas.openxmlformats.org/officeDocument/2006/relationships/hyperlink" Target="https://meatophum.biz/report/accounting/account_statement?start_date=2026-07-01&amp;end_date=2026-07-31&amp;branch_id=24&amp;chart_of_account_id=101460" TargetMode="External"/><Relationship Id="rId202" Type="http://schemas.openxmlformats.org/officeDocument/2006/relationships/hyperlink" Target="https://meatophum.biz/report/accounting/account_statement?start_date=2026-06-01&amp;end_date=2026-06-30&amp;branch_id=24&amp;chart_of_account_id=87148" TargetMode="External"/><Relationship Id="rId223" Type="http://schemas.openxmlformats.org/officeDocument/2006/relationships/hyperlink" Target="https://meatophum.biz/report/accounting/account_statement?start_date=2026-06-01&amp;end_date=2026-06-30&amp;branch_id=24&amp;chart_of_account_id=87798" TargetMode="External"/><Relationship Id="rId244" Type="http://schemas.openxmlformats.org/officeDocument/2006/relationships/hyperlink" Target="https://meatophum.biz/report/accounting/account_statement?start_date=2026-06-01&amp;end_date=2026-06-30&amp;branch_id=24&amp;chart_of_account_id=87766" TargetMode="External"/><Relationship Id="rId18" Type="http://schemas.openxmlformats.org/officeDocument/2006/relationships/hyperlink" Target="https://meatophum.biz/report/accounting/account_statement?start_date=2026-04-01&amp;end_date=2026-04-30&amp;branch_id=24&amp;chart_of_account_id=86673" TargetMode="External"/><Relationship Id="rId39" Type="http://schemas.openxmlformats.org/officeDocument/2006/relationships/hyperlink" Target="https://meatophum.biz/report/accounting/account_statement?start_date=2026-04-01&amp;end_date=2026-04-30&amp;branch_id=24&amp;chart_of_account_id=87417" TargetMode="External"/><Relationship Id="rId265" Type="http://schemas.openxmlformats.org/officeDocument/2006/relationships/hyperlink" Target="https://meatophum.biz/report/accounting/account_statement?start_date=2026-06-01&amp;end_date=2026-06-30&amp;branch_id=24&amp;chart_of_account_id=87511" TargetMode="External"/><Relationship Id="rId286" Type="http://schemas.openxmlformats.org/officeDocument/2006/relationships/hyperlink" Target="https://meatophum.biz/report/accounting/account_statement?start_date=2026-06-01&amp;end_date=2026-06-30&amp;branch_id=24&amp;chart_of_account_id=87985" TargetMode="External"/><Relationship Id="rId50" Type="http://schemas.openxmlformats.org/officeDocument/2006/relationships/hyperlink" Target="https://meatophum.biz/report/accounting/account_statement?start_date=2026-04-01&amp;end_date=2026-04-30&amp;branch_id=24&amp;chart_of_account_id=87511" TargetMode="External"/><Relationship Id="rId104" Type="http://schemas.openxmlformats.org/officeDocument/2006/relationships/hyperlink" Target="https://meatophum.biz/report/accounting/account_statement?start_date=2026-05-01&amp;end_date=2026-05-31&amp;branch_id=24&amp;chart_of_account_id=86673" TargetMode="External"/><Relationship Id="rId125" Type="http://schemas.openxmlformats.org/officeDocument/2006/relationships/hyperlink" Target="https://meatophum.biz/report/accounting/account_statement?start_date=2026-05-01&amp;end_date=2026-05-31&amp;branch_id=24&amp;chart_of_account_id=87783" TargetMode="External"/><Relationship Id="rId146" Type="http://schemas.openxmlformats.org/officeDocument/2006/relationships/hyperlink" Target="https://meatophum.biz/report/accounting/account_statement?start_date=2026-05-01&amp;end_date=2026-05-31&amp;branch_id=24&amp;chart_of_account_id=87419" TargetMode="External"/><Relationship Id="rId167" Type="http://schemas.openxmlformats.org/officeDocument/2006/relationships/hyperlink" Target="https://meatophum.biz/report/accounting/account_statement?start_date=2026-05-01&amp;end_date=2026-05-31&amp;branch_id=24&amp;chart_of_account_id=88581" TargetMode="External"/><Relationship Id="rId188" Type="http://schemas.openxmlformats.org/officeDocument/2006/relationships/hyperlink" Target="https://meatophum.biz/report/accounting/account_statement?start_date=2026-05-01&amp;end_date=2026-05-31&amp;branch_id=24&amp;chart_of_account_id=87672" TargetMode="External"/><Relationship Id="rId311" Type="http://schemas.openxmlformats.org/officeDocument/2006/relationships/hyperlink" Target="https://meatophum.biz/report/accounting/account_statement?start_date=2026-07-01&amp;end_date=2026-07-31&amp;branch_id=24&amp;chart_of_account_id=86813" TargetMode="External"/><Relationship Id="rId332" Type="http://schemas.openxmlformats.org/officeDocument/2006/relationships/hyperlink" Target="https://meatophum.biz/report/accounting/account_statement?start_date=2026-07-01&amp;end_date=2026-07-31&amp;branch_id=24&amp;chart_of_account_id=87784" TargetMode="External"/><Relationship Id="rId353" Type="http://schemas.openxmlformats.org/officeDocument/2006/relationships/hyperlink" Target="https://meatophum.biz/report/accounting/account_statement?start_date=2026-07-01&amp;end_date=2026-07-31&amp;branch_id=24&amp;chart_of_account_id=87766" TargetMode="External"/><Relationship Id="rId374" Type="http://schemas.openxmlformats.org/officeDocument/2006/relationships/hyperlink" Target="https://meatophum.biz/report/accounting/account_statement?start_date=2026-07-01&amp;end_date=2026-07-31&amp;branch_id=24&amp;chart_of_account_id=87514" TargetMode="External"/><Relationship Id="rId395" Type="http://schemas.openxmlformats.org/officeDocument/2006/relationships/hyperlink" Target="https://meatophum.biz/report/accounting/account_statement?start_date=2026-07-01&amp;end_date=2026-07-31&amp;branch_id=24&amp;chart_of_account_id=87415" TargetMode="External"/><Relationship Id="rId409" Type="http://schemas.openxmlformats.org/officeDocument/2006/relationships/hyperlink" Target="https://meatophum.biz/report/accounting/account_statement?start_date=2026-07-01&amp;end_date=2026-07-31&amp;branch_id=24&amp;chart_of_account_id=87672" TargetMode="External"/><Relationship Id="rId71" Type="http://schemas.openxmlformats.org/officeDocument/2006/relationships/hyperlink" Target="https://meatophum.biz/report/accounting/account_statement?start_date=2026-04-01&amp;end_date=2026-04-30&amp;branch_id=24&amp;chart_of_account_id=87985" TargetMode="External"/><Relationship Id="rId92" Type="http://schemas.openxmlformats.org/officeDocument/2006/relationships/hyperlink" Target="https://meatophum.biz/report/accounting/account_statement?start_date=2026-05-01&amp;end_date=2026-05-31&amp;branch_id=24&amp;chart_of_account_id=86813" TargetMode="External"/><Relationship Id="rId213" Type="http://schemas.openxmlformats.org/officeDocument/2006/relationships/hyperlink" Target="https://meatophum.biz/report/accounting/account_statement?start_date=2026-06-01&amp;end_date=2026-06-30&amp;branch_id=24&amp;chart_of_account_id=86673" TargetMode="External"/><Relationship Id="rId234" Type="http://schemas.openxmlformats.org/officeDocument/2006/relationships/hyperlink" Target="https://meatophum.biz/report/accounting/account_statement?start_date=2026-06-01&amp;end_date=2026-06-30&amp;branch_id=24&amp;chart_of_account_id=87783" TargetMode="External"/><Relationship Id="rId420" Type="http://schemas.openxmlformats.org/officeDocument/2006/relationships/hyperlink" Target="https://meatophum.biz/report/accounting/account_statement?start_date=2026-07-01&amp;end_date=2026-07-31&amp;branch_id=24&amp;chart_of_account_id=101460" TargetMode="External"/><Relationship Id="rId2" Type="http://schemas.openxmlformats.org/officeDocument/2006/relationships/hyperlink" Target="https://meatophum.biz/report/accounting/account_statement?start_date=2026-04-01&amp;end_date=2026-04-30&amp;branch_id=24&amp;chart_of_account_id=87148" TargetMode="External"/><Relationship Id="rId29" Type="http://schemas.openxmlformats.org/officeDocument/2006/relationships/hyperlink" Target="https://meatophum.biz/report/accounting/account_statement?start_date=2026-04-01&amp;end_date=2026-04-30&amp;branch_id=24&amp;chart_of_account_id=87870" TargetMode="External"/><Relationship Id="rId255" Type="http://schemas.openxmlformats.org/officeDocument/2006/relationships/hyperlink" Target="https://meatophum.biz/report/accounting/account_statement?start_date=2026-06-01&amp;end_date=2026-06-30&amp;branch_id=24&amp;chart_of_account_id=87417" TargetMode="External"/><Relationship Id="rId276" Type="http://schemas.openxmlformats.org/officeDocument/2006/relationships/hyperlink" Target="https://meatophum.biz/report/accounting/account_statement?start_date=2026-06-01&amp;end_date=2026-06-30&amp;branch_id=24&amp;chart_of_account_id=87614" TargetMode="External"/><Relationship Id="rId297" Type="http://schemas.openxmlformats.org/officeDocument/2006/relationships/hyperlink" Target="https://meatophum.biz/report/accounting/account_statement?start_date=2026-06-01&amp;end_date=2026-06-30&amp;branch_id=24&amp;chart_of_account_id=101460" TargetMode="External"/><Relationship Id="rId40" Type="http://schemas.openxmlformats.org/officeDocument/2006/relationships/hyperlink" Target="https://meatophum.biz/report/accounting/account_statement?start_date=2026-04-01&amp;end_date=2026-04-30&amp;branch_id=24&amp;chart_of_account_id=87417" TargetMode="External"/><Relationship Id="rId115" Type="http://schemas.openxmlformats.org/officeDocument/2006/relationships/hyperlink" Target="https://meatophum.biz/report/accounting/account_statement?start_date=2026-05-01&amp;end_date=2026-05-31&amp;branch_id=24&amp;chart_of_account_id=87798" TargetMode="External"/><Relationship Id="rId136" Type="http://schemas.openxmlformats.org/officeDocument/2006/relationships/hyperlink" Target="https://meatophum.biz/report/accounting/account_statement?start_date=2026-05-01&amp;end_date=2026-05-31&amp;branch_id=24&amp;chart_of_account_id=87766" TargetMode="External"/><Relationship Id="rId157" Type="http://schemas.openxmlformats.org/officeDocument/2006/relationships/hyperlink" Target="https://meatophum.biz/report/accounting/account_statement?start_date=2026-05-01&amp;end_date=2026-05-31&amp;branch_id=24&amp;chart_of_account_id=87514" TargetMode="External"/><Relationship Id="rId178" Type="http://schemas.openxmlformats.org/officeDocument/2006/relationships/hyperlink" Target="https://meatophum.biz/report/accounting/account_statement?start_date=2026-05-01&amp;end_date=2026-05-31&amp;branch_id=24&amp;chart_of_account_id=87985" TargetMode="External"/><Relationship Id="rId301" Type="http://schemas.openxmlformats.org/officeDocument/2006/relationships/hyperlink" Target="https://meatophum.biz/report/accounting/account_statement?start_date=2026-06-01&amp;end_date=2026-06-30&amp;branch_id=24&amp;chart_of_account_id=88335" TargetMode="External"/><Relationship Id="rId322" Type="http://schemas.openxmlformats.org/officeDocument/2006/relationships/hyperlink" Target="https://meatophum.biz/report/accounting/account_statement?start_date=2026-07-01&amp;end_date=2026-07-31&amp;branch_id=24&amp;chart_of_account_id=86673" TargetMode="External"/><Relationship Id="rId343" Type="http://schemas.openxmlformats.org/officeDocument/2006/relationships/hyperlink" Target="https://meatophum.biz/report/accounting/account_statement?start_date=2026-07-01&amp;end_date=2026-07-31&amp;branch_id=24&amp;chart_of_account_id=87674" TargetMode="External"/><Relationship Id="rId364" Type="http://schemas.openxmlformats.org/officeDocument/2006/relationships/hyperlink" Target="https://meatophum.biz/report/accounting/account_statement?start_date=2026-07-01&amp;end_date=2026-07-31&amp;branch_id=24&amp;chart_of_account_id=87870" TargetMode="External"/><Relationship Id="rId61" Type="http://schemas.openxmlformats.org/officeDocument/2006/relationships/hyperlink" Target="https://meatophum.biz/report/accounting/account_statement?start_date=2026-04-01&amp;end_date=2026-04-30&amp;branch_id=24&amp;chart_of_account_id=88579" TargetMode="External"/><Relationship Id="rId82" Type="http://schemas.openxmlformats.org/officeDocument/2006/relationships/hyperlink" Target="https://meatophum.biz/report/accounting/account_statement?start_date=2026-04-01&amp;end_date=2026-04-30&amp;branch_id=24&amp;chart_of_account_id=87782" TargetMode="External"/><Relationship Id="rId199" Type="http://schemas.openxmlformats.org/officeDocument/2006/relationships/hyperlink" Target="https://meatophum.biz/report/accounting/account_statement?start_date=2026-05-01&amp;end_date=2026-05-31&amp;branch_id=24&amp;chart_of_account_id=87892" TargetMode="External"/><Relationship Id="rId203" Type="http://schemas.openxmlformats.org/officeDocument/2006/relationships/hyperlink" Target="https://meatophum.biz/report/accounting/account_statement?start_date=2026-06-01&amp;end_date=2026-06-30&amp;branch_id=24&amp;chart_of_account_id=87148" TargetMode="External"/><Relationship Id="rId385" Type="http://schemas.openxmlformats.org/officeDocument/2006/relationships/hyperlink" Target="https://meatophum.biz/report/accounting/account_statement?start_date=2026-07-01&amp;end_date=2026-07-31&amp;branch_id=24&amp;chart_of_account_id=87614" TargetMode="External"/><Relationship Id="rId19" Type="http://schemas.openxmlformats.org/officeDocument/2006/relationships/hyperlink" Target="https://meatophum.biz/report/accounting/account_statement?start_date=2026-04-01&amp;end_date=2026-04-30&amp;branch_id=24&amp;chart_of_account_id=86673" TargetMode="External"/><Relationship Id="rId224" Type="http://schemas.openxmlformats.org/officeDocument/2006/relationships/hyperlink" Target="https://meatophum.biz/report/accounting/account_statement?start_date=2026-06-01&amp;end_date=2026-06-30&amp;branch_id=24&amp;chart_of_account_id=87798" TargetMode="External"/><Relationship Id="rId245" Type="http://schemas.openxmlformats.org/officeDocument/2006/relationships/hyperlink" Target="https://meatophum.biz/report/accounting/account_statement?start_date=2026-06-01&amp;end_date=2026-06-30&amp;branch_id=24&amp;chart_of_account_id=87413" TargetMode="External"/><Relationship Id="rId266" Type="http://schemas.openxmlformats.org/officeDocument/2006/relationships/hyperlink" Target="https://meatophum.biz/report/accounting/account_statement?start_date=2026-06-01&amp;end_date=2026-06-30&amp;branch_id=24&amp;chart_of_account_id=87511" TargetMode="External"/><Relationship Id="rId287" Type="http://schemas.openxmlformats.org/officeDocument/2006/relationships/hyperlink" Target="https://meatophum.biz/report/accounting/account_statement?start_date=2026-06-01&amp;end_date=2026-06-30&amp;branch_id=24&amp;chart_of_account_id=87985" TargetMode="External"/><Relationship Id="rId410" Type="http://schemas.openxmlformats.org/officeDocument/2006/relationships/hyperlink" Target="https://meatophum.biz/report/accounting/account_statement?start_date=2026-07-01&amp;end_date=2026-07-31&amp;branch_id=24&amp;chart_of_account_id=87672" TargetMode="External"/><Relationship Id="rId30" Type="http://schemas.openxmlformats.org/officeDocument/2006/relationships/hyperlink" Target="https://meatophum.biz/report/accounting/account_statement?start_date=2026-04-01&amp;end_date=2026-04-30&amp;branch_id=24&amp;chart_of_account_id=87870" TargetMode="External"/><Relationship Id="rId105" Type="http://schemas.openxmlformats.org/officeDocument/2006/relationships/hyperlink" Target="https://meatophum.biz/report/accounting/account_statement?start_date=2026-05-01&amp;end_date=2026-05-31&amp;branch_id=24&amp;chart_of_account_id=101459" TargetMode="External"/><Relationship Id="rId126" Type="http://schemas.openxmlformats.org/officeDocument/2006/relationships/hyperlink" Target="https://meatophum.biz/report/accounting/account_statement?start_date=2026-05-01&amp;end_date=2026-05-31&amp;branch_id=24&amp;chart_of_account_id=87783" TargetMode="External"/><Relationship Id="rId147" Type="http://schemas.openxmlformats.org/officeDocument/2006/relationships/hyperlink" Target="https://meatophum.biz/report/accounting/account_statement?start_date=2026-05-01&amp;end_date=2026-05-31&amp;branch_id=24&amp;chart_of_account_id=87419" TargetMode="External"/><Relationship Id="rId168" Type="http://schemas.openxmlformats.org/officeDocument/2006/relationships/hyperlink" Target="https://meatophum.biz/report/accounting/account_statement?start_date=2026-05-01&amp;end_date=2026-05-31&amp;branch_id=24&amp;chart_of_account_id=88581" TargetMode="External"/><Relationship Id="rId312" Type="http://schemas.openxmlformats.org/officeDocument/2006/relationships/hyperlink" Target="https://meatophum.biz/report/accounting/account_statement?start_date=2026-07-01&amp;end_date=2026-07-31&amp;branch_id=24&amp;chart_of_account_id=86813" TargetMode="External"/><Relationship Id="rId333" Type="http://schemas.openxmlformats.org/officeDocument/2006/relationships/hyperlink" Target="https://meatophum.biz/report/accounting/account_statement?start_date=2026-07-01&amp;end_date=2026-07-31&amp;branch_id=24&amp;chart_of_account_id=87798" TargetMode="External"/><Relationship Id="rId354" Type="http://schemas.openxmlformats.org/officeDocument/2006/relationships/hyperlink" Target="https://meatophum.biz/report/accounting/account_statement?start_date=2026-07-01&amp;end_date=2026-07-31&amp;branch_id=24&amp;chart_of_account_id=87766" TargetMode="External"/><Relationship Id="rId51" Type="http://schemas.openxmlformats.org/officeDocument/2006/relationships/hyperlink" Target="https://meatophum.biz/report/accounting/account_statement?start_date=2026-04-01&amp;end_date=2026-04-30&amp;branch_id=24&amp;chart_of_account_id=87511" TargetMode="External"/><Relationship Id="rId72" Type="http://schemas.openxmlformats.org/officeDocument/2006/relationships/hyperlink" Target="https://meatophum.biz/report/accounting/account_statement?start_date=2026-04-01&amp;end_date=2026-04-30&amp;branch_id=24&amp;chart_of_account_id=87985" TargetMode="External"/><Relationship Id="rId93" Type="http://schemas.openxmlformats.org/officeDocument/2006/relationships/hyperlink" Target="https://meatophum.biz/report/accounting/account_statement?start_date=2026-05-01&amp;end_date=2026-05-31&amp;branch_id=24&amp;chart_of_account_id=87149" TargetMode="External"/><Relationship Id="rId189" Type="http://schemas.openxmlformats.org/officeDocument/2006/relationships/hyperlink" Target="https://meatophum.biz/report/accounting/account_statement?start_date=2026-05-01&amp;end_date=2026-05-31&amp;branch_id=24&amp;chart_of_account_id=87782" TargetMode="External"/><Relationship Id="rId375" Type="http://schemas.openxmlformats.org/officeDocument/2006/relationships/hyperlink" Target="https://meatophum.biz/report/accounting/account_statement?start_date=2026-07-01&amp;end_date=2026-07-31&amp;branch_id=24&amp;chart_of_account_id=87514" TargetMode="External"/><Relationship Id="rId396" Type="http://schemas.openxmlformats.org/officeDocument/2006/relationships/hyperlink" Target="https://meatophum.biz/report/accounting/account_statement?start_date=2026-07-01&amp;end_date=2026-07-31&amp;branch_id=24&amp;chart_of_account_id=87415" TargetMode="External"/><Relationship Id="rId3" Type="http://schemas.openxmlformats.org/officeDocument/2006/relationships/hyperlink" Target="https://meatophum.biz/report/accounting/account_statement?start_date=2026-04-01&amp;end_date=2026-04-30&amp;branch_id=24&amp;chart_of_account_id=87148" TargetMode="External"/><Relationship Id="rId214" Type="http://schemas.openxmlformats.org/officeDocument/2006/relationships/hyperlink" Target="https://meatophum.biz/report/accounting/account_statement?start_date=2026-06-01&amp;end_date=2026-06-30&amp;branch_id=24&amp;chart_of_account_id=86673" TargetMode="External"/><Relationship Id="rId235" Type="http://schemas.openxmlformats.org/officeDocument/2006/relationships/hyperlink" Target="https://meatophum.biz/report/accounting/account_statement?start_date=2026-06-01&amp;end_date=2026-06-30&amp;branch_id=24&amp;chart_of_account_id=87783" TargetMode="External"/><Relationship Id="rId256" Type="http://schemas.openxmlformats.org/officeDocument/2006/relationships/hyperlink" Target="https://meatophum.biz/report/accounting/account_statement?start_date=2026-06-01&amp;end_date=2026-06-30&amp;branch_id=24&amp;chart_of_account_id=87417" TargetMode="External"/><Relationship Id="rId277" Type="http://schemas.openxmlformats.org/officeDocument/2006/relationships/hyperlink" Target="https://meatophum.biz/report/accounting/account_statement?start_date=2026-06-01&amp;end_date=2026-06-30&amp;branch_id=24&amp;chart_of_account_id=88579" TargetMode="External"/><Relationship Id="rId298" Type="http://schemas.openxmlformats.org/officeDocument/2006/relationships/hyperlink" Target="https://meatophum.biz/report/accounting/account_statement?start_date=2026-06-01&amp;end_date=2026-06-30&amp;branch_id=24&amp;chart_of_account_id=101460" TargetMode="External"/><Relationship Id="rId400" Type="http://schemas.openxmlformats.org/officeDocument/2006/relationships/hyperlink" Target="https://meatophum.biz/report/accounting/account_statement?start_date=2026-07-01&amp;end_date=2026-07-31&amp;branch_id=24&amp;chart_of_account_id=87613" TargetMode="External"/><Relationship Id="rId116" Type="http://schemas.openxmlformats.org/officeDocument/2006/relationships/hyperlink" Target="https://meatophum.biz/report/accounting/account_statement?start_date=2026-05-01&amp;end_date=2026-05-31&amp;branch_id=24&amp;chart_of_account_id=87798" TargetMode="External"/><Relationship Id="rId137" Type="http://schemas.openxmlformats.org/officeDocument/2006/relationships/hyperlink" Target="https://meatophum.biz/report/accounting/account_statement?start_date=2026-05-01&amp;end_date=2026-05-31&amp;branch_id=24&amp;chart_of_account_id=87413" TargetMode="External"/><Relationship Id="rId158" Type="http://schemas.openxmlformats.org/officeDocument/2006/relationships/hyperlink" Target="https://meatophum.biz/report/accounting/account_statement?start_date=2026-05-01&amp;end_date=2026-05-31&amp;branch_id=24&amp;chart_of_account_id=87514" TargetMode="External"/><Relationship Id="rId302" Type="http://schemas.openxmlformats.org/officeDocument/2006/relationships/hyperlink" Target="https://meatophum.biz/report/accounting/account_statement?start_date=2026-06-01&amp;end_date=2026-06-30&amp;branch_id=24&amp;chart_of_account_id=88335" TargetMode="External"/><Relationship Id="rId323" Type="http://schemas.openxmlformats.org/officeDocument/2006/relationships/hyperlink" Target="https://meatophum.biz/report/accounting/account_statement?start_date=2026-07-01&amp;end_date=2026-07-31&amp;branch_id=24&amp;chart_of_account_id=86673" TargetMode="External"/><Relationship Id="rId344" Type="http://schemas.openxmlformats.org/officeDocument/2006/relationships/hyperlink" Target="https://meatophum.biz/report/accounting/account_statement?start_date=2026-07-01&amp;end_date=2026-07-31&amp;branch_id=24&amp;chart_of_account_id=87674" TargetMode="External"/><Relationship Id="rId20" Type="http://schemas.openxmlformats.org/officeDocument/2006/relationships/hyperlink" Target="https://meatophum.biz/report/accounting/account_statement?start_date=2026-04-01&amp;end_date=2026-04-30&amp;branch_id=24&amp;chart_of_account_id=86673" TargetMode="External"/><Relationship Id="rId41" Type="http://schemas.openxmlformats.org/officeDocument/2006/relationships/hyperlink" Target="https://meatophum.biz/report/accounting/account_statement?start_date=2026-04-01&amp;end_date=2026-04-30&amp;branch_id=24&amp;chart_of_account_id=87517" TargetMode="External"/><Relationship Id="rId62" Type="http://schemas.openxmlformats.org/officeDocument/2006/relationships/hyperlink" Target="https://meatophum.biz/report/accounting/account_statement?start_date=2026-04-01&amp;end_date=2026-04-30&amp;branch_id=24&amp;chart_of_account_id=88579" TargetMode="External"/><Relationship Id="rId83" Type="http://schemas.openxmlformats.org/officeDocument/2006/relationships/hyperlink" Target="https://meatophum.biz/report/accounting/account_statement?start_date=2026-04-01&amp;end_date=2026-04-30&amp;branch_id=24&amp;chart_of_account_id=87782" TargetMode="External"/><Relationship Id="rId179" Type="http://schemas.openxmlformats.org/officeDocument/2006/relationships/hyperlink" Target="https://meatophum.biz/report/accounting/account_statement?start_date=2026-05-01&amp;end_date=2026-05-31&amp;branch_id=24&amp;chart_of_account_id=87985" TargetMode="External"/><Relationship Id="rId365" Type="http://schemas.openxmlformats.org/officeDocument/2006/relationships/hyperlink" Target="https://meatophum.biz/report/accounting/account_statement?start_date=2026-07-01&amp;end_date=2026-07-31&amp;branch_id=24&amp;chart_of_account_id=87417" TargetMode="External"/><Relationship Id="rId386" Type="http://schemas.openxmlformats.org/officeDocument/2006/relationships/hyperlink" Target="https://meatophum.biz/report/accounting/account_statement?start_date=2026-07-01&amp;end_date=2026-07-31&amp;branch_id=24&amp;chart_of_account_id=87614" TargetMode="External"/><Relationship Id="rId190" Type="http://schemas.openxmlformats.org/officeDocument/2006/relationships/hyperlink" Target="https://meatophum.biz/report/accounting/account_statement?start_date=2026-05-01&amp;end_date=2026-05-31&amp;branch_id=24&amp;chart_of_account_id=87782" TargetMode="External"/><Relationship Id="rId204" Type="http://schemas.openxmlformats.org/officeDocument/2006/relationships/hyperlink" Target="https://meatophum.biz/report/accounting/account_statement?start_date=2026-06-01&amp;end_date=2026-06-30&amp;branch_id=24&amp;chart_of_account_id=87148" TargetMode="External"/><Relationship Id="rId225" Type="http://schemas.openxmlformats.org/officeDocument/2006/relationships/hyperlink" Target="https://meatophum.biz/report/accounting/account_statement?start_date=2026-06-01&amp;end_date=2026-06-30&amp;branch_id=24&amp;chart_of_account_id=87797" TargetMode="External"/><Relationship Id="rId246" Type="http://schemas.openxmlformats.org/officeDocument/2006/relationships/hyperlink" Target="https://meatophum.biz/report/accounting/account_statement?start_date=2026-06-01&amp;end_date=2026-06-30&amp;branch_id=24&amp;chart_of_account_id=87413" TargetMode="External"/><Relationship Id="rId267" Type="http://schemas.openxmlformats.org/officeDocument/2006/relationships/hyperlink" Target="https://meatophum.biz/report/accounting/account_statement?start_date=2026-06-01&amp;end_date=2026-06-30&amp;branch_id=24&amp;chart_of_account_id=87511" TargetMode="External"/><Relationship Id="rId288" Type="http://schemas.openxmlformats.org/officeDocument/2006/relationships/hyperlink" Target="https://meatophum.biz/report/accounting/account_statement?start_date=2026-06-01&amp;end_date=2026-06-30&amp;branch_id=24&amp;chart_of_account_id=87985" TargetMode="External"/><Relationship Id="rId411" Type="http://schemas.openxmlformats.org/officeDocument/2006/relationships/hyperlink" Target="https://meatophum.biz/report/accounting/account_statement?start_date=2026-07-01&amp;end_date=2026-07-31&amp;branch_id=24&amp;chart_of_account_id=87672" TargetMode="External"/><Relationship Id="rId106" Type="http://schemas.openxmlformats.org/officeDocument/2006/relationships/hyperlink" Target="https://meatophum.biz/report/accounting/account_statement?start_date=2026-05-01&amp;end_date=2026-05-31&amp;branch_id=24&amp;chart_of_account_id=101459" TargetMode="External"/><Relationship Id="rId127" Type="http://schemas.openxmlformats.org/officeDocument/2006/relationships/hyperlink" Target="https://meatophum.biz/report/accounting/account_statement?start_date=2026-05-01&amp;end_date=2026-05-31&amp;branch_id=24&amp;chart_of_account_id=87783" TargetMode="External"/><Relationship Id="rId313" Type="http://schemas.openxmlformats.org/officeDocument/2006/relationships/hyperlink" Target="https://meatophum.biz/report/accounting/account_statement?start_date=2026-07-01&amp;end_date=2026-07-31&amp;branch_id=24&amp;chart_of_account_id=87149" TargetMode="External"/><Relationship Id="rId10" Type="http://schemas.openxmlformats.org/officeDocument/2006/relationships/hyperlink" Target="https://meatophum.biz/report/accounting/account_statement?start_date=2026-04-01&amp;end_date=2026-04-30&amp;branch_id=24&amp;chart_of_account_id=87149" TargetMode="External"/><Relationship Id="rId31" Type="http://schemas.openxmlformats.org/officeDocument/2006/relationships/hyperlink" Target="https://meatophum.biz/report/accounting/account_statement?start_date=2026-04-01&amp;end_date=2026-04-30&amp;branch_id=24&amp;chart_of_account_id=87870" TargetMode="External"/><Relationship Id="rId52" Type="http://schemas.openxmlformats.org/officeDocument/2006/relationships/hyperlink" Target="https://meatophum.biz/report/accounting/account_statement?start_date=2026-04-01&amp;end_date=2026-04-30&amp;branch_id=24&amp;chart_of_account_id=87511" TargetMode="External"/><Relationship Id="rId73" Type="http://schemas.openxmlformats.org/officeDocument/2006/relationships/hyperlink" Target="https://meatophum.biz/report/accounting/account_statement?start_date=2026-04-01&amp;end_date=2026-04-30&amp;branch_id=24&amp;chart_of_account_id=87615" TargetMode="External"/><Relationship Id="rId94" Type="http://schemas.openxmlformats.org/officeDocument/2006/relationships/hyperlink" Target="https://meatophum.biz/report/accounting/account_statement?start_date=2026-05-01&amp;end_date=2026-05-31&amp;branch_id=24&amp;chart_of_account_id=87149" TargetMode="External"/><Relationship Id="rId148" Type="http://schemas.openxmlformats.org/officeDocument/2006/relationships/hyperlink" Target="https://meatophum.biz/report/accounting/account_statement?start_date=2026-05-01&amp;end_date=2026-05-31&amp;branch_id=24&amp;chart_of_account_id=87419" TargetMode="External"/><Relationship Id="rId169" Type="http://schemas.openxmlformats.org/officeDocument/2006/relationships/hyperlink" Target="https://meatophum.biz/report/accounting/account_statement?start_date=2026-05-01&amp;end_date=2026-05-31&amp;branch_id=24&amp;chart_of_account_id=88579" TargetMode="External"/><Relationship Id="rId334" Type="http://schemas.openxmlformats.org/officeDocument/2006/relationships/hyperlink" Target="https://meatophum.biz/report/accounting/account_statement?start_date=2026-07-01&amp;end_date=2026-07-31&amp;branch_id=24&amp;chart_of_account_id=87798" TargetMode="External"/><Relationship Id="rId355" Type="http://schemas.openxmlformats.org/officeDocument/2006/relationships/hyperlink" Target="https://meatophum.biz/report/accounting/account_statement?start_date=2026-07-01&amp;end_date=2026-07-31&amp;branch_id=24&amp;chart_of_account_id=87766" TargetMode="External"/><Relationship Id="rId376" Type="http://schemas.openxmlformats.org/officeDocument/2006/relationships/hyperlink" Target="https://meatophum.biz/report/accounting/account_statement?start_date=2026-07-01&amp;end_date=2026-07-31&amp;branch_id=24&amp;chart_of_account_id=87514" TargetMode="External"/><Relationship Id="rId397" Type="http://schemas.openxmlformats.org/officeDocument/2006/relationships/hyperlink" Target="https://meatophum.biz/report/accounting/account_statement?start_date=2026-07-01&amp;end_date=2026-07-31&amp;branch_id=24&amp;chart_of_account_id=87613" TargetMode="External"/><Relationship Id="rId4" Type="http://schemas.openxmlformats.org/officeDocument/2006/relationships/hyperlink" Target="https://meatophum.biz/report/accounting/account_statement?start_date=2026-04-01&amp;end_date=2026-04-30&amp;branch_id=24&amp;chart_of_account_id=87148" TargetMode="External"/><Relationship Id="rId180" Type="http://schemas.openxmlformats.org/officeDocument/2006/relationships/hyperlink" Target="https://meatophum.biz/report/accounting/account_statement?start_date=2026-05-01&amp;end_date=2026-05-31&amp;branch_id=24&amp;chart_of_account_id=87985" TargetMode="External"/><Relationship Id="rId215" Type="http://schemas.openxmlformats.org/officeDocument/2006/relationships/hyperlink" Target="https://meatophum.biz/report/accounting/account_statement?start_date=2026-06-01&amp;end_date=2026-06-30&amp;branch_id=24&amp;chart_of_account_id=86673" TargetMode="External"/><Relationship Id="rId236" Type="http://schemas.openxmlformats.org/officeDocument/2006/relationships/hyperlink" Target="https://meatophum.biz/report/accounting/account_statement?start_date=2026-06-01&amp;end_date=2026-06-30&amp;branch_id=24&amp;chart_of_account_id=87783" TargetMode="External"/><Relationship Id="rId257" Type="http://schemas.openxmlformats.org/officeDocument/2006/relationships/hyperlink" Target="https://meatophum.biz/report/accounting/account_statement?start_date=2026-06-01&amp;end_date=2026-06-30&amp;branch_id=24&amp;chart_of_account_id=87517" TargetMode="External"/><Relationship Id="rId278" Type="http://schemas.openxmlformats.org/officeDocument/2006/relationships/hyperlink" Target="https://meatophum.biz/report/accounting/account_statement?start_date=2026-06-01&amp;end_date=2026-06-30&amp;branch_id=24&amp;chart_of_account_id=88579" TargetMode="External"/><Relationship Id="rId401" Type="http://schemas.openxmlformats.org/officeDocument/2006/relationships/hyperlink" Target="https://meatophum.biz/report/accounting/account_statement?start_date=2026-07-01&amp;end_date=2026-07-31&amp;branch_id=24&amp;chart_of_account_id=87750" TargetMode="External"/><Relationship Id="rId303" Type="http://schemas.openxmlformats.org/officeDocument/2006/relationships/hyperlink" Target="https://meatophum.biz/report/accounting/account_statement?start_date=2026-06-01&amp;end_date=2026-06-30&amp;branch_id=24&amp;chart_of_account_id=88335" TargetMode="External"/><Relationship Id="rId42" Type="http://schemas.openxmlformats.org/officeDocument/2006/relationships/hyperlink" Target="https://meatophum.biz/report/accounting/account_statement?start_date=2026-04-01&amp;end_date=2026-04-30&amp;branch_id=24&amp;chart_of_account_id=87517" TargetMode="External"/><Relationship Id="rId84" Type="http://schemas.openxmlformats.org/officeDocument/2006/relationships/hyperlink" Target="https://meatophum.biz/report/accounting/account_statement?start_date=2026-04-01&amp;end_date=2026-04-30&amp;branch_id=24&amp;chart_of_account_id=87782" TargetMode="External"/><Relationship Id="rId138" Type="http://schemas.openxmlformats.org/officeDocument/2006/relationships/hyperlink" Target="https://meatophum.biz/report/accounting/account_statement?start_date=2026-05-01&amp;end_date=2026-05-31&amp;branch_id=24&amp;chart_of_account_id=87413" TargetMode="External"/><Relationship Id="rId345" Type="http://schemas.openxmlformats.org/officeDocument/2006/relationships/hyperlink" Target="https://meatophum.biz/report/accounting/account_statement?start_date=2026-07-01&amp;end_date=2026-07-31&amp;branch_id=24&amp;chart_of_account_id=87783" TargetMode="External"/><Relationship Id="rId387" Type="http://schemas.openxmlformats.org/officeDocument/2006/relationships/hyperlink" Target="https://meatophum.biz/report/accounting/account_statement?start_date=2026-07-01&amp;end_date=2026-07-31&amp;branch_id=24&amp;chart_of_account_id=87614" TargetMode="External"/><Relationship Id="rId191" Type="http://schemas.openxmlformats.org/officeDocument/2006/relationships/hyperlink" Target="https://meatophum.biz/report/accounting/account_statement?start_date=2026-05-01&amp;end_date=2026-05-31&amp;branch_id=24&amp;chart_of_account_id=87782" TargetMode="External"/><Relationship Id="rId205" Type="http://schemas.openxmlformats.org/officeDocument/2006/relationships/hyperlink" Target="https://meatophum.biz/report/accounting/account_statement?start_date=2026-06-01&amp;end_date=2026-06-30&amp;branch_id=24&amp;chart_of_account_id=86813" TargetMode="External"/><Relationship Id="rId247" Type="http://schemas.openxmlformats.org/officeDocument/2006/relationships/hyperlink" Target="https://meatophum.biz/report/accounting/account_statement?start_date=2026-06-01&amp;end_date=2026-06-30&amp;branch_id=24&amp;chart_of_account_id=87413" TargetMode="External"/><Relationship Id="rId412" Type="http://schemas.openxmlformats.org/officeDocument/2006/relationships/hyperlink" Target="https://meatophum.biz/report/accounting/account_statement?start_date=2026-07-01&amp;end_date=2026-07-31&amp;branch_id=24&amp;chart_of_account_id=87672" TargetMode="External"/><Relationship Id="rId107" Type="http://schemas.openxmlformats.org/officeDocument/2006/relationships/hyperlink" Target="https://meatophum.biz/report/accounting/account_statement?start_date=2026-05-01&amp;end_date=2026-05-31&amp;branch_id=24&amp;chart_of_account_id=101459" TargetMode="External"/><Relationship Id="rId289" Type="http://schemas.openxmlformats.org/officeDocument/2006/relationships/hyperlink" Target="https://meatophum.biz/report/accounting/account_statement?start_date=2026-06-01&amp;end_date=2026-06-30&amp;branch_id=24&amp;chart_of_account_id=87672" TargetMode="External"/><Relationship Id="rId11" Type="http://schemas.openxmlformats.org/officeDocument/2006/relationships/hyperlink" Target="https://meatophum.biz/report/accounting/account_statement?start_date=2026-04-01&amp;end_date=2026-04-30&amp;branch_id=24&amp;chart_of_account_id=87149" TargetMode="External"/><Relationship Id="rId53" Type="http://schemas.openxmlformats.org/officeDocument/2006/relationships/hyperlink" Target="https://meatophum.biz/report/accounting/account_statement?start_date=2026-04-01&amp;end_date=2026-04-30&amp;branch_id=24&amp;chart_of_account_id=88581" TargetMode="External"/><Relationship Id="rId149" Type="http://schemas.openxmlformats.org/officeDocument/2006/relationships/hyperlink" Target="https://meatophum.biz/report/accounting/account_statement?start_date=2026-05-01&amp;end_date=2026-05-31&amp;branch_id=24&amp;chart_of_account_id=87417" TargetMode="External"/><Relationship Id="rId314" Type="http://schemas.openxmlformats.org/officeDocument/2006/relationships/hyperlink" Target="https://meatophum.biz/report/accounting/account_statement?start_date=2026-07-01&amp;end_date=2026-07-31&amp;branch_id=24&amp;chart_of_account_id=87149" TargetMode="External"/><Relationship Id="rId356" Type="http://schemas.openxmlformats.org/officeDocument/2006/relationships/hyperlink" Target="https://meatophum.biz/report/accounting/account_statement?start_date=2026-07-01&amp;end_date=2026-07-31&amp;branch_id=24&amp;chart_of_account_id=87766" TargetMode="External"/><Relationship Id="rId398" Type="http://schemas.openxmlformats.org/officeDocument/2006/relationships/hyperlink" Target="https://meatophum.biz/report/accounting/account_statement?start_date=2026-07-01&amp;end_date=2026-07-31&amp;branch_id=24&amp;chart_of_account_id=87613" TargetMode="External"/><Relationship Id="rId95" Type="http://schemas.openxmlformats.org/officeDocument/2006/relationships/hyperlink" Target="https://meatophum.biz/report/accounting/account_statement?start_date=2026-05-01&amp;end_date=2026-05-31&amp;branch_id=24&amp;chart_of_account_id=87149" TargetMode="External"/><Relationship Id="rId160" Type="http://schemas.openxmlformats.org/officeDocument/2006/relationships/hyperlink" Target="https://meatophum.biz/report/accounting/account_statement?start_date=2026-05-01&amp;end_date=2026-05-31&amp;branch_id=24&amp;chart_of_account_id=87514" TargetMode="External"/><Relationship Id="rId216" Type="http://schemas.openxmlformats.org/officeDocument/2006/relationships/hyperlink" Target="https://meatophum.biz/report/accounting/account_statement?start_date=2026-06-01&amp;end_date=2026-06-30&amp;branch_id=24&amp;chart_of_account_id=86673" TargetMode="External"/><Relationship Id="rId258" Type="http://schemas.openxmlformats.org/officeDocument/2006/relationships/hyperlink" Target="https://meatophum.biz/report/accounting/account_statement?start_date=2026-06-01&amp;end_date=2026-06-30&amp;branch_id=24&amp;chart_of_account_id=87517" TargetMode="External"/><Relationship Id="rId22" Type="http://schemas.openxmlformats.org/officeDocument/2006/relationships/hyperlink" Target="https://meatophum.biz/report/accounting/account_statement?start_date=2026-04-01&amp;end_date=2026-04-30&amp;branch_id=24&amp;chart_of_account_id=87591" TargetMode="External"/><Relationship Id="rId64" Type="http://schemas.openxmlformats.org/officeDocument/2006/relationships/hyperlink" Target="https://meatophum.biz/report/accounting/account_statement?start_date=2026-04-01&amp;end_date=2026-04-30&amp;branch_id=24&amp;chart_of_account_id=88579" TargetMode="External"/><Relationship Id="rId118" Type="http://schemas.openxmlformats.org/officeDocument/2006/relationships/hyperlink" Target="https://meatophum.biz/report/accounting/account_statement?start_date=2026-05-01&amp;end_date=2026-05-31&amp;branch_id=24&amp;chart_of_account_id=87797" TargetMode="External"/><Relationship Id="rId325" Type="http://schemas.openxmlformats.org/officeDocument/2006/relationships/hyperlink" Target="https://meatophum.biz/report/accounting/account_statement?start_date=2026-07-01&amp;end_date=2026-07-31&amp;branch_id=24&amp;chart_of_account_id=101459" TargetMode="External"/><Relationship Id="rId367" Type="http://schemas.openxmlformats.org/officeDocument/2006/relationships/hyperlink" Target="https://meatophum.biz/report/accounting/account_statement?start_date=2026-07-01&amp;end_date=2026-07-31&amp;branch_id=24&amp;chart_of_account_id=87417" TargetMode="External"/><Relationship Id="rId171" Type="http://schemas.openxmlformats.org/officeDocument/2006/relationships/hyperlink" Target="https://meatophum.biz/report/accounting/account_statement?start_date=2026-05-01&amp;end_date=2026-05-31&amp;branch_id=24&amp;chart_of_account_id=88579" TargetMode="External"/><Relationship Id="rId227" Type="http://schemas.openxmlformats.org/officeDocument/2006/relationships/hyperlink" Target="https://meatophum.biz/report/accounting/account_statement?start_date=2026-06-01&amp;end_date=2026-06-30&amp;branch_id=24&amp;chart_of_account_id=87797" TargetMode="External"/><Relationship Id="rId269" Type="http://schemas.openxmlformats.org/officeDocument/2006/relationships/hyperlink" Target="https://meatophum.biz/report/accounting/account_statement?start_date=2026-06-01&amp;end_date=2026-06-30&amp;branch_id=24&amp;chart_of_account_id=88581" TargetMode="External"/><Relationship Id="rId33" Type="http://schemas.openxmlformats.org/officeDocument/2006/relationships/hyperlink" Target="https://meatophum.biz/report/accounting/account_statement?start_date=2026-04-01&amp;end_date=2026-04-30&amp;branch_id=24&amp;chart_of_account_id=87419" TargetMode="External"/><Relationship Id="rId129" Type="http://schemas.openxmlformats.org/officeDocument/2006/relationships/hyperlink" Target="https://meatophum.biz/report/accounting/account_statement?start_date=2026-05-01&amp;end_date=2026-05-31&amp;branch_id=24&amp;chart_of_account_id=87591" TargetMode="External"/><Relationship Id="rId280" Type="http://schemas.openxmlformats.org/officeDocument/2006/relationships/hyperlink" Target="https://meatophum.biz/report/accounting/account_statement?start_date=2026-06-01&amp;end_date=2026-06-30&amp;branch_id=24&amp;chart_of_account_id=88579" TargetMode="External"/><Relationship Id="rId336" Type="http://schemas.openxmlformats.org/officeDocument/2006/relationships/hyperlink" Target="https://meatophum.biz/report/accounting/account_statement?start_date=2026-07-01&amp;end_date=2026-07-31&amp;branch_id=24&amp;chart_of_account_id=87798" TargetMode="External"/><Relationship Id="rId75" Type="http://schemas.openxmlformats.org/officeDocument/2006/relationships/hyperlink" Target="https://meatophum.biz/report/accounting/account_statement?start_date=2026-04-01&amp;end_date=2026-04-30&amp;branch_id=24&amp;chart_of_account_id=87615" TargetMode="External"/><Relationship Id="rId140" Type="http://schemas.openxmlformats.org/officeDocument/2006/relationships/hyperlink" Target="https://meatophum.biz/report/accounting/account_statement?start_date=2026-05-01&amp;end_date=2026-05-31&amp;branch_id=24&amp;chart_of_account_id=87413" TargetMode="External"/><Relationship Id="rId182" Type="http://schemas.openxmlformats.org/officeDocument/2006/relationships/hyperlink" Target="https://meatophum.biz/report/accounting/account_statement?start_date=2026-05-01&amp;end_date=2026-05-31&amp;branch_id=24&amp;chart_of_account_id=87615" TargetMode="External"/><Relationship Id="rId378" Type="http://schemas.openxmlformats.org/officeDocument/2006/relationships/hyperlink" Target="https://meatophum.biz/report/accounting/account_statement?start_date=2026-07-01&amp;end_date=2026-07-31&amp;branch_id=24&amp;chart_of_account_id=87511" TargetMode="External"/><Relationship Id="rId403" Type="http://schemas.openxmlformats.org/officeDocument/2006/relationships/hyperlink" Target="https://meatophum.biz/report/accounting/account_statement?start_date=2026-07-01&amp;end_date=2026-07-31&amp;branch_id=24&amp;chart_of_account_id=87750" TargetMode="External"/><Relationship Id="rId6" Type="http://schemas.openxmlformats.org/officeDocument/2006/relationships/hyperlink" Target="https://meatophum.biz/report/accounting/account_statement?start_date=2026-04-01&amp;end_date=2026-04-30&amp;branch_id=24&amp;chart_of_account_id=86813" TargetMode="External"/><Relationship Id="rId238" Type="http://schemas.openxmlformats.org/officeDocument/2006/relationships/hyperlink" Target="https://meatophum.biz/report/accounting/account_statement?start_date=2026-06-01&amp;end_date=2026-06-30&amp;branch_id=24&amp;chart_of_account_id=87591" TargetMode="External"/><Relationship Id="rId291" Type="http://schemas.openxmlformats.org/officeDocument/2006/relationships/hyperlink" Target="https://meatophum.biz/report/accounting/account_statement?start_date=2026-06-01&amp;end_date=2026-06-30&amp;branch_id=24&amp;chart_of_account_id=87672" TargetMode="External"/><Relationship Id="rId305" Type="http://schemas.openxmlformats.org/officeDocument/2006/relationships/hyperlink" Target="https://meatophum.biz/report/accounting/account_statement?start_date=2026-07-01&amp;end_date=2026-07-31&amp;branch_id=24&amp;chart_of_account_id=87148" TargetMode="External"/><Relationship Id="rId347" Type="http://schemas.openxmlformats.org/officeDocument/2006/relationships/hyperlink" Target="https://meatophum.biz/report/accounting/account_statement?start_date=2026-07-01&amp;end_date=2026-07-31&amp;branch_id=24&amp;chart_of_account_id=87783" TargetMode="External"/><Relationship Id="rId44" Type="http://schemas.openxmlformats.org/officeDocument/2006/relationships/hyperlink" Target="https://meatophum.biz/report/accounting/account_statement?start_date=2026-04-01&amp;end_date=2026-04-30&amp;branch_id=24&amp;chart_of_account_id=87517" TargetMode="External"/><Relationship Id="rId86" Type="http://schemas.openxmlformats.org/officeDocument/2006/relationships/hyperlink" Target="https://meatophum.biz/report/accounting/account_statement?start_date=2026-05-01&amp;end_date=2026-05-31&amp;branch_id=24&amp;chart_of_account_id=87148" TargetMode="External"/><Relationship Id="rId151" Type="http://schemas.openxmlformats.org/officeDocument/2006/relationships/hyperlink" Target="https://meatophum.biz/report/accounting/account_statement?start_date=2026-05-01&amp;end_date=2026-05-31&amp;branch_id=24&amp;chart_of_account_id=87417" TargetMode="External"/><Relationship Id="rId389" Type="http://schemas.openxmlformats.org/officeDocument/2006/relationships/hyperlink" Target="https://meatophum.biz/report/accounting/account_statement?start_date=2026-07-01&amp;end_date=2026-07-31&amp;branch_id=24&amp;chart_of_account_id=88579" TargetMode="External"/><Relationship Id="rId193" Type="http://schemas.openxmlformats.org/officeDocument/2006/relationships/hyperlink" Target="https://meatophum.biz/report/accounting/account_statement?start_date=2026-05-01&amp;end_date=2026-05-31&amp;branch_id=24&amp;chart_of_account_id=101460" TargetMode="External"/><Relationship Id="rId207" Type="http://schemas.openxmlformats.org/officeDocument/2006/relationships/hyperlink" Target="https://meatophum.biz/report/accounting/account_statement?start_date=2026-06-01&amp;end_date=2026-06-30&amp;branch_id=24&amp;chart_of_account_id=86813" TargetMode="External"/><Relationship Id="rId249" Type="http://schemas.openxmlformats.org/officeDocument/2006/relationships/hyperlink" Target="https://meatophum.biz/report/accounting/account_statement?start_date=2026-06-01&amp;end_date=2026-06-30&amp;branch_id=24&amp;chart_of_account_id=87870" TargetMode="External"/><Relationship Id="rId414" Type="http://schemas.openxmlformats.org/officeDocument/2006/relationships/hyperlink" Target="https://meatophum.biz/report/accounting/account_statement?start_date=2026-07-01&amp;end_date=2026-07-31&amp;branch_id=24&amp;chart_of_account_id=87782" TargetMode="External"/><Relationship Id="rId13" Type="http://schemas.openxmlformats.org/officeDocument/2006/relationships/hyperlink" Target="https://meatophum.biz/report/accounting/account_statement?start_date=2026-04-01&amp;end_date=2026-04-30&amp;branch_id=24&amp;chart_of_account_id=87278" TargetMode="External"/><Relationship Id="rId109" Type="http://schemas.openxmlformats.org/officeDocument/2006/relationships/hyperlink" Target="https://meatophum.biz/report/accounting/account_statement?start_date=2026-05-01&amp;end_date=2026-05-31&amp;branch_id=24&amp;chart_of_account_id=87784" TargetMode="External"/><Relationship Id="rId260" Type="http://schemas.openxmlformats.org/officeDocument/2006/relationships/hyperlink" Target="https://meatophum.biz/report/accounting/account_statement?start_date=2026-06-01&amp;end_date=2026-06-30&amp;branch_id=24&amp;chart_of_account_id=87517" TargetMode="External"/><Relationship Id="rId316" Type="http://schemas.openxmlformats.org/officeDocument/2006/relationships/hyperlink" Target="https://meatophum.biz/report/accounting/account_statement?start_date=2026-07-01&amp;end_date=2026-07-31&amp;branch_id=24&amp;chart_of_account_id=87149" TargetMode="External"/><Relationship Id="rId55" Type="http://schemas.openxmlformats.org/officeDocument/2006/relationships/hyperlink" Target="https://meatophum.biz/report/accounting/account_statement?start_date=2026-04-01&amp;end_date=2026-04-30&amp;branch_id=24&amp;chart_of_account_id=88581" TargetMode="External"/><Relationship Id="rId97" Type="http://schemas.openxmlformats.org/officeDocument/2006/relationships/hyperlink" Target="https://meatophum.biz/report/accounting/account_statement?start_date=2026-05-01&amp;end_date=2026-05-31&amp;branch_id=24&amp;chart_of_account_id=87278" TargetMode="External"/><Relationship Id="rId120" Type="http://schemas.openxmlformats.org/officeDocument/2006/relationships/hyperlink" Target="https://meatophum.biz/report/accounting/account_statement?start_date=2026-05-01&amp;end_date=2026-05-31&amp;branch_id=24&amp;chart_of_account_id=87797" TargetMode="External"/><Relationship Id="rId358" Type="http://schemas.openxmlformats.org/officeDocument/2006/relationships/hyperlink" Target="https://meatophum.biz/report/accounting/account_statement?start_date=2026-07-01&amp;end_date=2026-07-31&amp;branch_id=24&amp;chart_of_account_id=87413" TargetMode="External"/><Relationship Id="rId162" Type="http://schemas.openxmlformats.org/officeDocument/2006/relationships/hyperlink" Target="https://meatophum.biz/report/accounting/account_statement?start_date=2026-05-01&amp;end_date=2026-05-31&amp;branch_id=24&amp;chart_of_account_id=87511" TargetMode="External"/><Relationship Id="rId218" Type="http://schemas.openxmlformats.org/officeDocument/2006/relationships/hyperlink" Target="https://meatophum.biz/report/accounting/account_statement?start_date=2026-06-01&amp;end_date=2026-06-30&amp;branch_id=24&amp;chart_of_account_id=101459" TargetMode="External"/><Relationship Id="rId271" Type="http://schemas.openxmlformats.org/officeDocument/2006/relationships/hyperlink" Target="https://meatophum.biz/report/accounting/account_statement?start_date=2026-06-01&amp;end_date=2026-06-30&amp;branch_id=24&amp;chart_of_account_id=88581" TargetMode="External"/><Relationship Id="rId24" Type="http://schemas.openxmlformats.org/officeDocument/2006/relationships/hyperlink" Target="https://meatophum.biz/report/accounting/account_statement?start_date=2026-04-01&amp;end_date=2026-04-30&amp;branch_id=24&amp;chart_of_account_id=87591" TargetMode="External"/><Relationship Id="rId66" Type="http://schemas.openxmlformats.org/officeDocument/2006/relationships/hyperlink" Target="https://meatophum.biz/report/accounting/account_statement?start_date=2026-04-01&amp;end_date=2026-04-30&amp;branch_id=24&amp;chart_of_account_id=87613" TargetMode="External"/><Relationship Id="rId131" Type="http://schemas.openxmlformats.org/officeDocument/2006/relationships/hyperlink" Target="https://meatophum.biz/report/accounting/account_statement?start_date=2026-05-01&amp;end_date=2026-05-31&amp;branch_id=24&amp;chart_of_account_id=87591" TargetMode="External"/><Relationship Id="rId327" Type="http://schemas.openxmlformats.org/officeDocument/2006/relationships/hyperlink" Target="https://meatophum.biz/report/accounting/account_statement?start_date=2026-07-01&amp;end_date=2026-07-31&amp;branch_id=24&amp;chart_of_account_id=101459" TargetMode="External"/><Relationship Id="rId369" Type="http://schemas.openxmlformats.org/officeDocument/2006/relationships/hyperlink" Target="https://meatophum.biz/report/accounting/account_statement?start_date=2026-07-01&amp;end_date=2026-07-31&amp;branch_id=24&amp;chart_of_account_id=87517" TargetMode="External"/><Relationship Id="rId173" Type="http://schemas.openxmlformats.org/officeDocument/2006/relationships/hyperlink" Target="https://meatophum.biz/report/accounting/account_statement?start_date=2026-05-01&amp;end_date=2026-05-31&amp;branch_id=24&amp;chart_of_account_id=87750" TargetMode="External"/><Relationship Id="rId229" Type="http://schemas.openxmlformats.org/officeDocument/2006/relationships/hyperlink" Target="https://meatophum.biz/report/accounting/account_statement?start_date=2026-06-01&amp;end_date=2026-06-30&amp;branch_id=24&amp;chart_of_account_id=87674" TargetMode="External"/><Relationship Id="rId380" Type="http://schemas.openxmlformats.org/officeDocument/2006/relationships/hyperlink" Target="https://meatophum.biz/report/accounting/account_statement?start_date=2026-07-01&amp;end_date=2026-07-31&amp;branch_id=24&amp;chart_of_account_id=87511" TargetMode="External"/><Relationship Id="rId240" Type="http://schemas.openxmlformats.org/officeDocument/2006/relationships/hyperlink" Target="https://meatophum.biz/report/accounting/account_statement?start_date=2026-06-01&amp;end_date=2026-06-30&amp;branch_id=24&amp;chart_of_account_id=87591" TargetMode="External"/><Relationship Id="rId35" Type="http://schemas.openxmlformats.org/officeDocument/2006/relationships/hyperlink" Target="https://meatophum.biz/report/accounting/account_statement?start_date=2026-04-01&amp;end_date=2026-04-30&amp;branch_id=24&amp;chart_of_account_id=87419" TargetMode="External"/><Relationship Id="rId77" Type="http://schemas.openxmlformats.org/officeDocument/2006/relationships/hyperlink" Target="https://meatophum.biz/report/accounting/account_statement?start_date=2026-04-01&amp;end_date=2026-04-30&amp;branch_id=24&amp;chart_of_account_id=87672" TargetMode="External"/><Relationship Id="rId100" Type="http://schemas.openxmlformats.org/officeDocument/2006/relationships/hyperlink" Target="https://meatophum.biz/report/accounting/account_statement?start_date=2026-05-01&amp;end_date=2026-05-31&amp;branch_id=24&amp;chart_of_account_id=87278" TargetMode="External"/><Relationship Id="rId282" Type="http://schemas.openxmlformats.org/officeDocument/2006/relationships/hyperlink" Target="https://meatophum.biz/report/accounting/account_statement?start_date=2026-06-01&amp;end_date=2026-06-30&amp;branch_id=24&amp;chart_of_account_id=87613" TargetMode="External"/><Relationship Id="rId338" Type="http://schemas.openxmlformats.org/officeDocument/2006/relationships/hyperlink" Target="https://meatophum.biz/report/accounting/account_statement?start_date=2026-07-01&amp;end_date=2026-07-31&amp;branch_id=24&amp;chart_of_account_id=87797" TargetMode="External"/><Relationship Id="rId8" Type="http://schemas.openxmlformats.org/officeDocument/2006/relationships/hyperlink" Target="https://meatophum.biz/report/accounting/account_statement?start_date=2026-04-01&amp;end_date=2026-04-30&amp;branch_id=24&amp;chart_of_account_id=86813" TargetMode="External"/><Relationship Id="rId142" Type="http://schemas.openxmlformats.org/officeDocument/2006/relationships/hyperlink" Target="https://meatophum.biz/report/accounting/account_statement?start_date=2026-05-01&amp;end_date=2026-05-31&amp;branch_id=24&amp;chart_of_account_id=87870" TargetMode="External"/><Relationship Id="rId184" Type="http://schemas.openxmlformats.org/officeDocument/2006/relationships/hyperlink" Target="https://meatophum.biz/report/accounting/account_statement?start_date=2026-05-01&amp;end_date=2026-05-31&amp;branch_id=24&amp;chart_of_account_id=87615" TargetMode="External"/><Relationship Id="rId391" Type="http://schemas.openxmlformats.org/officeDocument/2006/relationships/hyperlink" Target="https://meatophum.biz/report/accounting/account_statement?start_date=2026-07-01&amp;end_date=2026-07-31&amp;branch_id=24&amp;chart_of_account_id=88579" TargetMode="External"/><Relationship Id="rId405" Type="http://schemas.openxmlformats.org/officeDocument/2006/relationships/hyperlink" Target="https://meatophum.biz/report/accounting/account_statement?start_date=2026-07-01&amp;end_date=2026-07-31&amp;branch_id=24&amp;chart_of_account_id=87985" TargetMode="External"/><Relationship Id="rId251" Type="http://schemas.openxmlformats.org/officeDocument/2006/relationships/hyperlink" Target="https://meatophum.biz/report/accounting/account_statement?start_date=2026-06-01&amp;end_date=2026-06-30&amp;branch_id=24&amp;chart_of_account_id=87870" TargetMode="External"/><Relationship Id="rId46" Type="http://schemas.openxmlformats.org/officeDocument/2006/relationships/hyperlink" Target="https://meatophum.biz/report/accounting/account_statement?start_date=2026-04-01&amp;end_date=2026-04-30&amp;branch_id=24&amp;chart_of_account_id=87514" TargetMode="External"/><Relationship Id="rId293" Type="http://schemas.openxmlformats.org/officeDocument/2006/relationships/hyperlink" Target="https://meatophum.biz/report/accounting/account_statement?start_date=2026-06-01&amp;end_date=2026-06-30&amp;branch_id=24&amp;chart_of_account_id=87782" TargetMode="External"/><Relationship Id="rId307" Type="http://schemas.openxmlformats.org/officeDocument/2006/relationships/hyperlink" Target="https://meatophum.biz/report/accounting/account_statement?start_date=2026-07-01&amp;end_date=2026-07-31&amp;branch_id=24&amp;chart_of_account_id=87148" TargetMode="External"/><Relationship Id="rId349" Type="http://schemas.openxmlformats.org/officeDocument/2006/relationships/hyperlink" Target="https://meatophum.biz/report/accounting/account_statement?start_date=2026-07-01&amp;end_date=2026-07-31&amp;branch_id=24&amp;chart_of_account_id=87591" TargetMode="External"/><Relationship Id="rId88" Type="http://schemas.openxmlformats.org/officeDocument/2006/relationships/hyperlink" Target="https://meatophum.biz/report/accounting/account_statement?start_date=2026-05-01&amp;end_date=2026-05-31&amp;branch_id=24&amp;chart_of_account_id=87148" TargetMode="External"/><Relationship Id="rId111" Type="http://schemas.openxmlformats.org/officeDocument/2006/relationships/hyperlink" Target="https://meatophum.biz/report/accounting/account_statement?start_date=2026-05-01&amp;end_date=2026-05-31&amp;branch_id=24&amp;chart_of_account_id=87784" TargetMode="External"/><Relationship Id="rId153" Type="http://schemas.openxmlformats.org/officeDocument/2006/relationships/hyperlink" Target="https://meatophum.biz/report/accounting/account_statement?start_date=2026-05-01&amp;end_date=2026-05-31&amp;branch_id=24&amp;chart_of_account_id=87517" TargetMode="External"/><Relationship Id="rId195" Type="http://schemas.openxmlformats.org/officeDocument/2006/relationships/hyperlink" Target="https://meatophum.biz/report/accounting/account_statement?start_date=2026-05-01&amp;end_date=2026-05-31&amp;branch_id=24&amp;chart_of_account_id=101460" TargetMode="External"/><Relationship Id="rId209" Type="http://schemas.openxmlformats.org/officeDocument/2006/relationships/hyperlink" Target="https://meatophum.biz/report/accounting/account_statement?start_date=2026-06-01&amp;end_date=2026-06-30&amp;branch_id=24&amp;chart_of_account_id=87149" TargetMode="External"/><Relationship Id="rId360" Type="http://schemas.openxmlformats.org/officeDocument/2006/relationships/hyperlink" Target="https://meatophum.biz/report/accounting/account_statement?start_date=2026-07-01&amp;end_date=2026-07-31&amp;branch_id=24&amp;chart_of_account_id=87413" TargetMode="External"/><Relationship Id="rId416" Type="http://schemas.openxmlformats.org/officeDocument/2006/relationships/hyperlink" Target="https://meatophum.biz/report/accounting/account_statement?start_date=2026-07-01&amp;end_date=2026-07-31&amp;branch_id=24&amp;chart_of_account_id=87782" TargetMode="External"/><Relationship Id="rId220" Type="http://schemas.openxmlformats.org/officeDocument/2006/relationships/hyperlink" Target="https://meatophum.biz/report/accounting/account_statement?start_date=2026-06-01&amp;end_date=2026-06-30&amp;branch_id=24&amp;chart_of_account_id=101459" TargetMode="External"/><Relationship Id="rId15" Type="http://schemas.openxmlformats.org/officeDocument/2006/relationships/hyperlink" Target="https://meatophum.biz/report/accounting/account_statement?start_date=2026-04-01&amp;end_date=2026-04-30&amp;branch_id=24&amp;chart_of_account_id=87278" TargetMode="External"/><Relationship Id="rId57" Type="http://schemas.openxmlformats.org/officeDocument/2006/relationships/hyperlink" Target="https://meatophum.biz/report/accounting/account_statement?start_date=2026-04-01&amp;end_date=2026-04-30&amp;branch_id=24&amp;chart_of_account_id=87614" TargetMode="External"/><Relationship Id="rId262" Type="http://schemas.openxmlformats.org/officeDocument/2006/relationships/hyperlink" Target="https://meatophum.biz/report/accounting/account_statement?start_date=2026-06-01&amp;end_date=2026-06-30&amp;branch_id=24&amp;chart_of_account_id=87514" TargetMode="External"/><Relationship Id="rId318" Type="http://schemas.openxmlformats.org/officeDocument/2006/relationships/hyperlink" Target="https://meatophum.biz/report/accounting/account_statement?start_date=2026-07-01&amp;end_date=2026-07-31&amp;branch_id=24&amp;chart_of_account_id=87278" TargetMode="External"/><Relationship Id="rId99" Type="http://schemas.openxmlformats.org/officeDocument/2006/relationships/hyperlink" Target="https://meatophum.biz/report/accounting/account_statement?start_date=2026-05-01&amp;end_date=2026-05-31&amp;branch_id=24&amp;chart_of_account_id=87278" TargetMode="External"/><Relationship Id="rId122" Type="http://schemas.openxmlformats.org/officeDocument/2006/relationships/hyperlink" Target="https://meatophum.biz/report/accounting/account_statement?start_date=2026-05-01&amp;end_date=2026-05-31&amp;branch_id=24&amp;chart_of_account_id=87674" TargetMode="External"/><Relationship Id="rId164" Type="http://schemas.openxmlformats.org/officeDocument/2006/relationships/hyperlink" Target="https://meatophum.biz/report/accounting/account_statement?start_date=2026-05-01&amp;end_date=2026-05-31&amp;branch_id=24&amp;chart_of_account_id=87511" TargetMode="External"/><Relationship Id="rId371" Type="http://schemas.openxmlformats.org/officeDocument/2006/relationships/hyperlink" Target="https://meatophum.biz/report/accounting/account_statement?start_date=2026-07-01&amp;end_date=2026-07-31&amp;branch_id=24&amp;chart_of_account_id=87517" TargetMode="External"/><Relationship Id="rId26" Type="http://schemas.openxmlformats.org/officeDocument/2006/relationships/hyperlink" Target="https://meatophum.biz/report/accounting/account_statement?start_date=2026-04-01&amp;end_date=2026-04-30&amp;branch_id=24&amp;chart_of_account_id=87413" TargetMode="External"/><Relationship Id="rId231" Type="http://schemas.openxmlformats.org/officeDocument/2006/relationships/hyperlink" Target="https://meatophum.biz/report/accounting/account_statement?start_date=2026-06-01&amp;end_date=2026-06-30&amp;branch_id=24&amp;chart_of_account_id=87674" TargetMode="External"/><Relationship Id="rId273" Type="http://schemas.openxmlformats.org/officeDocument/2006/relationships/hyperlink" Target="https://meatophum.biz/report/accounting/account_statement?start_date=2026-06-01&amp;end_date=2026-06-30&amp;branch_id=24&amp;chart_of_account_id=87614" TargetMode="External"/><Relationship Id="rId329" Type="http://schemas.openxmlformats.org/officeDocument/2006/relationships/hyperlink" Target="https://meatophum.biz/report/accounting/account_statement?start_date=2026-07-01&amp;end_date=2026-07-31&amp;branch_id=24&amp;chart_of_account_id=87784" TargetMode="External"/><Relationship Id="rId68" Type="http://schemas.openxmlformats.org/officeDocument/2006/relationships/hyperlink" Target="https://meatophum.biz/report/accounting/account_statement?start_date=2026-04-01&amp;end_date=2026-04-30&amp;branch_id=24&amp;chart_of_account_id=87613" TargetMode="External"/><Relationship Id="rId133" Type="http://schemas.openxmlformats.org/officeDocument/2006/relationships/hyperlink" Target="https://meatophum.biz/report/accounting/account_statement?start_date=2026-05-01&amp;end_date=2026-05-31&amp;branch_id=24&amp;chart_of_account_id=87766" TargetMode="External"/><Relationship Id="rId175" Type="http://schemas.openxmlformats.org/officeDocument/2006/relationships/hyperlink" Target="https://meatophum.biz/report/accounting/account_statement?start_date=2026-05-01&amp;end_date=2026-05-31&amp;branch_id=24&amp;chart_of_account_id=87750" TargetMode="External"/><Relationship Id="rId340" Type="http://schemas.openxmlformats.org/officeDocument/2006/relationships/hyperlink" Target="https://meatophum.biz/report/accounting/account_statement?start_date=2026-07-01&amp;end_date=2026-07-31&amp;branch_id=24&amp;chart_of_account_id=87797" TargetMode="External"/><Relationship Id="rId200" Type="http://schemas.openxmlformats.org/officeDocument/2006/relationships/hyperlink" Target="https://meatophum.biz/report/accounting/account_statement?start_date=2026-05-01&amp;end_date=2026-05-31&amp;branch_id=24&amp;chart_of_account_id=87892" TargetMode="External"/><Relationship Id="rId382" Type="http://schemas.openxmlformats.org/officeDocument/2006/relationships/hyperlink" Target="https://meatophum.biz/report/accounting/account_statement?start_date=2026-07-01&amp;end_date=2026-07-31&amp;branch_id=24&amp;chart_of_account_id=88581" TargetMode="External"/><Relationship Id="rId242" Type="http://schemas.openxmlformats.org/officeDocument/2006/relationships/hyperlink" Target="https://meatophum.biz/report/accounting/account_statement?start_date=2026-06-01&amp;end_date=2026-06-30&amp;branch_id=24&amp;chart_of_account_id=87766" TargetMode="External"/><Relationship Id="rId284" Type="http://schemas.openxmlformats.org/officeDocument/2006/relationships/hyperlink" Target="https://meatophum.biz/report/accounting/account_statement?start_date=2026-06-01&amp;end_date=2026-06-30&amp;branch_id=24&amp;chart_of_account_id=87613" TargetMode="External"/><Relationship Id="rId37" Type="http://schemas.openxmlformats.org/officeDocument/2006/relationships/hyperlink" Target="https://meatophum.biz/report/accounting/account_statement?start_date=2026-04-01&amp;end_date=2026-04-30&amp;branch_id=24&amp;chart_of_account_id=87417" TargetMode="External"/><Relationship Id="rId79" Type="http://schemas.openxmlformats.org/officeDocument/2006/relationships/hyperlink" Target="https://meatophum.biz/report/accounting/account_statement?start_date=2026-04-01&amp;end_date=2026-04-30&amp;branch_id=24&amp;chart_of_account_id=87672" TargetMode="External"/><Relationship Id="rId102" Type="http://schemas.openxmlformats.org/officeDocument/2006/relationships/hyperlink" Target="https://meatophum.biz/report/accounting/account_statement?start_date=2026-05-01&amp;end_date=2026-05-31&amp;branch_id=24&amp;chart_of_account_id=86673" TargetMode="External"/><Relationship Id="rId144" Type="http://schemas.openxmlformats.org/officeDocument/2006/relationships/hyperlink" Target="https://meatophum.biz/report/accounting/account_statement?start_date=2026-05-01&amp;end_date=2026-05-31&amp;branch_id=24&amp;chart_of_account_id=87870" TargetMode="External"/><Relationship Id="rId90" Type="http://schemas.openxmlformats.org/officeDocument/2006/relationships/hyperlink" Target="https://meatophum.biz/report/accounting/account_statement?start_date=2026-05-01&amp;end_date=2026-05-31&amp;branch_id=24&amp;chart_of_account_id=86813" TargetMode="External"/><Relationship Id="rId186" Type="http://schemas.openxmlformats.org/officeDocument/2006/relationships/hyperlink" Target="https://meatophum.biz/report/accounting/account_statement?start_date=2026-05-01&amp;end_date=2026-05-31&amp;branch_id=24&amp;chart_of_account_id=87672" TargetMode="External"/><Relationship Id="rId351" Type="http://schemas.openxmlformats.org/officeDocument/2006/relationships/hyperlink" Target="https://meatophum.biz/report/accounting/account_statement?start_date=2026-07-01&amp;end_date=2026-07-31&amp;branch_id=24&amp;chart_of_account_id=87591" TargetMode="External"/><Relationship Id="rId393" Type="http://schemas.openxmlformats.org/officeDocument/2006/relationships/hyperlink" Target="https://meatophum.biz/report/accounting/account_statement?start_date=2026-07-01&amp;end_date=2026-07-31&amp;branch_id=24&amp;chart_of_account_id=87415" TargetMode="External"/><Relationship Id="rId407" Type="http://schemas.openxmlformats.org/officeDocument/2006/relationships/hyperlink" Target="https://meatophum.biz/report/accounting/account_statement?start_date=2026-07-01&amp;end_date=2026-07-31&amp;branch_id=24&amp;chart_of_account_id=87985" TargetMode="External"/><Relationship Id="rId211" Type="http://schemas.openxmlformats.org/officeDocument/2006/relationships/hyperlink" Target="https://meatophum.biz/report/accounting/account_statement?start_date=2026-06-01&amp;end_date=2026-06-30&amp;branch_id=24&amp;chart_of_account_id=87149" TargetMode="External"/><Relationship Id="rId253" Type="http://schemas.openxmlformats.org/officeDocument/2006/relationships/hyperlink" Target="https://meatophum.biz/report/accounting/account_statement?start_date=2026-06-01&amp;end_date=2026-06-30&amp;branch_id=24&amp;chart_of_account_id=87417" TargetMode="External"/><Relationship Id="rId295" Type="http://schemas.openxmlformats.org/officeDocument/2006/relationships/hyperlink" Target="https://meatophum.biz/report/accounting/account_statement?start_date=2026-06-01&amp;end_date=2026-06-30&amp;branch_id=24&amp;chart_of_account_id=87782" TargetMode="External"/><Relationship Id="rId309" Type="http://schemas.openxmlformats.org/officeDocument/2006/relationships/hyperlink" Target="https://meatophum.biz/report/accounting/account_statement?start_date=2026-07-01&amp;end_date=2026-07-31&amp;branch_id=24&amp;chart_of_account_id=86813" TargetMode="External"/><Relationship Id="rId48" Type="http://schemas.openxmlformats.org/officeDocument/2006/relationships/hyperlink" Target="https://meatophum.biz/report/accounting/account_statement?start_date=2026-04-01&amp;end_date=2026-04-30&amp;branch_id=24&amp;chart_of_account_id=87514" TargetMode="External"/><Relationship Id="rId113" Type="http://schemas.openxmlformats.org/officeDocument/2006/relationships/hyperlink" Target="https://meatophum.biz/report/accounting/account_statement?start_date=2026-05-01&amp;end_date=2026-05-31&amp;branch_id=24&amp;chart_of_account_id=87798" TargetMode="External"/><Relationship Id="rId320" Type="http://schemas.openxmlformats.org/officeDocument/2006/relationships/hyperlink" Target="https://meatophum.biz/report/accounting/account_statement?start_date=2026-07-01&amp;end_date=2026-07-31&amp;branch_id=24&amp;chart_of_account_id=87278" TargetMode="External"/><Relationship Id="rId155" Type="http://schemas.openxmlformats.org/officeDocument/2006/relationships/hyperlink" Target="https://meatophum.biz/report/accounting/account_statement?start_date=2026-05-01&amp;end_date=2026-05-31&amp;branch_id=24&amp;chart_of_account_id=87517" TargetMode="External"/><Relationship Id="rId197" Type="http://schemas.openxmlformats.org/officeDocument/2006/relationships/hyperlink" Target="https://meatophum.biz/report/accounting/account_statement?start_date=2026-05-01&amp;end_date=2026-05-31&amp;branch_id=24&amp;chart_of_account_id=87892" TargetMode="External"/><Relationship Id="rId362" Type="http://schemas.openxmlformats.org/officeDocument/2006/relationships/hyperlink" Target="https://meatophum.biz/report/accounting/account_statement?start_date=2026-07-01&amp;end_date=2026-07-31&amp;branch_id=24&amp;chart_of_account_id=87870" TargetMode="External"/><Relationship Id="rId418" Type="http://schemas.openxmlformats.org/officeDocument/2006/relationships/hyperlink" Target="https://meatophum.biz/report/accounting/account_statement?start_date=2026-07-01&amp;end_date=2026-07-31&amp;branch_id=24&amp;chart_of_account_id=101460" TargetMode="External"/></Relationships>
</file>

<file path=xl/worksheets/_rels/sheet27.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6-01&amp;end_date=2026-06-30&amp;branch_id=26&amp;chart_of_account_id=101355" TargetMode="External"/><Relationship Id="rId21" Type="http://schemas.openxmlformats.org/officeDocument/2006/relationships/hyperlink" Target="https://meatophum.biz/report/accounting/account_statement?start_date=2026-04-01&amp;end_date=2026-04-30&amp;branch_id=26&amp;chart_of_account_id=96122" TargetMode="External"/><Relationship Id="rId42" Type="http://schemas.openxmlformats.org/officeDocument/2006/relationships/hyperlink" Target="https://meatophum.biz/report/accounting/account_statement?start_date=2026-04-01&amp;end_date=2026-04-30&amp;branch_id=26&amp;chart_of_account_id=95944" TargetMode="External"/><Relationship Id="rId63" Type="http://schemas.openxmlformats.org/officeDocument/2006/relationships/hyperlink" Target="https://meatophum.biz/report/accounting/account_statement?start_date=2026-05-01&amp;end_date=2026-05-31&amp;branch_id=26&amp;chart_of_account_id=101355" TargetMode="External"/><Relationship Id="rId84" Type="http://schemas.openxmlformats.org/officeDocument/2006/relationships/hyperlink" Target="https://meatophum.biz/report/accounting/account_statement?start_date=2026-05-01&amp;end_date=2026-05-31&amp;branch_id=26&amp;chart_of_account_id=96144" TargetMode="External"/><Relationship Id="rId138" Type="http://schemas.openxmlformats.org/officeDocument/2006/relationships/hyperlink" Target="https://meatophum.biz/report/accounting/account_statement?start_date=2026-06-01&amp;end_date=2026-06-30&amp;branch_id=26&amp;chart_of_account_id=96315" TargetMode="External"/><Relationship Id="rId159" Type="http://schemas.openxmlformats.org/officeDocument/2006/relationships/hyperlink" Target="https://meatophum.biz/report/accounting/account_statement?start_date=2026-06-01&amp;end_date=2026-06-30&amp;branch_id=26&amp;chart_of_account_id=96205" TargetMode="External"/><Relationship Id="rId170" Type="http://schemas.openxmlformats.org/officeDocument/2006/relationships/hyperlink" Target="https://meatophum.biz/report/accounting/account_statement?start_date=2026-06-01&amp;end_date=2026-06-30&amp;branch_id=26&amp;chart_of_account_id=97115" TargetMode="External"/><Relationship Id="rId191" Type="http://schemas.openxmlformats.org/officeDocument/2006/relationships/hyperlink" Target="https://meatophum.biz/report/accounting/account_statement?start_date=2026-07-01&amp;end_date=2026-07-31&amp;branch_id=26&amp;chart_of_account_id=97110" TargetMode="External"/><Relationship Id="rId205" Type="http://schemas.openxmlformats.org/officeDocument/2006/relationships/hyperlink" Target="https://meatophum.biz/report/accounting/account_statement?start_date=2026-07-01&amp;end_date=2026-07-31&amp;branch_id=26&amp;chart_of_account_id=96315" TargetMode="External"/><Relationship Id="rId226" Type="http://schemas.openxmlformats.org/officeDocument/2006/relationships/hyperlink" Target="https://meatophum.biz/report/accounting/account_statement?start_date=2026-07-01&amp;end_date=2026-07-31&amp;branch_id=26&amp;chart_of_account_id=96205" TargetMode="External"/><Relationship Id="rId247" Type="http://schemas.openxmlformats.org/officeDocument/2006/relationships/hyperlink" Target="https://meatophum.biz/report/accounting/account_statement?start_date=2026-07-01&amp;end_date=2026-07-31&amp;branch_id=26&amp;chart_of_account_id=101356" TargetMode="External"/><Relationship Id="rId107" Type="http://schemas.openxmlformats.org/officeDocument/2006/relationships/hyperlink" Target="https://meatophum.biz/report/accounting/account_statement?start_date=2026-05-01&amp;end_date=2026-05-31&amp;branch_id=26&amp;chart_of_account_id=97115" TargetMode="External"/><Relationship Id="rId11" Type="http://schemas.openxmlformats.org/officeDocument/2006/relationships/hyperlink" Target="https://meatophum.biz/report/accounting/account_statement?start_date=2026-04-01&amp;end_date=2026-04-30&amp;branch_id=26&amp;chart_of_account_id=96401" TargetMode="External"/><Relationship Id="rId32" Type="http://schemas.openxmlformats.org/officeDocument/2006/relationships/hyperlink" Target="https://meatophum.biz/report/accounting/account_statement?start_date=2026-04-01&amp;end_date=2026-04-30&amp;branch_id=26&amp;chart_of_account_id=96144" TargetMode="External"/><Relationship Id="rId53" Type="http://schemas.openxmlformats.org/officeDocument/2006/relationships/hyperlink" Target="https://meatophum.biz/report/accounting/account_statement?start_date=2026-04-01&amp;end_date=2026-04-30&amp;branch_id=26&amp;chart_of_account_id=101356" TargetMode="External"/><Relationship Id="rId74" Type="http://schemas.openxmlformats.org/officeDocument/2006/relationships/hyperlink" Target="https://meatophum.biz/report/accounting/account_statement?start_date=2026-05-01&amp;end_date=2026-05-31&amp;branch_id=26&amp;chart_of_account_id=96122" TargetMode="External"/><Relationship Id="rId128" Type="http://schemas.openxmlformats.org/officeDocument/2006/relationships/hyperlink" Target="https://meatophum.biz/report/accounting/account_statement?start_date=2026-06-01&amp;end_date=2026-06-30&amp;branch_id=26&amp;chart_of_account_id=97110" TargetMode="External"/><Relationship Id="rId149" Type="http://schemas.openxmlformats.org/officeDocument/2006/relationships/hyperlink" Target="https://meatophum.biz/report/accounting/account_statement?start_date=2026-06-01&amp;end_date=2026-06-30&amp;branch_id=26&amp;chart_of_account_id=96147" TargetMode="External"/><Relationship Id="rId5" Type="http://schemas.openxmlformats.org/officeDocument/2006/relationships/hyperlink" Target="https://meatophum.biz/report/accounting/account_statement?start_date=2026-04-01&amp;end_date=2026-04-30&amp;branch_id=26&amp;chart_of_account_id=101355" TargetMode="External"/><Relationship Id="rId95" Type="http://schemas.openxmlformats.org/officeDocument/2006/relationships/hyperlink" Target="https://meatophum.biz/report/accounting/account_statement?start_date=2026-05-01&amp;end_date=2026-05-31&amp;branch_id=26&amp;chart_of_account_id=96145" TargetMode="External"/><Relationship Id="rId160" Type="http://schemas.openxmlformats.org/officeDocument/2006/relationships/hyperlink" Target="https://meatophum.biz/report/accounting/account_statement?start_date=2026-06-01&amp;end_date=2026-06-30&amp;branch_id=26&amp;chart_of_account_id=96205" TargetMode="External"/><Relationship Id="rId181" Type="http://schemas.openxmlformats.org/officeDocument/2006/relationships/hyperlink" Target="https://meatophum.biz/report/accounting/account_statement?start_date=2026-07-01&amp;end_date=2026-07-31&amp;branch_id=26&amp;chart_of_account_id=101355" TargetMode="External"/><Relationship Id="rId216" Type="http://schemas.openxmlformats.org/officeDocument/2006/relationships/hyperlink" Target="https://meatophum.biz/report/accounting/account_statement?start_date=2026-07-01&amp;end_date=2026-07-31&amp;branch_id=26&amp;chart_of_account_id=96144" TargetMode="External"/><Relationship Id="rId237" Type="http://schemas.openxmlformats.org/officeDocument/2006/relationships/hyperlink" Target="https://meatophum.biz/report/accounting/account_statement?start_date=2026-07-01&amp;end_date=2026-07-31&amp;branch_id=26&amp;chart_of_account_id=95948" TargetMode="External"/><Relationship Id="rId22" Type="http://schemas.openxmlformats.org/officeDocument/2006/relationships/hyperlink" Target="https://meatophum.biz/report/accounting/account_statement?start_date=2026-04-01&amp;end_date=2026-04-30&amp;branch_id=26&amp;chart_of_account_id=96122" TargetMode="External"/><Relationship Id="rId43" Type="http://schemas.openxmlformats.org/officeDocument/2006/relationships/hyperlink" Target="https://meatophum.biz/report/accounting/account_statement?start_date=2026-04-01&amp;end_date=2026-04-30&amp;branch_id=26&amp;chart_of_account_id=95944" TargetMode="External"/><Relationship Id="rId64" Type="http://schemas.openxmlformats.org/officeDocument/2006/relationships/hyperlink" Target="https://meatophum.biz/report/accounting/account_statement?start_date=2026-05-01&amp;end_date=2026-05-31&amp;branch_id=26&amp;chart_of_account_id=101355" TargetMode="External"/><Relationship Id="rId118" Type="http://schemas.openxmlformats.org/officeDocument/2006/relationships/hyperlink" Target="https://meatophum.biz/report/accounting/account_statement?start_date=2026-06-01&amp;end_date=2026-06-30&amp;branch_id=26&amp;chart_of_account_id=101355" TargetMode="External"/><Relationship Id="rId139" Type="http://schemas.openxmlformats.org/officeDocument/2006/relationships/hyperlink" Target="https://meatophum.biz/report/accounting/account_statement?start_date=2026-06-01&amp;end_date=2026-06-30&amp;branch_id=26&amp;chart_of_account_id=96315" TargetMode="External"/><Relationship Id="rId85" Type="http://schemas.openxmlformats.org/officeDocument/2006/relationships/hyperlink" Target="https://meatophum.biz/report/accounting/account_statement?start_date=2026-05-01&amp;end_date=2026-05-31&amp;branch_id=26&amp;chart_of_account_id=96147" TargetMode="External"/><Relationship Id="rId150" Type="http://schemas.openxmlformats.org/officeDocument/2006/relationships/hyperlink" Target="https://meatophum.biz/report/accounting/account_statement?start_date=2026-06-01&amp;end_date=2026-06-30&amp;branch_id=26&amp;chart_of_account_id=96147" TargetMode="External"/><Relationship Id="rId171" Type="http://schemas.openxmlformats.org/officeDocument/2006/relationships/hyperlink" Target="https://meatophum.biz/report/accounting/account_statement?start_date=2026-06-01&amp;end_date=2026-06-30&amp;branch_id=26&amp;chart_of_account_id=97115" TargetMode="External"/><Relationship Id="rId192" Type="http://schemas.openxmlformats.org/officeDocument/2006/relationships/hyperlink" Target="https://meatophum.biz/report/accounting/account_statement?start_date=2026-07-01&amp;end_date=2026-07-31&amp;branch_id=26&amp;chart_of_account_id=97110" TargetMode="External"/><Relationship Id="rId206" Type="http://schemas.openxmlformats.org/officeDocument/2006/relationships/hyperlink" Target="https://meatophum.biz/report/accounting/account_statement?start_date=2026-07-01&amp;end_date=2026-07-31&amp;branch_id=26&amp;chart_of_account_id=96315" TargetMode="External"/><Relationship Id="rId227" Type="http://schemas.openxmlformats.org/officeDocument/2006/relationships/hyperlink" Target="https://meatophum.biz/report/accounting/account_statement?start_date=2026-07-01&amp;end_date=2026-07-31&amp;branch_id=26&amp;chart_of_account_id=96205" TargetMode="External"/><Relationship Id="rId248" Type="http://schemas.openxmlformats.org/officeDocument/2006/relationships/hyperlink" Target="https://meatophum.biz/report/accounting/account_statement?start_date=2026-07-01&amp;end_date=2026-07-31&amp;branch_id=26&amp;chart_of_account_id=101356" TargetMode="External"/><Relationship Id="rId12" Type="http://schemas.openxmlformats.org/officeDocument/2006/relationships/hyperlink" Target="https://meatophum.biz/report/accounting/account_statement?start_date=2026-04-01&amp;end_date=2026-04-30&amp;branch_id=26&amp;chart_of_account_id=96401" TargetMode="External"/><Relationship Id="rId33" Type="http://schemas.openxmlformats.org/officeDocument/2006/relationships/hyperlink" Target="https://meatophum.biz/report/accounting/account_statement?start_date=2026-04-01&amp;end_date=2026-04-30&amp;branch_id=26&amp;chart_of_account_id=96147" TargetMode="External"/><Relationship Id="rId108" Type="http://schemas.openxmlformats.org/officeDocument/2006/relationships/hyperlink" Target="https://meatophum.biz/report/accounting/account_statement?start_date=2026-05-01&amp;end_date=2026-05-31&amp;branch_id=26&amp;chart_of_account_id=97115" TargetMode="External"/><Relationship Id="rId129" Type="http://schemas.openxmlformats.org/officeDocument/2006/relationships/hyperlink" Target="https://meatophum.biz/report/accounting/account_statement?start_date=2026-06-01&amp;end_date=2026-06-30&amp;branch_id=26&amp;chart_of_account_id=96096" TargetMode="External"/><Relationship Id="rId54" Type="http://schemas.openxmlformats.org/officeDocument/2006/relationships/hyperlink" Target="https://meatophum.biz/report/accounting/account_statement?start_date=2026-04-01&amp;end_date=2026-04-30&amp;branch_id=26&amp;chart_of_account_id=101356" TargetMode="External"/><Relationship Id="rId75" Type="http://schemas.openxmlformats.org/officeDocument/2006/relationships/hyperlink" Target="https://meatophum.biz/report/accounting/account_statement?start_date=2026-05-01&amp;end_date=2026-05-31&amp;branch_id=26&amp;chart_of_account_id=96122" TargetMode="External"/><Relationship Id="rId96" Type="http://schemas.openxmlformats.org/officeDocument/2006/relationships/hyperlink" Target="https://meatophum.biz/report/accounting/account_statement?start_date=2026-05-01&amp;end_date=2026-05-31&amp;branch_id=26&amp;chart_of_account_id=96145" TargetMode="External"/><Relationship Id="rId140" Type="http://schemas.openxmlformats.org/officeDocument/2006/relationships/hyperlink" Target="https://meatophum.biz/report/accounting/account_statement?start_date=2026-06-01&amp;end_date=2026-06-30&amp;branch_id=26&amp;chart_of_account_id=96315" TargetMode="External"/><Relationship Id="rId161" Type="http://schemas.openxmlformats.org/officeDocument/2006/relationships/hyperlink" Target="https://meatophum.biz/report/accounting/account_statement?start_date=2026-06-01&amp;end_date=2026-06-30&amp;branch_id=26&amp;chart_of_account_id=95944" TargetMode="External"/><Relationship Id="rId182" Type="http://schemas.openxmlformats.org/officeDocument/2006/relationships/hyperlink" Target="https://meatophum.biz/report/accounting/account_statement?start_date=2026-07-01&amp;end_date=2026-07-31&amp;branch_id=26&amp;chart_of_account_id=101355" TargetMode="External"/><Relationship Id="rId217" Type="http://schemas.openxmlformats.org/officeDocument/2006/relationships/hyperlink" Target="https://meatophum.biz/report/accounting/account_statement?start_date=2026-07-01&amp;end_date=2026-07-31&amp;branch_id=26&amp;chart_of_account_id=96147" TargetMode="External"/><Relationship Id="rId6" Type="http://schemas.openxmlformats.org/officeDocument/2006/relationships/hyperlink" Target="https://meatophum.biz/report/accounting/account_statement?start_date=2026-04-01&amp;end_date=2026-04-30&amp;branch_id=26&amp;chart_of_account_id=101355" TargetMode="External"/><Relationship Id="rId238" Type="http://schemas.openxmlformats.org/officeDocument/2006/relationships/hyperlink" Target="https://meatophum.biz/report/accounting/account_statement?start_date=2026-07-01&amp;end_date=2026-07-31&amp;branch_id=26&amp;chart_of_account_id=95948" TargetMode="External"/><Relationship Id="rId23" Type="http://schemas.openxmlformats.org/officeDocument/2006/relationships/hyperlink" Target="https://meatophum.biz/report/accounting/account_statement?start_date=2026-04-01&amp;end_date=2026-04-30&amp;branch_id=26&amp;chart_of_account_id=96122" TargetMode="External"/><Relationship Id="rId119" Type="http://schemas.openxmlformats.org/officeDocument/2006/relationships/hyperlink" Target="https://meatophum.biz/report/accounting/account_statement?start_date=2026-06-01&amp;end_date=2026-06-30&amp;branch_id=26&amp;chart_of_account_id=101355" TargetMode="External"/><Relationship Id="rId44" Type="http://schemas.openxmlformats.org/officeDocument/2006/relationships/hyperlink" Target="https://meatophum.biz/report/accounting/account_statement?start_date=2026-04-01&amp;end_date=2026-04-30&amp;branch_id=26&amp;chart_of_account_id=95944" TargetMode="External"/><Relationship Id="rId65" Type="http://schemas.openxmlformats.org/officeDocument/2006/relationships/hyperlink" Target="https://meatophum.biz/report/accounting/account_statement?start_date=2026-05-01&amp;end_date=2026-05-31&amp;branch_id=26&amp;chart_of_account_id=96401" TargetMode="External"/><Relationship Id="rId86" Type="http://schemas.openxmlformats.org/officeDocument/2006/relationships/hyperlink" Target="https://meatophum.biz/report/accounting/account_statement?start_date=2026-05-01&amp;end_date=2026-05-31&amp;branch_id=26&amp;chart_of_account_id=96147" TargetMode="External"/><Relationship Id="rId130" Type="http://schemas.openxmlformats.org/officeDocument/2006/relationships/hyperlink" Target="https://meatophum.biz/report/accounting/account_statement?start_date=2026-06-01&amp;end_date=2026-06-30&amp;branch_id=26&amp;chart_of_account_id=96096" TargetMode="External"/><Relationship Id="rId151" Type="http://schemas.openxmlformats.org/officeDocument/2006/relationships/hyperlink" Target="https://meatophum.biz/report/accounting/account_statement?start_date=2026-06-01&amp;end_date=2026-06-30&amp;branch_id=26&amp;chart_of_account_id=96147" TargetMode="External"/><Relationship Id="rId172" Type="http://schemas.openxmlformats.org/officeDocument/2006/relationships/hyperlink" Target="https://meatophum.biz/report/accounting/account_statement?start_date=2026-06-01&amp;end_date=2026-06-30&amp;branch_id=26&amp;chart_of_account_id=97115" TargetMode="External"/><Relationship Id="rId193" Type="http://schemas.openxmlformats.org/officeDocument/2006/relationships/hyperlink" Target="https://meatophum.biz/report/accounting/account_statement?start_date=2026-07-01&amp;end_date=2026-07-31&amp;branch_id=26&amp;chart_of_account_id=96096" TargetMode="External"/><Relationship Id="rId207" Type="http://schemas.openxmlformats.org/officeDocument/2006/relationships/hyperlink" Target="https://meatophum.biz/report/accounting/account_statement?start_date=2026-07-01&amp;end_date=2026-07-31&amp;branch_id=26&amp;chart_of_account_id=96315" TargetMode="External"/><Relationship Id="rId228" Type="http://schemas.openxmlformats.org/officeDocument/2006/relationships/hyperlink" Target="https://meatophum.biz/report/accounting/account_statement?start_date=2026-07-01&amp;end_date=2026-07-31&amp;branch_id=26&amp;chart_of_account_id=96205" TargetMode="External"/><Relationship Id="rId249" Type="http://schemas.openxmlformats.org/officeDocument/2006/relationships/hyperlink" Target="https://meatophum.biz/report/accounting/account_statement?start_date=2026-07-01&amp;end_date=2026-07-31&amp;branch_id=26&amp;chart_of_account_id=95988" TargetMode="External"/><Relationship Id="rId13" Type="http://schemas.openxmlformats.org/officeDocument/2006/relationships/hyperlink" Target="https://meatophum.biz/report/accounting/account_statement?start_date=2026-04-01&amp;end_date=2026-04-30&amp;branch_id=26&amp;chart_of_account_id=97110" TargetMode="External"/><Relationship Id="rId109" Type="http://schemas.openxmlformats.org/officeDocument/2006/relationships/hyperlink" Target="https://meatophum.biz/report/accounting/account_statement?start_date=2026-05-01&amp;end_date=2026-05-31&amp;branch_id=26&amp;chart_of_account_id=101356" TargetMode="External"/><Relationship Id="rId34" Type="http://schemas.openxmlformats.org/officeDocument/2006/relationships/hyperlink" Target="https://meatophum.biz/report/accounting/account_statement?start_date=2026-04-01&amp;end_date=2026-04-30&amp;branch_id=26&amp;chart_of_account_id=96147" TargetMode="External"/><Relationship Id="rId55" Type="http://schemas.openxmlformats.org/officeDocument/2006/relationships/hyperlink" Target="https://meatophum.biz/report/accounting/account_statement?start_date=2026-04-01&amp;end_date=2026-04-30&amp;branch_id=26&amp;chart_of_account_id=101356" TargetMode="External"/><Relationship Id="rId76" Type="http://schemas.openxmlformats.org/officeDocument/2006/relationships/hyperlink" Target="https://meatophum.biz/report/accounting/account_statement?start_date=2026-05-01&amp;end_date=2026-05-31&amp;branch_id=26&amp;chart_of_account_id=96122" TargetMode="External"/><Relationship Id="rId97" Type="http://schemas.openxmlformats.org/officeDocument/2006/relationships/hyperlink" Target="https://meatophum.biz/report/accounting/account_statement?start_date=2026-05-01&amp;end_date=2026-05-31&amp;branch_id=26&amp;chart_of_account_id=95944" TargetMode="External"/><Relationship Id="rId120" Type="http://schemas.openxmlformats.org/officeDocument/2006/relationships/hyperlink" Target="https://meatophum.biz/report/accounting/account_statement?start_date=2026-06-01&amp;end_date=2026-06-30&amp;branch_id=26&amp;chart_of_account_id=101355" TargetMode="External"/><Relationship Id="rId141" Type="http://schemas.openxmlformats.org/officeDocument/2006/relationships/hyperlink" Target="https://meatophum.biz/report/accounting/account_statement?start_date=2026-06-01&amp;end_date=2026-06-30&amp;branch_id=26&amp;chart_of_account_id=96297" TargetMode="External"/><Relationship Id="rId7" Type="http://schemas.openxmlformats.org/officeDocument/2006/relationships/hyperlink" Target="https://meatophum.biz/report/accounting/account_statement?start_date=2026-04-01&amp;end_date=2026-04-30&amp;branch_id=26&amp;chart_of_account_id=101355" TargetMode="External"/><Relationship Id="rId162" Type="http://schemas.openxmlformats.org/officeDocument/2006/relationships/hyperlink" Target="https://meatophum.biz/report/accounting/account_statement?start_date=2026-06-01&amp;end_date=2026-06-30&amp;branch_id=26&amp;chart_of_account_id=95944" TargetMode="External"/><Relationship Id="rId183" Type="http://schemas.openxmlformats.org/officeDocument/2006/relationships/hyperlink" Target="https://meatophum.biz/report/accounting/account_statement?start_date=2026-07-01&amp;end_date=2026-07-31&amp;branch_id=26&amp;chart_of_account_id=101355" TargetMode="External"/><Relationship Id="rId218" Type="http://schemas.openxmlformats.org/officeDocument/2006/relationships/hyperlink" Target="https://meatophum.biz/report/accounting/account_statement?start_date=2026-07-01&amp;end_date=2026-07-31&amp;branch_id=26&amp;chart_of_account_id=96147" TargetMode="External"/><Relationship Id="rId239" Type="http://schemas.openxmlformats.org/officeDocument/2006/relationships/hyperlink" Target="https://meatophum.biz/report/accounting/account_statement?start_date=2026-07-01&amp;end_date=2026-07-31&amp;branch_id=26&amp;chart_of_account_id=95948" TargetMode="External"/><Relationship Id="rId250" Type="http://schemas.openxmlformats.org/officeDocument/2006/relationships/hyperlink" Target="https://meatophum.biz/report/accounting/account_statement?start_date=2026-07-01&amp;end_date=2026-07-31&amp;branch_id=26&amp;chart_of_account_id=95988" TargetMode="External"/><Relationship Id="rId24" Type="http://schemas.openxmlformats.org/officeDocument/2006/relationships/hyperlink" Target="https://meatophum.biz/report/accounting/account_statement?start_date=2026-04-01&amp;end_date=2026-04-30&amp;branch_id=26&amp;chart_of_account_id=96122" TargetMode="External"/><Relationship Id="rId45" Type="http://schemas.openxmlformats.org/officeDocument/2006/relationships/hyperlink" Target="https://meatophum.biz/report/accounting/account_statement?start_date=2026-04-01&amp;end_date=2026-04-30&amp;branch_id=26&amp;chart_of_account_id=95948" TargetMode="External"/><Relationship Id="rId66" Type="http://schemas.openxmlformats.org/officeDocument/2006/relationships/hyperlink" Target="https://meatophum.biz/report/accounting/account_statement?start_date=2026-05-01&amp;end_date=2026-05-31&amp;branch_id=26&amp;chart_of_account_id=96401" TargetMode="External"/><Relationship Id="rId87" Type="http://schemas.openxmlformats.org/officeDocument/2006/relationships/hyperlink" Target="https://meatophum.biz/report/accounting/account_statement?start_date=2026-05-01&amp;end_date=2026-05-31&amp;branch_id=26&amp;chart_of_account_id=96147" TargetMode="External"/><Relationship Id="rId110" Type="http://schemas.openxmlformats.org/officeDocument/2006/relationships/hyperlink" Target="https://meatophum.biz/report/accounting/account_statement?start_date=2026-05-01&amp;end_date=2026-05-31&amp;branch_id=26&amp;chart_of_account_id=101356" TargetMode="External"/><Relationship Id="rId131" Type="http://schemas.openxmlformats.org/officeDocument/2006/relationships/hyperlink" Target="https://meatophum.biz/report/accounting/account_statement?start_date=2026-06-01&amp;end_date=2026-06-30&amp;branch_id=26&amp;chart_of_account_id=96096" TargetMode="External"/><Relationship Id="rId152" Type="http://schemas.openxmlformats.org/officeDocument/2006/relationships/hyperlink" Target="https://meatophum.biz/report/accounting/account_statement?start_date=2026-06-01&amp;end_date=2026-06-30&amp;branch_id=26&amp;chart_of_account_id=96147" TargetMode="External"/><Relationship Id="rId173" Type="http://schemas.openxmlformats.org/officeDocument/2006/relationships/hyperlink" Target="https://meatophum.biz/report/accounting/account_statement?start_date=2026-06-01&amp;end_date=2026-06-30&amp;branch_id=26&amp;chart_of_account_id=101356" TargetMode="External"/><Relationship Id="rId194" Type="http://schemas.openxmlformats.org/officeDocument/2006/relationships/hyperlink" Target="https://meatophum.biz/report/accounting/account_statement?start_date=2026-07-01&amp;end_date=2026-07-31&amp;branch_id=26&amp;chart_of_account_id=96096" TargetMode="External"/><Relationship Id="rId208" Type="http://schemas.openxmlformats.org/officeDocument/2006/relationships/hyperlink" Target="https://meatophum.biz/report/accounting/account_statement?start_date=2026-07-01&amp;end_date=2026-07-31&amp;branch_id=26&amp;chart_of_account_id=96315" TargetMode="External"/><Relationship Id="rId229" Type="http://schemas.openxmlformats.org/officeDocument/2006/relationships/hyperlink" Target="https://meatophum.biz/report/accounting/account_statement?start_date=2026-07-01&amp;end_date=2026-07-31&amp;branch_id=26&amp;chart_of_account_id=96145" TargetMode="External"/><Relationship Id="rId240" Type="http://schemas.openxmlformats.org/officeDocument/2006/relationships/hyperlink" Target="https://meatophum.biz/report/accounting/account_statement?start_date=2026-07-01&amp;end_date=2026-07-31&amp;branch_id=26&amp;chart_of_account_id=95948" TargetMode="External"/><Relationship Id="rId14" Type="http://schemas.openxmlformats.org/officeDocument/2006/relationships/hyperlink" Target="https://meatophum.biz/report/accounting/account_statement?start_date=2026-04-01&amp;end_date=2026-04-30&amp;branch_id=26&amp;chart_of_account_id=97110" TargetMode="External"/><Relationship Id="rId35" Type="http://schemas.openxmlformats.org/officeDocument/2006/relationships/hyperlink" Target="https://meatophum.biz/report/accounting/account_statement?start_date=2026-04-01&amp;end_date=2026-04-30&amp;branch_id=26&amp;chart_of_account_id=96147" TargetMode="External"/><Relationship Id="rId56" Type="http://schemas.openxmlformats.org/officeDocument/2006/relationships/hyperlink" Target="https://meatophum.biz/report/accounting/account_statement?start_date=2026-04-01&amp;end_date=2026-04-30&amp;branch_id=26&amp;chart_of_account_id=101356" TargetMode="External"/><Relationship Id="rId77" Type="http://schemas.openxmlformats.org/officeDocument/2006/relationships/hyperlink" Target="https://meatophum.biz/report/accounting/account_statement?start_date=2026-05-01&amp;end_date=2026-05-31&amp;branch_id=26&amp;chart_of_account_id=96297" TargetMode="External"/><Relationship Id="rId100" Type="http://schemas.openxmlformats.org/officeDocument/2006/relationships/hyperlink" Target="https://meatophum.biz/report/accounting/account_statement?start_date=2026-05-01&amp;end_date=2026-05-31&amp;branch_id=26&amp;chart_of_account_id=95944" TargetMode="External"/><Relationship Id="rId8" Type="http://schemas.openxmlformats.org/officeDocument/2006/relationships/hyperlink" Target="https://meatophum.biz/report/accounting/account_statement?start_date=2026-04-01&amp;end_date=2026-04-30&amp;branch_id=26&amp;chart_of_account_id=101355" TargetMode="External"/><Relationship Id="rId98" Type="http://schemas.openxmlformats.org/officeDocument/2006/relationships/hyperlink" Target="https://meatophum.biz/report/accounting/account_statement?start_date=2026-05-01&amp;end_date=2026-05-31&amp;branch_id=26&amp;chart_of_account_id=95944" TargetMode="External"/><Relationship Id="rId121" Type="http://schemas.openxmlformats.org/officeDocument/2006/relationships/hyperlink" Target="https://meatophum.biz/report/accounting/account_statement?start_date=2026-06-01&amp;end_date=2026-06-30&amp;branch_id=26&amp;chart_of_account_id=96401" TargetMode="External"/><Relationship Id="rId142" Type="http://schemas.openxmlformats.org/officeDocument/2006/relationships/hyperlink" Target="https://meatophum.biz/report/accounting/account_statement?start_date=2026-06-01&amp;end_date=2026-06-30&amp;branch_id=26&amp;chart_of_account_id=96297" TargetMode="External"/><Relationship Id="rId163" Type="http://schemas.openxmlformats.org/officeDocument/2006/relationships/hyperlink" Target="https://meatophum.biz/report/accounting/account_statement?start_date=2026-06-01&amp;end_date=2026-06-30&amp;branch_id=26&amp;chart_of_account_id=95944" TargetMode="External"/><Relationship Id="rId184" Type="http://schemas.openxmlformats.org/officeDocument/2006/relationships/hyperlink" Target="https://meatophum.biz/report/accounting/account_statement?start_date=2026-07-01&amp;end_date=2026-07-31&amp;branch_id=26&amp;chart_of_account_id=101355" TargetMode="External"/><Relationship Id="rId219" Type="http://schemas.openxmlformats.org/officeDocument/2006/relationships/hyperlink" Target="https://meatophum.biz/report/accounting/account_statement?start_date=2026-07-01&amp;end_date=2026-07-31&amp;branch_id=26&amp;chart_of_account_id=96147" TargetMode="External"/><Relationship Id="rId230" Type="http://schemas.openxmlformats.org/officeDocument/2006/relationships/hyperlink" Target="https://meatophum.biz/report/accounting/account_statement?start_date=2026-07-01&amp;end_date=2026-07-31&amp;branch_id=26&amp;chart_of_account_id=96145" TargetMode="External"/><Relationship Id="rId251" Type="http://schemas.openxmlformats.org/officeDocument/2006/relationships/hyperlink" Target="https://meatophum.biz/report/accounting/account_statement?start_date=2026-07-01&amp;end_date=2026-07-31&amp;branch_id=26&amp;chart_of_account_id=95988" TargetMode="External"/><Relationship Id="rId25" Type="http://schemas.openxmlformats.org/officeDocument/2006/relationships/hyperlink" Target="https://meatophum.biz/report/accounting/account_statement?start_date=2026-04-01&amp;end_date=2026-04-30&amp;branch_id=26&amp;chart_of_account_id=96297" TargetMode="External"/><Relationship Id="rId46" Type="http://schemas.openxmlformats.org/officeDocument/2006/relationships/hyperlink" Target="https://meatophum.biz/report/accounting/account_statement?start_date=2026-04-01&amp;end_date=2026-04-30&amp;branch_id=26&amp;chart_of_account_id=95948" TargetMode="External"/><Relationship Id="rId67" Type="http://schemas.openxmlformats.org/officeDocument/2006/relationships/hyperlink" Target="https://meatophum.biz/report/accounting/account_statement?start_date=2026-05-01&amp;end_date=2026-05-31&amp;branch_id=26&amp;chart_of_account_id=96401" TargetMode="External"/><Relationship Id="rId88" Type="http://schemas.openxmlformats.org/officeDocument/2006/relationships/hyperlink" Target="https://meatophum.biz/report/accounting/account_statement?start_date=2026-05-01&amp;end_date=2026-05-31&amp;branch_id=26&amp;chart_of_account_id=96147" TargetMode="External"/><Relationship Id="rId111" Type="http://schemas.openxmlformats.org/officeDocument/2006/relationships/hyperlink" Target="https://meatophum.biz/report/accounting/account_statement?start_date=2026-05-01&amp;end_date=2026-05-31&amp;branch_id=26&amp;chart_of_account_id=101356" TargetMode="External"/><Relationship Id="rId132" Type="http://schemas.openxmlformats.org/officeDocument/2006/relationships/hyperlink" Target="https://meatophum.biz/report/accounting/account_statement?start_date=2026-06-01&amp;end_date=2026-06-30&amp;branch_id=26&amp;chart_of_account_id=96096" TargetMode="External"/><Relationship Id="rId153" Type="http://schemas.openxmlformats.org/officeDocument/2006/relationships/hyperlink" Target="https://meatophum.biz/report/accounting/account_statement?start_date=2026-06-01&amp;end_date=2026-06-30&amp;branch_id=26&amp;chart_of_account_id=97113" TargetMode="External"/><Relationship Id="rId174" Type="http://schemas.openxmlformats.org/officeDocument/2006/relationships/hyperlink" Target="https://meatophum.biz/report/accounting/account_statement?start_date=2026-06-01&amp;end_date=2026-06-30&amp;branch_id=26&amp;chart_of_account_id=101356" TargetMode="External"/><Relationship Id="rId195" Type="http://schemas.openxmlformats.org/officeDocument/2006/relationships/hyperlink" Target="https://meatophum.biz/report/accounting/account_statement?start_date=2026-07-01&amp;end_date=2026-07-31&amp;branch_id=26&amp;chart_of_account_id=96096" TargetMode="External"/><Relationship Id="rId209" Type="http://schemas.openxmlformats.org/officeDocument/2006/relationships/hyperlink" Target="https://meatophum.biz/report/accounting/account_statement?start_date=2026-07-01&amp;end_date=2026-07-31&amp;branch_id=26&amp;chart_of_account_id=96297" TargetMode="External"/><Relationship Id="rId220" Type="http://schemas.openxmlformats.org/officeDocument/2006/relationships/hyperlink" Target="https://meatophum.biz/report/accounting/account_statement?start_date=2026-07-01&amp;end_date=2026-07-31&amp;branch_id=26&amp;chart_of_account_id=96147" TargetMode="External"/><Relationship Id="rId241" Type="http://schemas.openxmlformats.org/officeDocument/2006/relationships/hyperlink" Target="https://meatophum.biz/report/accounting/account_statement?start_date=2026-07-01&amp;end_date=2026-07-31&amp;branch_id=26&amp;chart_of_account_id=97115" TargetMode="External"/><Relationship Id="rId15" Type="http://schemas.openxmlformats.org/officeDocument/2006/relationships/hyperlink" Target="https://meatophum.biz/report/accounting/account_statement?start_date=2026-04-01&amp;end_date=2026-04-30&amp;branch_id=26&amp;chart_of_account_id=97110" TargetMode="External"/><Relationship Id="rId36" Type="http://schemas.openxmlformats.org/officeDocument/2006/relationships/hyperlink" Target="https://meatophum.biz/report/accounting/account_statement?start_date=2026-04-01&amp;end_date=2026-04-30&amp;branch_id=26&amp;chart_of_account_id=96147" TargetMode="External"/><Relationship Id="rId57" Type="http://schemas.openxmlformats.org/officeDocument/2006/relationships/hyperlink" Target="https://meatophum.biz/report/accounting/account_statement?start_date=2026-05-01&amp;end_date=2026-05-31&amp;branch_id=26&amp;chart_of_account_id=95204" TargetMode="External"/><Relationship Id="rId78" Type="http://schemas.openxmlformats.org/officeDocument/2006/relationships/hyperlink" Target="https://meatophum.biz/report/accounting/account_statement?start_date=2026-05-01&amp;end_date=2026-05-31&amp;branch_id=26&amp;chart_of_account_id=96297" TargetMode="External"/><Relationship Id="rId99" Type="http://schemas.openxmlformats.org/officeDocument/2006/relationships/hyperlink" Target="https://meatophum.biz/report/accounting/account_statement?start_date=2026-05-01&amp;end_date=2026-05-31&amp;branch_id=26&amp;chart_of_account_id=95944" TargetMode="External"/><Relationship Id="rId101" Type="http://schemas.openxmlformats.org/officeDocument/2006/relationships/hyperlink" Target="https://meatophum.biz/report/accounting/account_statement?start_date=2026-05-01&amp;end_date=2026-05-31&amp;branch_id=26&amp;chart_of_account_id=95948" TargetMode="External"/><Relationship Id="rId122" Type="http://schemas.openxmlformats.org/officeDocument/2006/relationships/hyperlink" Target="https://meatophum.biz/report/accounting/account_statement?start_date=2026-06-01&amp;end_date=2026-06-30&amp;branch_id=26&amp;chart_of_account_id=96401" TargetMode="External"/><Relationship Id="rId143" Type="http://schemas.openxmlformats.org/officeDocument/2006/relationships/hyperlink" Target="https://meatophum.biz/report/accounting/account_statement?start_date=2026-06-01&amp;end_date=2026-06-30&amp;branch_id=26&amp;chart_of_account_id=96297" TargetMode="External"/><Relationship Id="rId164" Type="http://schemas.openxmlformats.org/officeDocument/2006/relationships/hyperlink" Target="https://meatophum.biz/report/accounting/account_statement?start_date=2026-06-01&amp;end_date=2026-06-30&amp;branch_id=26&amp;chart_of_account_id=95944" TargetMode="External"/><Relationship Id="rId185" Type="http://schemas.openxmlformats.org/officeDocument/2006/relationships/hyperlink" Target="https://meatophum.biz/report/accounting/account_statement?start_date=2026-07-01&amp;end_date=2026-07-31&amp;branch_id=26&amp;chart_of_account_id=96401" TargetMode="External"/><Relationship Id="rId9" Type="http://schemas.openxmlformats.org/officeDocument/2006/relationships/hyperlink" Target="https://meatophum.biz/report/accounting/account_statement?start_date=2026-04-01&amp;end_date=2026-04-30&amp;branch_id=26&amp;chart_of_account_id=96401" TargetMode="External"/><Relationship Id="rId210" Type="http://schemas.openxmlformats.org/officeDocument/2006/relationships/hyperlink" Target="https://meatophum.biz/report/accounting/account_statement?start_date=2026-07-01&amp;end_date=2026-07-31&amp;branch_id=26&amp;chart_of_account_id=96297" TargetMode="External"/><Relationship Id="rId26" Type="http://schemas.openxmlformats.org/officeDocument/2006/relationships/hyperlink" Target="https://meatophum.biz/report/accounting/account_statement?start_date=2026-04-01&amp;end_date=2026-04-30&amp;branch_id=26&amp;chart_of_account_id=96297" TargetMode="External"/><Relationship Id="rId231" Type="http://schemas.openxmlformats.org/officeDocument/2006/relationships/hyperlink" Target="https://meatophum.biz/report/accounting/account_statement?start_date=2026-07-01&amp;end_date=2026-07-31&amp;branch_id=26&amp;chart_of_account_id=96145" TargetMode="External"/><Relationship Id="rId252" Type="http://schemas.openxmlformats.org/officeDocument/2006/relationships/hyperlink" Target="https://meatophum.biz/report/accounting/account_statement?start_date=2026-07-01&amp;end_date=2026-07-31&amp;branch_id=26&amp;chart_of_account_id=95988" TargetMode="External"/><Relationship Id="rId47" Type="http://schemas.openxmlformats.org/officeDocument/2006/relationships/hyperlink" Target="https://meatophum.biz/report/accounting/account_statement?start_date=2026-04-01&amp;end_date=2026-04-30&amp;branch_id=26&amp;chart_of_account_id=95948" TargetMode="External"/><Relationship Id="rId68" Type="http://schemas.openxmlformats.org/officeDocument/2006/relationships/hyperlink" Target="https://meatophum.biz/report/accounting/account_statement?start_date=2026-05-01&amp;end_date=2026-05-31&amp;branch_id=26&amp;chart_of_account_id=96401" TargetMode="External"/><Relationship Id="rId89" Type="http://schemas.openxmlformats.org/officeDocument/2006/relationships/hyperlink" Target="https://meatophum.biz/report/accounting/account_statement?start_date=2026-05-01&amp;end_date=2026-05-31&amp;branch_id=26&amp;chart_of_account_id=97113" TargetMode="External"/><Relationship Id="rId112" Type="http://schemas.openxmlformats.org/officeDocument/2006/relationships/hyperlink" Target="https://meatophum.biz/report/accounting/account_statement?start_date=2026-05-01&amp;end_date=2026-05-31&amp;branch_id=26&amp;chart_of_account_id=101356" TargetMode="External"/><Relationship Id="rId133" Type="http://schemas.openxmlformats.org/officeDocument/2006/relationships/hyperlink" Target="https://meatophum.biz/report/accounting/account_statement?start_date=2026-06-01&amp;end_date=2026-06-30&amp;branch_id=26&amp;chart_of_account_id=96122" TargetMode="External"/><Relationship Id="rId154" Type="http://schemas.openxmlformats.org/officeDocument/2006/relationships/hyperlink" Target="https://meatophum.biz/report/accounting/account_statement?start_date=2026-06-01&amp;end_date=2026-06-30&amp;branch_id=26&amp;chart_of_account_id=97113" TargetMode="External"/><Relationship Id="rId175" Type="http://schemas.openxmlformats.org/officeDocument/2006/relationships/hyperlink" Target="https://meatophum.biz/report/accounting/account_statement?start_date=2026-06-01&amp;end_date=2026-06-30&amp;branch_id=26&amp;chart_of_account_id=101356" TargetMode="External"/><Relationship Id="rId196" Type="http://schemas.openxmlformats.org/officeDocument/2006/relationships/hyperlink" Target="https://meatophum.biz/report/accounting/account_statement?start_date=2026-07-01&amp;end_date=2026-07-31&amp;branch_id=26&amp;chart_of_account_id=96096" TargetMode="External"/><Relationship Id="rId200" Type="http://schemas.openxmlformats.org/officeDocument/2006/relationships/hyperlink" Target="https://meatophum.biz/report/accounting/account_statement?start_date=2026-07-01&amp;end_date=2026-07-31&amp;branch_id=26&amp;chart_of_account_id=96122" TargetMode="External"/><Relationship Id="rId16" Type="http://schemas.openxmlformats.org/officeDocument/2006/relationships/hyperlink" Target="https://meatophum.biz/report/accounting/account_statement?start_date=2026-04-01&amp;end_date=2026-04-30&amp;branch_id=26&amp;chart_of_account_id=97110" TargetMode="External"/><Relationship Id="rId221" Type="http://schemas.openxmlformats.org/officeDocument/2006/relationships/hyperlink" Target="https://meatophum.biz/report/accounting/account_statement?start_date=2026-07-01&amp;end_date=2026-07-31&amp;branch_id=26&amp;chart_of_account_id=97113" TargetMode="External"/><Relationship Id="rId242" Type="http://schemas.openxmlformats.org/officeDocument/2006/relationships/hyperlink" Target="https://meatophum.biz/report/accounting/account_statement?start_date=2026-07-01&amp;end_date=2026-07-31&amp;branch_id=26&amp;chart_of_account_id=97115" TargetMode="External"/><Relationship Id="rId37" Type="http://schemas.openxmlformats.org/officeDocument/2006/relationships/hyperlink" Target="https://meatophum.biz/report/accounting/account_statement?start_date=2026-04-01&amp;end_date=2026-04-30&amp;branch_id=26&amp;chart_of_account_id=97113" TargetMode="External"/><Relationship Id="rId58" Type="http://schemas.openxmlformats.org/officeDocument/2006/relationships/hyperlink" Target="https://meatophum.biz/report/accounting/account_statement?start_date=2026-05-01&amp;end_date=2026-05-31&amp;branch_id=26&amp;chart_of_account_id=95204" TargetMode="External"/><Relationship Id="rId79" Type="http://schemas.openxmlformats.org/officeDocument/2006/relationships/hyperlink" Target="https://meatophum.biz/report/accounting/account_statement?start_date=2026-05-01&amp;end_date=2026-05-31&amp;branch_id=26&amp;chart_of_account_id=96297" TargetMode="External"/><Relationship Id="rId102" Type="http://schemas.openxmlformats.org/officeDocument/2006/relationships/hyperlink" Target="https://meatophum.biz/report/accounting/account_statement?start_date=2026-05-01&amp;end_date=2026-05-31&amp;branch_id=26&amp;chart_of_account_id=95948" TargetMode="External"/><Relationship Id="rId123" Type="http://schemas.openxmlformats.org/officeDocument/2006/relationships/hyperlink" Target="https://meatophum.biz/report/accounting/account_statement?start_date=2026-06-01&amp;end_date=2026-06-30&amp;branch_id=26&amp;chart_of_account_id=96401" TargetMode="External"/><Relationship Id="rId144" Type="http://schemas.openxmlformats.org/officeDocument/2006/relationships/hyperlink" Target="https://meatophum.biz/report/accounting/account_statement?start_date=2026-06-01&amp;end_date=2026-06-30&amp;branch_id=26&amp;chart_of_account_id=96297" TargetMode="External"/><Relationship Id="rId90" Type="http://schemas.openxmlformats.org/officeDocument/2006/relationships/hyperlink" Target="https://meatophum.biz/report/accounting/account_statement?start_date=2026-05-01&amp;end_date=2026-05-31&amp;branch_id=26&amp;chart_of_account_id=97113" TargetMode="External"/><Relationship Id="rId165" Type="http://schemas.openxmlformats.org/officeDocument/2006/relationships/hyperlink" Target="https://meatophum.biz/report/accounting/account_statement?start_date=2026-06-01&amp;end_date=2026-06-30&amp;branch_id=26&amp;chart_of_account_id=95948" TargetMode="External"/><Relationship Id="rId186" Type="http://schemas.openxmlformats.org/officeDocument/2006/relationships/hyperlink" Target="https://meatophum.biz/report/accounting/account_statement?start_date=2026-07-01&amp;end_date=2026-07-31&amp;branch_id=26&amp;chart_of_account_id=96401" TargetMode="External"/><Relationship Id="rId211" Type="http://schemas.openxmlformats.org/officeDocument/2006/relationships/hyperlink" Target="https://meatophum.biz/report/accounting/account_statement?start_date=2026-07-01&amp;end_date=2026-07-31&amp;branch_id=26&amp;chart_of_account_id=96297" TargetMode="External"/><Relationship Id="rId232" Type="http://schemas.openxmlformats.org/officeDocument/2006/relationships/hyperlink" Target="https://meatophum.biz/report/accounting/account_statement?start_date=2026-07-01&amp;end_date=2026-07-31&amp;branch_id=26&amp;chart_of_account_id=96145" TargetMode="External"/><Relationship Id="rId253" Type="http://schemas.openxmlformats.org/officeDocument/2006/relationships/hyperlink" Target="https://meatophum.biz/report/accounting/account_statement?start_date=2026-07-01&amp;end_date=2026-07-31&amp;branch_id=26&amp;chart_of_account_id=96179" TargetMode="External"/><Relationship Id="rId27" Type="http://schemas.openxmlformats.org/officeDocument/2006/relationships/hyperlink" Target="https://meatophum.biz/report/accounting/account_statement?start_date=2026-04-01&amp;end_date=2026-04-30&amp;branch_id=26&amp;chart_of_account_id=96297" TargetMode="External"/><Relationship Id="rId48" Type="http://schemas.openxmlformats.org/officeDocument/2006/relationships/hyperlink" Target="https://meatophum.biz/report/accounting/account_statement?start_date=2026-04-01&amp;end_date=2026-04-30&amp;branch_id=26&amp;chart_of_account_id=95948" TargetMode="External"/><Relationship Id="rId69" Type="http://schemas.openxmlformats.org/officeDocument/2006/relationships/hyperlink" Target="https://meatophum.biz/report/accounting/account_statement?start_date=2026-05-01&amp;end_date=2026-05-31&amp;branch_id=26&amp;chart_of_account_id=97110" TargetMode="External"/><Relationship Id="rId113" Type="http://schemas.openxmlformats.org/officeDocument/2006/relationships/hyperlink" Target="https://meatophum.biz/report/accounting/account_statement?start_date=2026-06-01&amp;end_date=2026-06-30&amp;branch_id=26&amp;chart_of_account_id=95204" TargetMode="External"/><Relationship Id="rId134" Type="http://schemas.openxmlformats.org/officeDocument/2006/relationships/hyperlink" Target="https://meatophum.biz/report/accounting/account_statement?start_date=2026-06-01&amp;end_date=2026-06-30&amp;branch_id=26&amp;chart_of_account_id=96122" TargetMode="External"/><Relationship Id="rId80" Type="http://schemas.openxmlformats.org/officeDocument/2006/relationships/hyperlink" Target="https://meatophum.biz/report/accounting/account_statement?start_date=2026-05-01&amp;end_date=2026-05-31&amp;branch_id=26&amp;chart_of_account_id=96297" TargetMode="External"/><Relationship Id="rId155" Type="http://schemas.openxmlformats.org/officeDocument/2006/relationships/hyperlink" Target="https://meatophum.biz/report/accounting/account_statement?start_date=2026-06-01&amp;end_date=2026-06-30&amp;branch_id=26&amp;chart_of_account_id=97113" TargetMode="External"/><Relationship Id="rId176" Type="http://schemas.openxmlformats.org/officeDocument/2006/relationships/hyperlink" Target="https://meatophum.biz/report/accounting/account_statement?start_date=2026-06-01&amp;end_date=2026-06-30&amp;branch_id=26&amp;chart_of_account_id=101356" TargetMode="External"/><Relationship Id="rId197" Type="http://schemas.openxmlformats.org/officeDocument/2006/relationships/hyperlink" Target="https://meatophum.biz/report/accounting/account_statement?start_date=2026-07-01&amp;end_date=2026-07-31&amp;branch_id=26&amp;chart_of_account_id=96122" TargetMode="External"/><Relationship Id="rId201" Type="http://schemas.openxmlformats.org/officeDocument/2006/relationships/hyperlink" Target="https://meatophum.biz/report/accounting/account_statement?start_date=2026-07-01&amp;end_date=2026-07-31&amp;branch_id=26&amp;chart_of_account_id=96316" TargetMode="External"/><Relationship Id="rId222" Type="http://schemas.openxmlformats.org/officeDocument/2006/relationships/hyperlink" Target="https://meatophum.biz/report/accounting/account_statement?start_date=2026-07-01&amp;end_date=2026-07-31&amp;branch_id=26&amp;chart_of_account_id=97113" TargetMode="External"/><Relationship Id="rId243" Type="http://schemas.openxmlformats.org/officeDocument/2006/relationships/hyperlink" Target="https://meatophum.biz/report/accounting/account_statement?start_date=2026-07-01&amp;end_date=2026-07-31&amp;branch_id=26&amp;chart_of_account_id=97115" TargetMode="External"/><Relationship Id="rId17" Type="http://schemas.openxmlformats.org/officeDocument/2006/relationships/hyperlink" Target="https://meatophum.biz/report/accounting/account_statement?start_date=2026-04-01&amp;end_date=2026-04-30&amp;branch_id=26&amp;chart_of_account_id=96096" TargetMode="External"/><Relationship Id="rId38" Type="http://schemas.openxmlformats.org/officeDocument/2006/relationships/hyperlink" Target="https://meatophum.biz/report/accounting/account_statement?start_date=2026-04-01&amp;end_date=2026-04-30&amp;branch_id=26&amp;chart_of_account_id=97113" TargetMode="External"/><Relationship Id="rId59" Type="http://schemas.openxmlformats.org/officeDocument/2006/relationships/hyperlink" Target="https://meatophum.biz/report/accounting/account_statement?start_date=2026-05-01&amp;end_date=2026-05-31&amp;branch_id=26&amp;chart_of_account_id=95204" TargetMode="External"/><Relationship Id="rId103" Type="http://schemas.openxmlformats.org/officeDocument/2006/relationships/hyperlink" Target="https://meatophum.biz/report/accounting/account_statement?start_date=2026-05-01&amp;end_date=2026-05-31&amp;branch_id=26&amp;chart_of_account_id=95948" TargetMode="External"/><Relationship Id="rId124" Type="http://schemas.openxmlformats.org/officeDocument/2006/relationships/hyperlink" Target="https://meatophum.biz/report/accounting/account_statement?start_date=2026-06-01&amp;end_date=2026-06-30&amp;branch_id=26&amp;chart_of_account_id=96401" TargetMode="External"/><Relationship Id="rId70" Type="http://schemas.openxmlformats.org/officeDocument/2006/relationships/hyperlink" Target="https://meatophum.biz/report/accounting/account_statement?start_date=2026-05-01&amp;end_date=2026-05-31&amp;branch_id=26&amp;chart_of_account_id=97110" TargetMode="External"/><Relationship Id="rId91" Type="http://schemas.openxmlformats.org/officeDocument/2006/relationships/hyperlink" Target="https://meatophum.biz/report/accounting/account_statement?start_date=2026-05-01&amp;end_date=2026-05-31&amp;branch_id=26&amp;chart_of_account_id=97113" TargetMode="External"/><Relationship Id="rId145" Type="http://schemas.openxmlformats.org/officeDocument/2006/relationships/hyperlink" Target="https://meatophum.biz/report/accounting/account_statement?start_date=2026-06-01&amp;end_date=2026-06-30&amp;branch_id=26&amp;chart_of_account_id=96144" TargetMode="External"/><Relationship Id="rId166" Type="http://schemas.openxmlformats.org/officeDocument/2006/relationships/hyperlink" Target="https://meatophum.biz/report/accounting/account_statement?start_date=2026-06-01&amp;end_date=2026-06-30&amp;branch_id=26&amp;chart_of_account_id=95948" TargetMode="External"/><Relationship Id="rId187" Type="http://schemas.openxmlformats.org/officeDocument/2006/relationships/hyperlink" Target="https://meatophum.biz/report/accounting/account_statement?start_date=2026-07-01&amp;end_date=2026-07-31&amp;branch_id=26&amp;chart_of_account_id=96401" TargetMode="External"/><Relationship Id="rId1" Type="http://schemas.openxmlformats.org/officeDocument/2006/relationships/hyperlink" Target="https://meatophum.biz/report/accounting/account_statement?start_date=2026-04-01&amp;end_date=2026-04-30&amp;branch_id=26&amp;chart_of_account_id=95204" TargetMode="External"/><Relationship Id="rId212" Type="http://schemas.openxmlformats.org/officeDocument/2006/relationships/hyperlink" Target="https://meatophum.biz/report/accounting/account_statement?start_date=2026-07-01&amp;end_date=2026-07-31&amp;branch_id=26&amp;chart_of_account_id=96297" TargetMode="External"/><Relationship Id="rId233" Type="http://schemas.openxmlformats.org/officeDocument/2006/relationships/hyperlink" Target="https://meatophum.biz/report/accounting/account_statement?start_date=2026-07-01&amp;end_date=2026-07-31&amp;branch_id=26&amp;chart_of_account_id=95944" TargetMode="External"/><Relationship Id="rId254" Type="http://schemas.openxmlformats.org/officeDocument/2006/relationships/hyperlink" Target="https://meatophum.biz/report/accounting/account_statement?start_date=2026-07-01&amp;end_date=2026-07-31&amp;branch_id=26&amp;chart_of_account_id=96179" TargetMode="External"/><Relationship Id="rId28" Type="http://schemas.openxmlformats.org/officeDocument/2006/relationships/hyperlink" Target="https://meatophum.biz/report/accounting/account_statement?start_date=2026-04-01&amp;end_date=2026-04-30&amp;branch_id=26&amp;chart_of_account_id=96297" TargetMode="External"/><Relationship Id="rId49" Type="http://schemas.openxmlformats.org/officeDocument/2006/relationships/hyperlink" Target="https://meatophum.biz/report/accounting/account_statement?start_date=2026-04-01&amp;end_date=2026-04-30&amp;branch_id=26&amp;chart_of_account_id=97115" TargetMode="External"/><Relationship Id="rId114" Type="http://schemas.openxmlformats.org/officeDocument/2006/relationships/hyperlink" Target="https://meatophum.biz/report/accounting/account_statement?start_date=2026-06-01&amp;end_date=2026-06-30&amp;branch_id=26&amp;chart_of_account_id=95204" TargetMode="External"/><Relationship Id="rId60" Type="http://schemas.openxmlformats.org/officeDocument/2006/relationships/hyperlink" Target="https://meatophum.biz/report/accounting/account_statement?start_date=2026-05-01&amp;end_date=2026-05-31&amp;branch_id=26&amp;chart_of_account_id=95204" TargetMode="External"/><Relationship Id="rId81" Type="http://schemas.openxmlformats.org/officeDocument/2006/relationships/hyperlink" Target="https://meatophum.biz/report/accounting/account_statement?start_date=2026-05-01&amp;end_date=2026-05-31&amp;branch_id=26&amp;chart_of_account_id=96144" TargetMode="External"/><Relationship Id="rId135" Type="http://schemas.openxmlformats.org/officeDocument/2006/relationships/hyperlink" Target="https://meatophum.biz/report/accounting/account_statement?start_date=2026-06-01&amp;end_date=2026-06-30&amp;branch_id=26&amp;chart_of_account_id=96122" TargetMode="External"/><Relationship Id="rId156" Type="http://schemas.openxmlformats.org/officeDocument/2006/relationships/hyperlink" Target="https://meatophum.biz/report/accounting/account_statement?start_date=2026-06-01&amp;end_date=2026-06-30&amp;branch_id=26&amp;chart_of_account_id=97113" TargetMode="External"/><Relationship Id="rId177" Type="http://schemas.openxmlformats.org/officeDocument/2006/relationships/hyperlink" Target="https://meatophum.biz/report/accounting/account_statement?start_date=2026-07-01&amp;end_date=2026-07-31&amp;branch_id=26&amp;chart_of_account_id=95204" TargetMode="External"/><Relationship Id="rId198" Type="http://schemas.openxmlformats.org/officeDocument/2006/relationships/hyperlink" Target="https://meatophum.biz/report/accounting/account_statement?start_date=2026-07-01&amp;end_date=2026-07-31&amp;branch_id=26&amp;chart_of_account_id=96122" TargetMode="External"/><Relationship Id="rId202" Type="http://schemas.openxmlformats.org/officeDocument/2006/relationships/hyperlink" Target="https://meatophum.biz/report/accounting/account_statement?start_date=2026-07-01&amp;end_date=2026-07-31&amp;branch_id=26&amp;chart_of_account_id=96316" TargetMode="External"/><Relationship Id="rId223" Type="http://schemas.openxmlformats.org/officeDocument/2006/relationships/hyperlink" Target="https://meatophum.biz/report/accounting/account_statement?start_date=2026-07-01&amp;end_date=2026-07-31&amp;branch_id=26&amp;chart_of_account_id=97113" TargetMode="External"/><Relationship Id="rId244" Type="http://schemas.openxmlformats.org/officeDocument/2006/relationships/hyperlink" Target="https://meatophum.biz/report/accounting/account_statement?start_date=2026-07-01&amp;end_date=2026-07-31&amp;branch_id=26&amp;chart_of_account_id=97115" TargetMode="External"/><Relationship Id="rId18" Type="http://schemas.openxmlformats.org/officeDocument/2006/relationships/hyperlink" Target="https://meatophum.biz/report/accounting/account_statement?start_date=2026-04-01&amp;end_date=2026-04-30&amp;branch_id=26&amp;chart_of_account_id=96096" TargetMode="External"/><Relationship Id="rId39" Type="http://schemas.openxmlformats.org/officeDocument/2006/relationships/hyperlink" Target="https://meatophum.biz/report/accounting/account_statement?start_date=2026-04-01&amp;end_date=2026-04-30&amp;branch_id=26&amp;chart_of_account_id=97113" TargetMode="External"/><Relationship Id="rId50" Type="http://schemas.openxmlformats.org/officeDocument/2006/relationships/hyperlink" Target="https://meatophum.biz/report/accounting/account_statement?start_date=2026-04-01&amp;end_date=2026-04-30&amp;branch_id=26&amp;chart_of_account_id=97115" TargetMode="External"/><Relationship Id="rId104" Type="http://schemas.openxmlformats.org/officeDocument/2006/relationships/hyperlink" Target="https://meatophum.biz/report/accounting/account_statement?start_date=2026-05-01&amp;end_date=2026-05-31&amp;branch_id=26&amp;chart_of_account_id=95948" TargetMode="External"/><Relationship Id="rId125" Type="http://schemas.openxmlformats.org/officeDocument/2006/relationships/hyperlink" Target="https://meatophum.biz/report/accounting/account_statement?start_date=2026-06-01&amp;end_date=2026-06-30&amp;branch_id=26&amp;chart_of_account_id=97110" TargetMode="External"/><Relationship Id="rId146" Type="http://schemas.openxmlformats.org/officeDocument/2006/relationships/hyperlink" Target="https://meatophum.biz/report/accounting/account_statement?start_date=2026-06-01&amp;end_date=2026-06-30&amp;branch_id=26&amp;chart_of_account_id=96144" TargetMode="External"/><Relationship Id="rId167" Type="http://schemas.openxmlformats.org/officeDocument/2006/relationships/hyperlink" Target="https://meatophum.biz/report/accounting/account_statement?start_date=2026-06-01&amp;end_date=2026-06-30&amp;branch_id=26&amp;chart_of_account_id=95948" TargetMode="External"/><Relationship Id="rId188" Type="http://schemas.openxmlformats.org/officeDocument/2006/relationships/hyperlink" Target="https://meatophum.biz/report/accounting/account_statement?start_date=2026-07-01&amp;end_date=2026-07-31&amp;branch_id=26&amp;chart_of_account_id=96401" TargetMode="External"/><Relationship Id="rId71" Type="http://schemas.openxmlformats.org/officeDocument/2006/relationships/hyperlink" Target="https://meatophum.biz/report/accounting/account_statement?start_date=2026-05-01&amp;end_date=2026-05-31&amp;branch_id=26&amp;chart_of_account_id=97110" TargetMode="External"/><Relationship Id="rId92" Type="http://schemas.openxmlformats.org/officeDocument/2006/relationships/hyperlink" Target="https://meatophum.biz/report/accounting/account_statement?start_date=2026-05-01&amp;end_date=2026-05-31&amp;branch_id=26&amp;chart_of_account_id=97113" TargetMode="External"/><Relationship Id="rId213" Type="http://schemas.openxmlformats.org/officeDocument/2006/relationships/hyperlink" Target="https://meatophum.biz/report/accounting/account_statement?start_date=2026-07-01&amp;end_date=2026-07-31&amp;branch_id=26&amp;chart_of_account_id=96144" TargetMode="External"/><Relationship Id="rId234" Type="http://schemas.openxmlformats.org/officeDocument/2006/relationships/hyperlink" Target="https://meatophum.biz/report/accounting/account_statement?start_date=2026-07-01&amp;end_date=2026-07-31&amp;branch_id=26&amp;chart_of_account_id=95944" TargetMode="External"/><Relationship Id="rId2" Type="http://schemas.openxmlformats.org/officeDocument/2006/relationships/hyperlink" Target="https://meatophum.biz/report/accounting/account_statement?start_date=2026-04-01&amp;end_date=2026-04-30&amp;branch_id=26&amp;chart_of_account_id=95204" TargetMode="External"/><Relationship Id="rId29" Type="http://schemas.openxmlformats.org/officeDocument/2006/relationships/hyperlink" Target="https://meatophum.biz/report/accounting/account_statement?start_date=2026-04-01&amp;end_date=2026-04-30&amp;branch_id=26&amp;chart_of_account_id=96144" TargetMode="External"/><Relationship Id="rId255" Type="http://schemas.openxmlformats.org/officeDocument/2006/relationships/hyperlink" Target="https://meatophum.biz/report/accounting/account_statement?start_date=2026-07-01&amp;end_date=2026-07-31&amp;branch_id=26&amp;chart_of_account_id=96179" TargetMode="External"/><Relationship Id="rId40" Type="http://schemas.openxmlformats.org/officeDocument/2006/relationships/hyperlink" Target="https://meatophum.biz/report/accounting/account_statement?start_date=2026-04-01&amp;end_date=2026-04-30&amp;branch_id=26&amp;chart_of_account_id=97113" TargetMode="External"/><Relationship Id="rId115" Type="http://schemas.openxmlformats.org/officeDocument/2006/relationships/hyperlink" Target="https://meatophum.biz/report/accounting/account_statement?start_date=2026-06-01&amp;end_date=2026-06-30&amp;branch_id=26&amp;chart_of_account_id=95204" TargetMode="External"/><Relationship Id="rId136" Type="http://schemas.openxmlformats.org/officeDocument/2006/relationships/hyperlink" Target="https://meatophum.biz/report/accounting/account_statement?start_date=2026-06-01&amp;end_date=2026-06-30&amp;branch_id=26&amp;chart_of_account_id=96122" TargetMode="External"/><Relationship Id="rId157" Type="http://schemas.openxmlformats.org/officeDocument/2006/relationships/hyperlink" Target="https://meatophum.biz/report/accounting/account_statement?start_date=2026-06-01&amp;end_date=2026-06-30&amp;branch_id=26&amp;chart_of_account_id=96205" TargetMode="External"/><Relationship Id="rId178" Type="http://schemas.openxmlformats.org/officeDocument/2006/relationships/hyperlink" Target="https://meatophum.biz/report/accounting/account_statement?start_date=2026-07-01&amp;end_date=2026-07-31&amp;branch_id=26&amp;chart_of_account_id=95204" TargetMode="External"/><Relationship Id="rId61" Type="http://schemas.openxmlformats.org/officeDocument/2006/relationships/hyperlink" Target="https://meatophum.biz/report/accounting/account_statement?start_date=2026-05-01&amp;end_date=2026-05-31&amp;branch_id=26&amp;chart_of_account_id=101355" TargetMode="External"/><Relationship Id="rId82" Type="http://schemas.openxmlformats.org/officeDocument/2006/relationships/hyperlink" Target="https://meatophum.biz/report/accounting/account_statement?start_date=2026-05-01&amp;end_date=2026-05-31&amp;branch_id=26&amp;chart_of_account_id=96144" TargetMode="External"/><Relationship Id="rId199" Type="http://schemas.openxmlformats.org/officeDocument/2006/relationships/hyperlink" Target="https://meatophum.biz/report/accounting/account_statement?start_date=2026-07-01&amp;end_date=2026-07-31&amp;branch_id=26&amp;chart_of_account_id=96122" TargetMode="External"/><Relationship Id="rId203" Type="http://schemas.openxmlformats.org/officeDocument/2006/relationships/hyperlink" Target="https://meatophum.biz/report/accounting/account_statement?start_date=2026-07-01&amp;end_date=2026-07-31&amp;branch_id=26&amp;chart_of_account_id=96316" TargetMode="External"/><Relationship Id="rId19" Type="http://schemas.openxmlformats.org/officeDocument/2006/relationships/hyperlink" Target="https://meatophum.biz/report/accounting/account_statement?start_date=2026-04-01&amp;end_date=2026-04-30&amp;branch_id=26&amp;chart_of_account_id=96096" TargetMode="External"/><Relationship Id="rId224" Type="http://schemas.openxmlformats.org/officeDocument/2006/relationships/hyperlink" Target="https://meatophum.biz/report/accounting/account_statement?start_date=2026-07-01&amp;end_date=2026-07-31&amp;branch_id=26&amp;chart_of_account_id=97113" TargetMode="External"/><Relationship Id="rId245" Type="http://schemas.openxmlformats.org/officeDocument/2006/relationships/hyperlink" Target="https://meatophum.biz/report/accounting/account_statement?start_date=2026-07-01&amp;end_date=2026-07-31&amp;branch_id=26&amp;chart_of_account_id=101356" TargetMode="External"/><Relationship Id="rId30" Type="http://schemas.openxmlformats.org/officeDocument/2006/relationships/hyperlink" Target="https://meatophum.biz/report/accounting/account_statement?start_date=2026-04-01&amp;end_date=2026-04-30&amp;branch_id=26&amp;chart_of_account_id=96144" TargetMode="External"/><Relationship Id="rId105" Type="http://schemas.openxmlformats.org/officeDocument/2006/relationships/hyperlink" Target="https://meatophum.biz/report/accounting/account_statement?start_date=2026-05-01&amp;end_date=2026-05-31&amp;branch_id=26&amp;chart_of_account_id=97115" TargetMode="External"/><Relationship Id="rId126" Type="http://schemas.openxmlformats.org/officeDocument/2006/relationships/hyperlink" Target="https://meatophum.biz/report/accounting/account_statement?start_date=2026-06-01&amp;end_date=2026-06-30&amp;branch_id=26&amp;chart_of_account_id=97110" TargetMode="External"/><Relationship Id="rId147" Type="http://schemas.openxmlformats.org/officeDocument/2006/relationships/hyperlink" Target="https://meatophum.biz/report/accounting/account_statement?start_date=2026-06-01&amp;end_date=2026-06-30&amp;branch_id=26&amp;chart_of_account_id=96144" TargetMode="External"/><Relationship Id="rId168" Type="http://schemas.openxmlformats.org/officeDocument/2006/relationships/hyperlink" Target="https://meatophum.biz/report/accounting/account_statement?start_date=2026-06-01&amp;end_date=2026-06-30&amp;branch_id=26&amp;chart_of_account_id=95948" TargetMode="External"/><Relationship Id="rId51" Type="http://schemas.openxmlformats.org/officeDocument/2006/relationships/hyperlink" Target="https://meatophum.biz/report/accounting/account_statement?start_date=2026-04-01&amp;end_date=2026-04-30&amp;branch_id=26&amp;chart_of_account_id=97115" TargetMode="External"/><Relationship Id="rId72" Type="http://schemas.openxmlformats.org/officeDocument/2006/relationships/hyperlink" Target="https://meatophum.biz/report/accounting/account_statement?start_date=2026-05-01&amp;end_date=2026-05-31&amp;branch_id=26&amp;chart_of_account_id=97110" TargetMode="External"/><Relationship Id="rId93" Type="http://schemas.openxmlformats.org/officeDocument/2006/relationships/hyperlink" Target="https://meatophum.biz/report/accounting/account_statement?start_date=2026-05-01&amp;end_date=2026-05-31&amp;branch_id=26&amp;chart_of_account_id=96145" TargetMode="External"/><Relationship Id="rId189" Type="http://schemas.openxmlformats.org/officeDocument/2006/relationships/hyperlink" Target="https://meatophum.biz/report/accounting/account_statement?start_date=2026-07-01&amp;end_date=2026-07-31&amp;branch_id=26&amp;chart_of_account_id=97110" TargetMode="External"/><Relationship Id="rId3" Type="http://schemas.openxmlformats.org/officeDocument/2006/relationships/hyperlink" Target="https://meatophum.biz/report/accounting/account_statement?start_date=2026-04-01&amp;end_date=2026-04-30&amp;branch_id=26&amp;chart_of_account_id=95204" TargetMode="External"/><Relationship Id="rId214" Type="http://schemas.openxmlformats.org/officeDocument/2006/relationships/hyperlink" Target="https://meatophum.biz/report/accounting/account_statement?start_date=2026-07-01&amp;end_date=2026-07-31&amp;branch_id=26&amp;chart_of_account_id=96144" TargetMode="External"/><Relationship Id="rId235" Type="http://schemas.openxmlformats.org/officeDocument/2006/relationships/hyperlink" Target="https://meatophum.biz/report/accounting/account_statement?start_date=2026-07-01&amp;end_date=2026-07-31&amp;branch_id=26&amp;chart_of_account_id=95944" TargetMode="External"/><Relationship Id="rId256" Type="http://schemas.openxmlformats.org/officeDocument/2006/relationships/hyperlink" Target="https://meatophum.biz/report/accounting/account_statement?start_date=2026-07-01&amp;end_date=2026-07-31&amp;branch_id=26&amp;chart_of_account_id=96179" TargetMode="External"/><Relationship Id="rId116" Type="http://schemas.openxmlformats.org/officeDocument/2006/relationships/hyperlink" Target="https://meatophum.biz/report/accounting/account_statement?start_date=2026-06-01&amp;end_date=2026-06-30&amp;branch_id=26&amp;chart_of_account_id=95204" TargetMode="External"/><Relationship Id="rId137" Type="http://schemas.openxmlformats.org/officeDocument/2006/relationships/hyperlink" Target="https://meatophum.biz/report/accounting/account_statement?start_date=2026-06-01&amp;end_date=2026-06-30&amp;branch_id=26&amp;chart_of_account_id=96315" TargetMode="External"/><Relationship Id="rId158" Type="http://schemas.openxmlformats.org/officeDocument/2006/relationships/hyperlink" Target="https://meatophum.biz/report/accounting/account_statement?start_date=2026-06-01&amp;end_date=2026-06-30&amp;branch_id=26&amp;chart_of_account_id=96205" TargetMode="External"/><Relationship Id="rId20" Type="http://schemas.openxmlformats.org/officeDocument/2006/relationships/hyperlink" Target="https://meatophum.biz/report/accounting/account_statement?start_date=2026-04-01&amp;end_date=2026-04-30&amp;branch_id=26&amp;chart_of_account_id=96096" TargetMode="External"/><Relationship Id="rId41" Type="http://schemas.openxmlformats.org/officeDocument/2006/relationships/hyperlink" Target="https://meatophum.biz/report/accounting/account_statement?start_date=2026-04-01&amp;end_date=2026-04-30&amp;branch_id=26&amp;chart_of_account_id=95944" TargetMode="External"/><Relationship Id="rId62" Type="http://schemas.openxmlformats.org/officeDocument/2006/relationships/hyperlink" Target="https://meatophum.biz/report/accounting/account_statement?start_date=2026-05-01&amp;end_date=2026-05-31&amp;branch_id=26&amp;chart_of_account_id=101355" TargetMode="External"/><Relationship Id="rId83" Type="http://schemas.openxmlformats.org/officeDocument/2006/relationships/hyperlink" Target="https://meatophum.biz/report/accounting/account_statement?start_date=2026-05-01&amp;end_date=2026-05-31&amp;branch_id=26&amp;chart_of_account_id=96144" TargetMode="External"/><Relationship Id="rId179" Type="http://schemas.openxmlformats.org/officeDocument/2006/relationships/hyperlink" Target="https://meatophum.biz/report/accounting/account_statement?start_date=2026-07-01&amp;end_date=2026-07-31&amp;branch_id=26&amp;chart_of_account_id=95204" TargetMode="External"/><Relationship Id="rId190" Type="http://schemas.openxmlformats.org/officeDocument/2006/relationships/hyperlink" Target="https://meatophum.biz/report/accounting/account_statement?start_date=2026-07-01&amp;end_date=2026-07-31&amp;branch_id=26&amp;chart_of_account_id=97110" TargetMode="External"/><Relationship Id="rId204" Type="http://schemas.openxmlformats.org/officeDocument/2006/relationships/hyperlink" Target="https://meatophum.biz/report/accounting/account_statement?start_date=2026-07-01&amp;end_date=2026-07-31&amp;branch_id=26&amp;chart_of_account_id=96316" TargetMode="External"/><Relationship Id="rId225" Type="http://schemas.openxmlformats.org/officeDocument/2006/relationships/hyperlink" Target="https://meatophum.biz/report/accounting/account_statement?start_date=2026-07-01&amp;end_date=2026-07-31&amp;branch_id=26&amp;chart_of_account_id=96205" TargetMode="External"/><Relationship Id="rId246" Type="http://schemas.openxmlformats.org/officeDocument/2006/relationships/hyperlink" Target="https://meatophum.biz/report/accounting/account_statement?start_date=2026-07-01&amp;end_date=2026-07-31&amp;branch_id=26&amp;chart_of_account_id=101356" TargetMode="External"/><Relationship Id="rId106" Type="http://schemas.openxmlformats.org/officeDocument/2006/relationships/hyperlink" Target="https://meatophum.biz/report/accounting/account_statement?start_date=2026-05-01&amp;end_date=2026-05-31&amp;branch_id=26&amp;chart_of_account_id=97115" TargetMode="External"/><Relationship Id="rId127" Type="http://schemas.openxmlformats.org/officeDocument/2006/relationships/hyperlink" Target="https://meatophum.biz/report/accounting/account_statement?start_date=2026-06-01&amp;end_date=2026-06-30&amp;branch_id=26&amp;chart_of_account_id=97110" TargetMode="External"/><Relationship Id="rId10" Type="http://schemas.openxmlformats.org/officeDocument/2006/relationships/hyperlink" Target="https://meatophum.biz/report/accounting/account_statement?start_date=2026-04-01&amp;end_date=2026-04-30&amp;branch_id=26&amp;chart_of_account_id=96401" TargetMode="External"/><Relationship Id="rId31" Type="http://schemas.openxmlformats.org/officeDocument/2006/relationships/hyperlink" Target="https://meatophum.biz/report/accounting/account_statement?start_date=2026-04-01&amp;end_date=2026-04-30&amp;branch_id=26&amp;chart_of_account_id=96144" TargetMode="External"/><Relationship Id="rId52" Type="http://schemas.openxmlformats.org/officeDocument/2006/relationships/hyperlink" Target="https://meatophum.biz/report/accounting/account_statement?start_date=2026-04-01&amp;end_date=2026-04-30&amp;branch_id=26&amp;chart_of_account_id=97115" TargetMode="External"/><Relationship Id="rId73" Type="http://schemas.openxmlformats.org/officeDocument/2006/relationships/hyperlink" Target="https://meatophum.biz/report/accounting/account_statement?start_date=2026-05-01&amp;end_date=2026-05-31&amp;branch_id=26&amp;chart_of_account_id=96122" TargetMode="External"/><Relationship Id="rId94" Type="http://schemas.openxmlformats.org/officeDocument/2006/relationships/hyperlink" Target="https://meatophum.biz/report/accounting/account_statement?start_date=2026-05-01&amp;end_date=2026-05-31&amp;branch_id=26&amp;chart_of_account_id=96145" TargetMode="External"/><Relationship Id="rId148" Type="http://schemas.openxmlformats.org/officeDocument/2006/relationships/hyperlink" Target="https://meatophum.biz/report/accounting/account_statement?start_date=2026-06-01&amp;end_date=2026-06-30&amp;branch_id=26&amp;chart_of_account_id=96144" TargetMode="External"/><Relationship Id="rId169" Type="http://schemas.openxmlformats.org/officeDocument/2006/relationships/hyperlink" Target="https://meatophum.biz/report/accounting/account_statement?start_date=2026-06-01&amp;end_date=2026-06-30&amp;branch_id=26&amp;chart_of_account_id=97115" TargetMode="External"/><Relationship Id="rId4" Type="http://schemas.openxmlformats.org/officeDocument/2006/relationships/hyperlink" Target="https://meatophum.biz/report/accounting/account_statement?start_date=2026-04-01&amp;end_date=2026-04-30&amp;branch_id=26&amp;chart_of_account_id=95204" TargetMode="External"/><Relationship Id="rId180" Type="http://schemas.openxmlformats.org/officeDocument/2006/relationships/hyperlink" Target="https://meatophum.biz/report/accounting/account_statement?start_date=2026-07-01&amp;end_date=2026-07-31&amp;branch_id=26&amp;chart_of_account_id=95204" TargetMode="External"/><Relationship Id="rId215" Type="http://schemas.openxmlformats.org/officeDocument/2006/relationships/hyperlink" Target="https://meatophum.biz/report/accounting/account_statement?start_date=2026-07-01&amp;end_date=2026-07-31&amp;branch_id=26&amp;chart_of_account_id=96144" TargetMode="External"/><Relationship Id="rId236" Type="http://schemas.openxmlformats.org/officeDocument/2006/relationships/hyperlink" Target="https://meatophum.biz/report/accounting/account_statement?start_date=2026-07-01&amp;end_date=2026-07-31&amp;branch_id=26&amp;chart_of_account_id=95944" TargetMode="External"/></Relationships>
</file>

<file path=xl/worksheets/_rels/sheet28.xml.rels><?xml version="1.0" encoding="UTF-8" standalone="yes"?>
<Relationships xmlns="http://schemas.openxmlformats.org/package/2006/relationships"><Relationship Id="rId117" Type="http://schemas.openxmlformats.org/officeDocument/2006/relationships/hyperlink" Target="https://meatophum.biz/report/accounting/account_statement?start_date=2026-07-01&amp;end_date=2026-07-31&amp;branch_id=8&amp;chart_of_account_id=24426" TargetMode="External"/><Relationship Id="rId21" Type="http://schemas.openxmlformats.org/officeDocument/2006/relationships/hyperlink" Target="https://meatophum.biz/report/accounting/account_statement?start_date=2026-06-01&amp;end_date=2026-06-30&amp;branch_id=8&amp;chart_of_account_id=24207" TargetMode="External"/><Relationship Id="rId42" Type="http://schemas.openxmlformats.org/officeDocument/2006/relationships/hyperlink" Target="https://meatophum.biz/report/accounting/account_statement?start_date=2026-06-01&amp;end_date=2026-06-30&amp;branch_id=8&amp;chart_of_account_id=24362" TargetMode="External"/><Relationship Id="rId63" Type="http://schemas.openxmlformats.org/officeDocument/2006/relationships/hyperlink" Target="https://meatophum.biz/report/accounting/account_statement?start_date=2026-06-01&amp;end_date=2026-06-30&amp;branch_id=8&amp;chart_of_account_id=24475" TargetMode="External"/><Relationship Id="rId84" Type="http://schemas.openxmlformats.org/officeDocument/2006/relationships/hyperlink" Target="https://meatophum.biz/report/accounting/account_statement?start_date=2026-06-01&amp;end_date=2026-06-30&amp;branch_id=8&amp;chart_of_account_id=24473" TargetMode="External"/><Relationship Id="rId138" Type="http://schemas.openxmlformats.org/officeDocument/2006/relationships/hyperlink" Target="https://meatophum.biz/report/accounting/account_statement?start_date=2026-07-01&amp;end_date=2026-07-31&amp;branch_id=8&amp;chart_of_account_id=24364" TargetMode="External"/><Relationship Id="rId159" Type="http://schemas.openxmlformats.org/officeDocument/2006/relationships/hyperlink" Target="https://meatophum.biz/report/accounting/account_statement?start_date=2026-07-01&amp;end_date=2026-07-31&amp;branch_id=8&amp;chart_of_account_id=24440" TargetMode="External"/><Relationship Id="rId170" Type="http://schemas.openxmlformats.org/officeDocument/2006/relationships/hyperlink" Target="https://meatophum.biz/report/accounting/account_statement?start_date=2026-07-01&amp;end_date=2026-07-31&amp;branch_id=8&amp;chart_of_account_id=24204" TargetMode="External"/><Relationship Id="rId191" Type="http://schemas.openxmlformats.org/officeDocument/2006/relationships/hyperlink" Target="https://meatophum.biz/report/accounting/account_statement?start_date=2026-07-01&amp;end_date=2026-07-31&amp;branch_id=8&amp;chart_of_account_id=24105" TargetMode="External"/><Relationship Id="rId107" Type="http://schemas.openxmlformats.org/officeDocument/2006/relationships/hyperlink" Target="https://meatophum.biz/report/accounting/account_statement?start_date=2026-07-01&amp;end_date=2026-07-31&amp;branch_id=8&amp;chart_of_account_id=24305" TargetMode="External"/><Relationship Id="rId11" Type="http://schemas.openxmlformats.org/officeDocument/2006/relationships/hyperlink" Target="https://meatophum.biz/report/accounting/account_statement?start_date=2026-06-01&amp;end_date=2026-06-30&amp;branch_id=8&amp;chart_of_account_id=23363" TargetMode="External"/><Relationship Id="rId32" Type="http://schemas.openxmlformats.org/officeDocument/2006/relationships/hyperlink" Target="https://meatophum.biz/report/accounting/account_statement?start_date=2026-06-01&amp;end_date=2026-06-30&amp;branch_id=8&amp;chart_of_account_id=24426" TargetMode="External"/><Relationship Id="rId53" Type="http://schemas.openxmlformats.org/officeDocument/2006/relationships/hyperlink" Target="https://meatophum.biz/report/accounting/account_statement?start_date=2026-06-01&amp;end_date=2026-06-30&amp;branch_id=8&amp;chart_of_account_id=24442" TargetMode="External"/><Relationship Id="rId74" Type="http://schemas.openxmlformats.org/officeDocument/2006/relationships/hyperlink" Target="https://meatophum.biz/report/accounting/account_statement?start_date=2026-06-01&amp;end_date=2026-06-30&amp;branch_id=8&amp;chart_of_account_id=24259" TargetMode="External"/><Relationship Id="rId128" Type="http://schemas.openxmlformats.org/officeDocument/2006/relationships/hyperlink" Target="https://meatophum.biz/report/accounting/account_statement?start_date=2026-07-01&amp;end_date=2026-07-31&amp;branch_id=8&amp;chart_of_account_id=24474" TargetMode="External"/><Relationship Id="rId149" Type="http://schemas.openxmlformats.org/officeDocument/2006/relationships/hyperlink" Target="https://meatophum.biz/report/accounting/account_statement?start_date=2026-07-01&amp;end_date=2026-07-31&amp;branch_id=8&amp;chart_of_account_id=24442" TargetMode="External"/><Relationship Id="rId5" Type="http://schemas.openxmlformats.org/officeDocument/2006/relationships/hyperlink" Target="https://meatophum.biz/report/accounting/account_statement?start_date=2026-06-01&amp;end_date=2026-06-30&amp;branch_id=8&amp;chart_of_account_id=63265" TargetMode="External"/><Relationship Id="rId95" Type="http://schemas.openxmlformats.org/officeDocument/2006/relationships/hyperlink" Target="https://meatophum.biz/report/accounting/account_statement?start_date=2026-07-01&amp;end_date=2026-07-31&amp;branch_id=8&amp;chart_of_account_id=63265" TargetMode="External"/><Relationship Id="rId160" Type="http://schemas.openxmlformats.org/officeDocument/2006/relationships/hyperlink" Target="https://meatophum.biz/report/accounting/account_statement?start_date=2026-07-01&amp;end_date=2026-07-31&amp;branch_id=8&amp;chart_of_account_id=24440" TargetMode="External"/><Relationship Id="rId181" Type="http://schemas.openxmlformats.org/officeDocument/2006/relationships/hyperlink" Target="https://meatophum.biz/report/accounting/account_statement?start_date=2026-07-01&amp;end_date=2026-07-31&amp;branch_id=8&amp;chart_of_account_id=24582" TargetMode="External"/><Relationship Id="rId22" Type="http://schemas.openxmlformats.org/officeDocument/2006/relationships/hyperlink" Target="https://meatophum.biz/report/accounting/account_statement?start_date=2026-06-01&amp;end_date=2026-06-30&amp;branch_id=8&amp;chart_of_account_id=24207" TargetMode="External"/><Relationship Id="rId43" Type="http://schemas.openxmlformats.org/officeDocument/2006/relationships/hyperlink" Target="https://meatophum.biz/report/accounting/account_statement?start_date=2026-06-01&amp;end_date=2026-06-30&amp;branch_id=8&amp;chart_of_account_id=24362" TargetMode="External"/><Relationship Id="rId64" Type="http://schemas.openxmlformats.org/officeDocument/2006/relationships/hyperlink" Target="https://meatophum.biz/report/accounting/account_statement?start_date=2026-06-01&amp;end_date=2026-06-30&amp;branch_id=8&amp;chart_of_account_id=24475" TargetMode="External"/><Relationship Id="rId118" Type="http://schemas.openxmlformats.org/officeDocument/2006/relationships/hyperlink" Target="https://meatophum.biz/report/accounting/account_statement?start_date=2026-07-01&amp;end_date=2026-07-31&amp;branch_id=8&amp;chart_of_account_id=24426" TargetMode="External"/><Relationship Id="rId139" Type="http://schemas.openxmlformats.org/officeDocument/2006/relationships/hyperlink" Target="https://meatophum.biz/report/accounting/account_statement?start_date=2026-07-01&amp;end_date=2026-07-31&amp;branch_id=8&amp;chart_of_account_id=24364" TargetMode="External"/><Relationship Id="rId85" Type="http://schemas.openxmlformats.org/officeDocument/2006/relationships/hyperlink" Target="https://meatophum.biz/report/accounting/account_statement?start_date=2026-06-01&amp;end_date=2026-06-30&amp;branch_id=8&amp;chart_of_account_id=24582" TargetMode="External"/><Relationship Id="rId150" Type="http://schemas.openxmlformats.org/officeDocument/2006/relationships/hyperlink" Target="https://meatophum.biz/report/accounting/account_statement?start_date=2026-07-01&amp;end_date=2026-07-31&amp;branch_id=8&amp;chart_of_account_id=24442" TargetMode="External"/><Relationship Id="rId171" Type="http://schemas.openxmlformats.org/officeDocument/2006/relationships/hyperlink" Target="https://meatophum.biz/report/accounting/account_statement?start_date=2026-07-01&amp;end_date=2026-07-31&amp;branch_id=8&amp;chart_of_account_id=24204" TargetMode="External"/><Relationship Id="rId192" Type="http://schemas.openxmlformats.org/officeDocument/2006/relationships/hyperlink" Target="https://meatophum.biz/report/accounting/account_statement?start_date=2026-07-01&amp;end_date=2026-07-31&amp;branch_id=8&amp;chart_of_account_id=24105" TargetMode="External"/><Relationship Id="rId12" Type="http://schemas.openxmlformats.org/officeDocument/2006/relationships/hyperlink" Target="https://meatophum.biz/report/accounting/account_statement?start_date=2026-06-01&amp;end_date=2026-06-30&amp;branch_id=8&amp;chart_of_account_id=23363" TargetMode="External"/><Relationship Id="rId33" Type="http://schemas.openxmlformats.org/officeDocument/2006/relationships/hyperlink" Target="https://meatophum.biz/report/accounting/account_statement?start_date=2026-06-01&amp;end_date=2026-06-30&amp;branch_id=8&amp;chart_of_account_id=24425" TargetMode="External"/><Relationship Id="rId108" Type="http://schemas.openxmlformats.org/officeDocument/2006/relationships/hyperlink" Target="https://meatophum.biz/report/accounting/account_statement?start_date=2026-07-01&amp;end_date=2026-07-31&amp;branch_id=8&amp;chart_of_account_id=24305" TargetMode="External"/><Relationship Id="rId129" Type="http://schemas.openxmlformats.org/officeDocument/2006/relationships/hyperlink" Target="https://meatophum.biz/report/accounting/account_statement?start_date=2026-07-01&amp;end_date=2026-07-31&amp;branch_id=8&amp;chart_of_account_id=25025" TargetMode="External"/><Relationship Id="rId54" Type="http://schemas.openxmlformats.org/officeDocument/2006/relationships/hyperlink" Target="https://meatophum.biz/report/accounting/account_statement?start_date=2026-06-01&amp;end_date=2026-06-30&amp;branch_id=8&amp;chart_of_account_id=24442" TargetMode="External"/><Relationship Id="rId75" Type="http://schemas.openxmlformats.org/officeDocument/2006/relationships/hyperlink" Target="https://meatophum.biz/report/accounting/account_statement?start_date=2026-06-01&amp;end_date=2026-06-30&amp;branch_id=8&amp;chart_of_account_id=24259" TargetMode="External"/><Relationship Id="rId96" Type="http://schemas.openxmlformats.org/officeDocument/2006/relationships/hyperlink" Target="https://meatophum.biz/report/accounting/account_statement?start_date=2026-07-01&amp;end_date=2026-07-31&amp;branch_id=8&amp;chart_of_account_id=63265" TargetMode="External"/><Relationship Id="rId140" Type="http://schemas.openxmlformats.org/officeDocument/2006/relationships/hyperlink" Target="https://meatophum.biz/report/accounting/account_statement?start_date=2026-07-01&amp;end_date=2026-07-31&amp;branch_id=8&amp;chart_of_account_id=24364" TargetMode="External"/><Relationship Id="rId161" Type="http://schemas.openxmlformats.org/officeDocument/2006/relationships/hyperlink" Target="https://meatophum.biz/report/accounting/account_statement?start_date=2026-07-01&amp;end_date=2026-07-31&amp;branch_id=8&amp;chart_of_account_id=24475" TargetMode="External"/><Relationship Id="rId182" Type="http://schemas.openxmlformats.org/officeDocument/2006/relationships/hyperlink" Target="https://meatophum.biz/report/accounting/account_statement?start_date=2026-07-01&amp;end_date=2026-07-31&amp;branch_id=8&amp;chart_of_account_id=24582" TargetMode="External"/><Relationship Id="rId6" Type="http://schemas.openxmlformats.org/officeDocument/2006/relationships/hyperlink" Target="https://meatophum.biz/report/accounting/account_statement?start_date=2026-06-01&amp;end_date=2026-06-30&amp;branch_id=8&amp;chart_of_account_id=63265" TargetMode="External"/><Relationship Id="rId23" Type="http://schemas.openxmlformats.org/officeDocument/2006/relationships/hyperlink" Target="https://meatophum.biz/report/accounting/account_statement?start_date=2026-06-01&amp;end_date=2026-06-30&amp;branch_id=8&amp;chart_of_account_id=24207" TargetMode="External"/><Relationship Id="rId119" Type="http://schemas.openxmlformats.org/officeDocument/2006/relationships/hyperlink" Target="https://meatophum.biz/report/accounting/account_statement?start_date=2026-07-01&amp;end_date=2026-07-31&amp;branch_id=8&amp;chart_of_account_id=24426" TargetMode="External"/><Relationship Id="rId44" Type="http://schemas.openxmlformats.org/officeDocument/2006/relationships/hyperlink" Target="https://meatophum.biz/report/accounting/account_statement?start_date=2026-06-01&amp;end_date=2026-06-30&amp;branch_id=8&amp;chart_of_account_id=24362" TargetMode="External"/><Relationship Id="rId65" Type="http://schemas.openxmlformats.org/officeDocument/2006/relationships/hyperlink" Target="https://meatophum.biz/report/accounting/account_statement?start_date=2026-06-01&amp;end_date=2026-06-30&amp;branch_id=8&amp;chart_of_account_id=24242" TargetMode="External"/><Relationship Id="rId86" Type="http://schemas.openxmlformats.org/officeDocument/2006/relationships/hyperlink" Target="https://meatophum.biz/report/accounting/account_statement?start_date=2026-06-01&amp;end_date=2026-06-30&amp;branch_id=8&amp;chart_of_account_id=24582" TargetMode="External"/><Relationship Id="rId130" Type="http://schemas.openxmlformats.org/officeDocument/2006/relationships/hyperlink" Target="https://meatophum.biz/report/accounting/account_statement?start_date=2026-07-01&amp;end_date=2026-07-31&amp;branch_id=8&amp;chart_of_account_id=25025" TargetMode="External"/><Relationship Id="rId151" Type="http://schemas.openxmlformats.org/officeDocument/2006/relationships/hyperlink" Target="https://meatophum.biz/report/accounting/account_statement?start_date=2026-07-01&amp;end_date=2026-07-31&amp;branch_id=8&amp;chart_of_account_id=24442" TargetMode="External"/><Relationship Id="rId172" Type="http://schemas.openxmlformats.org/officeDocument/2006/relationships/hyperlink" Target="https://meatophum.biz/report/accounting/account_statement?start_date=2026-07-01&amp;end_date=2026-07-31&amp;branch_id=8&amp;chart_of_account_id=24204" TargetMode="External"/><Relationship Id="rId13" Type="http://schemas.openxmlformats.org/officeDocument/2006/relationships/hyperlink" Target="https://meatophum.biz/report/accounting/account_statement?start_date=2026-06-01&amp;end_date=2026-06-30&amp;branch_id=8&amp;chart_of_account_id=23609" TargetMode="External"/><Relationship Id="rId18" Type="http://schemas.openxmlformats.org/officeDocument/2006/relationships/hyperlink" Target="https://meatophum.biz/report/accounting/account_statement?start_date=2026-06-01&amp;end_date=2026-06-30&amp;branch_id=8&amp;chart_of_account_id=24305" TargetMode="External"/><Relationship Id="rId39" Type="http://schemas.openxmlformats.org/officeDocument/2006/relationships/hyperlink" Target="https://meatophum.biz/report/accounting/account_statement?start_date=2026-06-01&amp;end_date=2026-06-30&amp;branch_id=8&amp;chart_of_account_id=24474" TargetMode="External"/><Relationship Id="rId109" Type="http://schemas.openxmlformats.org/officeDocument/2006/relationships/hyperlink" Target="https://meatophum.biz/report/accounting/account_statement?start_date=2026-07-01&amp;end_date=2026-07-31&amp;branch_id=8&amp;chart_of_account_id=24207" TargetMode="External"/><Relationship Id="rId34" Type="http://schemas.openxmlformats.org/officeDocument/2006/relationships/hyperlink" Target="https://meatophum.biz/report/accounting/account_statement?start_date=2026-06-01&amp;end_date=2026-06-30&amp;branch_id=8&amp;chart_of_account_id=24425" TargetMode="External"/><Relationship Id="rId50" Type="http://schemas.openxmlformats.org/officeDocument/2006/relationships/hyperlink" Target="https://meatophum.biz/report/accounting/account_statement?start_date=2026-06-01&amp;end_date=2026-06-30&amp;branch_id=8&amp;chart_of_account_id=46376" TargetMode="External"/><Relationship Id="rId55" Type="http://schemas.openxmlformats.org/officeDocument/2006/relationships/hyperlink" Target="https://meatophum.biz/report/accounting/account_statement?start_date=2026-06-01&amp;end_date=2026-06-30&amp;branch_id=8&amp;chart_of_account_id=24442" TargetMode="External"/><Relationship Id="rId76" Type="http://schemas.openxmlformats.org/officeDocument/2006/relationships/hyperlink" Target="https://meatophum.biz/report/accounting/account_statement?start_date=2026-06-01&amp;end_date=2026-06-30&amp;branch_id=8&amp;chart_of_account_id=24259" TargetMode="External"/><Relationship Id="rId97" Type="http://schemas.openxmlformats.org/officeDocument/2006/relationships/hyperlink" Target="https://meatophum.biz/report/accounting/account_statement?start_date=2026-07-01&amp;end_date=2026-07-31&amp;branch_id=8&amp;chart_of_account_id=23363" TargetMode="External"/><Relationship Id="rId104" Type="http://schemas.openxmlformats.org/officeDocument/2006/relationships/hyperlink" Target="https://meatophum.biz/report/accounting/account_statement?start_date=2026-07-01&amp;end_date=2026-07-31&amp;branch_id=8&amp;chart_of_account_id=23609" TargetMode="External"/><Relationship Id="rId120" Type="http://schemas.openxmlformats.org/officeDocument/2006/relationships/hyperlink" Target="https://meatophum.biz/report/accounting/account_statement?start_date=2026-07-01&amp;end_date=2026-07-31&amp;branch_id=8&amp;chart_of_account_id=24426" TargetMode="External"/><Relationship Id="rId125" Type="http://schemas.openxmlformats.org/officeDocument/2006/relationships/hyperlink" Target="https://meatophum.biz/report/accounting/account_statement?start_date=2026-07-01&amp;end_date=2026-07-31&amp;branch_id=8&amp;chart_of_account_id=24474" TargetMode="External"/><Relationship Id="rId141" Type="http://schemas.openxmlformats.org/officeDocument/2006/relationships/hyperlink" Target="https://meatophum.biz/report/accounting/account_statement?start_date=2026-07-01&amp;end_date=2026-07-31&amp;branch_id=8&amp;chart_of_account_id=46376" TargetMode="External"/><Relationship Id="rId146" Type="http://schemas.openxmlformats.org/officeDocument/2006/relationships/hyperlink" Target="https://meatophum.biz/report/accounting/account_statement?start_date=2026-07-01&amp;end_date=2026-07-31&amp;branch_id=8&amp;chart_of_account_id=24103" TargetMode="External"/><Relationship Id="rId167" Type="http://schemas.openxmlformats.org/officeDocument/2006/relationships/hyperlink" Target="https://meatophum.biz/report/accounting/account_statement?start_date=2026-07-01&amp;end_date=2026-07-31&amp;branch_id=8&amp;chart_of_account_id=24242" TargetMode="External"/><Relationship Id="rId188" Type="http://schemas.openxmlformats.org/officeDocument/2006/relationships/hyperlink" Target="https://meatophum.biz/report/accounting/account_statement?start_date=2026-07-01&amp;end_date=2026-07-31&amp;branch_id=8&amp;chart_of_account_id=24560" TargetMode="External"/><Relationship Id="rId7" Type="http://schemas.openxmlformats.org/officeDocument/2006/relationships/hyperlink" Target="https://meatophum.biz/report/accounting/account_statement?start_date=2026-06-01&amp;end_date=2026-06-30&amp;branch_id=8&amp;chart_of_account_id=63265" TargetMode="External"/><Relationship Id="rId71" Type="http://schemas.openxmlformats.org/officeDocument/2006/relationships/hyperlink" Target="https://meatophum.biz/report/accounting/account_statement?start_date=2026-06-01&amp;end_date=2026-06-30&amp;branch_id=8&amp;chart_of_account_id=24204" TargetMode="External"/><Relationship Id="rId92" Type="http://schemas.openxmlformats.org/officeDocument/2006/relationships/hyperlink" Target="https://meatophum.biz/report/accounting/account_statement?start_date=2026-07-01&amp;end_date=2026-07-31&amp;branch_id=8&amp;chart_of_account_id=23968" TargetMode="External"/><Relationship Id="rId162" Type="http://schemas.openxmlformats.org/officeDocument/2006/relationships/hyperlink" Target="https://meatophum.biz/report/accounting/account_statement?start_date=2026-07-01&amp;end_date=2026-07-31&amp;branch_id=8&amp;chart_of_account_id=24475" TargetMode="External"/><Relationship Id="rId183" Type="http://schemas.openxmlformats.org/officeDocument/2006/relationships/hyperlink" Target="https://meatophum.biz/report/accounting/account_statement?start_date=2026-07-01&amp;end_date=2026-07-31&amp;branch_id=8&amp;chart_of_account_id=24582" TargetMode="External"/><Relationship Id="rId2" Type="http://schemas.openxmlformats.org/officeDocument/2006/relationships/hyperlink" Target="https://meatophum.biz/report/accounting/account_statement?start_date=2026-06-01&amp;end_date=2026-06-30&amp;branch_id=8&amp;chart_of_account_id=23968" TargetMode="External"/><Relationship Id="rId29" Type="http://schemas.openxmlformats.org/officeDocument/2006/relationships/hyperlink" Target="https://meatophum.biz/report/accounting/account_statement?start_date=2026-06-01&amp;end_date=2026-06-30&amp;branch_id=8&amp;chart_of_account_id=24426" TargetMode="External"/><Relationship Id="rId24" Type="http://schemas.openxmlformats.org/officeDocument/2006/relationships/hyperlink" Target="https://meatophum.biz/report/accounting/account_statement?start_date=2026-06-01&amp;end_date=2026-06-30&amp;branch_id=8&amp;chart_of_account_id=24207" TargetMode="External"/><Relationship Id="rId40" Type="http://schemas.openxmlformats.org/officeDocument/2006/relationships/hyperlink" Target="https://meatophum.biz/report/accounting/account_statement?start_date=2026-06-01&amp;end_date=2026-06-30&amp;branch_id=8&amp;chart_of_account_id=24474" TargetMode="External"/><Relationship Id="rId45" Type="http://schemas.openxmlformats.org/officeDocument/2006/relationships/hyperlink" Target="https://meatophum.biz/report/accounting/account_statement?start_date=2026-06-01&amp;end_date=2026-06-30&amp;branch_id=8&amp;chart_of_account_id=24364" TargetMode="External"/><Relationship Id="rId66" Type="http://schemas.openxmlformats.org/officeDocument/2006/relationships/hyperlink" Target="https://meatophum.biz/report/accounting/account_statement?start_date=2026-06-01&amp;end_date=2026-06-30&amp;branch_id=8&amp;chart_of_account_id=24242" TargetMode="External"/><Relationship Id="rId87" Type="http://schemas.openxmlformats.org/officeDocument/2006/relationships/hyperlink" Target="https://meatophum.biz/report/accounting/account_statement?start_date=2026-06-01&amp;end_date=2026-06-30&amp;branch_id=8&amp;chart_of_account_id=24582" TargetMode="External"/><Relationship Id="rId110" Type="http://schemas.openxmlformats.org/officeDocument/2006/relationships/hyperlink" Target="https://meatophum.biz/report/accounting/account_statement?start_date=2026-07-01&amp;end_date=2026-07-31&amp;branch_id=8&amp;chart_of_account_id=24207" TargetMode="External"/><Relationship Id="rId115" Type="http://schemas.openxmlformats.org/officeDocument/2006/relationships/hyperlink" Target="https://meatophum.biz/report/accounting/account_statement?start_date=2026-07-01&amp;end_date=2026-07-31&amp;branch_id=8&amp;chart_of_account_id=24201" TargetMode="External"/><Relationship Id="rId131" Type="http://schemas.openxmlformats.org/officeDocument/2006/relationships/hyperlink" Target="https://meatophum.biz/report/accounting/account_statement?start_date=2026-07-01&amp;end_date=2026-07-31&amp;branch_id=8&amp;chart_of_account_id=25025" TargetMode="External"/><Relationship Id="rId136" Type="http://schemas.openxmlformats.org/officeDocument/2006/relationships/hyperlink" Target="https://meatophum.biz/report/accounting/account_statement?start_date=2026-07-01&amp;end_date=2026-07-31&amp;branch_id=8&amp;chart_of_account_id=24362" TargetMode="External"/><Relationship Id="rId157" Type="http://schemas.openxmlformats.org/officeDocument/2006/relationships/hyperlink" Target="https://meatophum.biz/report/accounting/account_statement?start_date=2026-07-01&amp;end_date=2026-07-31&amp;branch_id=8&amp;chart_of_account_id=24440" TargetMode="External"/><Relationship Id="rId178" Type="http://schemas.openxmlformats.org/officeDocument/2006/relationships/hyperlink" Target="https://meatophum.biz/report/accounting/account_statement?start_date=2026-07-01&amp;end_date=2026-07-31&amp;branch_id=8&amp;chart_of_account_id=24487" TargetMode="External"/><Relationship Id="rId61" Type="http://schemas.openxmlformats.org/officeDocument/2006/relationships/hyperlink" Target="https://meatophum.biz/report/accounting/account_statement?start_date=2026-06-01&amp;end_date=2026-06-30&amp;branch_id=8&amp;chart_of_account_id=24475" TargetMode="External"/><Relationship Id="rId82" Type="http://schemas.openxmlformats.org/officeDocument/2006/relationships/hyperlink" Target="https://meatophum.biz/report/accounting/account_statement?start_date=2026-06-01&amp;end_date=2026-06-30&amp;branch_id=8&amp;chart_of_account_id=24473" TargetMode="External"/><Relationship Id="rId152" Type="http://schemas.openxmlformats.org/officeDocument/2006/relationships/hyperlink" Target="https://meatophum.biz/report/accounting/account_statement?start_date=2026-07-01&amp;end_date=2026-07-31&amp;branch_id=8&amp;chart_of_account_id=24442" TargetMode="External"/><Relationship Id="rId173" Type="http://schemas.openxmlformats.org/officeDocument/2006/relationships/hyperlink" Target="https://meatophum.biz/report/accounting/account_statement?start_date=2026-07-01&amp;end_date=2026-07-31&amp;branch_id=8&amp;chart_of_account_id=24488" TargetMode="External"/><Relationship Id="rId19" Type="http://schemas.openxmlformats.org/officeDocument/2006/relationships/hyperlink" Target="https://meatophum.biz/report/accounting/account_statement?start_date=2026-06-01&amp;end_date=2026-06-30&amp;branch_id=8&amp;chart_of_account_id=24305" TargetMode="External"/><Relationship Id="rId14" Type="http://schemas.openxmlformats.org/officeDocument/2006/relationships/hyperlink" Target="https://meatophum.biz/report/accounting/account_statement?start_date=2026-06-01&amp;end_date=2026-06-30&amp;branch_id=8&amp;chart_of_account_id=23609" TargetMode="External"/><Relationship Id="rId30" Type="http://schemas.openxmlformats.org/officeDocument/2006/relationships/hyperlink" Target="https://meatophum.biz/report/accounting/account_statement?start_date=2026-06-01&amp;end_date=2026-06-30&amp;branch_id=8&amp;chart_of_account_id=24426" TargetMode="External"/><Relationship Id="rId35" Type="http://schemas.openxmlformats.org/officeDocument/2006/relationships/hyperlink" Target="https://meatophum.biz/report/accounting/account_statement?start_date=2026-06-01&amp;end_date=2026-06-30&amp;branch_id=8&amp;chart_of_account_id=24425" TargetMode="External"/><Relationship Id="rId56" Type="http://schemas.openxmlformats.org/officeDocument/2006/relationships/hyperlink" Target="https://meatophum.biz/report/accounting/account_statement?start_date=2026-06-01&amp;end_date=2026-06-30&amp;branch_id=8&amp;chart_of_account_id=24442" TargetMode="External"/><Relationship Id="rId77" Type="http://schemas.openxmlformats.org/officeDocument/2006/relationships/hyperlink" Target="https://meatophum.biz/report/accounting/account_statement?start_date=2026-06-01&amp;end_date=2026-06-30&amp;branch_id=8&amp;chart_of_account_id=24256" TargetMode="External"/><Relationship Id="rId100" Type="http://schemas.openxmlformats.org/officeDocument/2006/relationships/hyperlink" Target="https://meatophum.biz/report/accounting/account_statement?start_date=2026-07-01&amp;end_date=2026-07-31&amp;branch_id=8&amp;chart_of_account_id=23363" TargetMode="External"/><Relationship Id="rId105" Type="http://schemas.openxmlformats.org/officeDocument/2006/relationships/hyperlink" Target="https://meatophum.biz/report/accounting/account_statement?start_date=2026-07-01&amp;end_date=2026-07-31&amp;branch_id=8&amp;chart_of_account_id=24305" TargetMode="External"/><Relationship Id="rId126" Type="http://schemas.openxmlformats.org/officeDocument/2006/relationships/hyperlink" Target="https://meatophum.biz/report/accounting/account_statement?start_date=2026-07-01&amp;end_date=2026-07-31&amp;branch_id=8&amp;chart_of_account_id=24474" TargetMode="External"/><Relationship Id="rId147" Type="http://schemas.openxmlformats.org/officeDocument/2006/relationships/hyperlink" Target="https://meatophum.biz/report/accounting/account_statement?start_date=2026-07-01&amp;end_date=2026-07-31&amp;branch_id=8&amp;chart_of_account_id=24103" TargetMode="External"/><Relationship Id="rId168" Type="http://schemas.openxmlformats.org/officeDocument/2006/relationships/hyperlink" Target="https://meatophum.biz/report/accounting/account_statement?start_date=2026-07-01&amp;end_date=2026-07-31&amp;branch_id=8&amp;chart_of_account_id=24242" TargetMode="External"/><Relationship Id="rId8" Type="http://schemas.openxmlformats.org/officeDocument/2006/relationships/hyperlink" Target="https://meatophum.biz/report/accounting/account_statement?start_date=2026-06-01&amp;end_date=2026-06-30&amp;branch_id=8&amp;chart_of_account_id=63265" TargetMode="External"/><Relationship Id="rId51" Type="http://schemas.openxmlformats.org/officeDocument/2006/relationships/hyperlink" Target="https://meatophum.biz/report/accounting/account_statement?start_date=2026-06-01&amp;end_date=2026-06-30&amp;branch_id=8&amp;chart_of_account_id=46376" TargetMode="External"/><Relationship Id="rId72" Type="http://schemas.openxmlformats.org/officeDocument/2006/relationships/hyperlink" Target="https://meatophum.biz/report/accounting/account_statement?start_date=2026-06-01&amp;end_date=2026-06-30&amp;branch_id=8&amp;chart_of_account_id=24204" TargetMode="External"/><Relationship Id="rId93" Type="http://schemas.openxmlformats.org/officeDocument/2006/relationships/hyperlink" Target="https://meatophum.biz/report/accounting/account_statement?start_date=2026-07-01&amp;end_date=2026-07-31&amp;branch_id=8&amp;chart_of_account_id=63265" TargetMode="External"/><Relationship Id="rId98" Type="http://schemas.openxmlformats.org/officeDocument/2006/relationships/hyperlink" Target="https://meatophum.biz/report/accounting/account_statement?start_date=2026-07-01&amp;end_date=2026-07-31&amp;branch_id=8&amp;chart_of_account_id=23363" TargetMode="External"/><Relationship Id="rId121" Type="http://schemas.openxmlformats.org/officeDocument/2006/relationships/hyperlink" Target="https://meatophum.biz/report/accounting/account_statement?start_date=2026-07-01&amp;end_date=2026-07-31&amp;branch_id=8&amp;chart_of_account_id=24425" TargetMode="External"/><Relationship Id="rId142" Type="http://schemas.openxmlformats.org/officeDocument/2006/relationships/hyperlink" Target="https://meatophum.biz/report/accounting/account_statement?start_date=2026-07-01&amp;end_date=2026-07-31&amp;branch_id=8&amp;chart_of_account_id=46376" TargetMode="External"/><Relationship Id="rId163" Type="http://schemas.openxmlformats.org/officeDocument/2006/relationships/hyperlink" Target="https://meatophum.biz/report/accounting/account_statement?start_date=2026-07-01&amp;end_date=2026-07-31&amp;branch_id=8&amp;chart_of_account_id=24475" TargetMode="External"/><Relationship Id="rId184" Type="http://schemas.openxmlformats.org/officeDocument/2006/relationships/hyperlink" Target="https://meatophum.biz/report/accounting/account_statement?start_date=2026-07-01&amp;end_date=2026-07-31&amp;branch_id=8&amp;chart_of_account_id=24582" TargetMode="External"/><Relationship Id="rId189" Type="http://schemas.openxmlformats.org/officeDocument/2006/relationships/hyperlink" Target="https://meatophum.biz/report/accounting/account_statement?start_date=2026-07-01&amp;end_date=2026-07-31&amp;branch_id=8&amp;chart_of_account_id=24105" TargetMode="External"/><Relationship Id="rId3" Type="http://schemas.openxmlformats.org/officeDocument/2006/relationships/hyperlink" Target="https://meatophum.biz/report/accounting/account_statement?start_date=2026-06-01&amp;end_date=2026-06-30&amp;branch_id=8&amp;chart_of_account_id=23968" TargetMode="External"/><Relationship Id="rId25" Type="http://schemas.openxmlformats.org/officeDocument/2006/relationships/hyperlink" Target="https://meatophum.biz/report/accounting/account_statement?start_date=2026-06-01&amp;end_date=2026-06-30&amp;branch_id=8&amp;chart_of_account_id=24201" TargetMode="External"/><Relationship Id="rId46" Type="http://schemas.openxmlformats.org/officeDocument/2006/relationships/hyperlink" Target="https://meatophum.biz/report/accounting/account_statement?start_date=2026-06-01&amp;end_date=2026-06-30&amp;branch_id=8&amp;chart_of_account_id=24364" TargetMode="External"/><Relationship Id="rId67" Type="http://schemas.openxmlformats.org/officeDocument/2006/relationships/hyperlink" Target="https://meatophum.biz/report/accounting/account_statement?start_date=2026-06-01&amp;end_date=2026-06-30&amp;branch_id=8&amp;chart_of_account_id=24242" TargetMode="External"/><Relationship Id="rId116" Type="http://schemas.openxmlformats.org/officeDocument/2006/relationships/hyperlink" Target="https://meatophum.biz/report/accounting/account_statement?start_date=2026-07-01&amp;end_date=2026-07-31&amp;branch_id=8&amp;chart_of_account_id=24201" TargetMode="External"/><Relationship Id="rId137" Type="http://schemas.openxmlformats.org/officeDocument/2006/relationships/hyperlink" Target="https://meatophum.biz/report/accounting/account_statement?start_date=2026-07-01&amp;end_date=2026-07-31&amp;branch_id=8&amp;chart_of_account_id=24364" TargetMode="External"/><Relationship Id="rId158" Type="http://schemas.openxmlformats.org/officeDocument/2006/relationships/hyperlink" Target="https://meatophum.biz/report/accounting/account_statement?start_date=2026-07-01&amp;end_date=2026-07-31&amp;branch_id=8&amp;chart_of_account_id=24440" TargetMode="External"/><Relationship Id="rId20" Type="http://schemas.openxmlformats.org/officeDocument/2006/relationships/hyperlink" Target="https://meatophum.biz/report/accounting/account_statement?start_date=2026-06-01&amp;end_date=2026-06-30&amp;branch_id=8&amp;chart_of_account_id=24305" TargetMode="External"/><Relationship Id="rId41" Type="http://schemas.openxmlformats.org/officeDocument/2006/relationships/hyperlink" Target="https://meatophum.biz/report/accounting/account_statement?start_date=2026-06-01&amp;end_date=2026-06-30&amp;branch_id=8&amp;chart_of_account_id=24362" TargetMode="External"/><Relationship Id="rId62" Type="http://schemas.openxmlformats.org/officeDocument/2006/relationships/hyperlink" Target="https://meatophum.biz/report/accounting/account_statement?start_date=2026-06-01&amp;end_date=2026-06-30&amp;branch_id=8&amp;chart_of_account_id=24475" TargetMode="External"/><Relationship Id="rId83" Type="http://schemas.openxmlformats.org/officeDocument/2006/relationships/hyperlink" Target="https://meatophum.biz/report/accounting/account_statement?start_date=2026-06-01&amp;end_date=2026-06-30&amp;branch_id=8&amp;chart_of_account_id=24473" TargetMode="External"/><Relationship Id="rId88" Type="http://schemas.openxmlformats.org/officeDocument/2006/relationships/hyperlink" Target="https://meatophum.biz/report/accounting/account_statement?start_date=2026-06-01&amp;end_date=2026-06-30&amp;branch_id=8&amp;chart_of_account_id=24582" TargetMode="External"/><Relationship Id="rId111" Type="http://schemas.openxmlformats.org/officeDocument/2006/relationships/hyperlink" Target="https://meatophum.biz/report/accounting/account_statement?start_date=2026-07-01&amp;end_date=2026-07-31&amp;branch_id=8&amp;chart_of_account_id=24207" TargetMode="External"/><Relationship Id="rId132" Type="http://schemas.openxmlformats.org/officeDocument/2006/relationships/hyperlink" Target="https://meatophum.biz/report/accounting/account_statement?start_date=2026-07-01&amp;end_date=2026-07-31&amp;branch_id=8&amp;chart_of_account_id=25025" TargetMode="External"/><Relationship Id="rId153" Type="http://schemas.openxmlformats.org/officeDocument/2006/relationships/hyperlink" Target="https://meatophum.biz/report/accounting/account_statement?start_date=2026-07-01&amp;end_date=2026-07-31&amp;branch_id=8&amp;chart_of_account_id=24210" TargetMode="External"/><Relationship Id="rId174" Type="http://schemas.openxmlformats.org/officeDocument/2006/relationships/hyperlink" Target="https://meatophum.biz/report/accounting/account_statement?start_date=2026-07-01&amp;end_date=2026-07-31&amp;branch_id=8&amp;chart_of_account_id=24488" TargetMode="External"/><Relationship Id="rId179" Type="http://schemas.openxmlformats.org/officeDocument/2006/relationships/hyperlink" Target="https://meatophum.biz/report/accounting/account_statement?start_date=2026-07-01&amp;end_date=2026-07-31&amp;branch_id=8&amp;chart_of_account_id=24487" TargetMode="External"/><Relationship Id="rId190" Type="http://schemas.openxmlformats.org/officeDocument/2006/relationships/hyperlink" Target="https://meatophum.biz/report/accounting/account_statement?start_date=2026-07-01&amp;end_date=2026-07-31&amp;branch_id=8&amp;chart_of_account_id=24105" TargetMode="External"/><Relationship Id="rId15" Type="http://schemas.openxmlformats.org/officeDocument/2006/relationships/hyperlink" Target="https://meatophum.biz/report/accounting/account_statement?start_date=2026-06-01&amp;end_date=2026-06-30&amp;branch_id=8&amp;chart_of_account_id=23609" TargetMode="External"/><Relationship Id="rId36" Type="http://schemas.openxmlformats.org/officeDocument/2006/relationships/hyperlink" Target="https://meatophum.biz/report/accounting/account_statement?start_date=2026-06-01&amp;end_date=2026-06-30&amp;branch_id=8&amp;chart_of_account_id=24425" TargetMode="External"/><Relationship Id="rId57" Type="http://schemas.openxmlformats.org/officeDocument/2006/relationships/hyperlink" Target="https://meatophum.biz/report/accounting/account_statement?start_date=2026-06-01&amp;end_date=2026-06-30&amp;branch_id=8&amp;chart_of_account_id=24210" TargetMode="External"/><Relationship Id="rId106" Type="http://schemas.openxmlformats.org/officeDocument/2006/relationships/hyperlink" Target="https://meatophum.biz/report/accounting/account_statement?start_date=2026-07-01&amp;end_date=2026-07-31&amp;branch_id=8&amp;chart_of_account_id=24305" TargetMode="External"/><Relationship Id="rId127" Type="http://schemas.openxmlformats.org/officeDocument/2006/relationships/hyperlink" Target="https://meatophum.biz/report/accounting/account_statement?start_date=2026-07-01&amp;end_date=2026-07-31&amp;branch_id=8&amp;chart_of_account_id=24474" TargetMode="External"/><Relationship Id="rId10" Type="http://schemas.openxmlformats.org/officeDocument/2006/relationships/hyperlink" Target="https://meatophum.biz/report/accounting/account_statement?start_date=2026-06-01&amp;end_date=2026-06-30&amp;branch_id=8&amp;chart_of_account_id=23363" TargetMode="External"/><Relationship Id="rId31" Type="http://schemas.openxmlformats.org/officeDocument/2006/relationships/hyperlink" Target="https://meatophum.biz/report/accounting/account_statement?start_date=2026-06-01&amp;end_date=2026-06-30&amp;branch_id=8&amp;chart_of_account_id=24426" TargetMode="External"/><Relationship Id="rId52" Type="http://schemas.openxmlformats.org/officeDocument/2006/relationships/hyperlink" Target="https://meatophum.biz/report/accounting/account_statement?start_date=2026-06-01&amp;end_date=2026-06-30&amp;branch_id=8&amp;chart_of_account_id=46376" TargetMode="External"/><Relationship Id="rId73" Type="http://schemas.openxmlformats.org/officeDocument/2006/relationships/hyperlink" Target="https://meatophum.biz/report/accounting/account_statement?start_date=2026-06-01&amp;end_date=2026-06-30&amp;branch_id=8&amp;chart_of_account_id=24259" TargetMode="External"/><Relationship Id="rId78" Type="http://schemas.openxmlformats.org/officeDocument/2006/relationships/hyperlink" Target="https://meatophum.biz/report/accounting/account_statement?start_date=2026-06-01&amp;end_date=2026-06-30&amp;branch_id=8&amp;chart_of_account_id=24256" TargetMode="External"/><Relationship Id="rId94" Type="http://schemas.openxmlformats.org/officeDocument/2006/relationships/hyperlink" Target="https://meatophum.biz/report/accounting/account_statement?start_date=2026-07-01&amp;end_date=2026-07-31&amp;branch_id=8&amp;chart_of_account_id=63265" TargetMode="External"/><Relationship Id="rId99" Type="http://schemas.openxmlformats.org/officeDocument/2006/relationships/hyperlink" Target="https://meatophum.biz/report/accounting/account_statement?start_date=2026-07-01&amp;end_date=2026-07-31&amp;branch_id=8&amp;chart_of_account_id=23363" TargetMode="External"/><Relationship Id="rId101" Type="http://schemas.openxmlformats.org/officeDocument/2006/relationships/hyperlink" Target="https://meatophum.biz/report/accounting/account_statement?start_date=2026-07-01&amp;end_date=2026-07-31&amp;branch_id=8&amp;chart_of_account_id=23609" TargetMode="External"/><Relationship Id="rId122" Type="http://schemas.openxmlformats.org/officeDocument/2006/relationships/hyperlink" Target="https://meatophum.biz/report/accounting/account_statement?start_date=2026-07-01&amp;end_date=2026-07-31&amp;branch_id=8&amp;chart_of_account_id=24425" TargetMode="External"/><Relationship Id="rId143" Type="http://schemas.openxmlformats.org/officeDocument/2006/relationships/hyperlink" Target="https://meatophum.biz/report/accounting/account_statement?start_date=2026-07-01&amp;end_date=2026-07-31&amp;branch_id=8&amp;chart_of_account_id=46376" TargetMode="External"/><Relationship Id="rId148" Type="http://schemas.openxmlformats.org/officeDocument/2006/relationships/hyperlink" Target="https://meatophum.biz/report/accounting/account_statement?start_date=2026-07-01&amp;end_date=2026-07-31&amp;branch_id=8&amp;chart_of_account_id=24103" TargetMode="External"/><Relationship Id="rId164" Type="http://schemas.openxmlformats.org/officeDocument/2006/relationships/hyperlink" Target="https://meatophum.biz/report/accounting/account_statement?start_date=2026-07-01&amp;end_date=2026-07-31&amp;branch_id=8&amp;chart_of_account_id=24475" TargetMode="External"/><Relationship Id="rId169" Type="http://schemas.openxmlformats.org/officeDocument/2006/relationships/hyperlink" Target="https://meatophum.biz/report/accounting/account_statement?start_date=2026-07-01&amp;end_date=2026-07-31&amp;branch_id=8&amp;chart_of_account_id=24204" TargetMode="External"/><Relationship Id="rId185" Type="http://schemas.openxmlformats.org/officeDocument/2006/relationships/hyperlink" Target="https://meatophum.biz/report/accounting/account_statement?start_date=2026-07-01&amp;end_date=2026-07-31&amp;branch_id=8&amp;chart_of_account_id=24560" TargetMode="External"/><Relationship Id="rId4" Type="http://schemas.openxmlformats.org/officeDocument/2006/relationships/hyperlink" Target="https://meatophum.biz/report/accounting/account_statement?start_date=2026-06-01&amp;end_date=2026-06-30&amp;branch_id=8&amp;chart_of_account_id=23968" TargetMode="External"/><Relationship Id="rId9" Type="http://schemas.openxmlformats.org/officeDocument/2006/relationships/hyperlink" Target="https://meatophum.biz/report/accounting/account_statement?start_date=2026-06-01&amp;end_date=2026-06-30&amp;branch_id=8&amp;chart_of_account_id=23363" TargetMode="External"/><Relationship Id="rId180" Type="http://schemas.openxmlformats.org/officeDocument/2006/relationships/hyperlink" Target="https://meatophum.biz/report/accounting/account_statement?start_date=2026-07-01&amp;end_date=2026-07-31&amp;branch_id=8&amp;chart_of_account_id=24487" TargetMode="External"/><Relationship Id="rId26" Type="http://schemas.openxmlformats.org/officeDocument/2006/relationships/hyperlink" Target="https://meatophum.biz/report/accounting/account_statement?start_date=2026-06-01&amp;end_date=2026-06-30&amp;branch_id=8&amp;chart_of_account_id=24201" TargetMode="External"/><Relationship Id="rId47" Type="http://schemas.openxmlformats.org/officeDocument/2006/relationships/hyperlink" Target="https://meatophum.biz/report/accounting/account_statement?start_date=2026-06-01&amp;end_date=2026-06-30&amp;branch_id=8&amp;chart_of_account_id=24364" TargetMode="External"/><Relationship Id="rId68" Type="http://schemas.openxmlformats.org/officeDocument/2006/relationships/hyperlink" Target="https://meatophum.biz/report/accounting/account_statement?start_date=2026-06-01&amp;end_date=2026-06-30&amp;branch_id=8&amp;chart_of_account_id=24242" TargetMode="External"/><Relationship Id="rId89" Type="http://schemas.openxmlformats.org/officeDocument/2006/relationships/hyperlink" Target="https://meatophum.biz/report/accounting/account_statement?start_date=2026-07-01&amp;end_date=2026-07-31&amp;branch_id=8&amp;chart_of_account_id=23968" TargetMode="External"/><Relationship Id="rId112" Type="http://schemas.openxmlformats.org/officeDocument/2006/relationships/hyperlink" Target="https://meatophum.biz/report/accounting/account_statement?start_date=2026-07-01&amp;end_date=2026-07-31&amp;branch_id=8&amp;chart_of_account_id=24207" TargetMode="External"/><Relationship Id="rId133" Type="http://schemas.openxmlformats.org/officeDocument/2006/relationships/hyperlink" Target="https://meatophum.biz/report/accounting/account_statement?start_date=2026-07-01&amp;end_date=2026-07-31&amp;branch_id=8&amp;chart_of_account_id=24362" TargetMode="External"/><Relationship Id="rId154" Type="http://schemas.openxmlformats.org/officeDocument/2006/relationships/hyperlink" Target="https://meatophum.biz/report/accounting/account_statement?start_date=2026-07-01&amp;end_date=2026-07-31&amp;branch_id=8&amp;chart_of_account_id=24210" TargetMode="External"/><Relationship Id="rId175" Type="http://schemas.openxmlformats.org/officeDocument/2006/relationships/hyperlink" Target="https://meatophum.biz/report/accounting/account_statement?start_date=2026-07-01&amp;end_date=2026-07-31&amp;branch_id=8&amp;chart_of_account_id=24488" TargetMode="External"/><Relationship Id="rId16" Type="http://schemas.openxmlformats.org/officeDocument/2006/relationships/hyperlink" Target="https://meatophum.biz/report/accounting/account_statement?start_date=2026-06-01&amp;end_date=2026-06-30&amp;branch_id=8&amp;chart_of_account_id=23609" TargetMode="External"/><Relationship Id="rId37" Type="http://schemas.openxmlformats.org/officeDocument/2006/relationships/hyperlink" Target="https://meatophum.biz/report/accounting/account_statement?start_date=2026-06-01&amp;end_date=2026-06-30&amp;branch_id=8&amp;chart_of_account_id=24474" TargetMode="External"/><Relationship Id="rId58" Type="http://schemas.openxmlformats.org/officeDocument/2006/relationships/hyperlink" Target="https://meatophum.biz/report/accounting/account_statement?start_date=2026-06-01&amp;end_date=2026-06-30&amp;branch_id=8&amp;chart_of_account_id=24210" TargetMode="External"/><Relationship Id="rId79" Type="http://schemas.openxmlformats.org/officeDocument/2006/relationships/hyperlink" Target="https://meatophum.biz/report/accounting/account_statement?start_date=2026-06-01&amp;end_date=2026-06-30&amp;branch_id=8&amp;chart_of_account_id=24256" TargetMode="External"/><Relationship Id="rId102" Type="http://schemas.openxmlformats.org/officeDocument/2006/relationships/hyperlink" Target="https://meatophum.biz/report/accounting/account_statement?start_date=2026-07-01&amp;end_date=2026-07-31&amp;branch_id=8&amp;chart_of_account_id=23609" TargetMode="External"/><Relationship Id="rId123" Type="http://schemas.openxmlformats.org/officeDocument/2006/relationships/hyperlink" Target="https://meatophum.biz/report/accounting/account_statement?start_date=2026-07-01&amp;end_date=2026-07-31&amp;branch_id=8&amp;chart_of_account_id=24425" TargetMode="External"/><Relationship Id="rId144" Type="http://schemas.openxmlformats.org/officeDocument/2006/relationships/hyperlink" Target="https://meatophum.biz/report/accounting/account_statement?start_date=2026-07-01&amp;end_date=2026-07-31&amp;branch_id=8&amp;chart_of_account_id=46376" TargetMode="External"/><Relationship Id="rId90" Type="http://schemas.openxmlformats.org/officeDocument/2006/relationships/hyperlink" Target="https://meatophum.biz/report/accounting/account_statement?start_date=2026-07-01&amp;end_date=2026-07-31&amp;branch_id=8&amp;chart_of_account_id=23968" TargetMode="External"/><Relationship Id="rId165" Type="http://schemas.openxmlformats.org/officeDocument/2006/relationships/hyperlink" Target="https://meatophum.biz/report/accounting/account_statement?start_date=2026-07-01&amp;end_date=2026-07-31&amp;branch_id=8&amp;chart_of_account_id=24242" TargetMode="External"/><Relationship Id="rId186" Type="http://schemas.openxmlformats.org/officeDocument/2006/relationships/hyperlink" Target="https://meatophum.biz/report/accounting/account_statement?start_date=2026-07-01&amp;end_date=2026-07-31&amp;branch_id=8&amp;chart_of_account_id=24560" TargetMode="External"/><Relationship Id="rId27" Type="http://schemas.openxmlformats.org/officeDocument/2006/relationships/hyperlink" Target="https://meatophum.biz/report/accounting/account_statement?start_date=2026-06-01&amp;end_date=2026-06-30&amp;branch_id=8&amp;chart_of_account_id=24201" TargetMode="External"/><Relationship Id="rId48" Type="http://schemas.openxmlformats.org/officeDocument/2006/relationships/hyperlink" Target="https://meatophum.biz/report/accounting/account_statement?start_date=2026-06-01&amp;end_date=2026-06-30&amp;branch_id=8&amp;chart_of_account_id=24364" TargetMode="External"/><Relationship Id="rId69" Type="http://schemas.openxmlformats.org/officeDocument/2006/relationships/hyperlink" Target="https://meatophum.biz/report/accounting/account_statement?start_date=2026-06-01&amp;end_date=2026-06-30&amp;branch_id=8&amp;chart_of_account_id=24204" TargetMode="External"/><Relationship Id="rId113" Type="http://schemas.openxmlformats.org/officeDocument/2006/relationships/hyperlink" Target="https://meatophum.biz/report/accounting/account_statement?start_date=2026-07-01&amp;end_date=2026-07-31&amp;branch_id=8&amp;chart_of_account_id=24201" TargetMode="External"/><Relationship Id="rId134" Type="http://schemas.openxmlformats.org/officeDocument/2006/relationships/hyperlink" Target="https://meatophum.biz/report/accounting/account_statement?start_date=2026-07-01&amp;end_date=2026-07-31&amp;branch_id=8&amp;chart_of_account_id=24362" TargetMode="External"/><Relationship Id="rId80" Type="http://schemas.openxmlformats.org/officeDocument/2006/relationships/hyperlink" Target="https://meatophum.biz/report/accounting/account_statement?start_date=2026-06-01&amp;end_date=2026-06-30&amp;branch_id=8&amp;chart_of_account_id=24256" TargetMode="External"/><Relationship Id="rId155" Type="http://schemas.openxmlformats.org/officeDocument/2006/relationships/hyperlink" Target="https://meatophum.biz/report/accounting/account_statement?start_date=2026-07-01&amp;end_date=2026-07-31&amp;branch_id=8&amp;chart_of_account_id=24210" TargetMode="External"/><Relationship Id="rId176" Type="http://schemas.openxmlformats.org/officeDocument/2006/relationships/hyperlink" Target="https://meatophum.biz/report/accounting/account_statement?start_date=2026-07-01&amp;end_date=2026-07-31&amp;branch_id=8&amp;chart_of_account_id=24488" TargetMode="External"/><Relationship Id="rId17" Type="http://schemas.openxmlformats.org/officeDocument/2006/relationships/hyperlink" Target="https://meatophum.biz/report/accounting/account_statement?start_date=2026-06-01&amp;end_date=2026-06-30&amp;branch_id=8&amp;chart_of_account_id=24305" TargetMode="External"/><Relationship Id="rId38" Type="http://schemas.openxmlformats.org/officeDocument/2006/relationships/hyperlink" Target="https://meatophum.biz/report/accounting/account_statement?start_date=2026-06-01&amp;end_date=2026-06-30&amp;branch_id=8&amp;chart_of_account_id=24474" TargetMode="External"/><Relationship Id="rId59" Type="http://schemas.openxmlformats.org/officeDocument/2006/relationships/hyperlink" Target="https://meatophum.biz/report/accounting/account_statement?start_date=2026-06-01&amp;end_date=2026-06-30&amp;branch_id=8&amp;chart_of_account_id=24210" TargetMode="External"/><Relationship Id="rId103" Type="http://schemas.openxmlformats.org/officeDocument/2006/relationships/hyperlink" Target="https://meatophum.biz/report/accounting/account_statement?start_date=2026-07-01&amp;end_date=2026-07-31&amp;branch_id=8&amp;chart_of_account_id=23609" TargetMode="External"/><Relationship Id="rId124" Type="http://schemas.openxmlformats.org/officeDocument/2006/relationships/hyperlink" Target="https://meatophum.biz/report/accounting/account_statement?start_date=2026-07-01&amp;end_date=2026-07-31&amp;branch_id=8&amp;chart_of_account_id=24425" TargetMode="External"/><Relationship Id="rId70" Type="http://schemas.openxmlformats.org/officeDocument/2006/relationships/hyperlink" Target="https://meatophum.biz/report/accounting/account_statement?start_date=2026-06-01&amp;end_date=2026-06-30&amp;branch_id=8&amp;chart_of_account_id=24204" TargetMode="External"/><Relationship Id="rId91" Type="http://schemas.openxmlformats.org/officeDocument/2006/relationships/hyperlink" Target="https://meatophum.biz/report/accounting/account_statement?start_date=2026-07-01&amp;end_date=2026-07-31&amp;branch_id=8&amp;chart_of_account_id=23968" TargetMode="External"/><Relationship Id="rId145" Type="http://schemas.openxmlformats.org/officeDocument/2006/relationships/hyperlink" Target="https://meatophum.biz/report/accounting/account_statement?start_date=2026-07-01&amp;end_date=2026-07-31&amp;branch_id=8&amp;chart_of_account_id=24103" TargetMode="External"/><Relationship Id="rId166" Type="http://schemas.openxmlformats.org/officeDocument/2006/relationships/hyperlink" Target="https://meatophum.biz/report/accounting/account_statement?start_date=2026-07-01&amp;end_date=2026-07-31&amp;branch_id=8&amp;chart_of_account_id=24242" TargetMode="External"/><Relationship Id="rId187" Type="http://schemas.openxmlformats.org/officeDocument/2006/relationships/hyperlink" Target="https://meatophum.biz/report/accounting/account_statement?start_date=2026-07-01&amp;end_date=2026-07-31&amp;branch_id=8&amp;chart_of_account_id=24560" TargetMode="External"/><Relationship Id="rId1" Type="http://schemas.openxmlformats.org/officeDocument/2006/relationships/hyperlink" Target="https://meatophum.biz/report/accounting/account_statement?start_date=2026-06-01&amp;end_date=2026-06-30&amp;branch_id=8&amp;chart_of_account_id=23968" TargetMode="External"/><Relationship Id="rId28" Type="http://schemas.openxmlformats.org/officeDocument/2006/relationships/hyperlink" Target="https://meatophum.biz/report/accounting/account_statement?start_date=2026-06-01&amp;end_date=2026-06-30&amp;branch_id=8&amp;chart_of_account_id=24201" TargetMode="External"/><Relationship Id="rId49" Type="http://schemas.openxmlformats.org/officeDocument/2006/relationships/hyperlink" Target="https://meatophum.biz/report/accounting/account_statement?start_date=2026-06-01&amp;end_date=2026-06-30&amp;branch_id=8&amp;chart_of_account_id=46376" TargetMode="External"/><Relationship Id="rId114" Type="http://schemas.openxmlformats.org/officeDocument/2006/relationships/hyperlink" Target="https://meatophum.biz/report/accounting/account_statement?start_date=2026-07-01&amp;end_date=2026-07-31&amp;branch_id=8&amp;chart_of_account_id=24201" TargetMode="External"/><Relationship Id="rId60" Type="http://schemas.openxmlformats.org/officeDocument/2006/relationships/hyperlink" Target="https://meatophum.biz/report/accounting/account_statement?start_date=2026-06-01&amp;end_date=2026-06-30&amp;branch_id=8&amp;chart_of_account_id=24210" TargetMode="External"/><Relationship Id="rId81" Type="http://schemas.openxmlformats.org/officeDocument/2006/relationships/hyperlink" Target="https://meatophum.biz/report/accounting/account_statement?start_date=2026-06-01&amp;end_date=2026-06-30&amp;branch_id=8&amp;chart_of_account_id=24473" TargetMode="External"/><Relationship Id="rId135" Type="http://schemas.openxmlformats.org/officeDocument/2006/relationships/hyperlink" Target="https://meatophum.biz/report/accounting/account_statement?start_date=2026-07-01&amp;end_date=2026-07-31&amp;branch_id=8&amp;chart_of_account_id=24362" TargetMode="External"/><Relationship Id="rId156" Type="http://schemas.openxmlformats.org/officeDocument/2006/relationships/hyperlink" Target="https://meatophum.biz/report/accounting/account_statement?start_date=2026-07-01&amp;end_date=2026-07-31&amp;branch_id=8&amp;chart_of_account_id=24210" TargetMode="External"/><Relationship Id="rId177" Type="http://schemas.openxmlformats.org/officeDocument/2006/relationships/hyperlink" Target="https://meatophum.biz/report/accounting/account_statement?start_date=2026-07-01&amp;end_date=2026-07-31&amp;branch_id=8&amp;chart_of_account_id=2448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G90"/>
  <sheetViews>
    <sheetView zoomScale="85" zoomScaleNormal="85" workbookViewId="0">
      <selection activeCell="B53" sqref="B53"/>
    </sheetView>
  </sheetViews>
  <sheetFormatPr defaultRowHeight="14.4"/>
  <cols>
    <col min="1" max="1" width="8.5546875" customWidth="1"/>
    <col min="2" max="2" width="66" customWidth="1"/>
    <col min="3" max="3" width="14.88671875" customWidth="1"/>
    <col min="4" max="4" width="22.88671875" customWidth="1"/>
    <col min="5" max="5" width="20.5546875" customWidth="1"/>
    <col min="6" max="6" width="0.5546875" hidden="1" customWidth="1"/>
    <col min="7" max="7" width="13.33203125" bestFit="1" customWidth="1"/>
    <col min="8" max="8" width="14.88671875" customWidth="1"/>
  </cols>
  <sheetData>
    <row r="2" spans="1:6" ht="30" customHeight="1">
      <c r="A2" s="517" t="s">
        <v>206</v>
      </c>
      <c r="B2" s="517"/>
      <c r="C2" s="517"/>
      <c r="D2" s="517"/>
      <c r="E2" s="517"/>
      <c r="F2" s="517"/>
    </row>
    <row r="3" spans="1:6" ht="25.5" customHeight="1">
      <c r="A3" s="517"/>
      <c r="B3" s="517"/>
      <c r="C3" s="517"/>
      <c r="D3" s="517"/>
      <c r="E3" s="517"/>
      <c r="F3" s="517"/>
    </row>
    <row r="4" spans="1:6">
      <c r="B4" s="69"/>
      <c r="C4" s="69"/>
      <c r="D4" s="69"/>
      <c r="E4" s="24"/>
    </row>
    <row r="5" spans="1:6">
      <c r="B5" s="69"/>
      <c r="C5" s="69"/>
      <c r="D5" s="69"/>
      <c r="E5" s="24"/>
    </row>
    <row r="6" spans="1:6" ht="9" customHeight="1">
      <c r="B6" s="69"/>
      <c r="C6" s="69"/>
      <c r="D6" s="69"/>
      <c r="E6" s="24"/>
    </row>
    <row r="7" spans="1:6" ht="14.25" customHeight="1">
      <c r="A7" s="518" t="s">
        <v>207</v>
      </c>
      <c r="B7" s="518"/>
      <c r="C7" s="518"/>
      <c r="D7" s="518"/>
      <c r="E7" s="518"/>
      <c r="F7" s="518"/>
    </row>
    <row r="8" spans="1:6" ht="10.5" customHeight="1">
      <c r="A8" s="518"/>
      <c r="B8" s="518"/>
      <c r="C8" s="518"/>
      <c r="D8" s="518"/>
      <c r="E8" s="518"/>
      <c r="F8" s="518"/>
    </row>
    <row r="9" spans="1:6" ht="24.75" customHeight="1">
      <c r="A9" s="518" t="s">
        <v>208</v>
      </c>
      <c r="B9" s="518"/>
      <c r="C9" s="518"/>
      <c r="D9" s="518"/>
      <c r="E9" s="518"/>
      <c r="F9" s="518"/>
    </row>
    <row r="10" spans="1:6" ht="9.75" customHeight="1">
      <c r="A10" s="70"/>
      <c r="B10" s="70"/>
      <c r="C10" s="70"/>
      <c r="D10" s="70"/>
      <c r="E10" s="70"/>
      <c r="F10" s="70"/>
    </row>
    <row r="11" spans="1:6" s="24" customFormat="1" ht="19.5" customHeight="1" thickBot="1">
      <c r="A11" s="71"/>
      <c r="B11" s="72"/>
      <c r="C11" s="72"/>
      <c r="D11" s="73" t="s">
        <v>209</v>
      </c>
      <c r="E11" s="73" t="s">
        <v>210</v>
      </c>
    </row>
    <row r="12" spans="1:6" s="24" customFormat="1" ht="19.5" customHeight="1">
      <c r="A12" s="74"/>
      <c r="B12" s="75"/>
      <c r="C12" s="75"/>
      <c r="D12" s="76" t="s">
        <v>211</v>
      </c>
      <c r="E12" s="76" t="s">
        <v>212</v>
      </c>
    </row>
    <row r="13" spans="1:6" s="24" customFormat="1" ht="19.5" customHeight="1">
      <c r="A13" s="77">
        <v>1</v>
      </c>
      <c r="B13" s="78" t="s">
        <v>213</v>
      </c>
      <c r="C13" s="46"/>
      <c r="D13" s="79"/>
      <c r="E13" s="46"/>
    </row>
    <row r="14" spans="1:6" s="24" customFormat="1" ht="19.5" customHeight="1">
      <c r="A14" s="80">
        <v>1.1000000000000001</v>
      </c>
      <c r="B14" s="75" t="s">
        <v>214</v>
      </c>
      <c r="C14" s="46"/>
      <c r="D14" s="79">
        <v>635</v>
      </c>
      <c r="E14" s="46"/>
    </row>
    <row r="15" spans="1:6" s="24" customFormat="1" ht="19.5" customHeight="1">
      <c r="A15" s="80">
        <v>1.2</v>
      </c>
      <c r="B15" s="81" t="s">
        <v>215</v>
      </c>
      <c r="C15" s="46"/>
      <c r="D15" s="79">
        <v>15655</v>
      </c>
      <c r="E15" s="46"/>
    </row>
    <row r="16" spans="1:6" s="24" customFormat="1" ht="19.5" customHeight="1">
      <c r="A16" s="80">
        <v>1.3</v>
      </c>
      <c r="B16" s="75" t="s">
        <v>216</v>
      </c>
      <c r="C16" s="46"/>
      <c r="D16" s="79">
        <v>1000</v>
      </c>
      <c r="E16" s="46"/>
    </row>
    <row r="17" spans="1:6" s="24" customFormat="1" ht="19.5" customHeight="1">
      <c r="A17" s="80">
        <v>1.4</v>
      </c>
      <c r="B17" s="81" t="s">
        <v>217</v>
      </c>
      <c r="C17" s="46"/>
      <c r="D17" s="79">
        <v>17340</v>
      </c>
      <c r="E17" s="46"/>
    </row>
    <row r="18" spans="1:6" s="24" customFormat="1" ht="19.5" customHeight="1">
      <c r="A18" s="80">
        <v>1.5</v>
      </c>
      <c r="B18" s="75" t="s">
        <v>218</v>
      </c>
      <c r="C18" s="46"/>
      <c r="D18" s="79">
        <v>0</v>
      </c>
      <c r="E18" s="46"/>
    </row>
    <row r="19" spans="1:6" s="24" customFormat="1" ht="19.5" customHeight="1">
      <c r="A19" s="80">
        <v>1.6</v>
      </c>
      <c r="B19" s="75" t="s">
        <v>219</v>
      </c>
      <c r="C19" s="46"/>
      <c r="D19" s="79">
        <v>0</v>
      </c>
      <c r="E19" s="46"/>
    </row>
    <row r="20" spans="1:6" s="24" customFormat="1" ht="19.5" customHeight="1" thickBot="1">
      <c r="A20" s="82">
        <v>1.7</v>
      </c>
      <c r="B20" s="72" t="s">
        <v>220</v>
      </c>
      <c r="C20" s="71"/>
      <c r="D20" s="83">
        <v>185.88</v>
      </c>
      <c r="E20" s="71"/>
    </row>
    <row r="21" spans="1:6" s="24" customFormat="1" ht="19.5" customHeight="1" thickBot="1">
      <c r="A21" s="84"/>
      <c r="B21" s="85" t="s">
        <v>221</v>
      </c>
      <c r="C21" s="71"/>
      <c r="D21" s="86">
        <f>SUM(D13:D20)</f>
        <v>34815.879999999997</v>
      </c>
      <c r="E21" s="71"/>
    </row>
    <row r="22" spans="1:6" s="24" customFormat="1" ht="19.5" customHeight="1">
      <c r="A22" s="77">
        <v>2</v>
      </c>
      <c r="B22" s="78" t="s">
        <v>222</v>
      </c>
      <c r="C22" s="46"/>
      <c r="D22" s="87"/>
      <c r="E22" s="87"/>
    </row>
    <row r="23" spans="1:6" s="24" customFormat="1" ht="19.5" customHeight="1">
      <c r="A23" s="80">
        <v>2.1</v>
      </c>
      <c r="B23" s="75" t="s">
        <v>223</v>
      </c>
      <c r="C23" s="75"/>
      <c r="D23" s="88">
        <v>0</v>
      </c>
      <c r="E23" s="75"/>
    </row>
    <row r="24" spans="1:6" s="24" customFormat="1" ht="19.5" customHeight="1">
      <c r="A24" s="80">
        <v>2.2000000000000002</v>
      </c>
      <c r="B24" s="75" t="s">
        <v>224</v>
      </c>
      <c r="C24" s="75"/>
      <c r="D24" s="88">
        <v>0</v>
      </c>
      <c r="E24" s="75"/>
    </row>
    <row r="25" spans="1:6" s="24" customFormat="1" ht="19.5" customHeight="1">
      <c r="A25" s="80">
        <v>2.2999999999999998</v>
      </c>
      <c r="B25" s="75" t="s">
        <v>225</v>
      </c>
      <c r="C25" s="75"/>
      <c r="D25" s="88">
        <v>0</v>
      </c>
      <c r="E25" s="75"/>
    </row>
    <row r="26" spans="1:6" s="24" customFormat="1" ht="19.5" customHeight="1" thickBot="1">
      <c r="A26" s="80">
        <v>2.4</v>
      </c>
      <c r="B26" s="72" t="s">
        <v>226</v>
      </c>
      <c r="C26" s="72"/>
      <c r="D26" s="87">
        <v>17.600000000000001</v>
      </c>
      <c r="E26" s="72"/>
    </row>
    <row r="27" spans="1:6" s="24" customFormat="1" ht="19.5" customHeight="1" thickBot="1">
      <c r="A27" s="89"/>
      <c r="B27" s="90" t="s">
        <v>227</v>
      </c>
      <c r="C27" s="91"/>
      <c r="D27" s="92">
        <f>SUM(D22:D26)</f>
        <v>17.600000000000001</v>
      </c>
      <c r="E27" s="91"/>
    </row>
    <row r="28" spans="1:6" s="24" customFormat="1" ht="19.5" customHeight="1">
      <c r="A28" s="77">
        <v>3</v>
      </c>
      <c r="B28" s="93" t="s">
        <v>228</v>
      </c>
      <c r="C28" s="94"/>
      <c r="D28" s="95"/>
      <c r="E28" s="94"/>
      <c r="F28" s="96"/>
    </row>
    <row r="29" spans="1:6" s="24" customFormat="1" ht="19.5" customHeight="1">
      <c r="A29" s="80">
        <v>3.1</v>
      </c>
      <c r="B29" s="75" t="s">
        <v>229</v>
      </c>
      <c r="C29" s="75"/>
      <c r="D29" s="88">
        <v>28375</v>
      </c>
      <c r="E29" s="75"/>
    </row>
    <row r="30" spans="1:6" s="24" customFormat="1" ht="19.5" customHeight="1">
      <c r="A30" s="80">
        <v>3.2</v>
      </c>
      <c r="B30" s="75" t="s">
        <v>230</v>
      </c>
      <c r="C30" s="75"/>
      <c r="D30" s="88">
        <v>0</v>
      </c>
      <c r="E30" s="75"/>
    </row>
    <row r="31" spans="1:6" s="24" customFormat="1" ht="19.5" customHeight="1">
      <c r="A31" s="80">
        <v>3.3</v>
      </c>
      <c r="B31" s="75" t="s">
        <v>231</v>
      </c>
      <c r="C31" s="75"/>
      <c r="D31" s="88">
        <v>1763</v>
      </c>
      <c r="E31" s="75"/>
    </row>
    <row r="32" spans="1:6" s="24" customFormat="1" ht="19.5" customHeight="1" thickBot="1">
      <c r="A32" s="82">
        <v>3.4</v>
      </c>
      <c r="B32" s="72" t="s">
        <v>232</v>
      </c>
      <c r="C32" s="72"/>
      <c r="D32" s="97">
        <v>0</v>
      </c>
      <c r="E32" s="72"/>
    </row>
    <row r="33" spans="1:6" s="24" customFormat="1" ht="19.5" customHeight="1" thickBot="1">
      <c r="A33" s="89"/>
      <c r="B33" s="90" t="s">
        <v>233</v>
      </c>
      <c r="C33" s="91"/>
      <c r="D33" s="98">
        <f>SUM(D28:D32)</f>
        <v>30138</v>
      </c>
      <c r="E33" s="91"/>
    </row>
    <row r="34" spans="1:6" s="24" customFormat="1" ht="19.5" customHeight="1" thickBot="1">
      <c r="A34" s="99"/>
      <c r="B34" s="100" t="s">
        <v>234</v>
      </c>
      <c r="C34" s="91"/>
      <c r="D34" s="98">
        <f>D27+D33</f>
        <v>30155.599999999999</v>
      </c>
      <c r="E34" s="91"/>
    </row>
    <row r="35" spans="1:6" s="24" customFormat="1" ht="11.25" customHeight="1">
      <c r="A35" s="77"/>
      <c r="B35" s="78"/>
      <c r="C35" s="75"/>
      <c r="D35" s="75"/>
      <c r="E35" s="75"/>
    </row>
    <row r="36" spans="1:6" ht="13.5" customHeight="1">
      <c r="A36" s="518" t="s">
        <v>235</v>
      </c>
      <c r="B36" s="518"/>
      <c r="C36" s="518"/>
      <c r="D36" s="518"/>
      <c r="E36" s="518"/>
      <c r="F36" s="518"/>
    </row>
    <row r="37" spans="1:6" ht="8.25" customHeight="1">
      <c r="A37" s="518"/>
      <c r="B37" s="518"/>
      <c r="C37" s="518"/>
      <c r="D37" s="518"/>
      <c r="E37" s="518"/>
      <c r="F37" s="518"/>
    </row>
    <row r="38" spans="1:6" ht="24" customHeight="1">
      <c r="A38" s="518" t="s">
        <v>236</v>
      </c>
      <c r="B38" s="518"/>
      <c r="C38" s="518"/>
      <c r="D38" s="518"/>
      <c r="E38" s="518"/>
      <c r="F38" s="518"/>
    </row>
    <row r="39" spans="1:6" ht="6.75" customHeight="1">
      <c r="A39" s="70"/>
      <c r="B39" s="70"/>
      <c r="C39" s="70"/>
      <c r="D39" s="70"/>
      <c r="E39" s="70"/>
      <c r="F39" s="70"/>
    </row>
    <row r="40" spans="1:6" ht="24.75" customHeight="1" thickBot="1">
      <c r="A40" s="101"/>
      <c r="B40" s="102"/>
      <c r="C40" s="102"/>
      <c r="D40" s="103" t="s">
        <v>237</v>
      </c>
      <c r="E40" s="103" t="s">
        <v>238</v>
      </c>
    </row>
    <row r="41" spans="1:6" s="24" customFormat="1" ht="18.75" customHeight="1">
      <c r="B41" s="104"/>
      <c r="C41" s="104"/>
      <c r="D41" s="76" t="s">
        <v>212</v>
      </c>
      <c r="E41" s="76" t="s">
        <v>212</v>
      </c>
    </row>
    <row r="42" spans="1:6" s="24" customFormat="1" ht="18.75" customHeight="1">
      <c r="A42" s="77">
        <v>1</v>
      </c>
      <c r="B42" s="105" t="s">
        <v>239</v>
      </c>
      <c r="C42" s="75"/>
      <c r="D42" s="106"/>
      <c r="E42" s="75"/>
    </row>
    <row r="43" spans="1:6" s="24" customFormat="1" ht="18.75" customHeight="1">
      <c r="A43" s="80">
        <v>1.1000000000000001</v>
      </c>
      <c r="B43" s="75" t="s">
        <v>240</v>
      </c>
      <c r="C43" s="75"/>
      <c r="D43" s="106">
        <f>69766800/4000</f>
        <v>17441.7</v>
      </c>
      <c r="E43" s="75"/>
    </row>
    <row r="44" spans="1:6" s="24" customFormat="1" ht="18.75" customHeight="1">
      <c r="A44" s="80">
        <v>1.2</v>
      </c>
      <c r="B44" s="75" t="s">
        <v>241</v>
      </c>
      <c r="C44" s="75"/>
      <c r="D44" s="107">
        <f>(61041600+2600)/4000</f>
        <v>15261.05</v>
      </c>
      <c r="E44" s="75"/>
    </row>
    <row r="45" spans="1:6" s="24" customFormat="1" ht="18.75" customHeight="1">
      <c r="A45" s="80">
        <v>1.3</v>
      </c>
      <c r="B45" s="81" t="s">
        <v>242</v>
      </c>
      <c r="C45" s="75"/>
      <c r="D45" s="107">
        <f>6294600/4000</f>
        <v>1573.65</v>
      </c>
      <c r="E45" s="75"/>
    </row>
    <row r="46" spans="1:6" s="24" customFormat="1" ht="18.75" customHeight="1">
      <c r="A46" s="80">
        <v>1.4</v>
      </c>
      <c r="B46" s="75" t="s">
        <v>243</v>
      </c>
      <c r="C46" s="75"/>
      <c r="D46" s="107">
        <v>0</v>
      </c>
      <c r="E46" s="75"/>
    </row>
    <row r="47" spans="1:6" s="24" customFormat="1" ht="18.75" customHeight="1" thickBot="1">
      <c r="A47" s="80">
        <v>1.5</v>
      </c>
      <c r="B47" s="72" t="s">
        <v>244</v>
      </c>
      <c r="C47" s="72"/>
      <c r="D47" s="108">
        <v>1.23</v>
      </c>
      <c r="E47" s="109"/>
    </row>
    <row r="48" spans="1:6" s="24" customFormat="1" ht="18.75" customHeight="1" thickBot="1">
      <c r="A48" s="89"/>
      <c r="B48" s="90" t="s">
        <v>245</v>
      </c>
      <c r="C48" s="91"/>
      <c r="D48" s="110">
        <f>SUM(D43:D47)</f>
        <v>34277.630000000005</v>
      </c>
      <c r="E48" s="91"/>
    </row>
    <row r="49" spans="1:7" s="24" customFormat="1" ht="18.75" customHeight="1">
      <c r="A49" s="77">
        <v>2</v>
      </c>
      <c r="B49" s="105" t="s">
        <v>246</v>
      </c>
      <c r="C49" s="75"/>
      <c r="D49" s="75"/>
      <c r="E49" s="75"/>
    </row>
    <row r="50" spans="1:7" s="24" customFormat="1" ht="18.75" customHeight="1">
      <c r="A50" s="80">
        <v>2.1</v>
      </c>
      <c r="B50" s="75" t="s">
        <v>247</v>
      </c>
      <c r="C50" s="75"/>
      <c r="D50" s="107">
        <v>0</v>
      </c>
      <c r="E50" s="111"/>
    </row>
    <row r="51" spans="1:7" s="24" customFormat="1" ht="18.75" customHeight="1">
      <c r="A51" s="80">
        <v>2.2000000000000002</v>
      </c>
      <c r="B51" s="75" t="s">
        <v>248</v>
      </c>
      <c r="C51" s="75"/>
      <c r="D51" s="107"/>
      <c r="E51" s="75"/>
    </row>
    <row r="52" spans="1:7" s="24" customFormat="1" ht="18.75" customHeight="1">
      <c r="A52" s="80">
        <v>2.2999999999999998</v>
      </c>
      <c r="B52" s="75" t="s">
        <v>249</v>
      </c>
      <c r="C52" s="75"/>
      <c r="D52" s="112">
        <f>73403500/4000</f>
        <v>18350.875</v>
      </c>
      <c r="E52" s="111"/>
    </row>
    <row r="53" spans="1:7" s="24" customFormat="1" ht="18.75" customHeight="1">
      <c r="A53" s="80">
        <v>2.4</v>
      </c>
      <c r="B53" s="75" t="s">
        <v>250</v>
      </c>
      <c r="C53" s="75"/>
      <c r="D53" s="107">
        <f>1296000/4000</f>
        <v>324</v>
      </c>
      <c r="E53" s="75"/>
    </row>
    <row r="54" spans="1:7" s="24" customFormat="1" ht="18.75" customHeight="1">
      <c r="A54" s="80">
        <v>2.5</v>
      </c>
      <c r="B54" s="75" t="s">
        <v>251</v>
      </c>
      <c r="C54" s="75"/>
      <c r="D54" s="107">
        <f>36512248/4000</f>
        <v>9128.0619999999999</v>
      </c>
      <c r="E54" s="75"/>
    </row>
    <row r="55" spans="1:7" s="24" customFormat="1" ht="18.75" customHeight="1">
      <c r="A55" s="80">
        <v>2.6</v>
      </c>
      <c r="B55" s="75" t="s">
        <v>252</v>
      </c>
      <c r="C55" s="75"/>
      <c r="D55" s="107">
        <f>8289670/4000</f>
        <v>2072.4175</v>
      </c>
      <c r="E55" s="75"/>
    </row>
    <row r="56" spans="1:7" s="24" customFormat="1" ht="18.75" customHeight="1" thickBot="1">
      <c r="A56" s="82">
        <v>2.7</v>
      </c>
      <c r="B56" s="72" t="s">
        <v>253</v>
      </c>
      <c r="C56" s="72"/>
      <c r="D56" s="108">
        <f>20068394/4000</f>
        <v>5017.0985000000001</v>
      </c>
      <c r="E56" s="109"/>
    </row>
    <row r="57" spans="1:7" s="24" customFormat="1" ht="18.75" customHeight="1" thickBot="1">
      <c r="A57" s="113"/>
      <c r="B57" s="85" t="s">
        <v>254</v>
      </c>
      <c r="C57" s="72"/>
      <c r="D57" s="114">
        <f>SUM(D50:D56)</f>
        <v>34892.452999999994</v>
      </c>
      <c r="E57" s="72"/>
    </row>
    <row r="58" spans="1:7" s="24" customFormat="1" ht="18.75" customHeight="1" thickBot="1">
      <c r="A58" s="115"/>
      <c r="B58" s="116" t="s">
        <v>255</v>
      </c>
      <c r="C58" s="91"/>
      <c r="D58" s="117">
        <f>D48-D57</f>
        <v>-614.82299999998941</v>
      </c>
      <c r="E58" s="91"/>
      <c r="G58" s="118"/>
    </row>
    <row r="59" spans="1:7" s="24" customFormat="1" ht="9" customHeight="1">
      <c r="A59" s="77"/>
      <c r="B59" s="78"/>
      <c r="C59" s="75"/>
      <c r="D59" s="75"/>
      <c r="E59" s="75"/>
    </row>
    <row r="60" spans="1:7" s="24" customFormat="1" ht="18.75" customHeight="1">
      <c r="A60" s="519" t="s">
        <v>256</v>
      </c>
      <c r="B60" s="519"/>
      <c r="C60" s="519"/>
      <c r="D60" s="519"/>
      <c r="E60" s="519"/>
      <c r="F60" s="519"/>
    </row>
    <row r="61" spans="1:7" s="24" customFormat="1" ht="30.75" customHeight="1">
      <c r="A61" s="519"/>
      <c r="B61" s="519"/>
      <c r="C61" s="519"/>
      <c r="D61" s="519"/>
      <c r="E61" s="519"/>
      <c r="F61" s="519"/>
    </row>
    <row r="62" spans="1:7" s="24" customFormat="1" ht="12.75" customHeight="1">
      <c r="B62" s="69"/>
      <c r="C62" s="104"/>
      <c r="D62" s="104"/>
      <c r="E62" s="104"/>
    </row>
    <row r="63" spans="1:7" ht="18.75" customHeight="1">
      <c r="B63" s="119"/>
      <c r="C63" s="120"/>
      <c r="D63" s="120"/>
      <c r="E63" s="120"/>
    </row>
    <row r="64" spans="1:7" ht="18.75" customHeight="1">
      <c r="B64" s="119"/>
      <c r="C64" s="120"/>
      <c r="D64" s="120"/>
      <c r="E64" s="120"/>
    </row>
    <row r="65" spans="2:5" ht="18.75" customHeight="1">
      <c r="B65" s="119"/>
      <c r="C65" s="120"/>
      <c r="D65" s="120"/>
      <c r="E65" s="120"/>
    </row>
    <row r="66" spans="2:5" ht="18.75" customHeight="1">
      <c r="B66" s="121"/>
      <c r="C66" s="121"/>
      <c r="D66" s="121"/>
      <c r="E66" s="121"/>
    </row>
    <row r="67" spans="2:5" ht="18.75" customHeight="1">
      <c r="B67" s="514"/>
      <c r="C67" s="514"/>
      <c r="D67" s="120"/>
      <c r="E67" s="120"/>
    </row>
    <row r="68" spans="2:5" ht="18.75" customHeight="1">
      <c r="B68" s="514"/>
      <c r="C68" s="514"/>
      <c r="D68" s="120"/>
      <c r="E68" s="120"/>
    </row>
    <row r="69" spans="2:5" ht="18.75" customHeight="1">
      <c r="B69" s="515"/>
      <c r="C69" s="515"/>
      <c r="D69" s="120"/>
      <c r="E69" s="120"/>
    </row>
    <row r="70" spans="2:5" ht="18.75" customHeight="1">
      <c r="B70" s="120"/>
      <c r="C70" s="120"/>
      <c r="D70" s="122"/>
      <c r="E70" s="122"/>
    </row>
    <row r="71" spans="2:5" s="24" customFormat="1" ht="18.75" customHeight="1">
      <c r="B71" s="104"/>
      <c r="C71" s="104"/>
      <c r="D71" s="76"/>
      <c r="E71" s="76"/>
    </row>
    <row r="72" spans="2:5" s="24" customFormat="1" ht="18.75" customHeight="1">
      <c r="B72" s="104"/>
      <c r="C72" s="104"/>
      <c r="D72" s="104"/>
      <c r="E72" s="104"/>
    </row>
    <row r="73" spans="2:5" s="24" customFormat="1" ht="18.75" customHeight="1">
      <c r="B73" s="104"/>
      <c r="C73" s="104"/>
      <c r="D73" s="104"/>
      <c r="E73" s="104"/>
    </row>
    <row r="74" spans="2:5" s="24" customFormat="1" ht="18.75" customHeight="1">
      <c r="B74" s="104"/>
      <c r="C74" s="104"/>
      <c r="D74" s="104"/>
      <c r="E74" s="104"/>
    </row>
    <row r="75" spans="2:5" s="24" customFormat="1" ht="18.75" customHeight="1">
      <c r="B75" s="104"/>
      <c r="C75" s="104"/>
      <c r="D75" s="104"/>
      <c r="E75" s="104"/>
    </row>
    <row r="76" spans="2:5" s="24" customFormat="1" ht="18.75" customHeight="1">
      <c r="B76" s="123"/>
      <c r="C76" s="124"/>
      <c r="D76" s="124"/>
      <c r="E76" s="124"/>
    </row>
    <row r="77" spans="2:5" s="24" customFormat="1" ht="18.75" customHeight="1">
      <c r="B77" s="104"/>
      <c r="C77" s="104"/>
      <c r="D77" s="104"/>
      <c r="E77" s="104"/>
    </row>
    <row r="78" spans="2:5" s="24" customFormat="1" ht="18.75" customHeight="1">
      <c r="B78" s="125"/>
      <c r="C78" s="104"/>
      <c r="D78" s="104"/>
      <c r="E78" s="104"/>
    </row>
    <row r="79" spans="2:5" s="24" customFormat="1" ht="18.75" customHeight="1">
      <c r="B79" s="104"/>
      <c r="C79" s="104"/>
      <c r="D79" s="104"/>
      <c r="E79" s="104"/>
    </row>
    <row r="80" spans="2:5" s="24" customFormat="1" ht="18.75" customHeight="1">
      <c r="B80" s="104"/>
      <c r="C80" s="104"/>
      <c r="D80" s="104"/>
      <c r="E80" s="104"/>
    </row>
    <row r="81" spans="2:5" s="24" customFormat="1" ht="18.75" customHeight="1">
      <c r="B81" s="104"/>
      <c r="C81" s="104"/>
      <c r="D81" s="104"/>
      <c r="E81" s="104"/>
    </row>
    <row r="82" spans="2:5" s="24" customFormat="1" ht="18.75" customHeight="1">
      <c r="B82" s="104"/>
      <c r="C82" s="104"/>
      <c r="D82" s="104"/>
      <c r="E82" s="104"/>
    </row>
    <row r="83" spans="2:5" s="24" customFormat="1" ht="18.75" customHeight="1">
      <c r="B83" s="104"/>
      <c r="C83" s="104"/>
      <c r="D83" s="104"/>
      <c r="E83" s="104"/>
    </row>
    <row r="84" spans="2:5" s="24" customFormat="1" ht="18.75" customHeight="1">
      <c r="B84" s="104"/>
      <c r="C84" s="104"/>
      <c r="D84" s="104"/>
      <c r="E84" s="104"/>
    </row>
    <row r="85" spans="2:5" ht="24.75" customHeight="1">
      <c r="B85" s="126"/>
      <c r="C85" s="126"/>
      <c r="D85" s="126"/>
      <c r="E85" s="126"/>
    </row>
    <row r="86" spans="2:5">
      <c r="B86" s="125"/>
      <c r="C86" s="120"/>
      <c r="D86" s="120"/>
      <c r="E86" s="120"/>
    </row>
    <row r="87" spans="2:5">
      <c r="B87" s="127"/>
      <c r="C87" s="120"/>
      <c r="D87" s="120"/>
      <c r="E87" s="120"/>
    </row>
    <row r="89" spans="2:5">
      <c r="B89" s="516"/>
      <c r="C89" s="516"/>
      <c r="D89" s="516"/>
      <c r="E89" s="516"/>
    </row>
    <row r="90" spans="2:5">
      <c r="B90" s="516"/>
      <c r="C90" s="516"/>
      <c r="D90" s="516"/>
      <c r="E90" s="516"/>
    </row>
  </sheetData>
  <mergeCells count="9">
    <mergeCell ref="B67:C68"/>
    <mergeCell ref="B69:C69"/>
    <mergeCell ref="B89:E90"/>
    <mergeCell ref="A2:F3"/>
    <mergeCell ref="A7:F8"/>
    <mergeCell ref="A9:F9"/>
    <mergeCell ref="A36:F37"/>
    <mergeCell ref="A38:F38"/>
    <mergeCell ref="A60:F61"/>
  </mergeCells>
  <pageMargins left="0.95" right="0.2" top="0" bottom="0" header="0" footer="0"/>
  <pageSetup paperSize="9" scale="6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D901A-729F-4E7F-A94C-329983F55394}">
  <sheetPr codeName="Sheet2"/>
  <dimension ref="A1:D88"/>
  <sheetViews>
    <sheetView zoomScale="70" zoomScaleNormal="70" workbookViewId="0">
      <selection sqref="A1:D1"/>
    </sheetView>
  </sheetViews>
  <sheetFormatPr defaultRowHeight="14.4"/>
  <cols>
    <col min="1" max="1" width="13.88671875" bestFit="1" customWidth="1"/>
    <col min="2" max="2" width="16.6640625" bestFit="1" customWidth="1"/>
    <col min="3" max="3" width="17.44140625" bestFit="1" customWidth="1"/>
    <col min="4" max="4" width="14.6640625" bestFit="1" customWidth="1"/>
    <col min="5" max="6" width="10.109375" bestFit="1" customWidth="1"/>
    <col min="7" max="7" width="11.44140625" bestFit="1" customWidth="1"/>
    <col min="8" max="8" width="9.109375" bestFit="1" customWidth="1"/>
    <col min="9" max="10" width="10.109375" bestFit="1" customWidth="1"/>
    <col min="11" max="11" width="10.44140625" bestFit="1" customWidth="1"/>
    <col min="12" max="12" width="11.44140625" bestFit="1" customWidth="1"/>
    <col min="13" max="13" width="10.109375" bestFit="1" customWidth="1"/>
    <col min="14" max="14" width="9.109375" bestFit="1" customWidth="1"/>
    <col min="15" max="15" width="11.44140625" bestFit="1" customWidth="1"/>
    <col min="16" max="20" width="10.109375" bestFit="1" customWidth="1"/>
    <col min="21" max="21" width="11.109375" bestFit="1" customWidth="1"/>
  </cols>
  <sheetData>
    <row r="1" spans="1:4">
      <c r="A1" s="520" t="s">
        <v>368</v>
      </c>
      <c r="B1" s="520"/>
      <c r="C1" s="520"/>
      <c r="D1" s="520"/>
    </row>
    <row r="2" spans="1:4">
      <c r="A2" t="s">
        <v>103</v>
      </c>
      <c r="B2" t="s">
        <v>114</v>
      </c>
      <c r="C2" t="s">
        <v>115</v>
      </c>
      <c r="D2" t="s">
        <v>371</v>
      </c>
    </row>
    <row r="3" spans="1:4">
      <c r="A3" s="506">
        <v>3179404181</v>
      </c>
      <c r="B3" s="506">
        <v>2437417942</v>
      </c>
      <c r="C3" s="506">
        <v>741986239</v>
      </c>
      <c r="D3" s="505">
        <v>0.23337273173196471</v>
      </c>
    </row>
    <row r="6" spans="1:4">
      <c r="A6" s="520" t="s">
        <v>372</v>
      </c>
      <c r="B6" s="520"/>
      <c r="C6" s="520"/>
      <c r="D6" s="520"/>
    </row>
    <row r="7" spans="1:4">
      <c r="A7" s="503" t="s">
        <v>369</v>
      </c>
      <c r="B7" t="s">
        <v>103</v>
      </c>
      <c r="C7" t="s">
        <v>114</v>
      </c>
    </row>
    <row r="8" spans="1:4">
      <c r="A8" s="511" t="s">
        <v>388</v>
      </c>
      <c r="B8" s="512">
        <v>88610600</v>
      </c>
      <c r="C8" s="512">
        <v>189512827</v>
      </c>
    </row>
    <row r="9" spans="1:4">
      <c r="A9" s="511" t="s">
        <v>391</v>
      </c>
      <c r="B9" s="512">
        <v>178090920</v>
      </c>
      <c r="C9" s="512">
        <v>186730190</v>
      </c>
    </row>
    <row r="10" spans="1:4">
      <c r="A10" s="511" t="s">
        <v>392</v>
      </c>
      <c r="B10" s="512">
        <v>283257900</v>
      </c>
      <c r="C10" s="512">
        <v>246410414</v>
      </c>
    </row>
    <row r="11" spans="1:4">
      <c r="A11" s="511" t="s">
        <v>393</v>
      </c>
      <c r="B11" s="512">
        <v>269091300</v>
      </c>
      <c r="C11" s="512">
        <v>248187845</v>
      </c>
    </row>
    <row r="12" spans="1:4">
      <c r="A12" s="511" t="s">
        <v>394</v>
      </c>
      <c r="B12" s="512">
        <v>295617050</v>
      </c>
      <c r="C12" s="512">
        <v>253168731</v>
      </c>
    </row>
    <row r="13" spans="1:4">
      <c r="A13" s="511" t="s">
        <v>395</v>
      </c>
      <c r="B13" s="512">
        <v>389474301</v>
      </c>
      <c r="C13" s="512">
        <v>300343607</v>
      </c>
    </row>
    <row r="14" spans="1:4">
      <c r="A14" s="511" t="s">
        <v>396</v>
      </c>
      <c r="B14" s="512">
        <v>543161600</v>
      </c>
      <c r="C14" s="512">
        <v>330265459</v>
      </c>
    </row>
    <row r="15" spans="1:4">
      <c r="A15" s="511" t="s">
        <v>397</v>
      </c>
      <c r="B15" s="512">
        <v>574054200</v>
      </c>
      <c r="C15" s="512">
        <v>342594900</v>
      </c>
    </row>
    <row r="16" spans="1:4">
      <c r="A16" s="511" t="s">
        <v>399</v>
      </c>
      <c r="B16" s="512">
        <v>558046310</v>
      </c>
      <c r="C16" s="512">
        <v>340203969</v>
      </c>
    </row>
    <row r="17" spans="1:4">
      <c r="A17" s="511" t="s">
        <v>370</v>
      </c>
      <c r="B17" s="512">
        <v>3179404181</v>
      </c>
      <c r="C17" s="512">
        <v>2437417942</v>
      </c>
    </row>
    <row r="18" spans="1:4">
      <c r="A18" s="520" t="s">
        <v>373</v>
      </c>
      <c r="B18" s="520"/>
      <c r="C18" s="520"/>
      <c r="D18" s="520"/>
    </row>
    <row r="19" spans="1:4">
      <c r="A19" s="503" t="s">
        <v>369</v>
      </c>
      <c r="B19" t="s">
        <v>114</v>
      </c>
    </row>
    <row r="20" spans="1:4">
      <c r="A20" s="504" t="s">
        <v>389</v>
      </c>
      <c r="B20" s="512">
        <v>150000</v>
      </c>
    </row>
    <row r="21" spans="1:4">
      <c r="A21" s="504" t="s">
        <v>382</v>
      </c>
      <c r="B21" s="512">
        <v>4537896</v>
      </c>
    </row>
    <row r="22" spans="1:4">
      <c r="A22" s="504" t="s">
        <v>374</v>
      </c>
      <c r="B22" s="512">
        <v>57291895</v>
      </c>
    </row>
    <row r="23" spans="1:4">
      <c r="A23" s="504" t="s">
        <v>398</v>
      </c>
      <c r="B23" s="512">
        <v>285469100</v>
      </c>
    </row>
    <row r="24" spans="1:4">
      <c r="A24" s="504" t="s">
        <v>377</v>
      </c>
      <c r="B24" s="512">
        <v>22690731</v>
      </c>
    </row>
    <row r="25" spans="1:4">
      <c r="A25" s="504" t="s">
        <v>375</v>
      </c>
      <c r="B25" s="512">
        <v>412534471</v>
      </c>
    </row>
    <row r="26" spans="1:4">
      <c r="A26" s="504" t="s">
        <v>379</v>
      </c>
      <c r="B26" s="512">
        <v>27871101</v>
      </c>
    </row>
    <row r="27" spans="1:4">
      <c r="A27" s="504" t="s">
        <v>381</v>
      </c>
      <c r="B27" s="512">
        <v>99635900</v>
      </c>
    </row>
    <row r="28" spans="1:4">
      <c r="A28" s="504" t="s">
        <v>376</v>
      </c>
      <c r="B28" s="512">
        <v>1348224423</v>
      </c>
    </row>
    <row r="29" spans="1:4">
      <c r="A29" s="504" t="s">
        <v>378</v>
      </c>
      <c r="B29" s="512">
        <v>7703557</v>
      </c>
    </row>
    <row r="30" spans="1:4">
      <c r="A30" s="504" t="s">
        <v>380</v>
      </c>
      <c r="B30" s="512">
        <v>162660521</v>
      </c>
    </row>
    <row r="31" spans="1:4">
      <c r="A31" s="504" t="s">
        <v>383</v>
      </c>
      <c r="B31" s="512">
        <v>8648347</v>
      </c>
    </row>
    <row r="32" spans="1:4">
      <c r="A32" s="504" t="s">
        <v>370</v>
      </c>
      <c r="B32" s="512">
        <v>2437417942</v>
      </c>
    </row>
    <row r="35" spans="1:4">
      <c r="A35" s="520" t="s">
        <v>384</v>
      </c>
      <c r="B35" s="520"/>
      <c r="C35" s="520"/>
      <c r="D35" s="520"/>
    </row>
    <row r="36" spans="1:4">
      <c r="A36" s="503" t="s">
        <v>369</v>
      </c>
      <c r="B36" t="s">
        <v>115</v>
      </c>
    </row>
    <row r="37" spans="1:4">
      <c r="A37" s="504" t="s">
        <v>196</v>
      </c>
      <c r="B37" s="513">
        <v>7226644</v>
      </c>
    </row>
    <row r="38" spans="1:4">
      <c r="A38" s="504" t="s">
        <v>195</v>
      </c>
      <c r="B38" s="513">
        <v>65813813</v>
      </c>
    </row>
    <row r="39" spans="1:4">
      <c r="A39" s="504" t="s">
        <v>200</v>
      </c>
      <c r="B39" s="513">
        <v>-32356630</v>
      </c>
    </row>
    <row r="40" spans="1:4">
      <c r="A40" s="504" t="s">
        <v>192</v>
      </c>
      <c r="B40" s="513">
        <v>93269467</v>
      </c>
    </row>
    <row r="41" spans="1:4">
      <c r="A41" s="504" t="s">
        <v>193</v>
      </c>
      <c r="B41" s="513">
        <v>96937922</v>
      </c>
    </row>
    <row r="42" spans="1:4">
      <c r="A42" s="504" t="s">
        <v>185</v>
      </c>
      <c r="B42" s="513">
        <v>-22833246</v>
      </c>
    </row>
    <row r="43" spans="1:4">
      <c r="A43" s="504" t="s">
        <v>201</v>
      </c>
      <c r="B43" s="513">
        <v>4747230</v>
      </c>
    </row>
    <row r="44" spans="1:4">
      <c r="A44" s="504" t="s">
        <v>194</v>
      </c>
      <c r="B44" s="513">
        <v>26317827</v>
      </c>
    </row>
    <row r="45" spans="1:4">
      <c r="A45" s="504" t="s">
        <v>188</v>
      </c>
      <c r="B45" s="513">
        <v>45067944</v>
      </c>
    </row>
    <row r="46" spans="1:4">
      <c r="A46" s="504" t="s">
        <v>197</v>
      </c>
      <c r="B46" s="513">
        <v>2259141</v>
      </c>
    </row>
    <row r="47" spans="1:4">
      <c r="A47" s="504" t="s">
        <v>184</v>
      </c>
      <c r="B47" s="513">
        <v>-25276349</v>
      </c>
    </row>
    <row r="48" spans="1:4">
      <c r="A48" s="504" t="s">
        <v>190</v>
      </c>
      <c r="B48" s="513">
        <v>78002266</v>
      </c>
    </row>
    <row r="49" spans="1:4">
      <c r="A49" s="504" t="s">
        <v>272</v>
      </c>
      <c r="B49" s="513">
        <v>36673334</v>
      </c>
    </row>
    <row r="50" spans="1:4">
      <c r="A50" s="504" t="s">
        <v>198</v>
      </c>
      <c r="B50" s="513">
        <v>1866385</v>
      </c>
    </row>
    <row r="51" spans="1:4">
      <c r="A51" s="504" t="s">
        <v>186</v>
      </c>
      <c r="B51" s="513">
        <v>24151287</v>
      </c>
    </row>
    <row r="52" spans="1:4">
      <c r="A52" s="504" t="s">
        <v>189</v>
      </c>
      <c r="B52" s="513">
        <v>73642500</v>
      </c>
    </row>
    <row r="53" spans="1:4">
      <c r="A53" s="504" t="s">
        <v>199</v>
      </c>
      <c r="B53" s="513">
        <v>113488507</v>
      </c>
    </row>
    <row r="54" spans="1:4">
      <c r="A54" s="504" t="s">
        <v>191</v>
      </c>
      <c r="B54" s="513">
        <v>100694849</v>
      </c>
    </row>
    <row r="55" spans="1:4">
      <c r="A55" s="504" t="s">
        <v>187</v>
      </c>
      <c r="B55" s="513">
        <v>52293348</v>
      </c>
    </row>
    <row r="56" spans="1:4">
      <c r="A56" s="504" t="s">
        <v>370</v>
      </c>
      <c r="B56" s="513">
        <v>741986239</v>
      </c>
    </row>
    <row r="59" spans="1:4">
      <c r="A59" s="520" t="s">
        <v>387</v>
      </c>
      <c r="B59" s="520"/>
      <c r="C59" s="520"/>
      <c r="D59" s="520"/>
    </row>
    <row r="60" spans="1:4">
      <c r="A60" s="503" t="s">
        <v>369</v>
      </c>
      <c r="B60" t="s">
        <v>385</v>
      </c>
      <c r="C60" t="s">
        <v>386</v>
      </c>
    </row>
    <row r="61" spans="1:4">
      <c r="A61" s="504" t="s">
        <v>392</v>
      </c>
      <c r="B61" s="505">
        <v>0.59052409858964172</v>
      </c>
      <c r="C61" s="505">
        <v>0.31960672240519866</v>
      </c>
    </row>
    <row r="62" spans="1:4">
      <c r="A62" s="504" t="s">
        <v>394</v>
      </c>
      <c r="B62" s="505">
        <v>9.8575279096722937E-2</v>
      </c>
      <c r="C62" s="505">
        <v>2.0069016675655488E-2</v>
      </c>
    </row>
    <row r="63" spans="1:4">
      <c r="A63" s="504" t="s">
        <v>396</v>
      </c>
      <c r="B63" s="505">
        <v>0.39460189954869451</v>
      </c>
      <c r="C63" s="505">
        <v>9.9625400050549442E-2</v>
      </c>
    </row>
    <row r="64" spans="1:4">
      <c r="A64" s="504" t="s">
        <v>397</v>
      </c>
      <c r="B64" s="505">
        <v>5.6875522864650224E-2</v>
      </c>
      <c r="C64" s="505">
        <v>3.7331911842467307E-2</v>
      </c>
    </row>
    <row r="65" spans="1:4">
      <c r="A65" s="504" t="s">
        <v>370</v>
      </c>
      <c r="B65" s="505">
        <v>0.21288444289642741</v>
      </c>
      <c r="C65" s="505">
        <v>0.16221710010512122</v>
      </c>
    </row>
    <row r="67" spans="1:4">
      <c r="A67" s="520" t="s">
        <v>390</v>
      </c>
      <c r="B67" s="520"/>
      <c r="C67" s="520"/>
      <c r="D67" s="520"/>
    </row>
    <row r="68" spans="1:4" ht="18">
      <c r="A68" s="507" t="s">
        <v>369</v>
      </c>
      <c r="B68" s="508" t="s">
        <v>103</v>
      </c>
      <c r="C68" s="508" t="s">
        <v>114</v>
      </c>
      <c r="D68" s="508" t="s">
        <v>115</v>
      </c>
    </row>
    <row r="69" spans="1:4" ht="18">
      <c r="A69" s="509" t="s">
        <v>196</v>
      </c>
      <c r="B69" s="510">
        <v>57543900</v>
      </c>
      <c r="C69" s="510">
        <v>50317256</v>
      </c>
      <c r="D69" s="510">
        <v>7226644</v>
      </c>
    </row>
    <row r="70" spans="1:4" ht="18">
      <c r="A70" s="509" t="s">
        <v>195</v>
      </c>
      <c r="B70" s="510">
        <v>221084700</v>
      </c>
      <c r="C70" s="510">
        <v>155270887</v>
      </c>
      <c r="D70" s="510">
        <v>65813813</v>
      </c>
    </row>
    <row r="71" spans="1:4" ht="18">
      <c r="A71" s="509" t="s">
        <v>200</v>
      </c>
      <c r="B71" s="510">
        <v>210367100</v>
      </c>
      <c r="C71" s="510">
        <v>242723730</v>
      </c>
      <c r="D71" s="510">
        <v>-32356630</v>
      </c>
    </row>
    <row r="72" spans="1:4" ht="18">
      <c r="A72" s="509" t="s">
        <v>192</v>
      </c>
      <c r="B72" s="510">
        <v>263202617</v>
      </c>
      <c r="C72" s="510">
        <v>169933150</v>
      </c>
      <c r="D72" s="510">
        <v>93269467</v>
      </c>
    </row>
    <row r="73" spans="1:4" ht="18">
      <c r="A73" s="509" t="s">
        <v>193</v>
      </c>
      <c r="B73" s="510">
        <v>211942100</v>
      </c>
      <c r="C73" s="510">
        <v>115004178</v>
      </c>
      <c r="D73" s="510">
        <v>96937922</v>
      </c>
    </row>
    <row r="74" spans="1:4" ht="18">
      <c r="A74" s="509" t="s">
        <v>185</v>
      </c>
      <c r="B74" s="510">
        <v>69812056</v>
      </c>
      <c r="C74" s="510">
        <v>92645302</v>
      </c>
      <c r="D74" s="510">
        <v>-22833246</v>
      </c>
    </row>
    <row r="75" spans="1:4" ht="18">
      <c r="A75" s="509" t="s">
        <v>201</v>
      </c>
      <c r="B75" s="510">
        <v>87842500</v>
      </c>
      <c r="C75" s="510">
        <v>83095270</v>
      </c>
      <c r="D75" s="510">
        <v>4747230</v>
      </c>
    </row>
    <row r="76" spans="1:4" ht="18">
      <c r="A76" s="509" t="s">
        <v>194</v>
      </c>
      <c r="B76" s="510">
        <v>94081677</v>
      </c>
      <c r="C76" s="510">
        <v>67763850</v>
      </c>
      <c r="D76" s="510">
        <v>26317827</v>
      </c>
    </row>
    <row r="77" spans="1:4" ht="18">
      <c r="A77" s="509" t="s">
        <v>188</v>
      </c>
      <c r="B77" s="510">
        <v>211677330</v>
      </c>
      <c r="C77" s="510">
        <v>166609386</v>
      </c>
      <c r="D77" s="510">
        <v>45067944</v>
      </c>
    </row>
    <row r="78" spans="1:4" ht="18">
      <c r="A78" s="509" t="s">
        <v>197</v>
      </c>
      <c r="B78" s="510">
        <v>155265120</v>
      </c>
      <c r="C78" s="510">
        <v>153005979</v>
      </c>
      <c r="D78" s="510">
        <v>2259141</v>
      </c>
    </row>
    <row r="79" spans="1:4" ht="18">
      <c r="A79" s="509" t="s">
        <v>184</v>
      </c>
      <c r="B79" s="510">
        <v>46499050</v>
      </c>
      <c r="C79" s="510">
        <v>71775399</v>
      </c>
      <c r="D79" s="510">
        <v>-25276349</v>
      </c>
    </row>
    <row r="80" spans="1:4" ht="18">
      <c r="A80" s="509" t="s">
        <v>190</v>
      </c>
      <c r="B80" s="510">
        <v>218277026</v>
      </c>
      <c r="C80" s="510">
        <v>140274760</v>
      </c>
      <c r="D80" s="510">
        <v>78002266</v>
      </c>
    </row>
    <row r="81" spans="1:4" ht="18">
      <c r="A81" s="509" t="s">
        <v>272</v>
      </c>
      <c r="B81" s="510">
        <v>99246087</v>
      </c>
      <c r="C81" s="510">
        <v>62572753</v>
      </c>
      <c r="D81" s="510">
        <v>36673334</v>
      </c>
    </row>
    <row r="82" spans="1:4" ht="18">
      <c r="A82" s="509" t="s">
        <v>198</v>
      </c>
      <c r="B82" s="510">
        <v>86444674</v>
      </c>
      <c r="C82" s="510">
        <v>84578289</v>
      </c>
      <c r="D82" s="510">
        <v>1866385</v>
      </c>
    </row>
    <row r="83" spans="1:4" ht="18">
      <c r="A83" s="509" t="s">
        <v>186</v>
      </c>
      <c r="B83" s="510">
        <v>159084800</v>
      </c>
      <c r="C83" s="510">
        <v>134933513</v>
      </c>
      <c r="D83" s="510">
        <v>24151287</v>
      </c>
    </row>
    <row r="84" spans="1:4" ht="18">
      <c r="A84" s="509" t="s">
        <v>189</v>
      </c>
      <c r="B84" s="510">
        <v>251769700</v>
      </c>
      <c r="C84" s="510">
        <v>178127200</v>
      </c>
      <c r="D84" s="510">
        <v>73642500</v>
      </c>
    </row>
    <row r="85" spans="1:4" ht="18">
      <c r="A85" s="509" t="s">
        <v>199</v>
      </c>
      <c r="B85" s="510">
        <v>248173146</v>
      </c>
      <c r="C85" s="510">
        <v>134684639</v>
      </c>
      <c r="D85" s="510">
        <v>113488507</v>
      </c>
    </row>
    <row r="86" spans="1:4" ht="18">
      <c r="A86" s="509" t="s">
        <v>191</v>
      </c>
      <c r="B86" s="510">
        <v>269124598</v>
      </c>
      <c r="C86" s="510">
        <v>168429749</v>
      </c>
      <c r="D86" s="510">
        <v>100694849</v>
      </c>
    </row>
    <row r="87" spans="1:4" ht="18">
      <c r="A87" s="509" t="s">
        <v>187</v>
      </c>
      <c r="B87" s="510">
        <v>217966000</v>
      </c>
      <c r="C87" s="510">
        <v>165672652</v>
      </c>
      <c r="D87" s="510">
        <v>52293348</v>
      </c>
    </row>
    <row r="88" spans="1:4" ht="18">
      <c r="A88" s="509" t="s">
        <v>370</v>
      </c>
      <c r="B88" s="510">
        <v>3179404181</v>
      </c>
      <c r="C88" s="510">
        <v>2437417942</v>
      </c>
      <c r="D88" s="510">
        <v>741986239</v>
      </c>
    </row>
  </sheetData>
  <mergeCells count="6">
    <mergeCell ref="A67:D67"/>
    <mergeCell ref="A1:D1"/>
    <mergeCell ref="A6:D6"/>
    <mergeCell ref="A18:D18"/>
    <mergeCell ref="A35:D35"/>
    <mergeCell ref="A59:D59"/>
  </mergeCells>
  <pageMargins left="0.7" right="0.7" top="0.75" bottom="0.75" header="0.3" footer="0.3"/>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501D-F881-4DDB-AA00-3EBBDBCA9C4E}">
  <sheetPr codeName="Sheet3"/>
  <dimension ref="AK6"/>
  <sheetViews>
    <sheetView tabSelected="1" zoomScale="55" zoomScaleNormal="55" workbookViewId="0">
      <selection activeCell="AE9" sqref="AE9"/>
    </sheetView>
  </sheetViews>
  <sheetFormatPr defaultRowHeight="14.4"/>
  <sheetData>
    <row r="6" spans="37:37">
      <c r="AK6" t="e" vm="1">
        <v>#VALUE!</v>
      </c>
    </row>
  </sheetData>
  <sheetProtection autoFilter="0" pivotTables="0"/>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A3F91-C892-4A91-9D62-04C574CF5DA5}">
  <sheetPr codeName="Sheet4"/>
  <dimension ref="A1"/>
  <sheetViews>
    <sheetView zoomScale="82" zoomScaleNormal="82" workbookViewId="0"/>
  </sheetViews>
  <sheetFormatPr defaultRowHeight="14.4"/>
  <cols>
    <col min="2" max="2" width="16.33203125" bestFit="1" customWidth="1"/>
    <col min="3" max="4" width="16.44140625" bestFit="1" customWidth="1"/>
    <col min="5" max="5" width="14.6640625" bestFit="1" customWidth="1"/>
    <col min="6" max="9" width="11.109375" bestFit="1" customWidth="1"/>
    <col min="10" max="10" width="12.5546875" bestFit="1" customWidth="1"/>
    <col min="11" max="16" width="11.109375" bestFit="1" customWidth="1"/>
    <col min="17" max="17" width="12.44140625" bestFit="1" customWidth="1"/>
    <col min="18" max="18" width="10.44140625" bestFit="1" customWidth="1"/>
    <col min="19" max="22" width="10.109375" bestFit="1" customWidth="1"/>
    <col min="23" max="23" width="11.109375" bestFit="1" customWidth="1"/>
    <col min="24" max="24" width="16.77734375" bestFit="1" customWidth="1"/>
    <col min="25" max="25" width="17.44140625" bestFit="1" customWidth="1"/>
    <col min="26" max="26" width="15.5546875" bestFit="1" customWidth="1"/>
  </cols>
  <sheetData/>
  <sheetProtection autoFilter="0" pivotTables="0"/>
  <pageMargins left="0.7" right="0.7" top="0.75" bottom="0.75" header="0.3" footer="0.3"/>
  <pageSetup paperSize="9" orientation="portrait" r:id="rId1"/>
  <drawing r:id="rId2"/>
  <legacy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2:AA108"/>
  <sheetViews>
    <sheetView showGridLines="0" zoomScale="115" zoomScaleNormal="115" workbookViewId="0">
      <pane xSplit="4" ySplit="4" topLeftCell="E96" activePane="bottomRight" state="frozen"/>
      <selection pane="topRight" activeCell="E1" sqref="E1"/>
      <selection pane="bottomLeft" activeCell="A5" sqref="A5"/>
      <selection pane="bottomRight" activeCell="G107" sqref="G107"/>
    </sheetView>
  </sheetViews>
  <sheetFormatPr defaultRowHeight="14.4"/>
  <cols>
    <col min="1" max="1" width="2.44140625" customWidth="1"/>
    <col min="2" max="2" width="4.5546875" customWidth="1"/>
    <col min="3" max="3" width="8.6640625" customWidth="1"/>
    <col min="4" max="4" width="18.5546875" customWidth="1"/>
    <col min="5" max="5" width="14.33203125" customWidth="1"/>
    <col min="6" max="6" width="13.88671875" customWidth="1"/>
    <col min="7" max="7" width="15.5546875" customWidth="1"/>
    <col min="8" max="8" width="13.109375" customWidth="1"/>
    <col min="9" max="9" width="13.88671875" customWidth="1"/>
    <col min="10" max="10" width="13.5546875" customWidth="1"/>
    <col min="11" max="16" width="12.109375" customWidth="1"/>
    <col min="17" max="17" width="15.88671875" customWidth="1"/>
    <col min="18" max="18" width="9" customWidth="1"/>
    <col min="19" max="22" width="12.109375" customWidth="1"/>
    <col min="23" max="23" width="13.33203125" customWidth="1"/>
    <col min="24" max="24" width="12.109375" customWidth="1"/>
    <col min="25" max="25" width="4" customWidth="1"/>
    <col min="26" max="30" width="11.44140625" customWidth="1"/>
  </cols>
  <sheetData>
    <row r="2" spans="2:27">
      <c r="B2" s="277" t="s">
        <v>298</v>
      </c>
      <c r="C2" s="277"/>
      <c r="E2" s="37"/>
      <c r="F2" s="37"/>
      <c r="G2" s="37"/>
      <c r="H2" s="37"/>
      <c r="I2" s="37"/>
      <c r="J2" s="37"/>
      <c r="K2" s="37"/>
      <c r="L2" s="37"/>
      <c r="M2" s="37"/>
      <c r="N2" s="37"/>
      <c r="O2" s="37"/>
      <c r="P2" s="37"/>
      <c r="Q2" s="37"/>
      <c r="R2" s="277"/>
      <c r="S2" s="37"/>
      <c r="T2" s="37"/>
      <c r="U2" s="37"/>
      <c r="V2" s="37"/>
      <c r="W2" s="37"/>
      <c r="X2" s="37"/>
      <c r="Y2" s="37"/>
      <c r="Z2" s="37"/>
      <c r="AA2" s="37"/>
    </row>
    <row r="3" spans="2:27" ht="15" thickBot="1">
      <c r="B3" s="277" t="s">
        <v>297</v>
      </c>
      <c r="C3" s="277"/>
      <c r="G3" s="293"/>
      <c r="H3" s="37"/>
      <c r="I3" s="37"/>
      <c r="J3" s="37"/>
      <c r="K3" s="37"/>
      <c r="L3" s="37"/>
      <c r="M3" s="37"/>
      <c r="N3" s="37"/>
      <c r="O3" s="37"/>
      <c r="P3" s="37"/>
      <c r="Q3" s="37"/>
      <c r="R3" s="277"/>
      <c r="S3" s="37"/>
      <c r="T3" s="37"/>
      <c r="U3" s="37"/>
      <c r="V3" s="37"/>
      <c r="W3" s="37"/>
      <c r="X3" s="37"/>
      <c r="Y3" s="37"/>
      <c r="Z3" s="37"/>
      <c r="AA3" s="37"/>
    </row>
    <row r="4" spans="2:27" s="276" customFormat="1" ht="18" customHeight="1" thickBot="1">
      <c r="B4" s="310" t="s">
        <v>296</v>
      </c>
      <c r="C4" s="311" t="s">
        <v>299</v>
      </c>
      <c r="D4" s="312" t="s">
        <v>97</v>
      </c>
      <c r="E4" s="313">
        <v>46023</v>
      </c>
      <c r="F4" s="313">
        <v>46054</v>
      </c>
      <c r="G4" s="313">
        <v>46082</v>
      </c>
      <c r="H4" s="313">
        <v>46113</v>
      </c>
      <c r="I4" s="313">
        <v>46143</v>
      </c>
      <c r="J4" s="313">
        <v>46174</v>
      </c>
      <c r="K4" s="313">
        <v>46204</v>
      </c>
      <c r="L4" s="313">
        <v>46235</v>
      </c>
      <c r="M4" s="313">
        <v>46266</v>
      </c>
      <c r="N4" s="313">
        <v>46296</v>
      </c>
      <c r="O4" s="313">
        <v>46327</v>
      </c>
      <c r="P4" s="313">
        <v>46357</v>
      </c>
      <c r="Q4" s="314" t="s">
        <v>300</v>
      </c>
      <c r="R4" s="311" t="s">
        <v>299</v>
      </c>
      <c r="S4" s="296"/>
      <c r="T4" s="296"/>
      <c r="U4" s="296"/>
      <c r="V4" s="296"/>
      <c r="W4" s="296"/>
    </row>
    <row r="5" spans="2:27" ht="18" customHeight="1">
      <c r="B5" s="526">
        <v>1</v>
      </c>
      <c r="C5" s="529" t="s">
        <v>184</v>
      </c>
      <c r="D5" s="307" t="s">
        <v>103</v>
      </c>
      <c r="E5" s="289">
        <f>'IS-All'!E18</f>
        <v>2473400</v>
      </c>
      <c r="F5" s="295">
        <f>'IS-All'!E81</f>
        <v>3507000</v>
      </c>
      <c r="G5" s="305">
        <f>'IS-All'!E150</f>
        <v>4473300</v>
      </c>
      <c r="H5" s="305">
        <f>'IS-All'!E226</f>
        <v>2459000</v>
      </c>
      <c r="I5" s="305">
        <f>'IS-All'!E309</f>
        <v>3831050</v>
      </c>
      <c r="J5" s="305">
        <f>'IS-All'!E413</f>
        <v>5298400</v>
      </c>
      <c r="K5" s="305"/>
      <c r="L5" s="305"/>
      <c r="M5" s="305"/>
      <c r="N5" s="305"/>
      <c r="O5" s="305"/>
      <c r="P5" s="305"/>
      <c r="Q5" s="315">
        <f>SUM(E5:P5)</f>
        <v>22042150</v>
      </c>
      <c r="R5" s="523" t="s">
        <v>184</v>
      </c>
      <c r="S5" s="37"/>
      <c r="T5" s="37"/>
      <c r="U5" s="37"/>
      <c r="V5" s="37"/>
      <c r="W5" s="37"/>
    </row>
    <row r="6" spans="2:27" ht="18" customHeight="1">
      <c r="B6" s="527"/>
      <c r="C6" s="530"/>
      <c r="D6" s="308" t="s">
        <v>294</v>
      </c>
      <c r="E6" s="285">
        <f>'IS-All'!E57</f>
        <v>8001600</v>
      </c>
      <c r="F6" s="294">
        <f>'IS-All'!E125</f>
        <v>9203500</v>
      </c>
      <c r="G6" s="306">
        <f>'IS-All'!E200</f>
        <v>9437000</v>
      </c>
      <c r="H6" s="306">
        <f>'IS-All'!E281</f>
        <v>7244800</v>
      </c>
      <c r="I6" s="306">
        <f>'IS-All'!E367</f>
        <v>5884400</v>
      </c>
      <c r="J6" s="306">
        <f>'IS-All'!E474</f>
        <v>6466700</v>
      </c>
      <c r="K6" s="306"/>
      <c r="L6" s="306"/>
      <c r="M6" s="306"/>
      <c r="N6" s="306"/>
      <c r="O6" s="306"/>
      <c r="P6" s="306"/>
      <c r="Q6" s="316">
        <f>SUM(E6:P6)</f>
        <v>46238000</v>
      </c>
      <c r="R6" s="524"/>
      <c r="S6" s="37"/>
      <c r="T6" s="37"/>
      <c r="U6" s="37"/>
      <c r="V6" s="37"/>
      <c r="W6" s="37"/>
    </row>
    <row r="7" spans="2:27" s="276" customFormat="1" ht="18" customHeight="1">
      <c r="B7" s="527"/>
      <c r="C7" s="530"/>
      <c r="D7" s="317" t="s">
        <v>312</v>
      </c>
      <c r="E7" s="318">
        <f>IF(E5="","",E5-E6)</f>
        <v>-5528200</v>
      </c>
      <c r="F7" s="318">
        <f t="shared" ref="F7:Q7" si="0">IF(F5="","",F5-F6)</f>
        <v>-5696500</v>
      </c>
      <c r="G7" s="318">
        <f t="shared" si="0"/>
        <v>-4963700</v>
      </c>
      <c r="H7" s="318">
        <f t="shared" si="0"/>
        <v>-4785800</v>
      </c>
      <c r="I7" s="318">
        <f t="shared" si="0"/>
        <v>-2053350</v>
      </c>
      <c r="J7" s="318">
        <f t="shared" si="0"/>
        <v>-1168300</v>
      </c>
      <c r="K7" s="318" t="str">
        <f t="shared" si="0"/>
        <v/>
      </c>
      <c r="L7" s="318" t="str">
        <f t="shared" si="0"/>
        <v/>
      </c>
      <c r="M7" s="318" t="str">
        <f t="shared" si="0"/>
        <v/>
      </c>
      <c r="N7" s="318" t="str">
        <f t="shared" si="0"/>
        <v/>
      </c>
      <c r="O7" s="318" t="str">
        <f t="shared" si="0"/>
        <v/>
      </c>
      <c r="P7" s="318" t="str">
        <f t="shared" si="0"/>
        <v/>
      </c>
      <c r="Q7" s="318">
        <f t="shared" si="0"/>
        <v>-24195850</v>
      </c>
      <c r="R7" s="524"/>
      <c r="S7" s="296">
        <f>SUM(E7:I7)</f>
        <v>-23027550</v>
      </c>
      <c r="T7" s="296"/>
      <c r="U7" s="296"/>
      <c r="V7" s="296"/>
      <c r="W7" s="296"/>
    </row>
    <row r="8" spans="2:27" s="276" customFormat="1" ht="18" customHeight="1" thickBot="1">
      <c r="B8" s="528"/>
      <c r="C8" s="531"/>
      <c r="D8" s="309" t="s">
        <v>313</v>
      </c>
      <c r="E8" s="291">
        <f>MPT!E91</f>
        <v>-5528200</v>
      </c>
      <c r="F8" s="291">
        <f>MPT!K97</f>
        <v>-11224700</v>
      </c>
      <c r="G8" s="291">
        <f>MPT!Q100</f>
        <v>-16188400</v>
      </c>
      <c r="H8" s="291">
        <f>MPT!W97</f>
        <v>-20974200</v>
      </c>
      <c r="I8" s="291">
        <f>MPT!AC96</f>
        <v>-23027550</v>
      </c>
      <c r="J8" s="291">
        <f>'IS-All'!E476</f>
        <v>0</v>
      </c>
      <c r="K8" s="291"/>
      <c r="L8" s="291"/>
      <c r="M8" s="291"/>
      <c r="N8" s="291"/>
      <c r="O8" s="291"/>
      <c r="P8" s="291"/>
      <c r="Q8" s="291"/>
      <c r="R8" s="525"/>
      <c r="S8" s="296"/>
      <c r="T8" s="296"/>
      <c r="U8" s="296"/>
      <c r="V8" s="296"/>
      <c r="W8" s="296"/>
    </row>
    <row r="9" spans="2:27" ht="18" customHeight="1">
      <c r="B9" s="526">
        <f>B5+1</f>
        <v>2</v>
      </c>
      <c r="C9" s="529" t="s">
        <v>185</v>
      </c>
      <c r="D9" s="307" t="s">
        <v>103</v>
      </c>
      <c r="E9" s="289">
        <f>'IS-All'!F18</f>
        <v>2190200</v>
      </c>
      <c r="F9" s="295">
        <f>'IS-All'!F81</f>
        <v>6932300</v>
      </c>
      <c r="G9" s="305">
        <f>'IS-All'!F150</f>
        <v>7118700</v>
      </c>
      <c r="H9" s="305">
        <f>'IS-All'!F226</f>
        <v>4955000</v>
      </c>
      <c r="I9" s="305">
        <f>'IS-All'!F309</f>
        <v>8186700</v>
      </c>
      <c r="J9" s="305">
        <f>'IS-All'!F413</f>
        <v>7533500</v>
      </c>
      <c r="K9" s="305"/>
      <c r="L9" s="305"/>
      <c r="M9" s="305"/>
      <c r="N9" s="305"/>
      <c r="O9" s="305"/>
      <c r="P9" s="305"/>
      <c r="Q9" s="315">
        <f>SUM(E9:P9)</f>
        <v>36916400</v>
      </c>
      <c r="R9" s="523" t="s">
        <v>185</v>
      </c>
      <c r="S9" s="37"/>
      <c r="T9" s="37"/>
      <c r="U9" s="37"/>
      <c r="V9" s="37"/>
      <c r="W9" s="37"/>
    </row>
    <row r="10" spans="2:27" ht="18" customHeight="1">
      <c r="B10" s="527"/>
      <c r="C10" s="530"/>
      <c r="D10" s="308" t="s">
        <v>294</v>
      </c>
      <c r="E10" s="285">
        <f>'IS-All'!F57</f>
        <v>8587926</v>
      </c>
      <c r="F10" s="294">
        <f>'IS-All'!F125</f>
        <v>8068926</v>
      </c>
      <c r="G10" s="306">
        <f>'IS-All'!F200</f>
        <v>10668626</v>
      </c>
      <c r="H10" s="306">
        <f>'IS-All'!F281</f>
        <v>7894708</v>
      </c>
      <c r="I10" s="306">
        <f>'IS-All'!F367</f>
        <v>9350820</v>
      </c>
      <c r="J10" s="306">
        <f>'IS-All'!F474</f>
        <v>12175698</v>
      </c>
      <c r="K10" s="306"/>
      <c r="L10" s="306"/>
      <c r="M10" s="306"/>
      <c r="N10" s="306"/>
      <c r="O10" s="306"/>
      <c r="P10" s="306"/>
      <c r="Q10" s="316">
        <f>SUM(E10:P10)</f>
        <v>56746704</v>
      </c>
      <c r="R10" s="524"/>
      <c r="S10" s="37"/>
      <c r="T10" s="37"/>
      <c r="U10" s="37"/>
      <c r="V10" s="37"/>
      <c r="W10" s="37"/>
    </row>
    <row r="11" spans="2:27" s="276" customFormat="1" ht="18" customHeight="1">
      <c r="B11" s="527"/>
      <c r="C11" s="530"/>
      <c r="D11" s="317" t="s">
        <v>115</v>
      </c>
      <c r="E11" s="318">
        <f>IF(E9="","",E9-E10)</f>
        <v>-6397726</v>
      </c>
      <c r="F11" s="318">
        <f t="shared" ref="F11" si="1">IF(F9="","",F9-F10)</f>
        <v>-1136626</v>
      </c>
      <c r="G11" s="318">
        <f t="shared" ref="G11" si="2">IF(G9="","",G9-G10)</f>
        <v>-3549926</v>
      </c>
      <c r="H11" s="318">
        <f t="shared" ref="H11" si="3">IF(H9="","",H9-H10)</f>
        <v>-2939708</v>
      </c>
      <c r="I11" s="318">
        <f t="shared" ref="I11" si="4">IF(I9="","",I9-I10)</f>
        <v>-1164120</v>
      </c>
      <c r="J11" s="318">
        <f t="shared" ref="J11" si="5">IF(J9="","",J9-J10)</f>
        <v>-4642198</v>
      </c>
      <c r="K11" s="318" t="str">
        <f t="shared" ref="K11" si="6">IF(K9="","",K9-K10)</f>
        <v/>
      </c>
      <c r="L11" s="318" t="str">
        <f t="shared" ref="L11" si="7">IF(L9="","",L9-L10)</f>
        <v/>
      </c>
      <c r="M11" s="318" t="str">
        <f t="shared" ref="M11" si="8">IF(M9="","",M9-M10)</f>
        <v/>
      </c>
      <c r="N11" s="318" t="str">
        <f t="shared" ref="N11" si="9">IF(N9="","",N9-N10)</f>
        <v/>
      </c>
      <c r="O11" s="318" t="str">
        <f t="shared" ref="O11" si="10">IF(O9="","",O9-O10)</f>
        <v/>
      </c>
      <c r="P11" s="318" t="str">
        <f t="shared" ref="P11" si="11">IF(P9="","",P9-P10)</f>
        <v/>
      </c>
      <c r="Q11" s="318">
        <f t="shared" ref="Q11" si="12">IF(Q9="","",Q9-Q10)</f>
        <v>-19830304</v>
      </c>
      <c r="R11" s="524"/>
      <c r="S11" s="296">
        <f>Q11-I12</f>
        <v>-5336194</v>
      </c>
      <c r="T11" s="296"/>
      <c r="U11" s="296"/>
      <c r="V11" s="296"/>
      <c r="W11" s="296"/>
    </row>
    <row r="12" spans="2:27" s="276" customFormat="1" ht="18" customHeight="1" thickBot="1">
      <c r="B12" s="528"/>
      <c r="C12" s="531"/>
      <c r="D12" s="309" t="s">
        <v>313</v>
      </c>
      <c r="E12" s="291">
        <f>CHB!E91</f>
        <v>-6397727</v>
      </c>
      <c r="F12" s="291">
        <f>CHB!K90</f>
        <v>-7534354</v>
      </c>
      <c r="G12" s="291">
        <f>CHB!Q91</f>
        <v>-10390281</v>
      </c>
      <c r="H12" s="291">
        <f>CHB!AC92</f>
        <v>-14494110</v>
      </c>
      <c r="I12" s="291">
        <f>CHB!AC92</f>
        <v>-14494110</v>
      </c>
      <c r="J12" s="291">
        <f>'IS-All'!F476</f>
        <v>0</v>
      </c>
      <c r="K12" s="291"/>
      <c r="L12" s="291"/>
      <c r="M12" s="291"/>
      <c r="N12" s="291"/>
      <c r="O12" s="291"/>
      <c r="P12" s="291"/>
      <c r="Q12" s="291"/>
      <c r="R12" s="525"/>
      <c r="S12" s="296"/>
      <c r="T12" s="296"/>
      <c r="U12" s="296"/>
      <c r="V12" s="296"/>
      <c r="W12" s="296"/>
    </row>
    <row r="13" spans="2:27" ht="18" customHeight="1">
      <c r="B13" s="526">
        <f>B9+1</f>
        <v>3</v>
      </c>
      <c r="C13" s="529" t="s">
        <v>186</v>
      </c>
      <c r="D13" s="307" t="s">
        <v>103</v>
      </c>
      <c r="E13" s="289">
        <f>'IS-All'!G18</f>
        <v>3882800</v>
      </c>
      <c r="F13" s="295">
        <f>'IS-All'!G81</f>
        <v>6800500</v>
      </c>
      <c r="G13" s="305">
        <f>'IS-All'!G150</f>
        <v>17286500</v>
      </c>
      <c r="H13" s="305">
        <f>'IS-All'!G226</f>
        <v>19271200</v>
      </c>
      <c r="I13" s="305">
        <f>'IS-All'!G309</f>
        <v>17573900</v>
      </c>
      <c r="J13" s="305">
        <f>'IS-All'!G413</f>
        <v>20625800</v>
      </c>
      <c r="K13" s="305"/>
      <c r="L13" s="305"/>
      <c r="M13" s="305"/>
      <c r="N13" s="305"/>
      <c r="O13" s="305"/>
      <c r="P13" s="305"/>
      <c r="Q13" s="315">
        <f>SUM(E13:P13)</f>
        <v>85440700</v>
      </c>
      <c r="R13" s="523" t="s">
        <v>186</v>
      </c>
      <c r="S13" s="37"/>
      <c r="T13" s="37"/>
      <c r="U13" s="37"/>
      <c r="V13" s="37"/>
      <c r="W13" s="37"/>
    </row>
    <row r="14" spans="2:27" ht="18" customHeight="1">
      <c r="B14" s="527"/>
      <c r="C14" s="530"/>
      <c r="D14" s="308" t="s">
        <v>294</v>
      </c>
      <c r="E14" s="285">
        <f>'IS-All'!G57</f>
        <v>7045920</v>
      </c>
      <c r="F14" s="294">
        <f>'IS-All'!G125</f>
        <v>7349520</v>
      </c>
      <c r="G14" s="306">
        <f>'IS-All'!G200</f>
        <v>15243120</v>
      </c>
      <c r="H14" s="306">
        <f>'IS-All'!G281</f>
        <v>15826353</v>
      </c>
      <c r="I14" s="306">
        <f>'IS-All'!G367</f>
        <v>17601556</v>
      </c>
      <c r="J14" s="306">
        <f>'IS-All'!G474</f>
        <v>16717600</v>
      </c>
      <c r="K14" s="306"/>
      <c r="L14" s="306"/>
      <c r="M14" s="306"/>
      <c r="N14" s="306"/>
      <c r="O14" s="306"/>
      <c r="P14" s="306"/>
      <c r="Q14" s="316">
        <f>SUM(E14:P14)</f>
        <v>79784069</v>
      </c>
      <c r="R14" s="524"/>
      <c r="S14" s="37"/>
      <c r="T14" s="37"/>
      <c r="U14" s="37"/>
      <c r="V14" s="37"/>
      <c r="W14" s="37"/>
    </row>
    <row r="15" spans="2:27" s="276" customFormat="1" ht="18" customHeight="1">
      <c r="B15" s="527"/>
      <c r="C15" s="530"/>
      <c r="D15" s="317" t="s">
        <v>115</v>
      </c>
      <c r="E15" s="318">
        <f>IF(E13="","",E13-E14)</f>
        <v>-3163120</v>
      </c>
      <c r="F15" s="318">
        <f t="shared" ref="F15" si="13">IF(F13="","",F13-F14)</f>
        <v>-549020</v>
      </c>
      <c r="G15" s="318">
        <f t="shared" ref="G15" si="14">IF(G13="","",G13-G14)</f>
        <v>2043380</v>
      </c>
      <c r="H15" s="318">
        <f t="shared" ref="H15" si="15">IF(H13="","",H13-H14)</f>
        <v>3444847</v>
      </c>
      <c r="I15" s="318">
        <f t="shared" ref="I15" si="16">IF(I13="","",I13-I14)</f>
        <v>-27656</v>
      </c>
      <c r="J15" s="318">
        <f t="shared" ref="J15" si="17">IF(J13="","",J13-J14)</f>
        <v>3908200</v>
      </c>
      <c r="K15" s="318" t="str">
        <f t="shared" ref="K15" si="18">IF(K13="","",K13-K14)</f>
        <v/>
      </c>
      <c r="L15" s="318" t="str">
        <f t="shared" ref="L15" si="19">IF(L13="","",L13-L14)</f>
        <v/>
      </c>
      <c r="M15" s="318" t="str">
        <f t="shared" ref="M15" si="20">IF(M13="","",M13-M14)</f>
        <v/>
      </c>
      <c r="N15" s="318" t="str">
        <f t="shared" ref="N15" si="21">IF(N13="","",N13-N14)</f>
        <v/>
      </c>
      <c r="O15" s="318" t="str">
        <f t="shared" ref="O15" si="22">IF(O13="","",O13-O14)</f>
        <v/>
      </c>
      <c r="P15" s="318" t="str">
        <f t="shared" ref="P15" si="23">IF(P13="","",P13-P14)</f>
        <v/>
      </c>
      <c r="Q15" s="318">
        <f t="shared" ref="Q15" si="24">IF(Q13="","",Q13-Q14)</f>
        <v>5656631</v>
      </c>
      <c r="R15" s="524"/>
      <c r="S15" s="296"/>
      <c r="T15" s="296"/>
      <c r="U15" s="296"/>
      <c r="V15" s="296"/>
      <c r="W15" s="296"/>
    </row>
    <row r="16" spans="2:27" s="276" customFormat="1" ht="18" customHeight="1" thickBot="1">
      <c r="B16" s="528"/>
      <c r="C16" s="531"/>
      <c r="D16" s="309" t="s">
        <v>313</v>
      </c>
      <c r="E16" s="291">
        <f>SNK!E94</f>
        <v>-3163119</v>
      </c>
      <c r="F16" s="291">
        <f>SNK!K95</f>
        <v>-3712139</v>
      </c>
      <c r="G16" s="291">
        <f>SNK!Q103</f>
        <v>-1171458</v>
      </c>
      <c r="H16" s="291">
        <f>SNK!W98</f>
        <v>2273389</v>
      </c>
      <c r="I16" s="291">
        <f>SNK!AC103</f>
        <v>2245733</v>
      </c>
      <c r="J16" s="291">
        <f>'IS-All'!G476</f>
        <v>0</v>
      </c>
      <c r="K16" s="291"/>
      <c r="L16" s="291"/>
      <c r="M16" s="291"/>
      <c r="N16" s="291"/>
      <c r="O16" s="291"/>
      <c r="P16" s="291"/>
      <c r="Q16" s="291">
        <f>SUM(E16:I16)</f>
        <v>-3527594</v>
      </c>
      <c r="R16" s="525"/>
      <c r="S16" s="296"/>
      <c r="T16" s="296"/>
      <c r="U16" s="296"/>
      <c r="V16" s="296"/>
      <c r="W16" s="296"/>
    </row>
    <row r="17" spans="2:23" ht="18" customHeight="1">
      <c r="B17" s="526">
        <f>B13+1</f>
        <v>4</v>
      </c>
      <c r="C17" s="529" t="s">
        <v>187</v>
      </c>
      <c r="D17" s="307" t="s">
        <v>103</v>
      </c>
      <c r="E17" s="289">
        <f>'IS-All'!H18</f>
        <v>4649600</v>
      </c>
      <c r="F17" s="295">
        <f>'IS-All'!H81</f>
        <v>13074400</v>
      </c>
      <c r="G17" s="305">
        <f>'IS-All'!H150</f>
        <v>21674500</v>
      </c>
      <c r="H17" s="305">
        <f>'IS-All'!H226</f>
        <v>27087200</v>
      </c>
      <c r="I17" s="305">
        <f>'IS-All'!H309</f>
        <v>24407900</v>
      </c>
      <c r="J17" s="305">
        <f>'IS-All'!H413</f>
        <v>27020800</v>
      </c>
      <c r="K17" s="305"/>
      <c r="L17" s="305"/>
      <c r="M17" s="305"/>
      <c r="N17" s="305"/>
      <c r="O17" s="305"/>
      <c r="P17" s="305"/>
      <c r="Q17" s="315">
        <f>SUM(E17:P17)</f>
        <v>117914400</v>
      </c>
      <c r="R17" s="523" t="s">
        <v>187</v>
      </c>
      <c r="S17" s="37"/>
      <c r="T17" s="37"/>
      <c r="U17" s="37"/>
      <c r="V17" s="37"/>
      <c r="W17" s="37"/>
    </row>
    <row r="18" spans="2:23" ht="18" customHeight="1">
      <c r="B18" s="527"/>
      <c r="C18" s="530"/>
      <c r="D18" s="308" t="s">
        <v>294</v>
      </c>
      <c r="E18" s="285">
        <f>'IS-All'!H57</f>
        <v>10230976</v>
      </c>
      <c r="F18" s="294">
        <f>'IS-All'!H125</f>
        <v>12312676</v>
      </c>
      <c r="G18" s="306">
        <f>'IS-All'!H200</f>
        <v>20088676</v>
      </c>
      <c r="H18" s="306">
        <f>'IS-All'!H281</f>
        <v>25630976</v>
      </c>
      <c r="I18" s="306">
        <f>'IS-All'!H367</f>
        <v>20370776</v>
      </c>
      <c r="J18" s="306">
        <f>'IS-All'!H474</f>
        <v>19352972</v>
      </c>
      <c r="K18" s="306"/>
      <c r="L18" s="306"/>
      <c r="M18" s="306"/>
      <c r="N18" s="306"/>
      <c r="O18" s="306"/>
      <c r="P18" s="306"/>
      <c r="Q18" s="316">
        <f>SUM(E18:P18)</f>
        <v>107987052</v>
      </c>
      <c r="R18" s="524"/>
      <c r="S18" s="37"/>
      <c r="T18" s="37"/>
      <c r="U18" s="37"/>
      <c r="V18" s="37"/>
      <c r="W18" s="37"/>
    </row>
    <row r="19" spans="2:23" s="276" customFormat="1" ht="18" customHeight="1">
      <c r="B19" s="527"/>
      <c r="C19" s="530"/>
      <c r="D19" s="317" t="s">
        <v>115</v>
      </c>
      <c r="E19" s="318">
        <f>IF(E17="","",E17-E18)</f>
        <v>-5581376</v>
      </c>
      <c r="F19" s="318">
        <f t="shared" ref="F19" si="25">IF(F17="","",F17-F18)</f>
        <v>761724</v>
      </c>
      <c r="G19" s="318">
        <f t="shared" ref="G19" si="26">IF(G17="","",G17-G18)</f>
        <v>1585824</v>
      </c>
      <c r="H19" s="318">
        <f t="shared" ref="H19" si="27">IF(H17="","",H17-H18)</f>
        <v>1456224</v>
      </c>
      <c r="I19" s="318">
        <f t="shared" ref="I19" si="28">IF(I17="","",I17-I18)</f>
        <v>4037124</v>
      </c>
      <c r="J19" s="318">
        <f t="shared" ref="J19" si="29">IF(J17="","",J17-J18)</f>
        <v>7667828</v>
      </c>
      <c r="K19" s="318" t="str">
        <f t="shared" ref="K19" si="30">IF(K17="","",K17-K18)</f>
        <v/>
      </c>
      <c r="L19" s="318" t="str">
        <f t="shared" ref="L19" si="31">IF(L17="","",L17-L18)</f>
        <v/>
      </c>
      <c r="M19" s="318" t="str">
        <f t="shared" ref="M19" si="32">IF(M17="","",M17-M18)</f>
        <v/>
      </c>
      <c r="N19" s="318" t="str">
        <f t="shared" ref="N19" si="33">IF(N17="","",N17-N18)</f>
        <v/>
      </c>
      <c r="O19" s="318" t="str">
        <f t="shared" ref="O19" si="34">IF(O17="","",O17-O18)</f>
        <v/>
      </c>
      <c r="P19" s="318" t="str">
        <f t="shared" ref="P19" si="35">IF(P17="","",P17-P18)</f>
        <v/>
      </c>
      <c r="Q19" s="318">
        <f t="shared" ref="Q19" si="36">IF(Q17="","",Q17-Q18)</f>
        <v>9927348</v>
      </c>
      <c r="R19" s="524"/>
      <c r="S19" s="296"/>
      <c r="T19" s="296"/>
      <c r="U19" s="296"/>
      <c r="V19" s="296"/>
      <c r="W19" s="296"/>
    </row>
    <row r="20" spans="2:23" s="276" customFormat="1" ht="18" customHeight="1" thickBot="1">
      <c r="B20" s="528"/>
      <c r="C20" s="531"/>
      <c r="D20" s="309" t="s">
        <v>313</v>
      </c>
      <c r="E20" s="291"/>
      <c r="F20" s="291"/>
      <c r="G20" s="291"/>
      <c r="H20" s="291"/>
      <c r="I20" s="291"/>
      <c r="J20" s="291">
        <f>'IS-All'!H476</f>
        <v>0</v>
      </c>
      <c r="K20" s="291"/>
      <c r="L20" s="291"/>
      <c r="M20" s="291"/>
      <c r="N20" s="291"/>
      <c r="O20" s="291"/>
      <c r="P20" s="291"/>
      <c r="Q20" s="291"/>
      <c r="R20" s="525"/>
      <c r="S20" s="296"/>
      <c r="T20" s="296"/>
      <c r="U20" s="296"/>
      <c r="V20" s="296"/>
      <c r="W20" s="296"/>
    </row>
    <row r="21" spans="2:23" ht="18" customHeight="1">
      <c r="B21" s="526">
        <f>B17+1</f>
        <v>5</v>
      </c>
      <c r="C21" s="529" t="s">
        <v>188</v>
      </c>
      <c r="D21" s="307" t="s">
        <v>103</v>
      </c>
      <c r="E21" s="289">
        <f>'IS-All'!I18</f>
        <v>2893200</v>
      </c>
      <c r="F21" s="295">
        <f>'IS-All'!I81</f>
        <v>12489500</v>
      </c>
      <c r="G21" s="305">
        <f>'IS-All'!I150</f>
        <v>27267500</v>
      </c>
      <c r="H21" s="305">
        <f>'IS-All'!I226</f>
        <v>23737400</v>
      </c>
      <c r="I21" s="305">
        <f>'IS-All'!I309</f>
        <v>22921000</v>
      </c>
      <c r="J21" s="305">
        <f>'IS-All'!I413</f>
        <v>23603900</v>
      </c>
      <c r="K21" s="305"/>
      <c r="L21" s="305"/>
      <c r="M21" s="305"/>
      <c r="N21" s="305"/>
      <c r="O21" s="305"/>
      <c r="P21" s="305"/>
      <c r="Q21" s="315">
        <f>SUM(E21:P21)</f>
        <v>112912500</v>
      </c>
      <c r="R21" s="523" t="s">
        <v>188</v>
      </c>
      <c r="S21" s="37"/>
      <c r="T21" s="37"/>
      <c r="U21" s="37"/>
      <c r="V21" s="37"/>
      <c r="W21" s="37"/>
    </row>
    <row r="22" spans="2:23" ht="18" customHeight="1">
      <c r="B22" s="527"/>
      <c r="C22" s="530"/>
      <c r="D22" s="308" t="s">
        <v>294</v>
      </c>
      <c r="E22" s="285">
        <f>'IS-All'!I57</f>
        <v>14360242</v>
      </c>
      <c r="F22" s="294">
        <f>'IS-All'!I125</f>
        <v>13707142</v>
      </c>
      <c r="G22" s="306">
        <f>'IS-All'!I200</f>
        <v>22424742</v>
      </c>
      <c r="H22" s="306">
        <f>'IS-All'!I281</f>
        <v>22204142</v>
      </c>
      <c r="I22" s="306">
        <f>'IS-All'!I367</f>
        <v>19757542</v>
      </c>
      <c r="J22" s="306">
        <f>'IS-All'!I474</f>
        <v>18686138</v>
      </c>
      <c r="K22" s="306"/>
      <c r="L22" s="306"/>
      <c r="M22" s="306"/>
      <c r="N22" s="306"/>
      <c r="O22" s="306"/>
      <c r="P22" s="306"/>
      <c r="Q22" s="316">
        <f>SUM(E22:P22)</f>
        <v>111139948</v>
      </c>
      <c r="R22" s="524"/>
      <c r="S22" s="37"/>
      <c r="T22" s="37"/>
      <c r="U22" s="37"/>
      <c r="V22" s="37"/>
      <c r="W22" s="37"/>
    </row>
    <row r="23" spans="2:23" s="276" customFormat="1" ht="18" customHeight="1">
      <c r="B23" s="527"/>
      <c r="C23" s="530"/>
      <c r="D23" s="317" t="s">
        <v>115</v>
      </c>
      <c r="E23" s="318">
        <f>IF(E21="","",E21-E22)</f>
        <v>-11467042</v>
      </c>
      <c r="F23" s="318">
        <f t="shared" ref="F23" si="37">IF(F21="","",F21-F22)</f>
        <v>-1217642</v>
      </c>
      <c r="G23" s="318">
        <f t="shared" ref="G23" si="38">IF(G21="","",G21-G22)</f>
        <v>4842758</v>
      </c>
      <c r="H23" s="318">
        <f t="shared" ref="H23" si="39">IF(H21="","",H21-H22)</f>
        <v>1533258</v>
      </c>
      <c r="I23" s="318">
        <f t="shared" ref="I23" si="40">IF(I21="","",I21-I22)</f>
        <v>3163458</v>
      </c>
      <c r="J23" s="318">
        <f t="shared" ref="J23" si="41">IF(J21="","",J21-J22)</f>
        <v>4917762</v>
      </c>
      <c r="K23" s="318" t="str">
        <f t="shared" ref="K23" si="42">IF(K21="","",K21-K22)</f>
        <v/>
      </c>
      <c r="L23" s="318" t="str">
        <f t="shared" ref="L23" si="43">IF(L21="","",L21-L22)</f>
        <v/>
      </c>
      <c r="M23" s="318" t="str">
        <f t="shared" ref="M23" si="44">IF(M21="","",M21-M22)</f>
        <v/>
      </c>
      <c r="N23" s="318" t="str">
        <f t="shared" ref="N23" si="45">IF(N21="","",N21-N22)</f>
        <v/>
      </c>
      <c r="O23" s="318" t="str">
        <f t="shared" ref="O23" si="46">IF(O21="","",O21-O22)</f>
        <v/>
      </c>
      <c r="P23" s="318" t="str">
        <f t="shared" ref="P23" si="47">IF(P21="","",P21-P22)</f>
        <v/>
      </c>
      <c r="Q23" s="318">
        <f t="shared" ref="Q23" si="48">IF(Q21="","",Q21-Q22)</f>
        <v>1772552</v>
      </c>
      <c r="R23" s="524"/>
      <c r="S23" s="296"/>
      <c r="T23" s="296"/>
      <c r="U23" s="296"/>
      <c r="V23" s="296"/>
      <c r="W23" s="296"/>
    </row>
    <row r="24" spans="2:23" s="276" customFormat="1" ht="18" customHeight="1" thickBot="1">
      <c r="B24" s="528"/>
      <c r="C24" s="531"/>
      <c r="D24" s="309" t="s">
        <v>313</v>
      </c>
      <c r="E24" s="291"/>
      <c r="F24" s="291"/>
      <c r="G24" s="291"/>
      <c r="H24" s="291"/>
      <c r="I24" s="291"/>
      <c r="J24" s="291">
        <f>'IS-All'!I476</f>
        <v>0</v>
      </c>
      <c r="K24" s="291"/>
      <c r="L24" s="291"/>
      <c r="M24" s="291"/>
      <c r="N24" s="291"/>
      <c r="O24" s="291"/>
      <c r="P24" s="291"/>
      <c r="Q24" s="291"/>
      <c r="R24" s="525"/>
      <c r="S24" s="296"/>
      <c r="T24" s="296"/>
      <c r="U24" s="296"/>
      <c r="V24" s="296"/>
      <c r="W24" s="296"/>
    </row>
    <row r="25" spans="2:23" ht="18" customHeight="1">
      <c r="B25" s="526">
        <f>B21+1</f>
        <v>6</v>
      </c>
      <c r="C25" s="529" t="s">
        <v>189</v>
      </c>
      <c r="D25" s="307" t="s">
        <v>103</v>
      </c>
      <c r="E25" s="289">
        <f>'IS-All'!J18</f>
        <v>7149600</v>
      </c>
      <c r="F25" s="295">
        <f>'IS-All'!J81</f>
        <v>14646000</v>
      </c>
      <c r="G25" s="305">
        <f>'IS-All'!J150</f>
        <v>24323700</v>
      </c>
      <c r="H25" s="305">
        <f>'IS-All'!J226</f>
        <v>21971200</v>
      </c>
      <c r="I25" s="305">
        <f>'IS-All'!J309</f>
        <v>24459400</v>
      </c>
      <c r="J25" s="305">
        <f>'IS-All'!J413</f>
        <v>30616300</v>
      </c>
      <c r="K25" s="305"/>
      <c r="L25" s="305"/>
      <c r="M25" s="305"/>
      <c r="N25" s="305"/>
      <c r="O25" s="305"/>
      <c r="P25" s="305"/>
      <c r="Q25" s="315">
        <f>SUM(E25:P25)</f>
        <v>123166200</v>
      </c>
      <c r="R25" s="523" t="s">
        <v>189</v>
      </c>
      <c r="S25" s="37"/>
      <c r="T25" s="37"/>
      <c r="U25" s="37"/>
      <c r="V25" s="37"/>
      <c r="W25" s="37"/>
    </row>
    <row r="26" spans="2:23" ht="18" customHeight="1">
      <c r="B26" s="527"/>
      <c r="C26" s="530"/>
      <c r="D26" s="308" t="s">
        <v>294</v>
      </c>
      <c r="E26" s="285">
        <f>'IS-All'!J57</f>
        <v>13285300</v>
      </c>
      <c r="F26" s="294">
        <f>'IS-All'!J125</f>
        <v>12737900</v>
      </c>
      <c r="G26" s="306">
        <f>'IS-All'!J200</f>
        <v>21506000</v>
      </c>
      <c r="H26" s="306">
        <f>'IS-All'!J281</f>
        <v>18340500</v>
      </c>
      <c r="I26" s="306">
        <f>'IS-All'!J367</f>
        <v>16047300</v>
      </c>
      <c r="J26" s="306">
        <f>'IS-All'!J474</f>
        <v>19669000</v>
      </c>
      <c r="K26" s="306"/>
      <c r="L26" s="306"/>
      <c r="M26" s="306"/>
      <c r="N26" s="306"/>
      <c r="O26" s="306"/>
      <c r="P26" s="306"/>
      <c r="Q26" s="316">
        <f>SUM(E26:P26)</f>
        <v>101586000</v>
      </c>
      <c r="R26" s="524"/>
      <c r="S26" s="37"/>
      <c r="T26" s="37"/>
      <c r="U26" s="37"/>
      <c r="V26" s="37"/>
      <c r="W26" s="37"/>
    </row>
    <row r="27" spans="2:23" s="276" customFormat="1" ht="18" customHeight="1">
      <c r="B27" s="527"/>
      <c r="C27" s="530"/>
      <c r="D27" s="317" t="s">
        <v>115</v>
      </c>
      <c r="E27" s="318">
        <f>IF(E25="","",E25-E26)</f>
        <v>-6135700</v>
      </c>
      <c r="F27" s="318">
        <f t="shared" ref="F27" si="49">IF(F25="","",F25-F26)</f>
        <v>1908100</v>
      </c>
      <c r="G27" s="318">
        <f t="shared" ref="G27" si="50">IF(G25="","",G25-G26)</f>
        <v>2817700</v>
      </c>
      <c r="H27" s="318">
        <f t="shared" ref="H27" si="51">IF(H25="","",H25-H26)</f>
        <v>3630700</v>
      </c>
      <c r="I27" s="318">
        <f t="shared" ref="I27" si="52">IF(I25="","",I25-I26)</f>
        <v>8412100</v>
      </c>
      <c r="J27" s="318">
        <f t="shared" ref="J27" si="53">IF(J25="","",J25-J26)</f>
        <v>10947300</v>
      </c>
      <c r="K27" s="318" t="str">
        <f t="shared" ref="K27" si="54">IF(K25="","",K25-K26)</f>
        <v/>
      </c>
      <c r="L27" s="318" t="str">
        <f t="shared" ref="L27" si="55">IF(L25="","",L25-L26)</f>
        <v/>
      </c>
      <c r="M27" s="318" t="str">
        <f t="shared" ref="M27" si="56">IF(M25="","",M25-M26)</f>
        <v/>
      </c>
      <c r="N27" s="318" t="str">
        <f t="shared" ref="N27" si="57">IF(N25="","",N25-N26)</f>
        <v/>
      </c>
      <c r="O27" s="318" t="str">
        <f t="shared" ref="O27" si="58">IF(O25="","",O25-O26)</f>
        <v/>
      </c>
      <c r="P27" s="318" t="str">
        <f t="shared" ref="P27" si="59">IF(P25="","",P25-P26)</f>
        <v/>
      </c>
      <c r="Q27" s="318">
        <f t="shared" ref="Q27" si="60">IF(Q25="","",Q25-Q26)</f>
        <v>21580200</v>
      </c>
      <c r="R27" s="524"/>
      <c r="S27" s="296"/>
      <c r="T27" s="296"/>
      <c r="U27" s="296"/>
      <c r="V27" s="296"/>
      <c r="W27" s="296"/>
    </row>
    <row r="28" spans="2:23" s="276" customFormat="1" ht="18" customHeight="1" thickBot="1">
      <c r="B28" s="528"/>
      <c r="C28" s="531"/>
      <c r="D28" s="309" t="s">
        <v>313</v>
      </c>
      <c r="E28" s="291"/>
      <c r="F28" s="291"/>
      <c r="G28" s="291"/>
      <c r="H28" s="291"/>
      <c r="I28" s="291"/>
      <c r="J28" s="291">
        <f>'IS-All'!J476</f>
        <v>0</v>
      </c>
      <c r="K28" s="291"/>
      <c r="L28" s="291"/>
      <c r="M28" s="291"/>
      <c r="N28" s="291"/>
      <c r="O28" s="291"/>
      <c r="P28" s="291"/>
      <c r="Q28" s="291"/>
      <c r="R28" s="525"/>
      <c r="S28" s="296"/>
      <c r="T28" s="296"/>
      <c r="U28" s="296"/>
      <c r="V28" s="296"/>
      <c r="W28" s="296"/>
    </row>
    <row r="29" spans="2:23" ht="18" customHeight="1">
      <c r="B29" s="526">
        <f>B25+1</f>
        <v>7</v>
      </c>
      <c r="C29" s="529" t="s">
        <v>190</v>
      </c>
      <c r="D29" s="307" t="s">
        <v>103</v>
      </c>
      <c r="E29" s="289">
        <f>'IS-All'!K18</f>
        <v>4386400</v>
      </c>
      <c r="F29" s="295">
        <f>'IS-All'!K81</f>
        <v>9627000</v>
      </c>
      <c r="G29" s="305">
        <f>'IS-All'!K150</f>
        <v>22933500</v>
      </c>
      <c r="H29" s="305">
        <f>'IS-All'!K226</f>
        <v>24156000</v>
      </c>
      <c r="I29" s="305">
        <f>'IS-All'!K309</f>
        <v>25217000</v>
      </c>
      <c r="J29" s="305">
        <f>'IS-All'!K413</f>
        <v>24971300</v>
      </c>
      <c r="K29" s="305"/>
      <c r="L29" s="305"/>
      <c r="M29" s="305"/>
      <c r="N29" s="305"/>
      <c r="O29" s="305"/>
      <c r="P29" s="305"/>
      <c r="Q29" s="315">
        <f>SUM(E29:P29)</f>
        <v>111291200</v>
      </c>
      <c r="R29" s="523" t="s">
        <v>190</v>
      </c>
      <c r="S29" s="37"/>
      <c r="T29" s="37"/>
      <c r="U29" s="37"/>
      <c r="V29" s="37"/>
      <c r="W29" s="37"/>
    </row>
    <row r="30" spans="2:23" ht="18" customHeight="1">
      <c r="B30" s="527"/>
      <c r="C30" s="530"/>
      <c r="D30" s="308" t="s">
        <v>294</v>
      </c>
      <c r="E30" s="285">
        <f>'IS-All'!K57</f>
        <v>10260792</v>
      </c>
      <c r="F30" s="294">
        <f>'IS-All'!K125</f>
        <v>10461292</v>
      </c>
      <c r="G30" s="306">
        <f>'IS-All'!K200</f>
        <v>12253392</v>
      </c>
      <c r="H30" s="306">
        <f>'IS-All'!K281</f>
        <v>14234792</v>
      </c>
      <c r="I30" s="306">
        <f>'IS-All'!K367</f>
        <v>13860167</v>
      </c>
      <c r="J30" s="306">
        <f>'IS-All'!K474</f>
        <v>14077325</v>
      </c>
      <c r="K30" s="306"/>
      <c r="L30" s="306"/>
      <c r="M30" s="306"/>
      <c r="N30" s="306"/>
      <c r="O30" s="306"/>
      <c r="P30" s="306"/>
      <c r="Q30" s="316">
        <f>SUM(E30:P30)</f>
        <v>75147760</v>
      </c>
      <c r="R30" s="524"/>
      <c r="S30" s="37"/>
      <c r="T30" s="37"/>
      <c r="U30" s="37"/>
      <c r="V30" s="37"/>
      <c r="W30" s="37"/>
    </row>
    <row r="31" spans="2:23" s="276" customFormat="1" ht="18" customHeight="1">
      <c r="B31" s="527"/>
      <c r="C31" s="530"/>
      <c r="D31" s="317" t="s">
        <v>115</v>
      </c>
      <c r="E31" s="318">
        <f>IF(E29="","",E29-E30)</f>
        <v>-5874392</v>
      </c>
      <c r="F31" s="318">
        <f t="shared" ref="F31" si="61">IF(F29="","",F29-F30)</f>
        <v>-834292</v>
      </c>
      <c r="G31" s="318">
        <f t="shared" ref="G31" si="62">IF(G29="","",G29-G30)</f>
        <v>10680108</v>
      </c>
      <c r="H31" s="318">
        <f t="shared" ref="H31" si="63">IF(H29="","",H29-H30)</f>
        <v>9921208</v>
      </c>
      <c r="I31" s="318">
        <f t="shared" ref="I31" si="64">IF(I29="","",I29-I30)</f>
        <v>11356833</v>
      </c>
      <c r="J31" s="318">
        <f t="shared" ref="J31" si="65">IF(J29="","",J29-J30)</f>
        <v>10893975</v>
      </c>
      <c r="K31" s="318" t="str">
        <f t="shared" ref="K31" si="66">IF(K29="","",K29-K30)</f>
        <v/>
      </c>
      <c r="L31" s="318" t="str">
        <f t="shared" ref="L31" si="67">IF(L29="","",L29-L30)</f>
        <v/>
      </c>
      <c r="M31" s="318" t="str">
        <f t="shared" ref="M31" si="68">IF(M29="","",M29-M30)</f>
        <v/>
      </c>
      <c r="N31" s="318" t="str">
        <f t="shared" ref="N31" si="69">IF(N29="","",N29-N30)</f>
        <v/>
      </c>
      <c r="O31" s="318" t="str">
        <f t="shared" ref="O31" si="70">IF(O29="","",O29-O30)</f>
        <v/>
      </c>
      <c r="P31" s="318" t="str">
        <f t="shared" ref="P31" si="71">IF(P29="","",P29-P30)</f>
        <v/>
      </c>
      <c r="Q31" s="318">
        <f t="shared" ref="Q31" si="72">IF(Q29="","",Q29-Q30)</f>
        <v>36143440</v>
      </c>
      <c r="R31" s="524"/>
      <c r="S31" s="296"/>
      <c r="T31" s="296"/>
      <c r="U31" s="296"/>
      <c r="V31" s="296"/>
      <c r="W31" s="296"/>
    </row>
    <row r="32" spans="2:23" s="276" customFormat="1" ht="18" customHeight="1" thickBot="1">
      <c r="B32" s="528"/>
      <c r="C32" s="531"/>
      <c r="D32" s="309" t="s">
        <v>313</v>
      </c>
      <c r="E32" s="291"/>
      <c r="F32" s="291"/>
      <c r="G32" s="291"/>
      <c r="H32" s="291"/>
      <c r="I32" s="291"/>
      <c r="J32" s="291">
        <f>'IS-All'!M476</f>
        <v>0</v>
      </c>
      <c r="K32" s="291"/>
      <c r="L32" s="291"/>
      <c r="M32" s="291"/>
      <c r="N32" s="291"/>
      <c r="O32" s="291"/>
      <c r="P32" s="291"/>
      <c r="Q32" s="291"/>
      <c r="R32" s="525"/>
      <c r="S32" s="296"/>
      <c r="T32" s="296"/>
      <c r="U32" s="296"/>
      <c r="V32" s="296"/>
      <c r="W32" s="296"/>
    </row>
    <row r="33" spans="2:23" ht="18" customHeight="1">
      <c r="B33" s="526">
        <f>B29+1</f>
        <v>8</v>
      </c>
      <c r="C33" s="529" t="s">
        <v>191</v>
      </c>
      <c r="D33" s="307" t="s">
        <v>103</v>
      </c>
      <c r="E33" s="289">
        <f>'IS-All'!L18</f>
        <v>4820300</v>
      </c>
      <c r="F33" s="295">
        <f>'IS-All'!L81</f>
        <v>11740100</v>
      </c>
      <c r="G33" s="305">
        <f>'IS-All'!L150</f>
        <v>12985400</v>
      </c>
      <c r="H33" s="305">
        <f>'IS-All'!L226</f>
        <v>14028700</v>
      </c>
      <c r="I33" s="305">
        <f>'IS-All'!L309</f>
        <v>14032600</v>
      </c>
      <c r="J33" s="305">
        <f>'IS-All'!L413</f>
        <v>31171800</v>
      </c>
      <c r="K33" s="305"/>
      <c r="L33" s="305"/>
      <c r="M33" s="305"/>
      <c r="N33" s="305"/>
      <c r="O33" s="305"/>
      <c r="P33" s="305"/>
      <c r="Q33" s="315">
        <f>SUM(E33:P33)</f>
        <v>88778900</v>
      </c>
      <c r="R33" s="523" t="s">
        <v>191</v>
      </c>
      <c r="S33" s="37"/>
      <c r="T33" s="37"/>
      <c r="U33" s="37"/>
      <c r="V33" s="37"/>
      <c r="W33" s="37"/>
    </row>
    <row r="34" spans="2:23" ht="18" customHeight="1">
      <c r="B34" s="527"/>
      <c r="C34" s="530"/>
      <c r="D34" s="308" t="s">
        <v>294</v>
      </c>
      <c r="E34" s="285">
        <f>'IS-All'!L57</f>
        <v>7908875</v>
      </c>
      <c r="F34" s="294">
        <f>'IS-All'!L125</f>
        <v>7459975</v>
      </c>
      <c r="G34" s="306">
        <f>'IS-All'!L200</f>
        <v>15357775</v>
      </c>
      <c r="H34" s="306">
        <f>'IS-All'!L281</f>
        <v>22571074</v>
      </c>
      <c r="I34" s="306">
        <f>'IS-All'!L367</f>
        <v>18194975</v>
      </c>
      <c r="J34" s="306">
        <f>'IS-All'!L474</f>
        <v>23464475</v>
      </c>
      <c r="K34" s="306"/>
      <c r="L34" s="306"/>
      <c r="M34" s="306"/>
      <c r="N34" s="306"/>
      <c r="O34" s="306"/>
      <c r="P34" s="306"/>
      <c r="Q34" s="316">
        <f>SUM(E34:P34)</f>
        <v>94957149</v>
      </c>
      <c r="R34" s="524"/>
      <c r="S34" s="37"/>
      <c r="T34" s="37"/>
      <c r="U34" s="37"/>
      <c r="V34" s="37"/>
      <c r="W34" s="37"/>
    </row>
    <row r="35" spans="2:23" s="276" customFormat="1" ht="18" customHeight="1">
      <c r="B35" s="527"/>
      <c r="C35" s="530"/>
      <c r="D35" s="317" t="s">
        <v>115</v>
      </c>
      <c r="E35" s="318">
        <f>IF(E33="","",E33-E34)</f>
        <v>-3088575</v>
      </c>
      <c r="F35" s="318">
        <f t="shared" ref="F35" si="73">IF(F33="","",F33-F34)</f>
        <v>4280125</v>
      </c>
      <c r="G35" s="318">
        <f t="shared" ref="G35" si="74">IF(G33="","",G33-G34)</f>
        <v>-2372375</v>
      </c>
      <c r="H35" s="318">
        <f t="shared" ref="H35" si="75">IF(H33="","",H33-H34)</f>
        <v>-8542374</v>
      </c>
      <c r="I35" s="318">
        <f t="shared" ref="I35" si="76">IF(I33="","",I33-I34)</f>
        <v>-4162375</v>
      </c>
      <c r="J35" s="318">
        <f t="shared" ref="J35" si="77">IF(J33="","",J33-J34)</f>
        <v>7707325</v>
      </c>
      <c r="K35" s="318" t="str">
        <f t="shared" ref="K35" si="78">IF(K33="","",K33-K34)</f>
        <v/>
      </c>
      <c r="L35" s="318" t="str">
        <f t="shared" ref="L35" si="79">IF(L33="","",L33-L34)</f>
        <v/>
      </c>
      <c r="M35" s="318" t="str">
        <f t="shared" ref="M35" si="80">IF(M33="","",M33-M34)</f>
        <v/>
      </c>
      <c r="N35" s="318" t="str">
        <f t="shared" ref="N35" si="81">IF(N33="","",N33-N34)</f>
        <v/>
      </c>
      <c r="O35" s="318" t="str">
        <f t="shared" ref="O35" si="82">IF(O33="","",O33-O34)</f>
        <v/>
      </c>
      <c r="P35" s="318" t="str">
        <f t="shared" ref="P35" si="83">IF(P33="","",P33-P34)</f>
        <v/>
      </c>
      <c r="Q35" s="318">
        <f t="shared" ref="Q35" si="84">IF(Q33="","",Q33-Q34)</f>
        <v>-6178249</v>
      </c>
      <c r="R35" s="524"/>
      <c r="S35" s="296"/>
      <c r="T35" s="296"/>
      <c r="U35" s="296"/>
      <c r="V35" s="296"/>
      <c r="W35" s="296"/>
    </row>
    <row r="36" spans="2:23" s="276" customFormat="1" ht="18" customHeight="1" thickBot="1">
      <c r="B36" s="528"/>
      <c r="C36" s="531"/>
      <c r="D36" s="309" t="s">
        <v>313</v>
      </c>
      <c r="E36" s="291"/>
      <c r="F36" s="291"/>
      <c r="G36" s="291"/>
      <c r="H36" s="291"/>
      <c r="I36" s="291"/>
      <c r="J36" s="291">
        <f>'IS-All'!L476</f>
        <v>0</v>
      </c>
      <c r="K36" s="291"/>
      <c r="L36" s="291"/>
      <c r="M36" s="291"/>
      <c r="N36" s="291"/>
      <c r="O36" s="291"/>
      <c r="P36" s="291"/>
      <c r="Q36" s="291"/>
      <c r="R36" s="525"/>
      <c r="S36" s="296"/>
      <c r="T36" s="296"/>
      <c r="U36" s="296"/>
      <c r="V36" s="296"/>
      <c r="W36" s="296"/>
    </row>
    <row r="37" spans="2:23" ht="18" customHeight="1">
      <c r="B37" s="526">
        <f>B33+1</f>
        <v>9</v>
      </c>
      <c r="C37" s="529" t="s">
        <v>272</v>
      </c>
      <c r="D37" s="307" t="s">
        <v>103</v>
      </c>
      <c r="E37" s="289">
        <f>'IS-All'!M18</f>
        <v>0</v>
      </c>
      <c r="F37" s="295">
        <f>'IS-All'!M81</f>
        <v>0</v>
      </c>
      <c r="G37" s="305">
        <f>'IS-All'!M150</f>
        <v>100</v>
      </c>
      <c r="H37" s="305">
        <f>'IS-All'!M226</f>
        <v>100</v>
      </c>
      <c r="I37" s="305">
        <f>'IS-All'!M309</f>
        <v>100</v>
      </c>
      <c r="J37" s="305">
        <f>'IS-All'!M413</f>
        <v>9388900</v>
      </c>
      <c r="K37" s="305"/>
      <c r="L37" s="305"/>
      <c r="M37" s="305"/>
      <c r="N37" s="305"/>
      <c r="O37" s="305"/>
      <c r="P37" s="305"/>
      <c r="Q37" s="315">
        <f>SUM(E37:P37)</f>
        <v>9389200</v>
      </c>
      <c r="R37" s="523" t="s">
        <v>272</v>
      </c>
      <c r="S37" s="37"/>
      <c r="T37" s="37"/>
      <c r="U37" s="37"/>
      <c r="V37" s="37"/>
      <c r="W37" s="37"/>
    </row>
    <row r="38" spans="2:23" ht="18" customHeight="1">
      <c r="B38" s="527"/>
      <c r="C38" s="530"/>
      <c r="D38" s="308" t="s">
        <v>294</v>
      </c>
      <c r="E38" s="285">
        <f>'IS-All'!M57</f>
        <v>175979</v>
      </c>
      <c r="F38" s="294">
        <f>'IS-All'!M125</f>
        <v>0</v>
      </c>
      <c r="G38" s="306">
        <f>'IS-All'!M200</f>
        <v>351958</v>
      </c>
      <c r="H38" s="306">
        <f>'IS-All'!M281</f>
        <v>175979</v>
      </c>
      <c r="I38" s="306">
        <f>'IS-All'!M367</f>
        <v>175979</v>
      </c>
      <c r="J38" s="306">
        <f>'IS-All'!M474</f>
        <v>14804779</v>
      </c>
      <c r="K38" s="306"/>
      <c r="L38" s="306"/>
      <c r="M38" s="306"/>
      <c r="N38" s="306"/>
      <c r="O38" s="306"/>
      <c r="P38" s="306"/>
      <c r="Q38" s="316">
        <f>SUM(E38:P38)</f>
        <v>15684674</v>
      </c>
      <c r="R38" s="524"/>
      <c r="S38" s="37"/>
      <c r="T38" s="37"/>
      <c r="U38" s="37"/>
      <c r="V38" s="37"/>
      <c r="W38" s="37"/>
    </row>
    <row r="39" spans="2:23" s="276" customFormat="1" ht="18" customHeight="1">
      <c r="B39" s="527"/>
      <c r="C39" s="530"/>
      <c r="D39" s="317" t="s">
        <v>115</v>
      </c>
      <c r="E39" s="318">
        <f>IF(E37="","",E37-E38)</f>
        <v>-175979</v>
      </c>
      <c r="F39" s="318">
        <f t="shared" ref="F39" si="85">IF(F37="","",F37-F38)</f>
        <v>0</v>
      </c>
      <c r="G39" s="318">
        <f t="shared" ref="G39" si="86">IF(G37="","",G37-G38)</f>
        <v>-351858</v>
      </c>
      <c r="H39" s="318">
        <f t="shared" ref="H39" si="87">IF(H37="","",H37-H38)</f>
        <v>-175879</v>
      </c>
      <c r="I39" s="318">
        <f t="shared" ref="I39" si="88">IF(I37="","",I37-I38)</f>
        <v>-175879</v>
      </c>
      <c r="J39" s="318">
        <f t="shared" ref="J39" si="89">IF(J37="","",J37-J38)</f>
        <v>-5415879</v>
      </c>
      <c r="K39" s="318" t="str">
        <f t="shared" ref="K39" si="90">IF(K37="","",K37-K38)</f>
        <v/>
      </c>
      <c r="L39" s="318" t="str">
        <f t="shared" ref="L39" si="91">IF(L37="","",L37-L38)</f>
        <v/>
      </c>
      <c r="M39" s="318" t="str">
        <f t="shared" ref="M39" si="92">IF(M37="","",M37-M38)</f>
        <v/>
      </c>
      <c r="N39" s="318" t="str">
        <f t="shared" ref="N39" si="93">IF(N37="","",N37-N38)</f>
        <v/>
      </c>
      <c r="O39" s="318" t="str">
        <f t="shared" ref="O39" si="94">IF(O37="","",O37-O38)</f>
        <v/>
      </c>
      <c r="P39" s="318" t="str">
        <f t="shared" ref="P39" si="95">IF(P37="","",P37-P38)</f>
        <v/>
      </c>
      <c r="Q39" s="318">
        <f t="shared" ref="Q39" si="96">IF(Q37="","",Q37-Q38)</f>
        <v>-6295474</v>
      </c>
      <c r="R39" s="524"/>
      <c r="S39" s="296"/>
      <c r="T39" s="296"/>
      <c r="U39" s="296"/>
      <c r="V39" s="296"/>
      <c r="W39" s="296"/>
    </row>
    <row r="40" spans="2:23" s="276" customFormat="1" ht="18" customHeight="1" thickBot="1">
      <c r="B40" s="528"/>
      <c r="C40" s="531"/>
      <c r="D40" s="309" t="s">
        <v>313</v>
      </c>
      <c r="E40" s="291"/>
      <c r="F40" s="291"/>
      <c r="G40" s="291"/>
      <c r="H40" s="291"/>
      <c r="I40" s="291"/>
      <c r="J40" s="291">
        <f>'IS-All'!M476</f>
        <v>0</v>
      </c>
      <c r="K40" s="291"/>
      <c r="L40" s="291"/>
      <c r="M40" s="291"/>
      <c r="N40" s="291"/>
      <c r="O40" s="291"/>
      <c r="P40" s="291"/>
      <c r="Q40" s="291"/>
      <c r="R40" s="525"/>
      <c r="S40" s="296"/>
      <c r="T40" s="296"/>
      <c r="U40" s="296"/>
      <c r="V40" s="296"/>
      <c r="W40" s="296"/>
    </row>
    <row r="41" spans="2:23" ht="18" customHeight="1">
      <c r="B41" s="526">
        <f>B37+1</f>
        <v>10</v>
      </c>
      <c r="C41" s="529" t="s">
        <v>192</v>
      </c>
      <c r="D41" s="307" t="s">
        <v>103</v>
      </c>
      <c r="E41" s="289">
        <f>'IS-All'!N18</f>
        <v>5388400</v>
      </c>
      <c r="F41" s="295">
        <f>'IS-All'!N81</f>
        <v>14395900</v>
      </c>
      <c r="G41" s="305">
        <f>'IS-All'!N150</f>
        <v>25332200</v>
      </c>
      <c r="H41" s="305">
        <f>'IS-All'!N226</f>
        <v>22973300</v>
      </c>
      <c r="I41" s="305">
        <f>'IS-All'!N309</f>
        <v>22912900</v>
      </c>
      <c r="J41" s="305">
        <f>'IS-All'!N413</f>
        <v>31701500</v>
      </c>
      <c r="K41" s="305"/>
      <c r="L41" s="305"/>
      <c r="M41" s="305"/>
      <c r="N41" s="305"/>
      <c r="O41" s="305"/>
      <c r="P41" s="305"/>
      <c r="Q41" s="315">
        <f>SUM(E41:P41)</f>
        <v>122704200</v>
      </c>
      <c r="R41" s="523" t="s">
        <v>192</v>
      </c>
      <c r="S41" s="37"/>
      <c r="T41" s="37"/>
      <c r="U41" s="37"/>
      <c r="V41" s="37"/>
      <c r="W41" s="37"/>
    </row>
    <row r="42" spans="2:23" ht="18" customHeight="1">
      <c r="B42" s="527"/>
      <c r="C42" s="530"/>
      <c r="D42" s="308" t="s">
        <v>294</v>
      </c>
      <c r="E42" s="285">
        <f>'IS-All'!N57</f>
        <v>15488950</v>
      </c>
      <c r="F42" s="294">
        <f>'IS-All'!N125</f>
        <v>14759650</v>
      </c>
      <c r="G42" s="306">
        <f>'IS-All'!N200</f>
        <v>18374150</v>
      </c>
      <c r="H42" s="306">
        <f>'IS-All'!N281</f>
        <v>16886950</v>
      </c>
      <c r="I42" s="306">
        <f>'IS-All'!N367</f>
        <v>17265450</v>
      </c>
      <c r="J42" s="306">
        <f>'IS-All'!N474</f>
        <v>20328550</v>
      </c>
      <c r="K42" s="306"/>
      <c r="L42" s="306"/>
      <c r="M42" s="306"/>
      <c r="N42" s="306"/>
      <c r="O42" s="306"/>
      <c r="P42" s="306"/>
      <c r="Q42" s="316">
        <f>SUM(E42:P42)</f>
        <v>103103700</v>
      </c>
      <c r="R42" s="524"/>
      <c r="S42" s="37"/>
      <c r="T42" s="37"/>
      <c r="U42" s="37"/>
      <c r="V42" s="37"/>
      <c r="W42" s="37"/>
    </row>
    <row r="43" spans="2:23" s="276" customFormat="1" ht="18" customHeight="1">
      <c r="B43" s="527"/>
      <c r="C43" s="530"/>
      <c r="D43" s="317" t="s">
        <v>115</v>
      </c>
      <c r="E43" s="318">
        <f>IF(E41="","",E41-E42)</f>
        <v>-10100550</v>
      </c>
      <c r="F43" s="318">
        <f t="shared" ref="F43" si="97">IF(F41="","",F41-F42)</f>
        <v>-363750</v>
      </c>
      <c r="G43" s="318">
        <f t="shared" ref="G43" si="98">IF(G41="","",G41-G42)</f>
        <v>6958050</v>
      </c>
      <c r="H43" s="318">
        <f t="shared" ref="H43" si="99">IF(H41="","",H41-H42)</f>
        <v>6086350</v>
      </c>
      <c r="I43" s="318">
        <f t="shared" ref="I43" si="100">IF(I41="","",I41-I42)</f>
        <v>5647450</v>
      </c>
      <c r="J43" s="318">
        <f t="shared" ref="J43" si="101">IF(J41="","",J41-J42)</f>
        <v>11372950</v>
      </c>
      <c r="K43" s="318" t="str">
        <f t="shared" ref="K43" si="102">IF(K41="","",K41-K42)</f>
        <v/>
      </c>
      <c r="L43" s="318" t="str">
        <f t="shared" ref="L43" si="103">IF(L41="","",L41-L42)</f>
        <v/>
      </c>
      <c r="M43" s="318" t="str">
        <f t="shared" ref="M43" si="104">IF(M41="","",M41-M42)</f>
        <v/>
      </c>
      <c r="N43" s="318" t="str">
        <f t="shared" ref="N43" si="105">IF(N41="","",N41-N42)</f>
        <v/>
      </c>
      <c r="O43" s="318" t="str">
        <f t="shared" ref="O43" si="106">IF(O41="","",O41-O42)</f>
        <v/>
      </c>
      <c r="P43" s="318" t="str">
        <f t="shared" ref="P43" si="107">IF(P41="","",P41-P42)</f>
        <v/>
      </c>
      <c r="Q43" s="318">
        <f t="shared" ref="Q43" si="108">IF(Q41="","",Q41-Q42)</f>
        <v>19600500</v>
      </c>
      <c r="R43" s="524"/>
      <c r="S43" s="296"/>
      <c r="T43" s="296"/>
      <c r="U43" s="296"/>
      <c r="V43" s="296"/>
      <c r="W43" s="296"/>
    </row>
    <row r="44" spans="2:23" s="276" customFormat="1" ht="18" customHeight="1" thickBot="1">
      <c r="B44" s="528"/>
      <c r="C44" s="531"/>
      <c r="D44" s="309" t="s">
        <v>313</v>
      </c>
      <c r="E44" s="291"/>
      <c r="F44" s="291"/>
      <c r="G44" s="291"/>
      <c r="H44" s="291"/>
      <c r="I44" s="291"/>
      <c r="J44" s="291">
        <f>'IS-All'!N476</f>
        <v>0</v>
      </c>
      <c r="K44" s="291"/>
      <c r="L44" s="291"/>
      <c r="M44" s="291"/>
      <c r="N44" s="291"/>
      <c r="O44" s="291"/>
      <c r="P44" s="291"/>
      <c r="Q44" s="291"/>
      <c r="R44" s="525"/>
      <c r="S44" s="296"/>
      <c r="T44" s="296"/>
      <c r="U44" s="296"/>
      <c r="V44" s="296"/>
      <c r="W44" s="296"/>
    </row>
    <row r="45" spans="2:23" ht="18" customHeight="1">
      <c r="B45" s="526">
        <f>B41+1</f>
        <v>11</v>
      </c>
      <c r="C45" s="529" t="s">
        <v>193</v>
      </c>
      <c r="D45" s="307" t="s">
        <v>103</v>
      </c>
      <c r="E45" s="289">
        <f>'IS-All'!O18</f>
        <v>3540700</v>
      </c>
      <c r="F45" s="295">
        <f>'IS-All'!O81</f>
        <v>8218500</v>
      </c>
      <c r="G45" s="305">
        <f>'IS-All'!O150</f>
        <v>20150500</v>
      </c>
      <c r="H45" s="305">
        <f>'IS-All'!O226</f>
        <v>19769300</v>
      </c>
      <c r="I45" s="305">
        <f>'IS-All'!O309</f>
        <v>19487600</v>
      </c>
      <c r="J45" s="305">
        <f>'IS-All'!O413</f>
        <v>25883100</v>
      </c>
      <c r="K45" s="305"/>
      <c r="L45" s="305"/>
      <c r="M45" s="305"/>
      <c r="N45" s="305"/>
      <c r="O45" s="305"/>
      <c r="P45" s="305"/>
      <c r="Q45" s="315">
        <f>SUM(E45:P45)</f>
        <v>97049700</v>
      </c>
      <c r="R45" s="523" t="s">
        <v>193</v>
      </c>
      <c r="S45" s="37"/>
      <c r="T45" s="37"/>
      <c r="U45" s="37"/>
      <c r="V45" s="37"/>
      <c r="W45" s="37"/>
    </row>
    <row r="46" spans="2:23" ht="18" customHeight="1">
      <c r="B46" s="527"/>
      <c r="C46" s="530"/>
      <c r="D46" s="308" t="s">
        <v>294</v>
      </c>
      <c r="E46" s="285">
        <f>'IS-All'!O57</f>
        <v>10124512</v>
      </c>
      <c r="F46" s="294">
        <f>'IS-All'!O125</f>
        <v>7349312</v>
      </c>
      <c r="G46" s="306">
        <f>'IS-All'!O200</f>
        <v>11632912</v>
      </c>
      <c r="H46" s="306">
        <f>'IS-All'!O281</f>
        <v>9622612</v>
      </c>
      <c r="I46" s="306">
        <f>'IS-All'!O367</f>
        <v>7782112</v>
      </c>
      <c r="J46" s="306">
        <f>'IS-All'!O474</f>
        <v>15669312</v>
      </c>
      <c r="K46" s="306"/>
      <c r="L46" s="306"/>
      <c r="M46" s="306"/>
      <c r="N46" s="306"/>
      <c r="O46" s="306"/>
      <c r="P46" s="306"/>
      <c r="Q46" s="316">
        <f>SUM(E46:P46)</f>
        <v>62180772</v>
      </c>
      <c r="R46" s="524"/>
      <c r="S46" s="37"/>
      <c r="T46" s="37"/>
      <c r="U46" s="37"/>
      <c r="V46" s="37"/>
      <c r="W46" s="37"/>
    </row>
    <row r="47" spans="2:23" s="276" customFormat="1" ht="18" customHeight="1">
      <c r="B47" s="527"/>
      <c r="C47" s="530"/>
      <c r="D47" s="317" t="s">
        <v>115</v>
      </c>
      <c r="E47" s="318">
        <f>IF(E45="","",E45-E46)</f>
        <v>-6583812</v>
      </c>
      <c r="F47" s="318">
        <f t="shared" ref="F47" si="109">IF(F45="","",F45-F46)</f>
        <v>869188</v>
      </c>
      <c r="G47" s="318">
        <f t="shared" ref="G47" si="110">IF(G45="","",G45-G46)</f>
        <v>8517588</v>
      </c>
      <c r="H47" s="318">
        <f t="shared" ref="H47" si="111">IF(H45="","",H45-H46)</f>
        <v>10146688</v>
      </c>
      <c r="I47" s="318">
        <f t="shared" ref="I47" si="112">IF(I45="","",I45-I46)</f>
        <v>11705488</v>
      </c>
      <c r="J47" s="318">
        <f t="shared" ref="J47" si="113">IF(J45="","",J45-J46)</f>
        <v>10213788</v>
      </c>
      <c r="K47" s="318" t="str">
        <f t="shared" ref="K47" si="114">IF(K45="","",K45-K46)</f>
        <v/>
      </c>
      <c r="L47" s="318" t="str">
        <f t="shared" ref="L47" si="115">IF(L45="","",L45-L46)</f>
        <v/>
      </c>
      <c r="M47" s="318" t="str">
        <f t="shared" ref="M47" si="116">IF(M45="","",M45-M46)</f>
        <v/>
      </c>
      <c r="N47" s="318" t="str">
        <f t="shared" ref="N47" si="117">IF(N45="","",N45-N46)</f>
        <v/>
      </c>
      <c r="O47" s="318" t="str">
        <f t="shared" ref="O47" si="118">IF(O45="","",O45-O46)</f>
        <v/>
      </c>
      <c r="P47" s="318" t="str">
        <f t="shared" ref="P47" si="119">IF(P45="","",P45-P46)</f>
        <v/>
      </c>
      <c r="Q47" s="318">
        <f t="shared" ref="Q47" si="120">IF(Q45="","",Q45-Q46)</f>
        <v>34868928</v>
      </c>
      <c r="R47" s="524"/>
      <c r="S47" s="296"/>
      <c r="T47" s="296"/>
      <c r="U47" s="296"/>
      <c r="V47" s="296"/>
      <c r="W47" s="296"/>
    </row>
    <row r="48" spans="2:23" s="276" customFormat="1" ht="18" customHeight="1" thickBot="1">
      <c r="B48" s="528"/>
      <c r="C48" s="531"/>
      <c r="D48" s="309" t="s">
        <v>313</v>
      </c>
      <c r="E48" s="291"/>
      <c r="F48" s="291"/>
      <c r="G48" s="291"/>
      <c r="H48" s="291"/>
      <c r="I48" s="291"/>
      <c r="J48" s="291">
        <f>'IS-All'!O476</f>
        <v>0</v>
      </c>
      <c r="K48" s="291"/>
      <c r="L48" s="291"/>
      <c r="M48" s="291"/>
      <c r="N48" s="291"/>
      <c r="O48" s="291"/>
      <c r="P48" s="291"/>
      <c r="Q48" s="291"/>
      <c r="R48" s="525"/>
      <c r="S48" s="296"/>
      <c r="T48" s="296"/>
      <c r="U48" s="296"/>
      <c r="V48" s="296"/>
      <c r="W48" s="296"/>
    </row>
    <row r="49" spans="2:23" ht="18" customHeight="1">
      <c r="B49" s="526">
        <f>B45+1</f>
        <v>12</v>
      </c>
      <c r="C49" s="529" t="s">
        <v>194</v>
      </c>
      <c r="D49" s="307" t="s">
        <v>103</v>
      </c>
      <c r="E49" s="289">
        <f>'IS-All'!P18</f>
        <v>1014600</v>
      </c>
      <c r="F49" s="295">
        <f>'IS-All'!P81</f>
        <v>6531800</v>
      </c>
      <c r="G49" s="305">
        <f>'IS-All'!P150</f>
        <v>11574700</v>
      </c>
      <c r="H49" s="305">
        <f>'IS-All'!P226</f>
        <v>9887100</v>
      </c>
      <c r="I49" s="305">
        <f>'IS-All'!P309</f>
        <v>12386800</v>
      </c>
      <c r="J49" s="305">
        <f>'IS-All'!P413</f>
        <v>13513400</v>
      </c>
      <c r="K49" s="305"/>
      <c r="L49" s="305"/>
      <c r="M49" s="305"/>
      <c r="N49" s="305"/>
      <c r="O49" s="305"/>
      <c r="P49" s="305"/>
      <c r="Q49" s="315">
        <f>SUM(E49:P49)</f>
        <v>54908400</v>
      </c>
      <c r="R49" s="523" t="s">
        <v>194</v>
      </c>
      <c r="S49" s="37"/>
      <c r="T49" s="37"/>
      <c r="U49" s="37"/>
      <c r="V49" s="37"/>
      <c r="W49" s="37"/>
    </row>
    <row r="50" spans="2:23" ht="18" customHeight="1">
      <c r="B50" s="527"/>
      <c r="C50" s="530"/>
      <c r="D50" s="308" t="s">
        <v>294</v>
      </c>
      <c r="E50" s="285">
        <f>'IS-All'!P57</f>
        <v>7148506</v>
      </c>
      <c r="F50" s="294">
        <f>'IS-All'!P125</f>
        <v>8854246</v>
      </c>
      <c r="G50" s="306">
        <f>'IS-All'!P200</f>
        <v>6811218</v>
      </c>
      <c r="H50" s="306">
        <f>'IS-All'!P281</f>
        <v>7014547</v>
      </c>
      <c r="I50" s="306">
        <f>'IS-All'!P367</f>
        <v>7174591</v>
      </c>
      <c r="J50" s="306">
        <f>'IS-All'!P474</f>
        <v>7182988</v>
      </c>
      <c r="K50" s="306"/>
      <c r="L50" s="306"/>
      <c r="M50" s="306"/>
      <c r="N50" s="306"/>
      <c r="O50" s="306"/>
      <c r="P50" s="306"/>
      <c r="Q50" s="316">
        <f>SUM(E50:P50)</f>
        <v>44186096</v>
      </c>
      <c r="R50" s="524"/>
      <c r="S50" s="37"/>
      <c r="T50" s="37"/>
      <c r="U50" s="37"/>
      <c r="V50" s="37"/>
      <c r="W50" s="37"/>
    </row>
    <row r="51" spans="2:23" s="276" customFormat="1" ht="18" customHeight="1">
      <c r="B51" s="527"/>
      <c r="C51" s="530"/>
      <c r="D51" s="317" t="s">
        <v>115</v>
      </c>
      <c r="E51" s="318">
        <f>IF(E49="","",E49-E50)</f>
        <v>-6133906</v>
      </c>
      <c r="F51" s="318">
        <f t="shared" ref="F51" si="121">IF(F49="","",F49-F50)</f>
        <v>-2322446</v>
      </c>
      <c r="G51" s="318">
        <f t="shared" ref="G51" si="122">IF(G49="","",G49-G50)</f>
        <v>4763482</v>
      </c>
      <c r="H51" s="318">
        <f t="shared" ref="H51" si="123">IF(H49="","",H49-H50)</f>
        <v>2872553</v>
      </c>
      <c r="I51" s="318">
        <f t="shared" ref="I51" si="124">IF(I49="","",I49-I50)</f>
        <v>5212209</v>
      </c>
      <c r="J51" s="318">
        <f t="shared" ref="J51" si="125">IF(J49="","",J49-J50)</f>
        <v>6330412</v>
      </c>
      <c r="K51" s="318" t="str">
        <f t="shared" ref="K51" si="126">IF(K49="","",K49-K50)</f>
        <v/>
      </c>
      <c r="L51" s="318" t="str">
        <f t="shared" ref="L51" si="127">IF(L49="","",L49-L50)</f>
        <v/>
      </c>
      <c r="M51" s="318" t="str">
        <f t="shared" ref="M51" si="128">IF(M49="","",M49-M50)</f>
        <v/>
      </c>
      <c r="N51" s="318" t="str">
        <f t="shared" ref="N51" si="129">IF(N49="","",N49-N50)</f>
        <v/>
      </c>
      <c r="O51" s="318" t="str">
        <f t="shared" ref="O51" si="130">IF(O49="","",O49-O50)</f>
        <v/>
      </c>
      <c r="P51" s="318" t="str">
        <f t="shared" ref="P51" si="131">IF(P49="","",P49-P50)</f>
        <v/>
      </c>
      <c r="Q51" s="318">
        <f t="shared" ref="Q51" si="132">IF(Q49="","",Q49-Q50)</f>
        <v>10722304</v>
      </c>
      <c r="R51" s="524"/>
      <c r="S51" s="296"/>
      <c r="T51" s="296"/>
      <c r="U51" s="296"/>
      <c r="V51" s="296"/>
      <c r="W51" s="296"/>
    </row>
    <row r="52" spans="2:23" s="276" customFormat="1" ht="18" customHeight="1" thickBot="1">
      <c r="B52" s="528"/>
      <c r="C52" s="531"/>
      <c r="D52" s="309" t="s">
        <v>313</v>
      </c>
      <c r="E52" s="291"/>
      <c r="F52" s="291"/>
      <c r="G52" s="291"/>
      <c r="H52" s="291"/>
      <c r="I52" s="291"/>
      <c r="J52" s="291">
        <f>'IS-All'!P476</f>
        <v>0</v>
      </c>
      <c r="K52" s="291"/>
      <c r="L52" s="291"/>
      <c r="M52" s="291"/>
      <c r="N52" s="291"/>
      <c r="O52" s="291"/>
      <c r="P52" s="291"/>
      <c r="Q52" s="291"/>
      <c r="R52" s="525"/>
      <c r="S52" s="296"/>
      <c r="T52" s="296"/>
      <c r="U52" s="296"/>
      <c r="V52" s="296"/>
      <c r="W52" s="296"/>
    </row>
    <row r="53" spans="2:23" ht="18" customHeight="1">
      <c r="B53" s="526">
        <f>B49+1</f>
        <v>13</v>
      </c>
      <c r="C53" s="529" t="s">
        <v>195</v>
      </c>
      <c r="D53" s="307" t="s">
        <v>103</v>
      </c>
      <c r="E53" s="289">
        <f>'IS-All'!Q18</f>
        <v>4005000</v>
      </c>
      <c r="F53" s="295">
        <f>'IS-All'!Q81</f>
        <v>13499400</v>
      </c>
      <c r="G53" s="305">
        <f>'IS-All'!Q150</f>
        <v>18817100</v>
      </c>
      <c r="H53" s="305">
        <f>'IS-All'!Q226</f>
        <v>15597500</v>
      </c>
      <c r="I53" s="305">
        <f>'IS-All'!Q309</f>
        <v>19314700</v>
      </c>
      <c r="J53" s="305">
        <f>'IS-All'!Q413</f>
        <v>27838500</v>
      </c>
      <c r="K53" s="305"/>
      <c r="L53" s="305"/>
      <c r="M53" s="305"/>
      <c r="N53" s="305"/>
      <c r="O53" s="305"/>
      <c r="P53" s="305"/>
      <c r="Q53" s="315">
        <f>SUM(E53:P53)</f>
        <v>99072200</v>
      </c>
      <c r="R53" s="523" t="s">
        <v>195</v>
      </c>
      <c r="S53" s="37"/>
      <c r="T53" s="37"/>
      <c r="U53" s="37"/>
      <c r="V53" s="37"/>
      <c r="W53" s="37"/>
    </row>
    <row r="54" spans="2:23" ht="18" customHeight="1">
      <c r="B54" s="527"/>
      <c r="C54" s="530"/>
      <c r="D54" s="308" t="s">
        <v>294</v>
      </c>
      <c r="E54" s="285">
        <f>'IS-All'!Q57</f>
        <v>12905841</v>
      </c>
      <c r="F54" s="294">
        <f>'IS-All'!Q125</f>
        <v>14747341</v>
      </c>
      <c r="G54" s="306">
        <f>'IS-All'!Q200</f>
        <v>19260941</v>
      </c>
      <c r="H54" s="306">
        <f>'IS-All'!Q281</f>
        <v>19343041</v>
      </c>
      <c r="I54" s="306">
        <f>'IS-All'!Q367</f>
        <v>17554941</v>
      </c>
      <c r="J54" s="306">
        <f>'IS-All'!Q474</f>
        <v>16977041</v>
      </c>
      <c r="K54" s="306"/>
      <c r="L54" s="306"/>
      <c r="M54" s="306"/>
      <c r="N54" s="306"/>
      <c r="O54" s="306"/>
      <c r="P54" s="306"/>
      <c r="Q54" s="316">
        <f>SUM(E54:P54)</f>
        <v>100789146</v>
      </c>
      <c r="R54" s="524"/>
      <c r="S54" s="37"/>
      <c r="T54" s="37"/>
      <c r="U54" s="37"/>
      <c r="V54" s="37"/>
      <c r="W54" s="37"/>
    </row>
    <row r="55" spans="2:23" s="276" customFormat="1" ht="18" customHeight="1">
      <c r="B55" s="527"/>
      <c r="C55" s="530"/>
      <c r="D55" s="317" t="s">
        <v>115</v>
      </c>
      <c r="E55" s="318">
        <f>IF(E53="","",E53-E54)</f>
        <v>-8900841</v>
      </c>
      <c r="F55" s="318">
        <f t="shared" ref="F55" si="133">IF(F53="","",F53-F54)</f>
        <v>-1247941</v>
      </c>
      <c r="G55" s="318">
        <f t="shared" ref="G55" si="134">IF(G53="","",G53-G54)</f>
        <v>-443841</v>
      </c>
      <c r="H55" s="318">
        <f t="shared" ref="H55" si="135">IF(H53="","",H53-H54)</f>
        <v>-3745541</v>
      </c>
      <c r="I55" s="318">
        <f t="shared" ref="I55" si="136">IF(I53="","",I53-I54)</f>
        <v>1759759</v>
      </c>
      <c r="J55" s="318">
        <f t="shared" ref="J55" si="137">IF(J53="","",J53-J54)</f>
        <v>10861459</v>
      </c>
      <c r="K55" s="318" t="str">
        <f t="shared" ref="K55" si="138">IF(K53="","",K53-K54)</f>
        <v/>
      </c>
      <c r="L55" s="318" t="str">
        <f t="shared" ref="L55" si="139">IF(L53="","",L53-L54)</f>
        <v/>
      </c>
      <c r="M55" s="318" t="str">
        <f t="shared" ref="M55" si="140">IF(M53="","",M53-M54)</f>
        <v/>
      </c>
      <c r="N55" s="318" t="str">
        <f t="shared" ref="N55" si="141">IF(N53="","",N53-N54)</f>
        <v/>
      </c>
      <c r="O55" s="318" t="str">
        <f t="shared" ref="O55" si="142">IF(O53="","",O53-O54)</f>
        <v/>
      </c>
      <c r="P55" s="318" t="str">
        <f t="shared" ref="P55" si="143">IF(P53="","",P53-P54)</f>
        <v/>
      </c>
      <c r="Q55" s="318">
        <f t="shared" ref="Q55" si="144">IF(Q53="","",Q53-Q54)</f>
        <v>-1716946</v>
      </c>
      <c r="R55" s="524"/>
      <c r="S55" s="296"/>
      <c r="T55" s="296"/>
      <c r="U55" s="296"/>
      <c r="V55" s="296"/>
      <c r="W55" s="296"/>
    </row>
    <row r="56" spans="2:23" s="276" customFormat="1" ht="18" customHeight="1" thickBot="1">
      <c r="B56" s="528"/>
      <c r="C56" s="531"/>
      <c r="D56" s="309" t="s">
        <v>313</v>
      </c>
      <c r="E56" s="291"/>
      <c r="F56" s="291"/>
      <c r="G56" s="291"/>
      <c r="H56" s="291"/>
      <c r="I56" s="291"/>
      <c r="J56" s="291">
        <f>'IS-All'!Q476</f>
        <v>0</v>
      </c>
      <c r="K56" s="291"/>
      <c r="L56" s="291"/>
      <c r="M56" s="291"/>
      <c r="N56" s="291"/>
      <c r="O56" s="291"/>
      <c r="P56" s="291"/>
      <c r="Q56" s="291"/>
      <c r="R56" s="525"/>
      <c r="S56" s="296"/>
      <c r="T56" s="296"/>
      <c r="U56" s="296"/>
      <c r="V56" s="296"/>
      <c r="W56" s="296"/>
    </row>
    <row r="57" spans="2:23" ht="18" customHeight="1">
      <c r="B57" s="526">
        <f>B53+1</f>
        <v>14</v>
      </c>
      <c r="C57" s="529" t="s">
        <v>196</v>
      </c>
      <c r="D57" s="307" t="s">
        <v>103</v>
      </c>
      <c r="E57" s="289">
        <f>'IS-All'!R18</f>
        <v>1442900</v>
      </c>
      <c r="F57" s="295">
        <f>'IS-All'!R81</f>
        <v>4377400</v>
      </c>
      <c r="G57" s="305">
        <f>'IS-All'!R150</f>
        <v>7491200</v>
      </c>
      <c r="H57" s="305">
        <f>'IS-All'!R226</f>
        <v>4897800</v>
      </c>
      <c r="I57" s="305">
        <f>'IS-All'!R309</f>
        <v>4440000</v>
      </c>
      <c r="J57" s="305">
        <f>'IS-All'!R413</f>
        <v>5890401</v>
      </c>
      <c r="K57" s="305"/>
      <c r="L57" s="305"/>
      <c r="M57" s="305"/>
      <c r="N57" s="305"/>
      <c r="O57" s="305"/>
      <c r="P57" s="305"/>
      <c r="Q57" s="315">
        <f>SUM(E57:P57)</f>
        <v>28539701</v>
      </c>
      <c r="R57" s="523" t="s">
        <v>196</v>
      </c>
      <c r="S57" s="37"/>
      <c r="T57" s="37"/>
      <c r="U57" s="37"/>
      <c r="V57" s="37"/>
      <c r="W57" s="37"/>
    </row>
    <row r="58" spans="2:23" ht="18" customHeight="1">
      <c r="B58" s="527"/>
      <c r="C58" s="530"/>
      <c r="D58" s="308" t="s">
        <v>294</v>
      </c>
      <c r="E58" s="285">
        <f>'IS-All'!R57</f>
        <v>4227000</v>
      </c>
      <c r="F58" s="294">
        <f>'IS-All'!R125</f>
        <v>5903029</v>
      </c>
      <c r="G58" s="306">
        <f>'IS-All'!R200</f>
        <v>4924674</v>
      </c>
      <c r="H58" s="306">
        <f>'IS-All'!R281</f>
        <v>4504312</v>
      </c>
      <c r="I58" s="306">
        <f>'IS-All'!R367</f>
        <v>4717978</v>
      </c>
      <c r="J58" s="306">
        <f>'IS-All'!R474</f>
        <v>5237900</v>
      </c>
      <c r="K58" s="306"/>
      <c r="L58" s="306"/>
      <c r="M58" s="306"/>
      <c r="N58" s="306"/>
      <c r="O58" s="306"/>
      <c r="P58" s="306"/>
      <c r="Q58" s="316">
        <f>SUM(E58:P58)</f>
        <v>29514893</v>
      </c>
      <c r="R58" s="524"/>
      <c r="S58" s="37"/>
      <c r="T58" s="37"/>
      <c r="U58" s="37"/>
      <c r="V58" s="37"/>
      <c r="W58" s="37"/>
    </row>
    <row r="59" spans="2:23" s="276" customFormat="1" ht="18" customHeight="1">
      <c r="B59" s="527"/>
      <c r="C59" s="530"/>
      <c r="D59" s="317" t="s">
        <v>115</v>
      </c>
      <c r="E59" s="318">
        <f>IF(E57="","",E57-E58)</f>
        <v>-2784100</v>
      </c>
      <c r="F59" s="318">
        <f t="shared" ref="F59" si="145">IF(F57="","",F57-F58)</f>
        <v>-1525629</v>
      </c>
      <c r="G59" s="318">
        <f t="shared" ref="G59" si="146">IF(G57="","",G57-G58)</f>
        <v>2566526</v>
      </c>
      <c r="H59" s="318">
        <f t="shared" ref="H59" si="147">IF(H57="","",H57-H58)</f>
        <v>393488</v>
      </c>
      <c r="I59" s="318">
        <f t="shared" ref="I59" si="148">IF(I57="","",I57-I58)</f>
        <v>-277978</v>
      </c>
      <c r="J59" s="318">
        <f t="shared" ref="J59" si="149">IF(J57="","",J57-J58)</f>
        <v>652501</v>
      </c>
      <c r="K59" s="318" t="str">
        <f t="shared" ref="K59" si="150">IF(K57="","",K57-K58)</f>
        <v/>
      </c>
      <c r="L59" s="318" t="str">
        <f t="shared" ref="L59" si="151">IF(L57="","",L57-L58)</f>
        <v/>
      </c>
      <c r="M59" s="318" t="str">
        <f t="shared" ref="M59" si="152">IF(M57="","",M57-M58)</f>
        <v/>
      </c>
      <c r="N59" s="318" t="str">
        <f t="shared" ref="N59" si="153">IF(N57="","",N57-N58)</f>
        <v/>
      </c>
      <c r="O59" s="318" t="str">
        <f t="shared" ref="O59" si="154">IF(O57="","",O57-O58)</f>
        <v/>
      </c>
      <c r="P59" s="318" t="str">
        <f t="shared" ref="P59" si="155">IF(P57="","",P57-P58)</f>
        <v/>
      </c>
      <c r="Q59" s="318">
        <f t="shared" ref="Q59" si="156">IF(Q57="","",Q57-Q58)</f>
        <v>-975192</v>
      </c>
      <c r="R59" s="524"/>
      <c r="S59" s="296"/>
      <c r="T59" s="296"/>
      <c r="U59" s="296"/>
      <c r="V59" s="296"/>
      <c r="W59" s="296"/>
    </row>
    <row r="60" spans="2:23" s="276" customFormat="1" ht="18" customHeight="1" thickBot="1">
      <c r="B60" s="528"/>
      <c r="C60" s="531"/>
      <c r="D60" s="309" t="s">
        <v>313</v>
      </c>
      <c r="E60" s="291"/>
      <c r="F60" s="291"/>
      <c r="G60" s="291"/>
      <c r="H60" s="291"/>
      <c r="I60" s="291"/>
      <c r="J60" s="291">
        <f>'IS-All'!R476</f>
        <v>0</v>
      </c>
      <c r="K60" s="291"/>
      <c r="L60" s="291"/>
      <c r="M60" s="291"/>
      <c r="N60" s="291"/>
      <c r="O60" s="291"/>
      <c r="P60" s="291"/>
      <c r="Q60" s="291"/>
      <c r="R60" s="525"/>
      <c r="S60" s="296"/>
      <c r="T60" s="296"/>
      <c r="U60" s="296"/>
      <c r="V60" s="296"/>
      <c r="W60" s="296"/>
    </row>
    <row r="61" spans="2:23" ht="18" customHeight="1">
      <c r="B61" s="526">
        <f>B57+1</f>
        <v>15</v>
      </c>
      <c r="C61" s="529" t="s">
        <v>197</v>
      </c>
      <c r="D61" s="307" t="s">
        <v>103</v>
      </c>
      <c r="E61" s="289">
        <f>'IS-All'!S18</f>
        <v>3409600</v>
      </c>
      <c r="F61" s="295">
        <f>'IS-All'!S81</f>
        <v>11250400</v>
      </c>
      <c r="G61" s="305">
        <f>'IS-All'!S150</f>
        <v>16868600</v>
      </c>
      <c r="H61" s="305">
        <f>'IS-All'!S226</f>
        <v>15867500</v>
      </c>
      <c r="I61" s="305">
        <f>'IS-All'!S309</f>
        <v>17104300</v>
      </c>
      <c r="J61" s="305">
        <f>'IS-All'!S413</f>
        <v>15550400</v>
      </c>
      <c r="K61" s="305"/>
      <c r="L61" s="305"/>
      <c r="M61" s="305"/>
      <c r="N61" s="305"/>
      <c r="O61" s="305"/>
      <c r="P61" s="305"/>
      <c r="Q61" s="315">
        <f>SUM(E61:P61)</f>
        <v>80050800</v>
      </c>
      <c r="R61" s="523" t="s">
        <v>197</v>
      </c>
      <c r="S61" s="37"/>
      <c r="T61" s="37"/>
      <c r="U61" s="37"/>
      <c r="V61" s="37"/>
      <c r="W61" s="37"/>
    </row>
    <row r="62" spans="2:23" ht="18" customHeight="1">
      <c r="B62" s="527"/>
      <c r="C62" s="530"/>
      <c r="D62" s="308" t="s">
        <v>294</v>
      </c>
      <c r="E62" s="285">
        <f>'IS-All'!S57</f>
        <v>14565797</v>
      </c>
      <c r="F62" s="294">
        <f>'IS-All'!S125</f>
        <v>13832917</v>
      </c>
      <c r="G62" s="306">
        <f>'IS-All'!S200</f>
        <v>15217397</v>
      </c>
      <c r="H62" s="306">
        <f>'IS-All'!S281</f>
        <v>15106797</v>
      </c>
      <c r="I62" s="306">
        <f>'IS-All'!S367</f>
        <v>16175497</v>
      </c>
      <c r="J62" s="306">
        <f>'IS-All'!S474</f>
        <v>14786297</v>
      </c>
      <c r="K62" s="306"/>
      <c r="L62" s="306"/>
      <c r="M62" s="306"/>
      <c r="N62" s="306"/>
      <c r="O62" s="306"/>
      <c r="P62" s="306"/>
      <c r="Q62" s="316">
        <f>SUM(E62:P62)</f>
        <v>89684702</v>
      </c>
      <c r="R62" s="524"/>
      <c r="S62" s="37"/>
      <c r="T62" s="37"/>
      <c r="U62" s="37"/>
      <c r="V62" s="37"/>
      <c r="W62" s="37"/>
    </row>
    <row r="63" spans="2:23" s="276" customFormat="1" ht="18" customHeight="1">
      <c r="B63" s="527"/>
      <c r="C63" s="530"/>
      <c r="D63" s="317" t="s">
        <v>115</v>
      </c>
      <c r="E63" s="318">
        <f>IF(E61="","",E61-E62)</f>
        <v>-11156197</v>
      </c>
      <c r="F63" s="318">
        <f t="shared" ref="F63" si="157">IF(F61="","",F61-F62)</f>
        <v>-2582517</v>
      </c>
      <c r="G63" s="318">
        <f t="shared" ref="G63" si="158">IF(G61="","",G61-G62)</f>
        <v>1651203</v>
      </c>
      <c r="H63" s="318">
        <f t="shared" ref="H63" si="159">IF(H61="","",H61-H62)</f>
        <v>760703</v>
      </c>
      <c r="I63" s="318">
        <f t="shared" ref="I63" si="160">IF(I61="","",I61-I62)</f>
        <v>928803</v>
      </c>
      <c r="J63" s="318">
        <f t="shared" ref="J63" si="161">IF(J61="","",J61-J62)</f>
        <v>764103</v>
      </c>
      <c r="K63" s="318" t="str">
        <f t="shared" ref="K63" si="162">IF(K61="","",K61-K62)</f>
        <v/>
      </c>
      <c r="L63" s="318" t="str">
        <f t="shared" ref="L63" si="163">IF(L61="","",L61-L62)</f>
        <v/>
      </c>
      <c r="M63" s="318" t="str">
        <f t="shared" ref="M63" si="164">IF(M61="","",M61-M62)</f>
        <v/>
      </c>
      <c r="N63" s="318" t="str">
        <f t="shared" ref="N63" si="165">IF(N61="","",N61-N62)</f>
        <v/>
      </c>
      <c r="O63" s="318" t="str">
        <f t="shared" ref="O63" si="166">IF(O61="","",O61-O62)</f>
        <v/>
      </c>
      <c r="P63" s="318" t="str">
        <f t="shared" ref="P63" si="167">IF(P61="","",P61-P62)</f>
        <v/>
      </c>
      <c r="Q63" s="318">
        <f t="shared" ref="Q63" si="168">IF(Q61="","",Q61-Q62)</f>
        <v>-9633902</v>
      </c>
      <c r="R63" s="524"/>
      <c r="S63" s="296"/>
      <c r="T63" s="296"/>
      <c r="U63" s="296"/>
      <c r="V63" s="296"/>
      <c r="W63" s="296"/>
    </row>
    <row r="64" spans="2:23" s="276" customFormat="1" ht="18" customHeight="1" thickBot="1">
      <c r="B64" s="528"/>
      <c r="C64" s="531"/>
      <c r="D64" s="309" t="s">
        <v>313</v>
      </c>
      <c r="E64" s="291"/>
      <c r="F64" s="291"/>
      <c r="G64" s="291"/>
      <c r="H64" s="291"/>
      <c r="I64" s="291"/>
      <c r="J64" s="291">
        <f>'IS-All'!S476</f>
        <v>0</v>
      </c>
      <c r="K64" s="291"/>
      <c r="L64" s="291"/>
      <c r="M64" s="291"/>
      <c r="N64" s="291"/>
      <c r="O64" s="291"/>
      <c r="P64" s="291"/>
      <c r="Q64" s="291"/>
      <c r="R64" s="525"/>
      <c r="S64" s="296"/>
      <c r="T64" s="296"/>
      <c r="U64" s="296"/>
      <c r="V64" s="296"/>
      <c r="W64" s="296"/>
    </row>
    <row r="65" spans="2:23" ht="18" customHeight="1">
      <c r="B65" s="526">
        <f>B61+1</f>
        <v>16</v>
      </c>
      <c r="C65" s="529" t="s">
        <v>198</v>
      </c>
      <c r="D65" s="307" t="s">
        <v>103</v>
      </c>
      <c r="E65" s="289">
        <f>'IS-All'!T18</f>
        <v>739500</v>
      </c>
      <c r="F65" s="295">
        <f>'IS-All'!T81</f>
        <v>4792000</v>
      </c>
      <c r="G65" s="305">
        <f>'IS-All'!T150</f>
        <v>6219900</v>
      </c>
      <c r="H65" s="305">
        <f>'IS-All'!T226</f>
        <v>5320300</v>
      </c>
      <c r="I65" s="305">
        <f>'IS-All'!T309</f>
        <v>6124200</v>
      </c>
      <c r="J65" s="305">
        <f>'IS-All'!T413</f>
        <v>9645100</v>
      </c>
      <c r="K65" s="305"/>
      <c r="L65" s="305"/>
      <c r="M65" s="305"/>
      <c r="N65" s="305"/>
      <c r="O65" s="305"/>
      <c r="P65" s="305"/>
      <c r="Q65" s="315">
        <f>SUM(E65:P65)</f>
        <v>32841000</v>
      </c>
      <c r="R65" s="523" t="s">
        <v>198</v>
      </c>
      <c r="S65" s="37"/>
      <c r="T65" s="37"/>
      <c r="U65" s="37"/>
      <c r="V65" s="37"/>
      <c r="W65" s="37"/>
    </row>
    <row r="66" spans="2:23" ht="18" customHeight="1">
      <c r="B66" s="527"/>
      <c r="C66" s="530"/>
      <c r="D66" s="308" t="s">
        <v>294</v>
      </c>
      <c r="E66" s="285">
        <f>'IS-All'!T57</f>
        <v>4555027</v>
      </c>
      <c r="F66" s="294">
        <f>'IS-All'!T125</f>
        <v>4397327</v>
      </c>
      <c r="G66" s="306">
        <f>'IS-All'!T200</f>
        <v>8306127</v>
      </c>
      <c r="H66" s="306">
        <f>'IS-All'!T281</f>
        <v>8586527</v>
      </c>
      <c r="I66" s="306">
        <f>'IS-All'!T367</f>
        <v>8966427</v>
      </c>
      <c r="J66" s="306">
        <f>'IS-All'!T474</f>
        <v>11825027</v>
      </c>
      <c r="K66" s="306"/>
      <c r="L66" s="306"/>
      <c r="M66" s="306"/>
      <c r="N66" s="306"/>
      <c r="O66" s="306"/>
      <c r="P66" s="306"/>
      <c r="Q66" s="316">
        <f>SUM(E66:P66)</f>
        <v>46636462</v>
      </c>
      <c r="R66" s="524"/>
      <c r="S66" s="37"/>
      <c r="T66" s="37"/>
      <c r="U66" s="37"/>
      <c r="V66" s="37"/>
      <c r="W66" s="37"/>
    </row>
    <row r="67" spans="2:23" s="276" customFormat="1" ht="18" customHeight="1">
      <c r="B67" s="527"/>
      <c r="C67" s="530"/>
      <c r="D67" s="317" t="s">
        <v>115</v>
      </c>
      <c r="E67" s="318">
        <f>IF(E65="","",E65-E66)</f>
        <v>-3815527</v>
      </c>
      <c r="F67" s="318">
        <f t="shared" ref="F67" si="169">IF(F65="","",F65-F66)</f>
        <v>394673</v>
      </c>
      <c r="G67" s="318">
        <f t="shared" ref="G67" si="170">IF(G65="","",G65-G66)</f>
        <v>-2086227</v>
      </c>
      <c r="H67" s="318">
        <f t="shared" ref="H67" si="171">IF(H65="","",H65-H66)</f>
        <v>-3266227</v>
      </c>
      <c r="I67" s="318">
        <f t="shared" ref="I67" si="172">IF(I65="","",I65-I66)</f>
        <v>-2842227</v>
      </c>
      <c r="J67" s="318">
        <f t="shared" ref="J67" si="173">IF(J65="","",J65-J66)</f>
        <v>-2179927</v>
      </c>
      <c r="K67" s="318" t="str">
        <f t="shared" ref="K67" si="174">IF(K65="","",K65-K66)</f>
        <v/>
      </c>
      <c r="L67" s="318" t="str">
        <f t="shared" ref="L67" si="175">IF(L65="","",L65-L66)</f>
        <v/>
      </c>
      <c r="M67" s="318" t="str">
        <f t="shared" ref="M67" si="176">IF(M65="","",M65-M66)</f>
        <v/>
      </c>
      <c r="N67" s="318" t="str">
        <f t="shared" ref="N67" si="177">IF(N65="","",N65-N66)</f>
        <v/>
      </c>
      <c r="O67" s="318" t="str">
        <f t="shared" ref="O67" si="178">IF(O65="","",O65-O66)</f>
        <v/>
      </c>
      <c r="P67" s="318" t="str">
        <f t="shared" ref="P67" si="179">IF(P65="","",P65-P66)</f>
        <v/>
      </c>
      <c r="Q67" s="318">
        <f t="shared" ref="Q67" si="180">IF(Q65="","",Q65-Q66)</f>
        <v>-13795462</v>
      </c>
      <c r="R67" s="524"/>
      <c r="S67" s="296"/>
      <c r="T67" s="296"/>
      <c r="U67" s="296"/>
      <c r="V67" s="296"/>
      <c r="W67" s="296"/>
    </row>
    <row r="68" spans="2:23" s="276" customFormat="1" ht="18" customHeight="1" thickBot="1">
      <c r="B68" s="528"/>
      <c r="C68" s="531"/>
      <c r="D68" s="309" t="s">
        <v>313</v>
      </c>
      <c r="E68" s="291"/>
      <c r="F68" s="291"/>
      <c r="G68" s="291"/>
      <c r="H68" s="291"/>
      <c r="I68" s="291"/>
      <c r="J68" s="291">
        <f>'IS-All'!T476</f>
        <v>0</v>
      </c>
      <c r="K68" s="291"/>
      <c r="L68" s="291"/>
      <c r="M68" s="291"/>
      <c r="N68" s="291"/>
      <c r="O68" s="291"/>
      <c r="P68" s="291"/>
      <c r="Q68" s="291"/>
      <c r="R68" s="525"/>
      <c r="S68" s="296"/>
      <c r="T68" s="296"/>
      <c r="U68" s="296"/>
      <c r="V68" s="296"/>
      <c r="W68" s="296"/>
    </row>
    <row r="69" spans="2:23" ht="18" customHeight="1">
      <c r="B69" s="526">
        <f>B65+1</f>
        <v>17</v>
      </c>
      <c r="C69" s="529" t="s">
        <v>199</v>
      </c>
      <c r="D69" s="307" t="s">
        <v>103</v>
      </c>
      <c r="E69" s="289">
        <f>'IS-All'!U18</f>
        <v>3362100</v>
      </c>
      <c r="F69" s="295">
        <f>'IS-All'!U81</f>
        <v>10785100</v>
      </c>
      <c r="G69" s="305">
        <f>'IS-All'!U150</f>
        <v>15688200</v>
      </c>
      <c r="H69" s="305">
        <f>'IS-All'!U226</f>
        <v>15395300</v>
      </c>
      <c r="I69" s="305">
        <f>'IS-All'!U309</f>
        <v>24546100</v>
      </c>
      <c r="J69" s="305">
        <f>'IS-All'!U413</f>
        <v>40304900</v>
      </c>
      <c r="K69" s="305"/>
      <c r="L69" s="305"/>
      <c r="M69" s="305"/>
      <c r="N69" s="305"/>
      <c r="O69" s="305"/>
      <c r="P69" s="305"/>
      <c r="Q69" s="315">
        <f>SUM(E69:P69)</f>
        <v>110081700</v>
      </c>
      <c r="R69" s="523" t="s">
        <v>199</v>
      </c>
      <c r="S69" s="37"/>
      <c r="T69" s="37"/>
      <c r="U69" s="37"/>
      <c r="V69" s="37"/>
      <c r="W69" s="37"/>
    </row>
    <row r="70" spans="2:23" ht="18" customHeight="1">
      <c r="B70" s="527"/>
      <c r="C70" s="530"/>
      <c r="D70" s="308" t="s">
        <v>294</v>
      </c>
      <c r="E70" s="285">
        <f>'IS-All'!U57</f>
        <v>5917077</v>
      </c>
      <c r="F70" s="294">
        <f>'IS-All'!U125</f>
        <v>5614277</v>
      </c>
      <c r="G70" s="306">
        <f>'IS-All'!U200</f>
        <v>7042577</v>
      </c>
      <c r="H70" s="306">
        <f>'IS-All'!U281</f>
        <v>6996277</v>
      </c>
      <c r="I70" s="306">
        <f>'IS-All'!U367</f>
        <v>20852877</v>
      </c>
      <c r="J70" s="306">
        <f>'IS-All'!U474</f>
        <v>24379677</v>
      </c>
      <c r="K70" s="306"/>
      <c r="L70" s="306"/>
      <c r="M70" s="306"/>
      <c r="N70" s="306"/>
      <c r="O70" s="306"/>
      <c r="P70" s="306"/>
      <c r="Q70" s="316">
        <f>SUM(E70:P70)</f>
        <v>70802762</v>
      </c>
      <c r="R70" s="524"/>
      <c r="S70" s="37"/>
      <c r="T70" s="37"/>
      <c r="U70" s="37"/>
      <c r="V70" s="37"/>
      <c r="W70" s="37"/>
    </row>
    <row r="71" spans="2:23" s="276" customFormat="1" ht="18" customHeight="1">
      <c r="B71" s="527"/>
      <c r="C71" s="530"/>
      <c r="D71" s="317" t="s">
        <v>115</v>
      </c>
      <c r="E71" s="318">
        <f>IF(E69="","",E69-E70)</f>
        <v>-2554977</v>
      </c>
      <c r="F71" s="318">
        <f t="shared" ref="F71" si="181">IF(F69="","",F69-F70)</f>
        <v>5170823</v>
      </c>
      <c r="G71" s="318">
        <f t="shared" ref="G71" si="182">IF(G69="","",G69-G70)</f>
        <v>8645623</v>
      </c>
      <c r="H71" s="318">
        <f t="shared" ref="H71" si="183">IF(H69="","",H69-H70)</f>
        <v>8399023</v>
      </c>
      <c r="I71" s="318">
        <f t="shared" ref="I71" si="184">IF(I69="","",I69-I70)</f>
        <v>3693223</v>
      </c>
      <c r="J71" s="318">
        <f t="shared" ref="J71" si="185">IF(J69="","",J69-J70)</f>
        <v>15925223</v>
      </c>
      <c r="K71" s="318" t="str">
        <f t="shared" ref="K71" si="186">IF(K69="","",K69-K70)</f>
        <v/>
      </c>
      <c r="L71" s="318" t="str">
        <f t="shared" ref="L71" si="187">IF(L69="","",L69-L70)</f>
        <v/>
      </c>
      <c r="M71" s="318" t="str">
        <f t="shared" ref="M71" si="188">IF(M69="","",M69-M70)</f>
        <v/>
      </c>
      <c r="N71" s="318" t="str">
        <f t="shared" ref="N71" si="189">IF(N69="","",N69-N70)</f>
        <v/>
      </c>
      <c r="O71" s="318" t="str">
        <f t="shared" ref="O71" si="190">IF(O69="","",O69-O70)</f>
        <v/>
      </c>
      <c r="P71" s="318" t="str">
        <f t="shared" ref="P71" si="191">IF(P69="","",P69-P70)</f>
        <v/>
      </c>
      <c r="Q71" s="318">
        <f t="shared" ref="Q71" si="192">IF(Q69="","",Q69-Q70)</f>
        <v>39278938</v>
      </c>
      <c r="R71" s="524"/>
      <c r="S71" s="296"/>
      <c r="T71" s="296"/>
      <c r="U71" s="296"/>
      <c r="V71" s="296"/>
      <c r="W71" s="296"/>
    </row>
    <row r="72" spans="2:23" s="276" customFormat="1" ht="18" customHeight="1" thickBot="1">
      <c r="B72" s="528"/>
      <c r="C72" s="531"/>
      <c r="D72" s="309" t="s">
        <v>313</v>
      </c>
      <c r="E72" s="291"/>
      <c r="F72" s="291"/>
      <c r="G72" s="291"/>
      <c r="H72" s="291"/>
      <c r="I72" s="291"/>
      <c r="J72" s="291">
        <f>'IS-All'!U476</f>
        <v>0</v>
      </c>
      <c r="K72" s="291"/>
      <c r="L72" s="291"/>
      <c r="M72" s="291"/>
      <c r="N72" s="291"/>
      <c r="O72" s="291"/>
      <c r="P72" s="291"/>
      <c r="Q72" s="291"/>
      <c r="R72" s="525"/>
      <c r="S72" s="296"/>
      <c r="T72" s="296"/>
      <c r="U72" s="296"/>
      <c r="V72" s="296"/>
      <c r="W72" s="296"/>
    </row>
    <row r="73" spans="2:23" ht="18" customHeight="1">
      <c r="B73" s="526">
        <f>B69+1</f>
        <v>18</v>
      </c>
      <c r="C73" s="529" t="s">
        <v>200</v>
      </c>
      <c r="D73" s="307" t="s">
        <v>103</v>
      </c>
      <c r="E73" s="289">
        <f>'IS-All'!V18</f>
        <v>23619800</v>
      </c>
      <c r="F73" s="295">
        <f>'IS-All'!V81</f>
        <v>18760900</v>
      </c>
      <c r="G73" s="305">
        <f>'IS-All'!V150</f>
        <v>16251000</v>
      </c>
      <c r="H73" s="305">
        <f>'IS-All'!V226</f>
        <v>13669100</v>
      </c>
      <c r="I73" s="305">
        <f>'IS-All'!V309</f>
        <v>17237900</v>
      </c>
      <c r="J73" s="305">
        <f>'IS-All'!V413</f>
        <v>20089100</v>
      </c>
      <c r="K73" s="305"/>
      <c r="L73" s="305"/>
      <c r="M73" s="305"/>
      <c r="N73" s="305"/>
      <c r="O73" s="305"/>
      <c r="P73" s="305"/>
      <c r="Q73" s="315">
        <f>SUM(E73:P73)</f>
        <v>109627800</v>
      </c>
      <c r="R73" s="523" t="s">
        <v>200</v>
      </c>
      <c r="S73" s="37"/>
      <c r="T73" s="37"/>
      <c r="U73" s="37"/>
      <c r="V73" s="37"/>
      <c r="W73" s="37"/>
    </row>
    <row r="74" spans="2:23" ht="18" customHeight="1">
      <c r="B74" s="527"/>
      <c r="C74" s="530"/>
      <c r="D74" s="308" t="s">
        <v>294</v>
      </c>
      <c r="E74" s="285">
        <f>'IS-All'!V57</f>
        <v>26812143</v>
      </c>
      <c r="F74" s="294">
        <f>'IS-All'!V125</f>
        <v>23308913</v>
      </c>
      <c r="G74" s="306">
        <f>'IS-All'!V200</f>
        <v>20581084</v>
      </c>
      <c r="H74" s="306">
        <f>'IS-All'!V281</f>
        <v>17250195</v>
      </c>
      <c r="I74" s="306">
        <f>'IS-All'!V367</f>
        <v>20002475</v>
      </c>
      <c r="J74" s="306">
        <f>'IS-All'!V474</f>
        <v>22444035</v>
      </c>
      <c r="K74" s="306"/>
      <c r="L74" s="306"/>
      <c r="M74" s="306"/>
      <c r="N74" s="306"/>
      <c r="O74" s="306"/>
      <c r="P74" s="306"/>
      <c r="Q74" s="316">
        <f>SUM(E74:P74)</f>
        <v>130398845</v>
      </c>
      <c r="R74" s="524"/>
      <c r="S74" s="37"/>
      <c r="T74" s="37"/>
      <c r="U74" s="37"/>
      <c r="V74" s="37"/>
      <c r="W74" s="37"/>
    </row>
    <row r="75" spans="2:23" s="276" customFormat="1" ht="18" customHeight="1">
      <c r="B75" s="527"/>
      <c r="C75" s="530"/>
      <c r="D75" s="317" t="s">
        <v>115</v>
      </c>
      <c r="E75" s="318">
        <f>IF(E73="","",E73-E74)</f>
        <v>-3192343</v>
      </c>
      <c r="F75" s="318">
        <f t="shared" ref="F75" si="193">IF(F73="","",F73-F74)</f>
        <v>-4548013</v>
      </c>
      <c r="G75" s="318">
        <f t="shared" ref="G75" si="194">IF(G73="","",G73-G74)</f>
        <v>-4330084</v>
      </c>
      <c r="H75" s="318">
        <f t="shared" ref="H75" si="195">IF(H73="","",H73-H74)</f>
        <v>-3581095</v>
      </c>
      <c r="I75" s="318">
        <f t="shared" ref="I75" si="196">IF(I73="","",I73-I74)</f>
        <v>-2764575</v>
      </c>
      <c r="J75" s="318">
        <f t="shared" ref="J75" si="197">IF(J73="","",J73-J74)</f>
        <v>-2354935</v>
      </c>
      <c r="K75" s="318" t="str">
        <f t="shared" ref="K75" si="198">IF(K73="","",K73-K74)</f>
        <v/>
      </c>
      <c r="L75" s="318" t="str">
        <f t="shared" ref="L75" si="199">IF(L73="","",L73-L74)</f>
        <v/>
      </c>
      <c r="M75" s="318" t="str">
        <f t="shared" ref="M75" si="200">IF(M73="","",M73-M74)</f>
        <v/>
      </c>
      <c r="N75" s="318" t="str">
        <f t="shared" ref="N75" si="201">IF(N73="","",N73-N74)</f>
        <v/>
      </c>
      <c r="O75" s="318" t="str">
        <f t="shared" ref="O75" si="202">IF(O73="","",O73-O74)</f>
        <v/>
      </c>
      <c r="P75" s="318" t="str">
        <f t="shared" ref="P75" si="203">IF(P73="","",P73-P74)</f>
        <v/>
      </c>
      <c r="Q75" s="318">
        <f t="shared" ref="Q75" si="204">IF(Q73="","",Q73-Q74)</f>
        <v>-20771045</v>
      </c>
      <c r="R75" s="524"/>
      <c r="S75" s="296"/>
      <c r="T75" s="296"/>
      <c r="U75" s="296"/>
      <c r="V75" s="296"/>
      <c r="W75" s="296"/>
    </row>
    <row r="76" spans="2:23" s="276" customFormat="1" ht="18" customHeight="1" thickBot="1">
      <c r="B76" s="528"/>
      <c r="C76" s="531"/>
      <c r="D76" s="309" t="s">
        <v>313</v>
      </c>
      <c r="E76" s="291"/>
      <c r="F76" s="291"/>
      <c r="G76" s="291"/>
      <c r="H76" s="291"/>
      <c r="I76" s="291"/>
      <c r="J76" s="291">
        <f>'IS-All'!V476</f>
        <v>0</v>
      </c>
      <c r="K76" s="291"/>
      <c r="L76" s="291"/>
      <c r="M76" s="291"/>
      <c r="N76" s="291"/>
      <c r="O76" s="291"/>
      <c r="P76" s="291"/>
      <c r="Q76" s="291"/>
      <c r="R76" s="525"/>
      <c r="S76" s="296"/>
      <c r="T76" s="296"/>
      <c r="U76" s="296"/>
      <c r="V76" s="296"/>
      <c r="W76" s="296"/>
    </row>
    <row r="77" spans="2:23" ht="18" customHeight="1">
      <c r="B77" s="526">
        <f>B73+1</f>
        <v>19</v>
      </c>
      <c r="C77" s="529" t="s">
        <v>201</v>
      </c>
      <c r="D77" s="307" t="s">
        <v>103</v>
      </c>
      <c r="E77" s="289">
        <f>'IS-All'!W18</f>
        <v>9642500</v>
      </c>
      <c r="F77" s="295">
        <f>'IS-All'!W81</f>
        <v>6662500</v>
      </c>
      <c r="G77" s="305">
        <f>'IS-All'!W150</f>
        <v>6801300</v>
      </c>
      <c r="H77" s="305">
        <f>'IS-All'!W226</f>
        <v>8048300</v>
      </c>
      <c r="I77" s="305">
        <f>'IS-All'!W309</f>
        <v>11432900</v>
      </c>
      <c r="J77" s="305">
        <f>'IS-All'!W413</f>
        <v>18827200</v>
      </c>
      <c r="K77" s="305"/>
      <c r="L77" s="305"/>
      <c r="M77" s="305"/>
      <c r="N77" s="305"/>
      <c r="O77" s="305"/>
      <c r="P77" s="305"/>
      <c r="Q77" s="315">
        <f>SUM(E77:P77)</f>
        <v>61414700</v>
      </c>
      <c r="R77" s="523" t="s">
        <v>201</v>
      </c>
      <c r="S77" s="37"/>
      <c r="T77" s="37"/>
      <c r="U77" s="37"/>
      <c r="V77" s="37"/>
      <c r="W77" s="37"/>
    </row>
    <row r="78" spans="2:23" ht="18" customHeight="1">
      <c r="B78" s="527"/>
      <c r="C78" s="530"/>
      <c r="D78" s="308" t="s">
        <v>294</v>
      </c>
      <c r="E78" s="285">
        <f>'IS-All'!W57</f>
        <v>7910364</v>
      </c>
      <c r="F78" s="294">
        <f>'IS-All'!W125</f>
        <v>6662467</v>
      </c>
      <c r="G78" s="306">
        <f>'IS-All'!W200</f>
        <v>6928045</v>
      </c>
      <c r="H78" s="306">
        <f>'IS-All'!W281</f>
        <v>8753263</v>
      </c>
      <c r="I78" s="306">
        <f>'IS-All'!W367</f>
        <v>11432868</v>
      </c>
      <c r="J78" s="306">
        <f>'IS-All'!W474</f>
        <v>16098093</v>
      </c>
      <c r="K78" s="306"/>
      <c r="L78" s="306"/>
      <c r="M78" s="306"/>
      <c r="N78" s="306"/>
      <c r="O78" s="306"/>
      <c r="P78" s="306"/>
      <c r="Q78" s="316">
        <f>SUM(E78:P78)</f>
        <v>57785100</v>
      </c>
      <c r="R78" s="524"/>
      <c r="S78" s="37"/>
      <c r="T78" s="37"/>
      <c r="U78" s="37"/>
      <c r="V78" s="37"/>
      <c r="W78" s="37"/>
    </row>
    <row r="79" spans="2:23" s="276" customFormat="1" ht="18" customHeight="1">
      <c r="B79" s="527"/>
      <c r="C79" s="530"/>
      <c r="D79" s="317" t="s">
        <v>115</v>
      </c>
      <c r="E79" s="318">
        <f>IF(E77="","",E77-E78)</f>
        <v>1732136</v>
      </c>
      <c r="F79" s="318">
        <f t="shared" ref="F79" si="205">IF(F77="","",F77-F78)</f>
        <v>33</v>
      </c>
      <c r="G79" s="318">
        <f t="shared" ref="G79" si="206">IF(G77="","",G77-G78)</f>
        <v>-126745</v>
      </c>
      <c r="H79" s="318">
        <f t="shared" ref="H79" si="207">IF(H77="","",H77-H78)</f>
        <v>-704963</v>
      </c>
      <c r="I79" s="318">
        <f t="shared" ref="I79" si="208">IF(I77="","",I77-I78)</f>
        <v>32</v>
      </c>
      <c r="J79" s="318">
        <f t="shared" ref="J79" si="209">IF(J77="","",J77-J78)</f>
        <v>2729107</v>
      </c>
      <c r="K79" s="318" t="str">
        <f t="shared" ref="K79" si="210">IF(K77="","",K77-K78)</f>
        <v/>
      </c>
      <c r="L79" s="318" t="str">
        <f t="shared" ref="L79" si="211">IF(L77="","",L77-L78)</f>
        <v/>
      </c>
      <c r="M79" s="318" t="str">
        <f t="shared" ref="M79" si="212">IF(M77="","",M77-M78)</f>
        <v/>
      </c>
      <c r="N79" s="318" t="str">
        <f t="shared" ref="N79" si="213">IF(N77="","",N77-N78)</f>
        <v/>
      </c>
      <c r="O79" s="318" t="str">
        <f t="shared" ref="O79" si="214">IF(O77="","",O77-O78)</f>
        <v/>
      </c>
      <c r="P79" s="318" t="str">
        <f t="shared" ref="P79" si="215">IF(P77="","",P77-P78)</f>
        <v/>
      </c>
      <c r="Q79" s="318">
        <f t="shared" ref="Q79" si="216">IF(Q77="","",Q77-Q78)</f>
        <v>3629600</v>
      </c>
      <c r="R79" s="524"/>
      <c r="S79" s="296"/>
      <c r="T79" s="296"/>
      <c r="U79" s="296"/>
      <c r="V79" s="296"/>
      <c r="W79" s="296"/>
    </row>
    <row r="80" spans="2:23" s="276" customFormat="1" ht="18" customHeight="1" thickBot="1">
      <c r="B80" s="528"/>
      <c r="C80" s="531"/>
      <c r="D80" s="309" t="s">
        <v>313</v>
      </c>
      <c r="E80" s="291"/>
      <c r="F80" s="291"/>
      <c r="G80" s="291"/>
      <c r="H80" s="291"/>
      <c r="I80" s="291"/>
      <c r="J80" s="291">
        <f>'IS-All'!W476</f>
        <v>0</v>
      </c>
      <c r="K80" s="291"/>
      <c r="L80" s="291"/>
      <c r="M80" s="291"/>
      <c r="N80" s="291"/>
      <c r="O80" s="291"/>
      <c r="P80" s="291"/>
      <c r="Q80" s="291"/>
      <c r="R80" s="525"/>
      <c r="S80" s="296"/>
      <c r="T80" s="296"/>
      <c r="U80" s="296"/>
      <c r="V80" s="296"/>
      <c r="W80" s="296"/>
    </row>
    <row r="81" spans="2:23" ht="18" customHeight="1">
      <c r="B81" s="521" t="s">
        <v>314</v>
      </c>
      <c r="C81" s="522"/>
      <c r="D81" s="307" t="s">
        <v>103</v>
      </c>
      <c r="E81" s="289">
        <f>E5+E9+E13+E17+E21+E25+E29+E33+E41+E45+E49+E53+E57+E61+E65+E69+E73+E77</f>
        <v>88610600</v>
      </c>
      <c r="F81" s="295">
        <f t="shared" ref="F81:P81" si="217">F5+F9+F13+F17+F21+F25+F29+F33+F41+F45+F49+F53+F57+F61+F65+F69+F73+F77</f>
        <v>178090700</v>
      </c>
      <c r="G81" s="305">
        <f t="shared" si="217"/>
        <v>283257800</v>
      </c>
      <c r="H81" s="305">
        <f t="shared" si="217"/>
        <v>269091200</v>
      </c>
      <c r="I81" s="305">
        <f>I5+I9+I13+I17+I21+I25+I29+I33+I41+I45+I49+I53+I57+I61+I65+I69+I73+I77+I37</f>
        <v>295617050</v>
      </c>
      <c r="J81" s="305">
        <f t="shared" si="217"/>
        <v>380085401</v>
      </c>
      <c r="K81" s="305">
        <f t="shared" si="217"/>
        <v>0</v>
      </c>
      <c r="L81" s="305">
        <f t="shared" si="217"/>
        <v>0</v>
      </c>
      <c r="M81" s="305">
        <f t="shared" si="217"/>
        <v>0</v>
      </c>
      <c r="N81" s="305">
        <f t="shared" si="217"/>
        <v>0</v>
      </c>
      <c r="O81" s="305">
        <f t="shared" si="217"/>
        <v>0</v>
      </c>
      <c r="P81" s="305">
        <f t="shared" si="217"/>
        <v>0</v>
      </c>
      <c r="Q81" s="315">
        <f>SUM(E81:P81)</f>
        <v>1494752751</v>
      </c>
      <c r="R81" s="523"/>
      <c r="S81" s="37"/>
      <c r="T81" s="37"/>
      <c r="U81" s="37"/>
      <c r="V81" s="37"/>
      <c r="W81" s="37"/>
    </row>
    <row r="82" spans="2:23" ht="18" customHeight="1">
      <c r="B82" s="532"/>
      <c r="C82" s="533"/>
      <c r="D82" s="308" t="s">
        <v>294</v>
      </c>
      <c r="E82" s="285">
        <f>E6+E10+E14+E18+E22+E26+E30+E34+E42+E46+E50+E54+E58+E62+E66+E70+E74+E78</f>
        <v>189336848</v>
      </c>
      <c r="F82" s="294">
        <f t="shared" ref="F82:P82" si="218">F6+F10+F14+F18+F22+F26+F30+F34+F42+F46+F50+F54+F58+F62+F66+F70+F74+F78</f>
        <v>186730410</v>
      </c>
      <c r="G82" s="306">
        <f t="shared" si="218"/>
        <v>246058456</v>
      </c>
      <c r="H82" s="306">
        <f t="shared" si="218"/>
        <v>248011866</v>
      </c>
      <c r="I82" s="306">
        <f>I6+I10+I14+I18+I22+I26+I30+I34+I42+I46+I50+I54+I58+I62+I66+I70+I74+I78+I38</f>
        <v>253168731</v>
      </c>
      <c r="J82" s="306">
        <f t="shared" si="218"/>
        <v>285538828</v>
      </c>
      <c r="K82" s="306">
        <f t="shared" si="218"/>
        <v>0</v>
      </c>
      <c r="L82" s="306">
        <f t="shared" si="218"/>
        <v>0</v>
      </c>
      <c r="M82" s="306">
        <f t="shared" si="218"/>
        <v>0</v>
      </c>
      <c r="N82" s="306">
        <f t="shared" si="218"/>
        <v>0</v>
      </c>
      <c r="O82" s="306">
        <f t="shared" si="218"/>
        <v>0</v>
      </c>
      <c r="P82" s="306">
        <f t="shared" si="218"/>
        <v>0</v>
      </c>
      <c r="Q82" s="316">
        <f>SUM(E82:P82)</f>
        <v>1408845139</v>
      </c>
      <c r="R82" s="524"/>
      <c r="S82" s="37"/>
      <c r="T82" s="37"/>
      <c r="U82" s="37"/>
      <c r="V82" s="37"/>
      <c r="W82" s="37"/>
    </row>
    <row r="83" spans="2:23" s="276" customFormat="1" ht="18" customHeight="1">
      <c r="B83" s="532"/>
      <c r="C83" s="533"/>
      <c r="D83" s="317" t="s">
        <v>115</v>
      </c>
      <c r="E83" s="318">
        <f>IF(E81="","",E81-E82)</f>
        <v>-100726248</v>
      </c>
      <c r="F83" s="318">
        <f t="shared" ref="F83:Q83" si="219">IF(F81="","",F81-F82)</f>
        <v>-8639710</v>
      </c>
      <c r="G83" s="318">
        <f t="shared" si="219"/>
        <v>37199344</v>
      </c>
      <c r="H83" s="318">
        <f t="shared" si="219"/>
        <v>21079334</v>
      </c>
      <c r="I83" s="318">
        <f t="shared" si="219"/>
        <v>42448319</v>
      </c>
      <c r="J83" s="318">
        <f t="shared" si="219"/>
        <v>94546573</v>
      </c>
      <c r="K83" s="318">
        <f t="shared" si="219"/>
        <v>0</v>
      </c>
      <c r="L83" s="318">
        <f t="shared" si="219"/>
        <v>0</v>
      </c>
      <c r="M83" s="318">
        <f t="shared" si="219"/>
        <v>0</v>
      </c>
      <c r="N83" s="318">
        <f t="shared" si="219"/>
        <v>0</v>
      </c>
      <c r="O83" s="318">
        <f t="shared" si="219"/>
        <v>0</v>
      </c>
      <c r="P83" s="318">
        <f t="shared" si="219"/>
        <v>0</v>
      </c>
      <c r="Q83" s="318">
        <f t="shared" si="219"/>
        <v>85907612</v>
      </c>
      <c r="R83" s="524"/>
      <c r="S83" s="296"/>
      <c r="T83" s="296"/>
      <c r="U83" s="296"/>
      <c r="V83" s="296"/>
      <c r="W83" s="296"/>
    </row>
    <row r="84" spans="2:23" s="276" customFormat="1" ht="18" customHeight="1" thickBot="1">
      <c r="B84" s="534"/>
      <c r="C84" s="535"/>
      <c r="D84" s="309" t="s">
        <v>313</v>
      </c>
      <c r="E84" s="291"/>
      <c r="F84" s="291"/>
      <c r="G84" s="291"/>
      <c r="H84" s="291"/>
      <c r="I84" s="291"/>
      <c r="J84" s="291"/>
      <c r="K84" s="291"/>
      <c r="L84" s="291"/>
      <c r="M84" s="291"/>
      <c r="N84" s="291"/>
      <c r="O84" s="291"/>
      <c r="P84" s="291"/>
      <c r="Q84" s="291"/>
      <c r="R84" s="525"/>
      <c r="S84" s="296"/>
      <c r="T84" s="296"/>
      <c r="U84" s="296"/>
      <c r="V84" s="296"/>
      <c r="W84" s="296"/>
    </row>
    <row r="87" spans="2:23" ht="15" thickBot="1"/>
    <row r="88" spans="2:23" s="276" customFormat="1" ht="18" customHeight="1" thickBot="1">
      <c r="B88" s="310" t="s">
        <v>296</v>
      </c>
      <c r="C88" s="311" t="s">
        <v>299</v>
      </c>
      <c r="D88" s="312" t="s">
        <v>97</v>
      </c>
      <c r="E88" s="313">
        <v>46023</v>
      </c>
      <c r="F88" s="313">
        <v>46054</v>
      </c>
      <c r="G88" s="313">
        <v>46082</v>
      </c>
      <c r="H88" s="313">
        <v>46113</v>
      </c>
      <c r="I88" s="313">
        <v>46143</v>
      </c>
      <c r="J88" s="313">
        <v>46174</v>
      </c>
      <c r="K88" s="313">
        <v>46204</v>
      </c>
      <c r="L88" s="313">
        <v>46235</v>
      </c>
      <c r="M88" s="313">
        <v>46266</v>
      </c>
      <c r="N88" s="313">
        <v>46296</v>
      </c>
      <c r="O88" s="313">
        <v>46327</v>
      </c>
      <c r="P88" s="313">
        <v>46357</v>
      </c>
      <c r="Q88" s="314" t="s">
        <v>300</v>
      </c>
      <c r="R88" s="311" t="s">
        <v>299</v>
      </c>
      <c r="S88" s="296"/>
      <c r="T88" s="296"/>
      <c r="U88" s="296"/>
      <c r="V88" s="296"/>
      <c r="W88" s="296"/>
    </row>
    <row r="89" spans="2:23" ht="18" customHeight="1" thickBot="1">
      <c r="B89" s="325">
        <v>1</v>
      </c>
      <c r="C89" s="328" t="s">
        <v>184</v>
      </c>
      <c r="D89" s="307" t="s">
        <v>103</v>
      </c>
      <c r="E89" s="289" t="str">
        <f>'IS-All'!E102</f>
        <v/>
      </c>
      <c r="F89" s="295">
        <f>'IS-All'!E165</f>
        <v>580000</v>
      </c>
      <c r="G89" s="305" t="str">
        <f>'IS-All'!E234</f>
        <v/>
      </c>
      <c r="H89" s="305" t="str">
        <f>'IS-All'!E310</f>
        <v/>
      </c>
      <c r="I89" s="305">
        <f>'IS-All'!E393</f>
        <v>0</v>
      </c>
      <c r="J89" s="305"/>
      <c r="K89" s="305"/>
      <c r="L89" s="305"/>
      <c r="M89" s="305"/>
      <c r="N89" s="305"/>
      <c r="O89" s="305"/>
      <c r="P89" s="305"/>
      <c r="Q89" s="315">
        <f t="shared" ref="Q89:Q108" si="220">SUM(E89:P89)</f>
        <v>580000</v>
      </c>
      <c r="R89" s="322" t="s">
        <v>184</v>
      </c>
      <c r="S89" s="37"/>
      <c r="T89" s="37"/>
      <c r="U89" s="37"/>
      <c r="V89" s="37"/>
      <c r="W89" s="37"/>
    </row>
    <row r="90" spans="2:23" ht="18" customHeight="1" thickBot="1">
      <c r="B90" s="325">
        <f t="shared" ref="B90:B107" si="221">B89+1</f>
        <v>2</v>
      </c>
      <c r="C90" s="328" t="s">
        <v>185</v>
      </c>
      <c r="D90" s="307" t="s">
        <v>103</v>
      </c>
      <c r="E90" s="289" t="str">
        <f>'IS-All'!F102</f>
        <v/>
      </c>
      <c r="F90" s="295">
        <f>'IS-All'!F165</f>
        <v>533300</v>
      </c>
      <c r="G90" s="305">
        <f>'IS-All'!F234</f>
        <v>652594</v>
      </c>
      <c r="H90" s="305">
        <f>'IS-All'!F310</f>
        <v>29722</v>
      </c>
      <c r="I90" s="305">
        <f>'IS-All'!F393</f>
        <v>0</v>
      </c>
      <c r="J90" s="305"/>
      <c r="K90" s="305"/>
      <c r="L90" s="305"/>
      <c r="M90" s="305"/>
      <c r="N90" s="305"/>
      <c r="O90" s="305"/>
      <c r="P90" s="305"/>
      <c r="Q90" s="315">
        <f t="shared" si="220"/>
        <v>1215616</v>
      </c>
      <c r="R90" s="322" t="s">
        <v>185</v>
      </c>
      <c r="S90" s="37"/>
      <c r="T90" s="37"/>
      <c r="U90" s="37"/>
      <c r="V90" s="37"/>
      <c r="W90" s="37"/>
    </row>
    <row r="91" spans="2:23" ht="18" customHeight="1" thickBot="1">
      <c r="B91" s="325">
        <f t="shared" si="221"/>
        <v>3</v>
      </c>
      <c r="C91" s="328" t="s">
        <v>186</v>
      </c>
      <c r="D91" s="307" t="s">
        <v>103</v>
      </c>
      <c r="E91" s="289" t="str">
        <f>'IS-All'!G102</f>
        <v/>
      </c>
      <c r="F91" s="295">
        <f>'IS-All'!G165</f>
        <v>793300</v>
      </c>
      <c r="G91" s="305" t="str">
        <f>'IS-All'!G234</f>
        <v/>
      </c>
      <c r="H91" s="305">
        <f>'IS-All'!G310</f>
        <v>55556</v>
      </c>
      <c r="I91" s="305">
        <f>'IS-All'!G393</f>
        <v>0</v>
      </c>
      <c r="J91" s="305"/>
      <c r="K91" s="305"/>
      <c r="L91" s="305"/>
      <c r="M91" s="305"/>
      <c r="N91" s="305"/>
      <c r="O91" s="305"/>
      <c r="P91" s="305"/>
      <c r="Q91" s="315">
        <f t="shared" si="220"/>
        <v>848856</v>
      </c>
      <c r="R91" s="322" t="s">
        <v>186</v>
      </c>
      <c r="S91" s="37"/>
      <c r="T91" s="37"/>
      <c r="U91" s="37"/>
      <c r="V91" s="37"/>
      <c r="W91" s="37"/>
    </row>
    <row r="92" spans="2:23" ht="18" customHeight="1" thickBot="1">
      <c r="B92" s="325">
        <f t="shared" si="221"/>
        <v>4</v>
      </c>
      <c r="C92" s="328" t="s">
        <v>187</v>
      </c>
      <c r="D92" s="307" t="s">
        <v>103</v>
      </c>
      <c r="E92" s="289">
        <f>'IS-All'!H102</f>
        <v>72000</v>
      </c>
      <c r="F92" s="295">
        <f>'IS-All'!H165</f>
        <v>1193300</v>
      </c>
      <c r="G92" s="305" t="str">
        <f>'IS-All'!H234</f>
        <v/>
      </c>
      <c r="H92" s="305" t="str">
        <f>'IS-All'!H310</f>
        <v/>
      </c>
      <c r="I92" s="305">
        <f>'IS-All'!H393</f>
        <v>0</v>
      </c>
      <c r="J92" s="305"/>
      <c r="K92" s="305"/>
      <c r="L92" s="305"/>
      <c r="M92" s="305"/>
      <c r="N92" s="305"/>
      <c r="O92" s="305"/>
      <c r="P92" s="305"/>
      <c r="Q92" s="315">
        <f t="shared" si="220"/>
        <v>1265300</v>
      </c>
      <c r="R92" s="322" t="s">
        <v>187</v>
      </c>
      <c r="S92" s="37"/>
      <c r="T92" s="37"/>
      <c r="U92" s="37"/>
      <c r="V92" s="37"/>
      <c r="W92" s="37"/>
    </row>
    <row r="93" spans="2:23" ht="18" customHeight="1" thickBot="1">
      <c r="B93" s="325">
        <f t="shared" si="221"/>
        <v>5</v>
      </c>
      <c r="C93" s="328" t="s">
        <v>188</v>
      </c>
      <c r="D93" s="307" t="s">
        <v>103</v>
      </c>
      <c r="E93" s="289" t="str">
        <f>'IS-All'!I102</f>
        <v/>
      </c>
      <c r="F93" s="295">
        <f>'IS-All'!I165</f>
        <v>1010000</v>
      </c>
      <c r="G93" s="305">
        <f>'IS-All'!I234</f>
        <v>166800</v>
      </c>
      <c r="H93" s="305" t="str">
        <f>'IS-All'!I310</f>
        <v/>
      </c>
      <c r="I93" s="305">
        <f>'IS-All'!I393</f>
        <v>0</v>
      </c>
      <c r="J93" s="305"/>
      <c r="K93" s="305"/>
      <c r="L93" s="305"/>
      <c r="M93" s="305"/>
      <c r="N93" s="305"/>
      <c r="O93" s="305"/>
      <c r="P93" s="305"/>
      <c r="Q93" s="315">
        <f t="shared" si="220"/>
        <v>1176800</v>
      </c>
      <c r="R93" s="322" t="s">
        <v>188</v>
      </c>
      <c r="S93" s="37"/>
      <c r="T93" s="37"/>
      <c r="U93" s="37"/>
      <c r="V93" s="37"/>
      <c r="W93" s="37"/>
    </row>
    <row r="94" spans="2:23" ht="18" customHeight="1" thickBot="1">
      <c r="B94" s="325">
        <f t="shared" si="221"/>
        <v>6</v>
      </c>
      <c r="C94" s="328" t="s">
        <v>189</v>
      </c>
      <c r="D94" s="307" t="s">
        <v>103</v>
      </c>
      <c r="E94" s="289" t="str">
        <f>'IS-All'!J102</f>
        <v/>
      </c>
      <c r="F94" s="295">
        <f>'IS-All'!J165</f>
        <v>1422000</v>
      </c>
      <c r="G94" s="305" t="str">
        <f>'IS-All'!J234</f>
        <v/>
      </c>
      <c r="H94" s="305" t="str">
        <f>'IS-All'!J310</f>
        <v/>
      </c>
      <c r="I94" s="305">
        <f>'IS-All'!J393</f>
        <v>0</v>
      </c>
      <c r="J94" s="305"/>
      <c r="K94" s="305"/>
      <c r="L94" s="305"/>
      <c r="M94" s="305"/>
      <c r="N94" s="305"/>
      <c r="O94" s="305"/>
      <c r="P94" s="305"/>
      <c r="Q94" s="315">
        <f t="shared" si="220"/>
        <v>1422000</v>
      </c>
      <c r="R94" s="322" t="s">
        <v>189</v>
      </c>
      <c r="S94" s="37"/>
      <c r="T94" s="37"/>
      <c r="U94" s="37"/>
      <c r="V94" s="37"/>
      <c r="W94" s="37"/>
    </row>
    <row r="95" spans="2:23" ht="18" customHeight="1" thickBot="1">
      <c r="B95" s="325">
        <f t="shared" si="221"/>
        <v>7</v>
      </c>
      <c r="C95" s="328" t="s">
        <v>190</v>
      </c>
      <c r="D95" s="307" t="s">
        <v>103</v>
      </c>
      <c r="E95" s="289" t="str">
        <f>'IS-All'!K102</f>
        <v/>
      </c>
      <c r="F95" s="295">
        <f>'IS-All'!K165</f>
        <v>746700</v>
      </c>
      <c r="G95" s="305" t="str">
        <f>'IS-All'!K234</f>
        <v/>
      </c>
      <c r="H95" s="305" t="str">
        <f>'IS-All'!K310</f>
        <v/>
      </c>
      <c r="I95" s="305">
        <f>'IS-All'!K393</f>
        <v>0</v>
      </c>
      <c r="J95" s="305"/>
      <c r="K95" s="305"/>
      <c r="L95" s="305"/>
      <c r="M95" s="305"/>
      <c r="N95" s="305"/>
      <c r="O95" s="305"/>
      <c r="P95" s="305"/>
      <c r="Q95" s="315">
        <f t="shared" si="220"/>
        <v>746700</v>
      </c>
      <c r="R95" s="322" t="s">
        <v>190</v>
      </c>
      <c r="S95" s="37"/>
      <c r="T95" s="37"/>
      <c r="U95" s="37"/>
      <c r="V95" s="37"/>
      <c r="W95" s="37"/>
    </row>
    <row r="96" spans="2:23" ht="18" customHeight="1" thickBot="1">
      <c r="B96" s="325">
        <f t="shared" si="221"/>
        <v>8</v>
      </c>
      <c r="C96" s="328" t="s">
        <v>191</v>
      </c>
      <c r="D96" s="307" t="s">
        <v>103</v>
      </c>
      <c r="E96" s="289" t="str">
        <f>'IS-All'!L102</f>
        <v/>
      </c>
      <c r="F96" s="295">
        <f>'IS-All'!L165</f>
        <v>740000</v>
      </c>
      <c r="G96" s="305" t="str">
        <f>'IS-All'!L234</f>
        <v/>
      </c>
      <c r="H96" s="305" t="str">
        <f>'IS-All'!L310</f>
        <v/>
      </c>
      <c r="I96" s="305">
        <f>'IS-All'!L393</f>
        <v>0</v>
      </c>
      <c r="J96" s="305"/>
      <c r="K96" s="305"/>
      <c r="L96" s="305"/>
      <c r="M96" s="305"/>
      <c r="N96" s="305"/>
      <c r="O96" s="305"/>
      <c r="P96" s="305"/>
      <c r="Q96" s="315">
        <f t="shared" si="220"/>
        <v>740000</v>
      </c>
      <c r="R96" s="322" t="s">
        <v>191</v>
      </c>
      <c r="S96" s="37"/>
      <c r="T96" s="37"/>
      <c r="U96" s="37"/>
      <c r="V96" s="37"/>
      <c r="W96" s="37"/>
    </row>
    <row r="97" spans="2:23" ht="18" customHeight="1" thickBot="1">
      <c r="B97" s="325">
        <f t="shared" si="221"/>
        <v>9</v>
      </c>
      <c r="C97" s="328" t="s">
        <v>272</v>
      </c>
      <c r="D97" s="307" t="s">
        <v>103</v>
      </c>
      <c r="E97" s="289" t="str">
        <f>'IS-All'!M102</f>
        <v/>
      </c>
      <c r="F97" s="295" t="str">
        <f>'IS-All'!M165</f>
        <v/>
      </c>
      <c r="G97" s="305" t="str">
        <f>'IS-All'!M234</f>
        <v/>
      </c>
      <c r="H97" s="305" t="str">
        <f>'IS-All'!M310</f>
        <v/>
      </c>
      <c r="I97" s="305">
        <f>'IS-All'!M393</f>
        <v>0</v>
      </c>
      <c r="J97" s="305"/>
      <c r="K97" s="305"/>
      <c r="L97" s="305"/>
      <c r="M97" s="305"/>
      <c r="N97" s="305"/>
      <c r="O97" s="305"/>
      <c r="P97" s="305"/>
      <c r="Q97" s="315">
        <f t="shared" si="220"/>
        <v>0</v>
      </c>
      <c r="R97" s="322" t="s">
        <v>272</v>
      </c>
      <c r="S97" s="37"/>
      <c r="T97" s="37"/>
      <c r="U97" s="37"/>
      <c r="V97" s="37"/>
      <c r="W97" s="37"/>
    </row>
    <row r="98" spans="2:23" ht="18" customHeight="1" thickBot="1">
      <c r="B98" s="325">
        <f t="shared" si="221"/>
        <v>10</v>
      </c>
      <c r="C98" s="328" t="s">
        <v>192</v>
      </c>
      <c r="D98" s="307" t="s">
        <v>103</v>
      </c>
      <c r="E98" s="289" t="str">
        <f>'IS-All'!N102</f>
        <v/>
      </c>
      <c r="F98" s="295">
        <f>'IS-All'!N165</f>
        <v>1173300</v>
      </c>
      <c r="G98" s="305" t="str">
        <f>'IS-All'!N234</f>
        <v/>
      </c>
      <c r="H98" s="305" t="str">
        <f>'IS-All'!N310</f>
        <v/>
      </c>
      <c r="I98" s="305">
        <f>'IS-All'!N393</f>
        <v>0</v>
      </c>
      <c r="J98" s="305"/>
      <c r="K98" s="305"/>
      <c r="L98" s="305"/>
      <c r="M98" s="305"/>
      <c r="N98" s="305"/>
      <c r="O98" s="305"/>
      <c r="P98" s="305"/>
      <c r="Q98" s="315">
        <f t="shared" si="220"/>
        <v>1173300</v>
      </c>
      <c r="R98" s="322" t="s">
        <v>192</v>
      </c>
      <c r="S98" s="37"/>
      <c r="T98" s="37"/>
      <c r="U98" s="37"/>
      <c r="V98" s="37"/>
      <c r="W98" s="37"/>
    </row>
    <row r="99" spans="2:23" ht="18" customHeight="1" thickBot="1">
      <c r="B99" s="325">
        <f t="shared" si="221"/>
        <v>11</v>
      </c>
      <c r="C99" s="328" t="s">
        <v>193</v>
      </c>
      <c r="D99" s="307" t="s">
        <v>103</v>
      </c>
      <c r="E99" s="289" t="str">
        <f>'IS-All'!O102</f>
        <v/>
      </c>
      <c r="F99" s="295">
        <f>'IS-All'!O165</f>
        <v>756700</v>
      </c>
      <c r="G99" s="305" t="str">
        <f>'IS-All'!O234</f>
        <v/>
      </c>
      <c r="H99" s="305" t="str">
        <f>'IS-All'!O310</f>
        <v/>
      </c>
      <c r="I99" s="305">
        <f>'IS-All'!O393</f>
        <v>0</v>
      </c>
      <c r="J99" s="305"/>
      <c r="K99" s="305"/>
      <c r="L99" s="305"/>
      <c r="M99" s="305"/>
      <c r="N99" s="305"/>
      <c r="O99" s="305"/>
      <c r="P99" s="305"/>
      <c r="Q99" s="315">
        <f t="shared" si="220"/>
        <v>756700</v>
      </c>
      <c r="R99" s="322" t="s">
        <v>193</v>
      </c>
      <c r="S99" s="37"/>
      <c r="T99" s="37"/>
      <c r="U99" s="37"/>
      <c r="V99" s="37"/>
      <c r="W99" s="37"/>
    </row>
    <row r="100" spans="2:23" ht="18" customHeight="1" thickBot="1">
      <c r="B100" s="325">
        <f t="shared" si="221"/>
        <v>12</v>
      </c>
      <c r="C100" s="328" t="s">
        <v>194</v>
      </c>
      <c r="D100" s="307" t="s">
        <v>103</v>
      </c>
      <c r="E100" s="289" t="str">
        <f>'IS-All'!P102</f>
        <v/>
      </c>
      <c r="F100" s="295">
        <f>'IS-All'!P165</f>
        <v>800000</v>
      </c>
      <c r="G100" s="305" t="str">
        <f>'IS-All'!P234</f>
        <v/>
      </c>
      <c r="H100" s="305" t="str">
        <f>'IS-All'!P310</f>
        <v/>
      </c>
      <c r="I100" s="305">
        <f>'IS-All'!P393</f>
        <v>0</v>
      </c>
      <c r="J100" s="305"/>
      <c r="K100" s="305"/>
      <c r="L100" s="305"/>
      <c r="M100" s="305"/>
      <c r="N100" s="305"/>
      <c r="O100" s="305"/>
      <c r="P100" s="305"/>
      <c r="Q100" s="315">
        <f t="shared" si="220"/>
        <v>800000</v>
      </c>
      <c r="R100" s="322" t="s">
        <v>194</v>
      </c>
      <c r="S100" s="37"/>
      <c r="T100" s="37"/>
      <c r="U100" s="37"/>
      <c r="V100" s="37"/>
      <c r="W100" s="37"/>
    </row>
    <row r="101" spans="2:23" ht="18" customHeight="1" thickBot="1">
      <c r="B101" s="325">
        <f t="shared" si="221"/>
        <v>13</v>
      </c>
      <c r="C101" s="328" t="s">
        <v>195</v>
      </c>
      <c r="D101" s="307" t="s">
        <v>103</v>
      </c>
      <c r="E101" s="289" t="str">
        <f>'IS-All'!Q102</f>
        <v/>
      </c>
      <c r="F101" s="295">
        <f>'IS-All'!Q165</f>
        <v>1197000</v>
      </c>
      <c r="G101" s="305">
        <f>'IS-All'!Q234</f>
        <v>70000</v>
      </c>
      <c r="H101" s="305" t="str">
        <f>'IS-All'!Q310</f>
        <v/>
      </c>
      <c r="I101" s="305">
        <f>'IS-All'!Q393</f>
        <v>0</v>
      </c>
      <c r="J101" s="305"/>
      <c r="K101" s="305"/>
      <c r="L101" s="305"/>
      <c r="M101" s="305"/>
      <c r="N101" s="305"/>
      <c r="O101" s="305"/>
      <c r="P101" s="305"/>
      <c r="Q101" s="315">
        <f t="shared" si="220"/>
        <v>1267000</v>
      </c>
      <c r="R101" s="322" t="s">
        <v>195</v>
      </c>
      <c r="S101" s="37"/>
      <c r="T101" s="37"/>
      <c r="U101" s="37"/>
      <c r="V101" s="37"/>
      <c r="W101" s="37"/>
    </row>
    <row r="102" spans="2:23" ht="18" customHeight="1" thickBot="1">
      <c r="B102" s="325">
        <f t="shared" si="221"/>
        <v>14</v>
      </c>
      <c r="C102" s="328" t="s">
        <v>196</v>
      </c>
      <c r="D102" s="307" t="s">
        <v>103</v>
      </c>
      <c r="E102" s="289">
        <f>'IS-All'!R102</f>
        <v>40000</v>
      </c>
      <c r="F102" s="295" t="str">
        <f>'IS-All'!R165</f>
        <v/>
      </c>
      <c r="G102" s="305" t="str">
        <f>'IS-All'!R234</f>
        <v/>
      </c>
      <c r="H102" s="305" t="str">
        <f>'IS-All'!R310</f>
        <v/>
      </c>
      <c r="I102" s="305">
        <f>'IS-All'!R393</f>
        <v>0</v>
      </c>
      <c r="J102" s="305"/>
      <c r="K102" s="305"/>
      <c r="L102" s="305"/>
      <c r="M102" s="305"/>
      <c r="N102" s="305"/>
      <c r="O102" s="305"/>
      <c r="P102" s="305"/>
      <c r="Q102" s="315">
        <f t="shared" si="220"/>
        <v>40000</v>
      </c>
      <c r="R102" s="322" t="s">
        <v>196</v>
      </c>
      <c r="S102" s="37"/>
      <c r="T102" s="37"/>
      <c r="U102" s="37"/>
      <c r="V102" s="37"/>
      <c r="W102" s="37"/>
    </row>
    <row r="103" spans="2:23" ht="18" customHeight="1" thickBot="1">
      <c r="B103" s="325">
        <f t="shared" si="221"/>
        <v>15</v>
      </c>
      <c r="C103" s="328" t="s">
        <v>197</v>
      </c>
      <c r="D103" s="307" t="s">
        <v>103</v>
      </c>
      <c r="E103" s="289" t="str">
        <f>'IS-All'!S102</f>
        <v/>
      </c>
      <c r="F103" s="295">
        <f>'IS-All'!S165</f>
        <v>800000</v>
      </c>
      <c r="G103" s="305" t="str">
        <f>'IS-All'!S234</f>
        <v/>
      </c>
      <c r="H103" s="305" t="str">
        <f>'IS-All'!S310</f>
        <v/>
      </c>
      <c r="I103" s="305">
        <f>'IS-All'!S393</f>
        <v>0</v>
      </c>
      <c r="J103" s="305"/>
      <c r="K103" s="305"/>
      <c r="L103" s="305"/>
      <c r="M103" s="305"/>
      <c r="N103" s="305"/>
      <c r="O103" s="305"/>
      <c r="P103" s="305"/>
      <c r="Q103" s="315">
        <f t="shared" si="220"/>
        <v>800000</v>
      </c>
      <c r="R103" s="322" t="s">
        <v>197</v>
      </c>
      <c r="S103" s="37"/>
      <c r="T103" s="37"/>
      <c r="U103" s="37"/>
      <c r="V103" s="37"/>
      <c r="W103" s="37"/>
    </row>
    <row r="104" spans="2:23" ht="18" customHeight="1" thickBot="1">
      <c r="B104" s="325">
        <f t="shared" si="221"/>
        <v>16</v>
      </c>
      <c r="C104" s="328" t="s">
        <v>198</v>
      </c>
      <c r="D104" s="307" t="s">
        <v>103</v>
      </c>
      <c r="E104" s="289" t="str">
        <f>'IS-All'!T102</f>
        <v/>
      </c>
      <c r="F104" s="295">
        <f>'IS-All'!T165</f>
        <v>593300</v>
      </c>
      <c r="G104" s="305" t="str">
        <f>'IS-All'!T234</f>
        <v/>
      </c>
      <c r="H104" s="305" t="str">
        <f>'IS-All'!T310</f>
        <v/>
      </c>
      <c r="I104" s="305">
        <f>'IS-All'!T393</f>
        <v>0</v>
      </c>
      <c r="J104" s="305"/>
      <c r="K104" s="305"/>
      <c r="L104" s="305"/>
      <c r="M104" s="305"/>
      <c r="N104" s="305"/>
      <c r="O104" s="305"/>
      <c r="P104" s="305"/>
      <c r="Q104" s="315">
        <f t="shared" si="220"/>
        <v>593300</v>
      </c>
      <c r="R104" s="322" t="s">
        <v>198</v>
      </c>
      <c r="S104" s="37"/>
      <c r="T104" s="37"/>
      <c r="U104" s="37"/>
      <c r="V104" s="37"/>
      <c r="W104" s="37"/>
    </row>
    <row r="105" spans="2:23" ht="18" customHeight="1" thickBot="1">
      <c r="B105" s="325">
        <f t="shared" si="221"/>
        <v>17</v>
      </c>
      <c r="C105" s="328" t="s">
        <v>199</v>
      </c>
      <c r="D105" s="307" t="s">
        <v>103</v>
      </c>
      <c r="E105" s="289" t="str">
        <f>'IS-All'!U102</f>
        <v/>
      </c>
      <c r="F105" s="295">
        <f>'IS-All'!U165</f>
        <v>400000</v>
      </c>
      <c r="G105" s="305" t="str">
        <f>'IS-All'!U234</f>
        <v/>
      </c>
      <c r="H105" s="305" t="str">
        <f>'IS-All'!U310</f>
        <v/>
      </c>
      <c r="I105" s="305">
        <f>'IS-All'!U393</f>
        <v>0</v>
      </c>
      <c r="J105" s="305"/>
      <c r="K105" s="305"/>
      <c r="L105" s="305"/>
      <c r="M105" s="305"/>
      <c r="N105" s="305"/>
      <c r="O105" s="305"/>
      <c r="P105" s="305"/>
      <c r="Q105" s="315">
        <f t="shared" si="220"/>
        <v>400000</v>
      </c>
      <c r="R105" s="322" t="s">
        <v>199</v>
      </c>
      <c r="S105" s="37"/>
      <c r="T105" s="37"/>
      <c r="U105" s="37"/>
      <c r="V105" s="37"/>
      <c r="W105" s="37"/>
    </row>
    <row r="106" spans="2:23" ht="18" customHeight="1" thickBot="1">
      <c r="B106" s="325">
        <f t="shared" si="221"/>
        <v>18</v>
      </c>
      <c r="C106" s="328" t="s">
        <v>200</v>
      </c>
      <c r="D106" s="307" t="s">
        <v>103</v>
      </c>
      <c r="E106" s="289" t="str">
        <f>'IS-All'!V102</f>
        <v/>
      </c>
      <c r="F106" s="295">
        <f>'IS-All'!V165</f>
        <v>89900</v>
      </c>
      <c r="G106" s="305" t="str">
        <f>'IS-All'!V234</f>
        <v/>
      </c>
      <c r="H106" s="305" t="str">
        <f>'IS-All'!V310</f>
        <v/>
      </c>
      <c r="I106" s="305">
        <f>'IS-All'!V393</f>
        <v>0</v>
      </c>
      <c r="J106" s="305"/>
      <c r="K106" s="305"/>
      <c r="L106" s="305"/>
      <c r="M106" s="305"/>
      <c r="N106" s="305"/>
      <c r="O106" s="305"/>
      <c r="P106" s="305"/>
      <c r="Q106" s="315">
        <f t="shared" si="220"/>
        <v>89900</v>
      </c>
      <c r="R106" s="322" t="s">
        <v>200</v>
      </c>
      <c r="S106" s="37"/>
      <c r="T106" s="37"/>
      <c r="U106" s="37"/>
      <c r="V106" s="37"/>
      <c r="W106" s="37"/>
    </row>
    <row r="107" spans="2:23" ht="18" customHeight="1" thickBot="1">
      <c r="B107" s="325">
        <f t="shared" si="221"/>
        <v>19</v>
      </c>
      <c r="C107" s="328" t="s">
        <v>201</v>
      </c>
      <c r="D107" s="307" t="s">
        <v>103</v>
      </c>
      <c r="E107" s="289" t="str">
        <f>'IS-All'!W102</f>
        <v/>
      </c>
      <c r="F107" s="295" t="str">
        <f>'IS-All'!W165</f>
        <v/>
      </c>
      <c r="G107" s="305">
        <f>'IS-All'!W234</f>
        <v>2670805</v>
      </c>
      <c r="H107" s="305">
        <f>'IS-All'!W310</f>
        <v>93333</v>
      </c>
      <c r="I107" s="305">
        <f>'IS-All'!W393</f>
        <v>0</v>
      </c>
      <c r="J107" s="305"/>
      <c r="K107" s="305"/>
      <c r="L107" s="305"/>
      <c r="M107" s="305"/>
      <c r="N107" s="305"/>
      <c r="O107" s="305"/>
      <c r="P107" s="305"/>
      <c r="Q107" s="315">
        <f t="shared" si="220"/>
        <v>2764138</v>
      </c>
      <c r="R107" s="322" t="s">
        <v>201</v>
      </c>
      <c r="S107" s="37"/>
      <c r="T107" s="37"/>
      <c r="U107" s="37"/>
      <c r="V107" s="37"/>
      <c r="W107" s="37"/>
    </row>
    <row r="108" spans="2:23" ht="18" customHeight="1">
      <c r="B108" s="521" t="s">
        <v>314</v>
      </c>
      <c r="C108" s="522"/>
      <c r="D108" s="307" t="s">
        <v>103</v>
      </c>
      <c r="E108" s="289" t="e">
        <f>E89+E90+E91+E92+E93+E94+E95+E96+E98+E99+E100+E101+E102+E103+E104+E105+E106+E107</f>
        <v>#VALUE!</v>
      </c>
      <c r="F108" s="295" t="e">
        <f>F89+F90+F91+F92+F93+F94+F95+F96+F98+F99+F100+F101+F102+F103+F104+F105+F106+F107</f>
        <v>#VALUE!</v>
      </c>
      <c r="G108" s="305" t="e">
        <f>G89+G90+G91+G92+G93+G94+G95+G96+G98+G99+G100+G101+G102+G103+G104+G105+G106+G107</f>
        <v>#VALUE!</v>
      </c>
      <c r="H108" s="305" t="e">
        <f>H89+H90+H91+H92+H93+H94+H95+H96+H98+H99+H100+H101+H102+H103+H104+H105+H106+H107</f>
        <v>#VALUE!</v>
      </c>
      <c r="I108" s="305">
        <f>I89+I90+I91+I92+I93+I94+I95+I96+I98+I99+I100+I101+I102+I103+I104+I105+I106+I107+I97</f>
        <v>0</v>
      </c>
      <c r="J108" s="305">
        <f t="shared" ref="J108:P108" si="222">J89+J90+J91+J92+J93+J94+J95+J96+J98+J99+J100+J101+J102+J103+J104+J105+J106+J107</f>
        <v>0</v>
      </c>
      <c r="K108" s="305">
        <f t="shared" si="222"/>
        <v>0</v>
      </c>
      <c r="L108" s="305">
        <f t="shared" si="222"/>
        <v>0</v>
      </c>
      <c r="M108" s="305">
        <f t="shared" si="222"/>
        <v>0</v>
      </c>
      <c r="N108" s="305">
        <f t="shared" si="222"/>
        <v>0</v>
      </c>
      <c r="O108" s="305">
        <f t="shared" si="222"/>
        <v>0</v>
      </c>
      <c r="P108" s="305">
        <f t="shared" si="222"/>
        <v>0</v>
      </c>
      <c r="Q108" s="315" t="e">
        <f t="shared" si="220"/>
        <v>#VALUE!</v>
      </c>
      <c r="R108" s="322"/>
      <c r="S108" s="37"/>
      <c r="T108" s="37"/>
      <c r="U108" s="37"/>
      <c r="V108" s="37"/>
      <c r="W108" s="37"/>
    </row>
  </sheetData>
  <mergeCells count="60">
    <mergeCell ref="R81:R84"/>
    <mergeCell ref="B81:C84"/>
    <mergeCell ref="B73:B76"/>
    <mergeCell ref="C73:C76"/>
    <mergeCell ref="R73:R76"/>
    <mergeCell ref="B77:B80"/>
    <mergeCell ref="C77:C80"/>
    <mergeCell ref="R77:R80"/>
    <mergeCell ref="B65:B68"/>
    <mergeCell ref="C65:C68"/>
    <mergeCell ref="R65:R68"/>
    <mergeCell ref="B69:B72"/>
    <mergeCell ref="C69:C72"/>
    <mergeCell ref="R69:R72"/>
    <mergeCell ref="B57:B60"/>
    <mergeCell ref="C57:C60"/>
    <mergeCell ref="R57:R60"/>
    <mergeCell ref="B61:B64"/>
    <mergeCell ref="C61:C64"/>
    <mergeCell ref="R61:R64"/>
    <mergeCell ref="B49:B52"/>
    <mergeCell ref="C49:C52"/>
    <mergeCell ref="R49:R52"/>
    <mergeCell ref="B45:B48"/>
    <mergeCell ref="B53:B56"/>
    <mergeCell ref="C53:C56"/>
    <mergeCell ref="R53:R56"/>
    <mergeCell ref="C45:C48"/>
    <mergeCell ref="R45:R48"/>
    <mergeCell ref="C37:C40"/>
    <mergeCell ref="C41:C44"/>
    <mergeCell ref="R5:R8"/>
    <mergeCell ref="B9:B12"/>
    <mergeCell ref="C9:C12"/>
    <mergeCell ref="R9:R12"/>
    <mergeCell ref="B5:B8"/>
    <mergeCell ref="C5:C8"/>
    <mergeCell ref="B13:B16"/>
    <mergeCell ref="C13:C16"/>
    <mergeCell ref="R13:R16"/>
    <mergeCell ref="B17:B20"/>
    <mergeCell ref="C17:C20"/>
    <mergeCell ref="B33:B36"/>
    <mergeCell ref="R17:R20"/>
    <mergeCell ref="B108:C108"/>
    <mergeCell ref="R25:R28"/>
    <mergeCell ref="R29:R32"/>
    <mergeCell ref="B21:B24"/>
    <mergeCell ref="C21:C24"/>
    <mergeCell ref="B25:B28"/>
    <mergeCell ref="C25:C28"/>
    <mergeCell ref="B29:B32"/>
    <mergeCell ref="C29:C32"/>
    <mergeCell ref="R33:R36"/>
    <mergeCell ref="R37:R40"/>
    <mergeCell ref="R41:R44"/>
    <mergeCell ref="R21:R24"/>
    <mergeCell ref="B41:B44"/>
    <mergeCell ref="C33:C36"/>
    <mergeCell ref="B37:B40"/>
  </mergeCells>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2:AP49"/>
  <sheetViews>
    <sheetView showGridLines="0" zoomScale="115" zoomScaleNormal="115" workbookViewId="0">
      <pane xSplit="3" ySplit="4" topLeftCell="D5" activePane="bottomRight" state="frozen"/>
      <selection pane="topRight" activeCell="E1" sqref="E1"/>
      <selection pane="bottomLeft" activeCell="A5" sqref="A5"/>
      <selection pane="bottomRight" activeCell="A14" sqref="A14"/>
    </sheetView>
  </sheetViews>
  <sheetFormatPr defaultRowHeight="14.4"/>
  <cols>
    <col min="1" max="1" width="2.44140625" customWidth="1"/>
    <col min="2" max="2" width="4.5546875" customWidth="1"/>
    <col min="3" max="3" width="8.6640625" customWidth="1"/>
    <col min="4" max="4" width="12.5546875" customWidth="1"/>
    <col min="5" max="5" width="13.6640625" customWidth="1"/>
    <col min="6" max="6" width="14.33203125" customWidth="1"/>
    <col min="7" max="8" width="13.88671875" customWidth="1"/>
    <col min="9" max="9" width="12.44140625" customWidth="1"/>
    <col min="10" max="10" width="14.109375" customWidth="1"/>
    <col min="11" max="11" width="14" customWidth="1"/>
    <col min="12" max="12" width="13.44140625" customWidth="1"/>
    <col min="13" max="15" width="13.109375" customWidth="1"/>
    <col min="16" max="18" width="13.88671875" customWidth="1"/>
    <col min="19" max="21" width="13.5546875" customWidth="1"/>
    <col min="22" max="22" width="13.44140625" customWidth="1"/>
    <col min="23" max="23" width="13.6640625" customWidth="1"/>
    <col min="24" max="24" width="14.5546875" customWidth="1"/>
    <col min="25" max="29" width="12.109375" hidden="1" customWidth="1"/>
    <col min="30" max="30" width="15.33203125" customWidth="1"/>
    <col min="31" max="31" width="14.88671875" customWidth="1"/>
    <col min="32" max="32" width="15.109375" customWidth="1"/>
    <col min="33" max="33" width="10" customWidth="1"/>
    <col min="34" max="34" width="4.33203125" customWidth="1"/>
    <col min="35" max="35" width="4" customWidth="1"/>
    <col min="36" max="37" width="12.109375" customWidth="1"/>
    <col min="38" max="38" width="13.33203125" customWidth="1"/>
    <col min="39" max="39" width="2.88671875" customWidth="1"/>
    <col min="40" max="40" width="4" customWidth="1"/>
    <col min="41" max="45" width="11.44140625" customWidth="1"/>
  </cols>
  <sheetData>
    <row r="2" spans="2:42">
      <c r="B2" s="277" t="s">
        <v>298</v>
      </c>
      <c r="C2" s="27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277"/>
      <c r="AH2" s="37"/>
      <c r="AI2" s="37"/>
      <c r="AJ2" s="37"/>
      <c r="AK2" s="37"/>
      <c r="AL2" s="37"/>
      <c r="AM2" s="37"/>
      <c r="AN2" s="37"/>
      <c r="AO2" s="37"/>
      <c r="AP2" s="37"/>
    </row>
    <row r="3" spans="2:42" ht="15" thickBot="1">
      <c r="B3" s="277" t="s">
        <v>297</v>
      </c>
      <c r="C3" s="277"/>
      <c r="J3" s="293"/>
      <c r="K3" s="293"/>
      <c r="L3" s="293"/>
      <c r="M3" s="37"/>
      <c r="N3" s="37"/>
      <c r="O3" s="37"/>
      <c r="P3" s="37"/>
      <c r="Q3" s="37"/>
      <c r="R3" s="37"/>
      <c r="S3" s="37"/>
      <c r="T3" s="37"/>
      <c r="U3" s="37"/>
      <c r="V3" s="37"/>
      <c r="W3" s="37"/>
      <c r="X3" s="37"/>
      <c r="Y3" s="37"/>
      <c r="Z3" s="37"/>
      <c r="AA3" s="37"/>
      <c r="AB3" s="37"/>
      <c r="AC3" s="37"/>
      <c r="AD3" s="37"/>
      <c r="AE3" s="37"/>
      <c r="AF3" s="37"/>
      <c r="AG3" s="277"/>
      <c r="AH3" s="37"/>
      <c r="AI3" s="37"/>
      <c r="AJ3" s="37"/>
      <c r="AK3" s="37"/>
      <c r="AL3" s="37"/>
      <c r="AM3" s="37"/>
      <c r="AN3" s="37"/>
      <c r="AO3" s="37"/>
      <c r="AP3" s="37"/>
    </row>
    <row r="4" spans="2:42" s="276" customFormat="1" ht="18" customHeight="1" thickBot="1">
      <c r="B4" s="537" t="s">
        <v>296</v>
      </c>
      <c r="C4" s="537" t="s">
        <v>299</v>
      </c>
      <c r="D4" s="539">
        <v>46023</v>
      </c>
      <c r="E4" s="539"/>
      <c r="F4" s="539"/>
      <c r="G4" s="539">
        <v>46054</v>
      </c>
      <c r="H4" s="539"/>
      <c r="I4" s="539"/>
      <c r="J4" s="539">
        <v>46082</v>
      </c>
      <c r="K4" s="539"/>
      <c r="L4" s="539"/>
      <c r="M4" s="539">
        <v>46113</v>
      </c>
      <c r="N4" s="539"/>
      <c r="O4" s="539"/>
      <c r="P4" s="539">
        <v>46143</v>
      </c>
      <c r="Q4" s="539"/>
      <c r="R4" s="539"/>
      <c r="S4" s="539">
        <v>46174</v>
      </c>
      <c r="T4" s="539"/>
      <c r="U4" s="539"/>
      <c r="V4" s="539">
        <v>46204</v>
      </c>
      <c r="W4" s="539"/>
      <c r="X4" s="539"/>
      <c r="Y4" s="349">
        <v>46235</v>
      </c>
      <c r="Z4" s="349">
        <v>46266</v>
      </c>
      <c r="AA4" s="349">
        <v>46296</v>
      </c>
      <c r="AB4" s="349">
        <v>46327</v>
      </c>
      <c r="AC4" s="349">
        <v>46357</v>
      </c>
      <c r="AD4" s="539" t="s">
        <v>300</v>
      </c>
      <c r="AE4" s="539"/>
      <c r="AF4" s="539"/>
      <c r="AG4" s="536" t="s">
        <v>299</v>
      </c>
      <c r="AH4" s="296"/>
      <c r="AI4" s="296"/>
      <c r="AJ4" s="296"/>
      <c r="AK4" s="296"/>
      <c r="AL4" s="296"/>
    </row>
    <row r="5" spans="2:42" s="276" customFormat="1" ht="18" customHeight="1" thickBot="1">
      <c r="B5" s="538"/>
      <c r="C5" s="538"/>
      <c r="D5" s="349" t="s">
        <v>321</v>
      </c>
      <c r="E5" s="349" t="s">
        <v>309</v>
      </c>
      <c r="F5" s="349" t="s">
        <v>115</v>
      </c>
      <c r="G5" s="349" t="s">
        <v>321</v>
      </c>
      <c r="H5" s="349" t="s">
        <v>309</v>
      </c>
      <c r="I5" s="349" t="s">
        <v>115</v>
      </c>
      <c r="J5" s="349" t="s">
        <v>321</v>
      </c>
      <c r="K5" s="349" t="s">
        <v>309</v>
      </c>
      <c r="L5" s="349" t="s">
        <v>115</v>
      </c>
      <c r="M5" s="349" t="s">
        <v>321</v>
      </c>
      <c r="N5" s="349" t="s">
        <v>309</v>
      </c>
      <c r="O5" s="349" t="s">
        <v>115</v>
      </c>
      <c r="P5" s="349" t="s">
        <v>321</v>
      </c>
      <c r="Q5" s="349" t="s">
        <v>309</v>
      </c>
      <c r="R5" s="349" t="s">
        <v>115</v>
      </c>
      <c r="S5" s="349" t="s">
        <v>321</v>
      </c>
      <c r="T5" s="349" t="s">
        <v>309</v>
      </c>
      <c r="U5" s="349" t="s">
        <v>115</v>
      </c>
      <c r="V5" s="349" t="s">
        <v>321</v>
      </c>
      <c r="W5" s="349" t="s">
        <v>309</v>
      </c>
      <c r="X5" s="349" t="s">
        <v>115</v>
      </c>
      <c r="Y5" s="349"/>
      <c r="Z5" s="349"/>
      <c r="AA5" s="349"/>
      <c r="AB5" s="349"/>
      <c r="AC5" s="349"/>
      <c r="AD5" s="349" t="s">
        <v>321</v>
      </c>
      <c r="AE5" s="349" t="s">
        <v>309</v>
      </c>
      <c r="AF5" s="349" t="s">
        <v>115</v>
      </c>
      <c r="AG5" s="536"/>
      <c r="AH5" s="296"/>
      <c r="AI5" s="296"/>
      <c r="AJ5" s="296"/>
      <c r="AK5" s="296"/>
      <c r="AL5" s="296"/>
    </row>
    <row r="6" spans="2:42" ht="18" customHeight="1" thickBot="1">
      <c r="B6" s="330">
        <v>1</v>
      </c>
      <c r="C6" s="345" t="s">
        <v>184</v>
      </c>
      <c r="D6" s="346">
        <f>'IS-All'!E18</f>
        <v>2473400</v>
      </c>
      <c r="E6" s="283">
        <f>'IS-All'!E57</f>
        <v>8001600</v>
      </c>
      <c r="F6" s="347">
        <f t="shared" ref="F6:F25" si="0">IF(D6="","",D6-E6)</f>
        <v>-5528200</v>
      </c>
      <c r="G6" s="346">
        <f>'IS-All'!E81</f>
        <v>3507000</v>
      </c>
      <c r="H6" s="283">
        <f>'IS-All'!E125</f>
        <v>9203500</v>
      </c>
      <c r="I6" s="347">
        <f t="shared" ref="I6:I25" si="1">IF(G6="","",G6-H6)</f>
        <v>-5696500</v>
      </c>
      <c r="J6" s="346">
        <f>'IS-All'!E150</f>
        <v>4473300</v>
      </c>
      <c r="K6" s="283">
        <f>'IS-All'!E200</f>
        <v>9437000</v>
      </c>
      <c r="L6" s="347">
        <f t="shared" ref="L6:L25" si="2">IF(J6="","",J6-K6)</f>
        <v>-4963700</v>
      </c>
      <c r="M6" s="346">
        <f>'IS-All'!E226</f>
        <v>2459000</v>
      </c>
      <c r="N6" s="283">
        <f>'IS-All'!E281</f>
        <v>7244800</v>
      </c>
      <c r="O6" s="347">
        <f t="shared" ref="O6:O25" si="3">IF(M6="","",M6-N6)</f>
        <v>-4785800</v>
      </c>
      <c r="P6" s="346">
        <f>'IS-All'!E309</f>
        <v>3831050</v>
      </c>
      <c r="Q6" s="283">
        <f>'IS-All'!E367</f>
        <v>5884400</v>
      </c>
      <c r="R6" s="347">
        <f t="shared" ref="R6:R25" si="4">IF(P6="","",P6-Q6)</f>
        <v>-2053350</v>
      </c>
      <c r="S6" s="346">
        <f>'IS-All'!E413</f>
        <v>5298400</v>
      </c>
      <c r="T6" s="283">
        <f>'IS-All'!E474</f>
        <v>6466700</v>
      </c>
      <c r="U6" s="347">
        <f t="shared" ref="U6:U25" si="5">IF(S6="","",S6-T6)</f>
        <v>-1168300</v>
      </c>
      <c r="V6" s="346">
        <f>'IS-All'!E504</f>
        <v>8129700</v>
      </c>
      <c r="W6" s="283">
        <f>'IS-All'!E568</f>
        <v>8069500</v>
      </c>
      <c r="X6" s="347">
        <f t="shared" ref="X6:X25" si="6">IF(V6="","",V6-W6)</f>
        <v>60200</v>
      </c>
      <c r="Y6" s="348"/>
      <c r="Z6" s="348"/>
      <c r="AA6" s="348"/>
      <c r="AB6" s="348"/>
      <c r="AC6" s="348"/>
      <c r="AD6" s="346">
        <f t="shared" ref="AD6:AD24" si="7">D6+G6+J6+M6+P6+S6+V6</f>
        <v>30171850</v>
      </c>
      <c r="AE6" s="283">
        <f t="shared" ref="AE6:AE24" si="8">E6+H6+K6+N6+Q6+T6+W6</f>
        <v>54307500</v>
      </c>
      <c r="AF6" s="347">
        <f t="shared" ref="AF6:AF24" si="9">AD6-AE6</f>
        <v>-24135650</v>
      </c>
      <c r="AG6" s="350" t="s">
        <v>184</v>
      </c>
      <c r="AH6" s="37"/>
      <c r="AI6" s="37"/>
      <c r="AJ6" s="37"/>
      <c r="AK6" s="37"/>
      <c r="AL6" s="37"/>
    </row>
    <row r="7" spans="2:42" ht="18" customHeight="1" thickBot="1">
      <c r="B7" s="326">
        <f t="shared" ref="B7:B24" si="10">B6+1</f>
        <v>2</v>
      </c>
      <c r="C7" s="323" t="s">
        <v>185</v>
      </c>
      <c r="D7" s="339">
        <f>'IS-All'!F18</f>
        <v>2190200</v>
      </c>
      <c r="E7" s="285">
        <f>'IS-All'!F57</f>
        <v>8587926</v>
      </c>
      <c r="F7" s="340">
        <f t="shared" si="0"/>
        <v>-6397726</v>
      </c>
      <c r="G7" s="339">
        <f>'IS-All'!F81</f>
        <v>6932300</v>
      </c>
      <c r="H7" s="285">
        <f>'IS-All'!F125</f>
        <v>8068926</v>
      </c>
      <c r="I7" s="340">
        <f t="shared" si="1"/>
        <v>-1136626</v>
      </c>
      <c r="J7" s="339">
        <f>'IS-All'!F150</f>
        <v>7118700</v>
      </c>
      <c r="K7" s="285">
        <f>'IS-All'!F200</f>
        <v>10668626</v>
      </c>
      <c r="L7" s="340">
        <f t="shared" si="2"/>
        <v>-3549926</v>
      </c>
      <c r="M7" s="339">
        <f>'IS-All'!F226</f>
        <v>4955000</v>
      </c>
      <c r="N7" s="285">
        <f>'IS-All'!F281</f>
        <v>7894708</v>
      </c>
      <c r="O7" s="340">
        <f t="shared" si="3"/>
        <v>-2939708</v>
      </c>
      <c r="P7" s="339">
        <f>'IS-All'!F309</f>
        <v>8186700</v>
      </c>
      <c r="Q7" s="285">
        <f>'IS-All'!F367</f>
        <v>9350820</v>
      </c>
      <c r="R7" s="340">
        <f t="shared" si="4"/>
        <v>-1164120</v>
      </c>
      <c r="S7" s="339">
        <f>'IS-All'!F413</f>
        <v>7533500</v>
      </c>
      <c r="T7" s="285">
        <f>'IS-All'!F474</f>
        <v>12175698</v>
      </c>
      <c r="U7" s="340">
        <f t="shared" si="5"/>
        <v>-4642198</v>
      </c>
      <c r="V7" s="339">
        <f>'IS-All'!F504</f>
        <v>10366200</v>
      </c>
      <c r="W7" s="285">
        <f>'IS-All'!F568</f>
        <v>11541798</v>
      </c>
      <c r="X7" s="340">
        <f t="shared" si="6"/>
        <v>-1175598</v>
      </c>
      <c r="Y7" s="305"/>
      <c r="Z7" s="305"/>
      <c r="AA7" s="305"/>
      <c r="AB7" s="305"/>
      <c r="AC7" s="305"/>
      <c r="AD7" s="346">
        <f t="shared" si="7"/>
        <v>47282600</v>
      </c>
      <c r="AE7" s="283">
        <f t="shared" si="8"/>
        <v>68288502</v>
      </c>
      <c r="AF7" s="340">
        <f t="shared" si="9"/>
        <v>-21005902</v>
      </c>
      <c r="AG7" s="351" t="s">
        <v>185</v>
      </c>
      <c r="AH7" s="37"/>
      <c r="AI7" s="37"/>
      <c r="AJ7" s="37"/>
      <c r="AK7" s="37"/>
      <c r="AL7" s="37"/>
    </row>
    <row r="8" spans="2:42" ht="18" customHeight="1" thickBot="1">
      <c r="B8" s="326">
        <f t="shared" si="10"/>
        <v>3</v>
      </c>
      <c r="C8" s="323" t="s">
        <v>186</v>
      </c>
      <c r="D8" s="339">
        <f>'IS-All'!G18</f>
        <v>3882800</v>
      </c>
      <c r="E8" s="285">
        <f>'IS-All'!G57</f>
        <v>7045920</v>
      </c>
      <c r="F8" s="340">
        <f t="shared" si="0"/>
        <v>-3163120</v>
      </c>
      <c r="G8" s="339">
        <f>'IS-All'!G81</f>
        <v>6800500</v>
      </c>
      <c r="H8" s="285">
        <f>'IS-All'!G125</f>
        <v>7349520</v>
      </c>
      <c r="I8" s="340">
        <f t="shared" si="1"/>
        <v>-549020</v>
      </c>
      <c r="J8" s="339">
        <f>'IS-All'!G150</f>
        <v>17286500</v>
      </c>
      <c r="K8" s="285">
        <f>'IS-All'!G200</f>
        <v>15243120</v>
      </c>
      <c r="L8" s="340">
        <f t="shared" si="2"/>
        <v>2043380</v>
      </c>
      <c r="M8" s="339">
        <f>'IS-All'!G226</f>
        <v>19271200</v>
      </c>
      <c r="N8" s="285">
        <f>'IS-All'!G281</f>
        <v>15826353</v>
      </c>
      <c r="O8" s="340">
        <f t="shared" si="3"/>
        <v>3444847</v>
      </c>
      <c r="P8" s="339">
        <f>'IS-All'!G309</f>
        <v>17573900</v>
      </c>
      <c r="Q8" s="285">
        <f>'IS-All'!G367</f>
        <v>17601556</v>
      </c>
      <c r="R8" s="340">
        <f t="shared" si="4"/>
        <v>-27656</v>
      </c>
      <c r="S8" s="339">
        <f>'IS-All'!G413</f>
        <v>20625800</v>
      </c>
      <c r="T8" s="285">
        <f>'IS-All'!G474</f>
        <v>16717600</v>
      </c>
      <c r="U8" s="340">
        <f t="shared" si="5"/>
        <v>3908200</v>
      </c>
      <c r="V8" s="339">
        <f>'IS-All'!G504</f>
        <v>24226200</v>
      </c>
      <c r="W8" s="285">
        <f>'IS-All'!G568</f>
        <v>17674544</v>
      </c>
      <c r="X8" s="340">
        <f t="shared" si="6"/>
        <v>6551656</v>
      </c>
      <c r="Y8" s="305"/>
      <c r="Z8" s="305"/>
      <c r="AA8" s="305"/>
      <c r="AB8" s="305"/>
      <c r="AC8" s="305"/>
      <c r="AD8" s="346">
        <f t="shared" si="7"/>
        <v>109666900</v>
      </c>
      <c r="AE8" s="283">
        <f t="shared" si="8"/>
        <v>97458613</v>
      </c>
      <c r="AF8" s="340">
        <f t="shared" si="9"/>
        <v>12208287</v>
      </c>
      <c r="AG8" s="351" t="s">
        <v>186</v>
      </c>
      <c r="AH8" s="37"/>
      <c r="AI8" s="37"/>
      <c r="AJ8" s="37"/>
      <c r="AK8" s="37"/>
      <c r="AL8" s="37"/>
    </row>
    <row r="9" spans="2:42" ht="18" customHeight="1" thickBot="1">
      <c r="B9" s="326">
        <f t="shared" si="10"/>
        <v>4</v>
      </c>
      <c r="C9" s="323" t="s">
        <v>187</v>
      </c>
      <c r="D9" s="339">
        <f>'IS-All'!H18</f>
        <v>4649600</v>
      </c>
      <c r="E9" s="285">
        <f>'IS-All'!H57</f>
        <v>10230976</v>
      </c>
      <c r="F9" s="340">
        <f t="shared" si="0"/>
        <v>-5581376</v>
      </c>
      <c r="G9" s="339">
        <f>'IS-All'!H81</f>
        <v>13074400</v>
      </c>
      <c r="H9" s="285">
        <f>'IS-All'!H125</f>
        <v>12312676</v>
      </c>
      <c r="I9" s="340">
        <f t="shared" si="1"/>
        <v>761724</v>
      </c>
      <c r="J9" s="339">
        <f>'IS-All'!H150</f>
        <v>21674500</v>
      </c>
      <c r="K9" s="285">
        <f>'IS-All'!H200</f>
        <v>20088676</v>
      </c>
      <c r="L9" s="340">
        <f t="shared" si="2"/>
        <v>1585824</v>
      </c>
      <c r="M9" s="339">
        <f>'IS-All'!H226</f>
        <v>27087200</v>
      </c>
      <c r="N9" s="285">
        <f>'IS-All'!H281</f>
        <v>25630976</v>
      </c>
      <c r="O9" s="340">
        <f t="shared" si="3"/>
        <v>1456224</v>
      </c>
      <c r="P9" s="339">
        <f>'IS-All'!H309</f>
        <v>24407900</v>
      </c>
      <c r="Q9" s="285">
        <f>'IS-All'!H367</f>
        <v>20370776</v>
      </c>
      <c r="R9" s="340">
        <f t="shared" si="4"/>
        <v>4037124</v>
      </c>
      <c r="S9" s="339">
        <f>'IS-All'!H413</f>
        <v>27020800</v>
      </c>
      <c r="T9" s="285">
        <f>'IS-All'!H474</f>
        <v>19352972</v>
      </c>
      <c r="U9" s="340">
        <f t="shared" si="5"/>
        <v>7667828</v>
      </c>
      <c r="V9" s="339">
        <f>'IS-All'!H504</f>
        <v>34733300</v>
      </c>
      <c r="W9" s="285">
        <f>'IS-All'!H568</f>
        <v>19363500</v>
      </c>
      <c r="X9" s="340">
        <f t="shared" si="6"/>
        <v>15369800</v>
      </c>
      <c r="Y9" s="305"/>
      <c r="Z9" s="305"/>
      <c r="AA9" s="305"/>
      <c r="AB9" s="305"/>
      <c r="AC9" s="305"/>
      <c r="AD9" s="346">
        <f t="shared" si="7"/>
        <v>152647700</v>
      </c>
      <c r="AE9" s="283">
        <f t="shared" si="8"/>
        <v>127350552</v>
      </c>
      <c r="AF9" s="340">
        <f t="shared" si="9"/>
        <v>25297148</v>
      </c>
      <c r="AG9" s="351" t="s">
        <v>187</v>
      </c>
      <c r="AH9" s="37"/>
      <c r="AI9" s="37"/>
      <c r="AJ9" s="37"/>
      <c r="AK9" s="37"/>
      <c r="AL9" s="37"/>
    </row>
    <row r="10" spans="2:42" ht="18" customHeight="1" thickBot="1">
      <c r="B10" s="326">
        <f t="shared" si="10"/>
        <v>5</v>
      </c>
      <c r="C10" s="323" t="s">
        <v>188</v>
      </c>
      <c r="D10" s="339">
        <f>'IS-All'!I18</f>
        <v>2893200</v>
      </c>
      <c r="E10" s="285">
        <f>'IS-All'!I57</f>
        <v>14360242</v>
      </c>
      <c r="F10" s="340">
        <f t="shared" si="0"/>
        <v>-11467042</v>
      </c>
      <c r="G10" s="339">
        <f>'IS-All'!I81</f>
        <v>12489500</v>
      </c>
      <c r="H10" s="285">
        <f>'IS-All'!I125</f>
        <v>13707142</v>
      </c>
      <c r="I10" s="340">
        <f t="shared" si="1"/>
        <v>-1217642</v>
      </c>
      <c r="J10" s="339">
        <f>'IS-All'!I150</f>
        <v>27267500</v>
      </c>
      <c r="K10" s="285">
        <f>'IS-All'!I200</f>
        <v>22424742</v>
      </c>
      <c r="L10" s="340">
        <f t="shared" si="2"/>
        <v>4842758</v>
      </c>
      <c r="M10" s="339">
        <f>'IS-All'!I226</f>
        <v>23737400</v>
      </c>
      <c r="N10" s="285">
        <f>'IS-All'!I281</f>
        <v>22204142</v>
      </c>
      <c r="O10" s="340">
        <f t="shared" si="3"/>
        <v>1533258</v>
      </c>
      <c r="P10" s="339">
        <f>'IS-All'!I309</f>
        <v>22921000</v>
      </c>
      <c r="Q10" s="285">
        <f>'IS-All'!I367</f>
        <v>19757542</v>
      </c>
      <c r="R10" s="340">
        <f t="shared" si="4"/>
        <v>3163458</v>
      </c>
      <c r="S10" s="339">
        <f>'IS-All'!I413</f>
        <v>23603900</v>
      </c>
      <c r="T10" s="285">
        <f>'IS-All'!I474</f>
        <v>18686138</v>
      </c>
      <c r="U10" s="340">
        <f t="shared" si="5"/>
        <v>4917762</v>
      </c>
      <c r="V10" s="339">
        <f>'IS-All'!I504</f>
        <v>30936600</v>
      </c>
      <c r="W10" s="285">
        <f>'IS-All'!I568</f>
        <v>18482038</v>
      </c>
      <c r="X10" s="340">
        <f t="shared" si="6"/>
        <v>12454562</v>
      </c>
      <c r="Y10" s="305"/>
      <c r="Z10" s="305"/>
      <c r="AA10" s="305"/>
      <c r="AB10" s="305"/>
      <c r="AC10" s="305"/>
      <c r="AD10" s="346">
        <f t="shared" si="7"/>
        <v>143849100</v>
      </c>
      <c r="AE10" s="283">
        <f t="shared" si="8"/>
        <v>129621986</v>
      </c>
      <c r="AF10" s="340">
        <f t="shared" si="9"/>
        <v>14227114</v>
      </c>
      <c r="AG10" s="351" t="s">
        <v>188</v>
      </c>
      <c r="AH10" s="37"/>
      <c r="AI10" s="37"/>
      <c r="AJ10" s="37"/>
      <c r="AK10" s="37"/>
      <c r="AL10" s="37"/>
    </row>
    <row r="11" spans="2:42" ht="18" customHeight="1" thickBot="1">
      <c r="B11" s="326">
        <f t="shared" si="10"/>
        <v>6</v>
      </c>
      <c r="C11" s="323" t="s">
        <v>189</v>
      </c>
      <c r="D11" s="339">
        <f>'IS-All'!J18</f>
        <v>7149600</v>
      </c>
      <c r="E11" s="285">
        <f>'IS-All'!J57</f>
        <v>13285300</v>
      </c>
      <c r="F11" s="340">
        <f t="shared" si="0"/>
        <v>-6135700</v>
      </c>
      <c r="G11" s="339">
        <f>'IS-All'!J81</f>
        <v>14646000</v>
      </c>
      <c r="H11" s="285">
        <f>'IS-All'!J125</f>
        <v>12737900</v>
      </c>
      <c r="I11" s="340">
        <f t="shared" si="1"/>
        <v>1908100</v>
      </c>
      <c r="J11" s="339">
        <f>'IS-All'!J150</f>
        <v>24323700</v>
      </c>
      <c r="K11" s="285">
        <f>'IS-All'!J200</f>
        <v>21506000</v>
      </c>
      <c r="L11" s="340">
        <f t="shared" si="2"/>
        <v>2817700</v>
      </c>
      <c r="M11" s="339">
        <f>'IS-All'!J226</f>
        <v>21971200</v>
      </c>
      <c r="N11" s="285">
        <f>'IS-All'!J281</f>
        <v>18340500</v>
      </c>
      <c r="O11" s="340">
        <f t="shared" si="3"/>
        <v>3630700</v>
      </c>
      <c r="P11" s="339">
        <f>'IS-All'!J309</f>
        <v>24459400</v>
      </c>
      <c r="Q11" s="285">
        <f>'IS-All'!J367</f>
        <v>16047300</v>
      </c>
      <c r="R11" s="340">
        <f t="shared" si="4"/>
        <v>8412100</v>
      </c>
      <c r="S11" s="339">
        <f>'IS-All'!J413</f>
        <v>30616300</v>
      </c>
      <c r="T11" s="285">
        <f>'IS-All'!J474</f>
        <v>19669000</v>
      </c>
      <c r="U11" s="340">
        <f t="shared" si="5"/>
        <v>10947300</v>
      </c>
      <c r="V11" s="339">
        <f>'IS-All'!J504</f>
        <v>41260600</v>
      </c>
      <c r="W11" s="285">
        <f>'IS-All'!J568</f>
        <v>24019700</v>
      </c>
      <c r="X11" s="340">
        <f t="shared" si="6"/>
        <v>17240900</v>
      </c>
      <c r="Y11" s="305"/>
      <c r="Z11" s="305"/>
      <c r="AA11" s="305"/>
      <c r="AB11" s="305"/>
      <c r="AC11" s="305"/>
      <c r="AD11" s="346">
        <f t="shared" si="7"/>
        <v>164426800</v>
      </c>
      <c r="AE11" s="283">
        <f t="shared" si="8"/>
        <v>125605700</v>
      </c>
      <c r="AF11" s="340">
        <f t="shared" si="9"/>
        <v>38821100</v>
      </c>
      <c r="AG11" s="351" t="s">
        <v>189</v>
      </c>
      <c r="AH11" s="37"/>
      <c r="AI11" s="37"/>
      <c r="AJ11" s="37"/>
      <c r="AK11" s="37"/>
      <c r="AL11" s="37"/>
    </row>
    <row r="12" spans="2:42" ht="18" customHeight="1" thickBot="1">
      <c r="B12" s="326">
        <f t="shared" si="10"/>
        <v>7</v>
      </c>
      <c r="C12" s="323" t="s">
        <v>190</v>
      </c>
      <c r="D12" s="339">
        <f>'IS-All'!K18</f>
        <v>4386400</v>
      </c>
      <c r="E12" s="285">
        <f>'IS-All'!K57</f>
        <v>10260792</v>
      </c>
      <c r="F12" s="340">
        <f t="shared" si="0"/>
        <v>-5874392</v>
      </c>
      <c r="G12" s="339">
        <f>'IS-All'!K81</f>
        <v>9627000</v>
      </c>
      <c r="H12" s="285">
        <f>'IS-All'!K125</f>
        <v>10461292</v>
      </c>
      <c r="I12" s="340">
        <f t="shared" si="1"/>
        <v>-834292</v>
      </c>
      <c r="J12" s="339">
        <f>'IS-All'!K150</f>
        <v>22933500</v>
      </c>
      <c r="K12" s="285">
        <f>'IS-All'!K200</f>
        <v>12253392</v>
      </c>
      <c r="L12" s="340">
        <f t="shared" si="2"/>
        <v>10680108</v>
      </c>
      <c r="M12" s="339">
        <f>'IS-All'!K226</f>
        <v>24156000</v>
      </c>
      <c r="N12" s="285">
        <f>'IS-All'!K281</f>
        <v>14234792</v>
      </c>
      <c r="O12" s="340">
        <f t="shared" si="3"/>
        <v>9921208</v>
      </c>
      <c r="P12" s="339">
        <f>'IS-All'!K309</f>
        <v>25217000</v>
      </c>
      <c r="Q12" s="285">
        <f>'IS-All'!K367</f>
        <v>13860167</v>
      </c>
      <c r="R12" s="340">
        <f t="shared" si="4"/>
        <v>11356833</v>
      </c>
      <c r="S12" s="339">
        <f>'IS-All'!K413</f>
        <v>24971300</v>
      </c>
      <c r="T12" s="285">
        <f>'IS-All'!K474</f>
        <v>14077325</v>
      </c>
      <c r="U12" s="340">
        <f t="shared" si="5"/>
        <v>10893975</v>
      </c>
      <c r="V12" s="339">
        <f>'IS-All'!K504</f>
        <v>36647800</v>
      </c>
      <c r="W12" s="285">
        <f>'IS-All'!K568</f>
        <v>19421700</v>
      </c>
      <c r="X12" s="340">
        <f t="shared" si="6"/>
        <v>17226100</v>
      </c>
      <c r="Y12" s="305"/>
      <c r="Z12" s="305"/>
      <c r="AA12" s="305"/>
      <c r="AB12" s="305"/>
      <c r="AC12" s="305"/>
      <c r="AD12" s="346">
        <f t="shared" si="7"/>
        <v>147939000</v>
      </c>
      <c r="AE12" s="283">
        <f t="shared" si="8"/>
        <v>94569460</v>
      </c>
      <c r="AF12" s="340">
        <f t="shared" si="9"/>
        <v>53369540</v>
      </c>
      <c r="AG12" s="351" t="s">
        <v>190</v>
      </c>
      <c r="AH12" s="37"/>
      <c r="AI12" s="37"/>
      <c r="AJ12" s="37"/>
      <c r="AK12" s="37"/>
      <c r="AL12" s="37"/>
    </row>
    <row r="13" spans="2:42" ht="18" customHeight="1" thickBot="1">
      <c r="B13" s="326">
        <f t="shared" si="10"/>
        <v>8</v>
      </c>
      <c r="C13" s="323" t="s">
        <v>191</v>
      </c>
      <c r="D13" s="339">
        <f>'IS-All'!L18</f>
        <v>4820300</v>
      </c>
      <c r="E13" s="285">
        <f>'IS-All'!L57</f>
        <v>7908875</v>
      </c>
      <c r="F13" s="340">
        <f t="shared" si="0"/>
        <v>-3088575</v>
      </c>
      <c r="G13" s="339">
        <f>'IS-All'!L81</f>
        <v>11740100</v>
      </c>
      <c r="H13" s="285">
        <f>'IS-All'!L125</f>
        <v>7459975</v>
      </c>
      <c r="I13" s="340">
        <f t="shared" si="1"/>
        <v>4280125</v>
      </c>
      <c r="J13" s="339">
        <f>'IS-All'!L150</f>
        <v>12985400</v>
      </c>
      <c r="K13" s="285">
        <f>'IS-All'!L200</f>
        <v>15357775</v>
      </c>
      <c r="L13" s="340">
        <f t="shared" si="2"/>
        <v>-2372375</v>
      </c>
      <c r="M13" s="339">
        <f>'IS-All'!L226</f>
        <v>14028700</v>
      </c>
      <c r="N13" s="285">
        <f>'IS-All'!L281</f>
        <v>22571074</v>
      </c>
      <c r="O13" s="340">
        <f t="shared" si="3"/>
        <v>-8542374</v>
      </c>
      <c r="P13" s="339">
        <f>'IS-All'!L309</f>
        <v>14032600</v>
      </c>
      <c r="Q13" s="285">
        <f>'IS-All'!L367</f>
        <v>18194975</v>
      </c>
      <c r="R13" s="340">
        <f t="shared" si="4"/>
        <v>-4162375</v>
      </c>
      <c r="S13" s="339">
        <f>'IS-All'!L413</f>
        <v>31171800</v>
      </c>
      <c r="T13" s="285">
        <f>'IS-All'!L474</f>
        <v>23464475</v>
      </c>
      <c r="U13" s="340">
        <f t="shared" si="5"/>
        <v>7707325</v>
      </c>
      <c r="V13" s="339">
        <f>'IS-All'!L504</f>
        <v>53966000</v>
      </c>
      <c r="W13" s="285">
        <f>'IS-All'!L568</f>
        <v>25528500</v>
      </c>
      <c r="X13" s="340">
        <f t="shared" si="6"/>
        <v>28437500</v>
      </c>
      <c r="Y13" s="305"/>
      <c r="Z13" s="305"/>
      <c r="AA13" s="305"/>
      <c r="AB13" s="305"/>
      <c r="AC13" s="305"/>
      <c r="AD13" s="346">
        <f t="shared" si="7"/>
        <v>142744900</v>
      </c>
      <c r="AE13" s="283">
        <f t="shared" si="8"/>
        <v>120485649</v>
      </c>
      <c r="AF13" s="340">
        <f t="shared" si="9"/>
        <v>22259251</v>
      </c>
      <c r="AG13" s="351" t="s">
        <v>191</v>
      </c>
      <c r="AH13" s="37"/>
      <c r="AI13" s="37"/>
      <c r="AJ13" s="37"/>
      <c r="AK13" s="37"/>
      <c r="AL13" s="37"/>
    </row>
    <row r="14" spans="2:42" ht="18" customHeight="1" thickBot="1">
      <c r="B14" s="326">
        <f t="shared" si="10"/>
        <v>9</v>
      </c>
      <c r="C14" s="323" t="s">
        <v>272</v>
      </c>
      <c r="D14" s="339">
        <f>'IS-All'!M18</f>
        <v>0</v>
      </c>
      <c r="E14" s="285">
        <f>'IS-All'!M57</f>
        <v>175979</v>
      </c>
      <c r="F14" s="340">
        <f t="shared" si="0"/>
        <v>-175979</v>
      </c>
      <c r="G14" s="339">
        <f>'IS-All'!M81</f>
        <v>0</v>
      </c>
      <c r="H14" s="285">
        <f>'IS-All'!M125</f>
        <v>0</v>
      </c>
      <c r="I14" s="340">
        <f t="shared" si="1"/>
        <v>0</v>
      </c>
      <c r="J14" s="339">
        <f>'IS-All'!M150</f>
        <v>100</v>
      </c>
      <c r="K14" s="285">
        <f>'IS-All'!M200</f>
        <v>351958</v>
      </c>
      <c r="L14" s="340">
        <f t="shared" si="2"/>
        <v>-351858</v>
      </c>
      <c r="M14" s="339">
        <f>'IS-All'!M226</f>
        <v>100</v>
      </c>
      <c r="N14" s="285">
        <f>'IS-All'!M281</f>
        <v>175979</v>
      </c>
      <c r="O14" s="340">
        <f t="shared" si="3"/>
        <v>-175879</v>
      </c>
      <c r="P14" s="339">
        <f>'IS-All'!M309</f>
        <v>100</v>
      </c>
      <c r="Q14" s="285">
        <f>'IS-All'!M367</f>
        <v>175979</v>
      </c>
      <c r="R14" s="340">
        <f t="shared" si="4"/>
        <v>-175879</v>
      </c>
      <c r="S14" s="339">
        <f>'IS-All'!M413</f>
        <v>9388900</v>
      </c>
      <c r="T14" s="285">
        <f>'IS-All'!M474</f>
        <v>14804779</v>
      </c>
      <c r="U14" s="340">
        <f t="shared" si="5"/>
        <v>-5415879</v>
      </c>
      <c r="V14" s="339">
        <f>'IS-All'!M504</f>
        <v>30873600</v>
      </c>
      <c r="W14" s="285">
        <f>'IS-All'!M568</f>
        <v>17484579</v>
      </c>
      <c r="X14" s="340">
        <f t="shared" si="6"/>
        <v>13389021</v>
      </c>
      <c r="Y14" s="305"/>
      <c r="Z14" s="305"/>
      <c r="AA14" s="305"/>
      <c r="AB14" s="305"/>
      <c r="AC14" s="305"/>
      <c r="AD14" s="346">
        <f t="shared" si="7"/>
        <v>40262800</v>
      </c>
      <c r="AE14" s="283">
        <f t="shared" si="8"/>
        <v>33169253</v>
      </c>
      <c r="AF14" s="340">
        <f t="shared" si="9"/>
        <v>7093547</v>
      </c>
      <c r="AG14" s="351" t="s">
        <v>272</v>
      </c>
      <c r="AH14" s="37"/>
      <c r="AI14" s="37"/>
      <c r="AJ14" s="37"/>
      <c r="AK14" s="37"/>
      <c r="AL14" s="37"/>
    </row>
    <row r="15" spans="2:42" ht="18" customHeight="1" thickBot="1">
      <c r="B15" s="326">
        <f t="shared" si="10"/>
        <v>10</v>
      </c>
      <c r="C15" s="323" t="s">
        <v>192</v>
      </c>
      <c r="D15" s="339">
        <f>'IS-All'!N18</f>
        <v>5388400</v>
      </c>
      <c r="E15" s="285">
        <f>'IS-All'!N57</f>
        <v>15488950</v>
      </c>
      <c r="F15" s="340">
        <f t="shared" si="0"/>
        <v>-10100550</v>
      </c>
      <c r="G15" s="339">
        <f>'IS-All'!N81</f>
        <v>14395900</v>
      </c>
      <c r="H15" s="285">
        <f>'IS-All'!N125</f>
        <v>14759650</v>
      </c>
      <c r="I15" s="340">
        <f t="shared" si="1"/>
        <v>-363750</v>
      </c>
      <c r="J15" s="339">
        <f>'IS-All'!N150</f>
        <v>25332200</v>
      </c>
      <c r="K15" s="285">
        <f>'IS-All'!N200</f>
        <v>18374150</v>
      </c>
      <c r="L15" s="340">
        <f t="shared" si="2"/>
        <v>6958050</v>
      </c>
      <c r="M15" s="339">
        <f>'IS-All'!N226</f>
        <v>22973300</v>
      </c>
      <c r="N15" s="285">
        <f>'IS-All'!N281</f>
        <v>16886950</v>
      </c>
      <c r="O15" s="340">
        <f t="shared" si="3"/>
        <v>6086350</v>
      </c>
      <c r="P15" s="339">
        <f>'IS-All'!N309</f>
        <v>22912900</v>
      </c>
      <c r="Q15" s="285">
        <f>'IS-All'!N367</f>
        <v>17265450</v>
      </c>
      <c r="R15" s="340">
        <f t="shared" si="4"/>
        <v>5647450</v>
      </c>
      <c r="S15" s="339">
        <f>'IS-All'!N413</f>
        <v>31701500</v>
      </c>
      <c r="T15" s="285">
        <f>'IS-All'!N474</f>
        <v>20328550</v>
      </c>
      <c r="U15" s="340">
        <f t="shared" si="5"/>
        <v>11372950</v>
      </c>
      <c r="V15" s="339">
        <f>'IS-All'!N504</f>
        <v>45094600</v>
      </c>
      <c r="W15" s="285">
        <f>'IS-All'!N568</f>
        <v>22380350</v>
      </c>
      <c r="X15" s="340">
        <f t="shared" si="6"/>
        <v>22714250</v>
      </c>
      <c r="Y15" s="305"/>
      <c r="Z15" s="305"/>
      <c r="AA15" s="305"/>
      <c r="AB15" s="305"/>
      <c r="AC15" s="305"/>
      <c r="AD15" s="346">
        <f t="shared" si="7"/>
        <v>167798800</v>
      </c>
      <c r="AE15" s="283">
        <f t="shared" si="8"/>
        <v>125484050</v>
      </c>
      <c r="AF15" s="340">
        <f t="shared" si="9"/>
        <v>42314750</v>
      </c>
      <c r="AG15" s="351" t="s">
        <v>192</v>
      </c>
      <c r="AH15" s="37"/>
      <c r="AI15" s="37"/>
      <c r="AJ15" s="37"/>
      <c r="AK15" s="37"/>
      <c r="AL15" s="37"/>
    </row>
    <row r="16" spans="2:42" ht="18" customHeight="1" thickBot="1">
      <c r="B16" s="326">
        <f t="shared" si="10"/>
        <v>11</v>
      </c>
      <c r="C16" s="323" t="s">
        <v>193</v>
      </c>
      <c r="D16" s="339">
        <f>'IS-All'!O18</f>
        <v>3540700</v>
      </c>
      <c r="E16" s="285">
        <f>'IS-All'!O57</f>
        <v>10124512</v>
      </c>
      <c r="F16" s="340">
        <f t="shared" si="0"/>
        <v>-6583812</v>
      </c>
      <c r="G16" s="339">
        <f>'IS-All'!O81</f>
        <v>8218500</v>
      </c>
      <c r="H16" s="285">
        <f>'IS-All'!O125</f>
        <v>7349312</v>
      </c>
      <c r="I16" s="340">
        <f t="shared" si="1"/>
        <v>869188</v>
      </c>
      <c r="J16" s="339">
        <f>'IS-All'!O150</f>
        <v>20150500</v>
      </c>
      <c r="K16" s="285">
        <f>'IS-All'!O200</f>
        <v>11632912</v>
      </c>
      <c r="L16" s="340">
        <f t="shared" si="2"/>
        <v>8517588</v>
      </c>
      <c r="M16" s="339">
        <f>'IS-All'!O226</f>
        <v>19769300</v>
      </c>
      <c r="N16" s="285">
        <f>'IS-All'!O281</f>
        <v>9622612</v>
      </c>
      <c r="O16" s="340">
        <f t="shared" si="3"/>
        <v>10146688</v>
      </c>
      <c r="P16" s="339">
        <f>'IS-All'!O309</f>
        <v>19487600</v>
      </c>
      <c r="Q16" s="285">
        <f>'IS-All'!O367</f>
        <v>7782112</v>
      </c>
      <c r="R16" s="340">
        <f t="shared" si="4"/>
        <v>11705488</v>
      </c>
      <c r="S16" s="339">
        <f>'IS-All'!O413</f>
        <v>25883100</v>
      </c>
      <c r="T16" s="285">
        <f>'IS-All'!O474</f>
        <v>15669312</v>
      </c>
      <c r="U16" s="340">
        <f t="shared" si="5"/>
        <v>10213788</v>
      </c>
      <c r="V16" s="339">
        <f>'IS-All'!O504</f>
        <v>37574700</v>
      </c>
      <c r="W16" s="285">
        <f>'IS-All'!O568</f>
        <v>16874012</v>
      </c>
      <c r="X16" s="340">
        <f t="shared" si="6"/>
        <v>20700688</v>
      </c>
      <c r="Y16" s="305"/>
      <c r="Z16" s="305"/>
      <c r="AA16" s="305"/>
      <c r="AB16" s="305"/>
      <c r="AC16" s="305"/>
      <c r="AD16" s="346">
        <f t="shared" si="7"/>
        <v>134624400</v>
      </c>
      <c r="AE16" s="283">
        <f t="shared" si="8"/>
        <v>79054784</v>
      </c>
      <c r="AF16" s="340">
        <f t="shared" si="9"/>
        <v>55569616</v>
      </c>
      <c r="AG16" s="351" t="s">
        <v>193</v>
      </c>
      <c r="AH16" s="37"/>
      <c r="AI16" s="37"/>
      <c r="AJ16" s="37"/>
      <c r="AK16" s="37"/>
      <c r="AL16" s="37"/>
    </row>
    <row r="17" spans="2:38" ht="18" customHeight="1" thickBot="1">
      <c r="B17" s="326">
        <f t="shared" si="10"/>
        <v>12</v>
      </c>
      <c r="C17" s="323" t="s">
        <v>194</v>
      </c>
      <c r="D17" s="339">
        <f>'IS-All'!P18</f>
        <v>1014600</v>
      </c>
      <c r="E17" s="285">
        <f>'IS-All'!P57</f>
        <v>7148506</v>
      </c>
      <c r="F17" s="340">
        <f t="shared" si="0"/>
        <v>-6133906</v>
      </c>
      <c r="G17" s="339">
        <f>'IS-All'!P81</f>
        <v>6531800</v>
      </c>
      <c r="H17" s="285">
        <f>'IS-All'!P125</f>
        <v>8854246</v>
      </c>
      <c r="I17" s="340">
        <f t="shared" si="1"/>
        <v>-2322446</v>
      </c>
      <c r="J17" s="339">
        <f>'IS-All'!P150</f>
        <v>11574700</v>
      </c>
      <c r="K17" s="285">
        <f>'IS-All'!P200</f>
        <v>6811218</v>
      </c>
      <c r="L17" s="340">
        <f t="shared" si="2"/>
        <v>4763482</v>
      </c>
      <c r="M17" s="339">
        <f>'IS-All'!P226</f>
        <v>9887100</v>
      </c>
      <c r="N17" s="285">
        <f>'IS-All'!P281</f>
        <v>7014547</v>
      </c>
      <c r="O17" s="340">
        <f t="shared" si="3"/>
        <v>2872553</v>
      </c>
      <c r="P17" s="339">
        <f>'IS-All'!P309</f>
        <v>12386800</v>
      </c>
      <c r="Q17" s="285">
        <f>'IS-All'!P367</f>
        <v>7174591</v>
      </c>
      <c r="R17" s="340">
        <f t="shared" si="4"/>
        <v>5212209</v>
      </c>
      <c r="S17" s="339">
        <f>'IS-All'!P413</f>
        <v>13513400</v>
      </c>
      <c r="T17" s="285">
        <f>'IS-All'!P474</f>
        <v>7182988</v>
      </c>
      <c r="U17" s="340">
        <f t="shared" si="5"/>
        <v>6330412</v>
      </c>
      <c r="V17" s="339">
        <f>'IS-All'!P504</f>
        <v>17485200</v>
      </c>
      <c r="W17" s="285">
        <f>'IS-All'!P568</f>
        <v>7472054</v>
      </c>
      <c r="X17" s="340">
        <f t="shared" si="6"/>
        <v>10013146</v>
      </c>
      <c r="Y17" s="305"/>
      <c r="Z17" s="305"/>
      <c r="AA17" s="305"/>
      <c r="AB17" s="305"/>
      <c r="AC17" s="305"/>
      <c r="AD17" s="346">
        <f t="shared" si="7"/>
        <v>72393600</v>
      </c>
      <c r="AE17" s="283">
        <f t="shared" si="8"/>
        <v>51658150</v>
      </c>
      <c r="AF17" s="340">
        <f t="shared" si="9"/>
        <v>20735450</v>
      </c>
      <c r="AG17" s="351" t="s">
        <v>194</v>
      </c>
      <c r="AH17" s="37"/>
      <c r="AI17" s="37"/>
      <c r="AJ17" s="37"/>
      <c r="AK17" s="37"/>
      <c r="AL17" s="37"/>
    </row>
    <row r="18" spans="2:38" ht="18" customHeight="1" thickBot="1">
      <c r="B18" s="326">
        <f t="shared" si="10"/>
        <v>13</v>
      </c>
      <c r="C18" s="323" t="s">
        <v>195</v>
      </c>
      <c r="D18" s="339">
        <f>'IS-All'!Q18</f>
        <v>4005000</v>
      </c>
      <c r="E18" s="285">
        <f>'IS-All'!Q57</f>
        <v>12905841</v>
      </c>
      <c r="F18" s="340">
        <f t="shared" si="0"/>
        <v>-8900841</v>
      </c>
      <c r="G18" s="339">
        <f>'IS-All'!Q81</f>
        <v>13499400</v>
      </c>
      <c r="H18" s="285">
        <f>'IS-All'!Q125</f>
        <v>14747341</v>
      </c>
      <c r="I18" s="340">
        <f t="shared" si="1"/>
        <v>-1247941</v>
      </c>
      <c r="J18" s="339">
        <f>'IS-All'!Q150</f>
        <v>18817100</v>
      </c>
      <c r="K18" s="285">
        <f>'IS-All'!Q200</f>
        <v>19260941</v>
      </c>
      <c r="L18" s="340">
        <f t="shared" si="2"/>
        <v>-443841</v>
      </c>
      <c r="M18" s="339">
        <f>'IS-All'!Q226</f>
        <v>15597500</v>
      </c>
      <c r="N18" s="285">
        <f>'IS-All'!Q281</f>
        <v>19343041</v>
      </c>
      <c r="O18" s="340">
        <f t="shared" si="3"/>
        <v>-3745541</v>
      </c>
      <c r="P18" s="339">
        <f>'IS-All'!Q309</f>
        <v>19314700</v>
      </c>
      <c r="Q18" s="285">
        <f>'IS-All'!Q367</f>
        <v>17554941</v>
      </c>
      <c r="R18" s="340">
        <f t="shared" si="4"/>
        <v>1759759</v>
      </c>
      <c r="S18" s="339">
        <f>'IS-All'!Q413</f>
        <v>27838500</v>
      </c>
      <c r="T18" s="285">
        <f>'IS-All'!Q474</f>
        <v>16977041</v>
      </c>
      <c r="U18" s="340">
        <f t="shared" si="5"/>
        <v>10861459</v>
      </c>
      <c r="V18" s="339">
        <f>'IS-All'!Q504</f>
        <v>38906900</v>
      </c>
      <c r="W18" s="285">
        <f>'IS-All'!Q568</f>
        <v>17333241</v>
      </c>
      <c r="X18" s="340">
        <f t="shared" si="6"/>
        <v>21573659</v>
      </c>
      <c r="Y18" s="305"/>
      <c r="Z18" s="305"/>
      <c r="AA18" s="305"/>
      <c r="AB18" s="305"/>
      <c r="AC18" s="305"/>
      <c r="AD18" s="346">
        <f t="shared" si="7"/>
        <v>137979100</v>
      </c>
      <c r="AE18" s="283">
        <f t="shared" si="8"/>
        <v>118122387</v>
      </c>
      <c r="AF18" s="340">
        <f t="shared" si="9"/>
        <v>19856713</v>
      </c>
      <c r="AG18" s="351" t="s">
        <v>195</v>
      </c>
      <c r="AH18" s="37"/>
      <c r="AI18" s="37"/>
      <c r="AJ18" s="37"/>
      <c r="AK18" s="37"/>
      <c r="AL18" s="37"/>
    </row>
    <row r="19" spans="2:38" ht="18" customHeight="1" thickBot="1">
      <c r="B19" s="326">
        <f t="shared" si="10"/>
        <v>14</v>
      </c>
      <c r="C19" s="323" t="s">
        <v>196</v>
      </c>
      <c r="D19" s="339">
        <f>'IS-All'!R18</f>
        <v>1442900</v>
      </c>
      <c r="E19" s="285">
        <f>'IS-All'!R57</f>
        <v>4227000</v>
      </c>
      <c r="F19" s="340">
        <f t="shared" si="0"/>
        <v>-2784100</v>
      </c>
      <c r="G19" s="339">
        <f>'IS-All'!R81</f>
        <v>4377400</v>
      </c>
      <c r="H19" s="285">
        <f>'IS-All'!R125</f>
        <v>5903029</v>
      </c>
      <c r="I19" s="340">
        <f t="shared" si="1"/>
        <v>-1525629</v>
      </c>
      <c r="J19" s="339">
        <f>'IS-All'!R150</f>
        <v>7491200</v>
      </c>
      <c r="K19" s="285">
        <f>'IS-All'!R200</f>
        <v>4924674</v>
      </c>
      <c r="L19" s="340">
        <f t="shared" si="2"/>
        <v>2566526</v>
      </c>
      <c r="M19" s="339">
        <f>'IS-All'!R226</f>
        <v>4897800</v>
      </c>
      <c r="N19" s="285">
        <f>'IS-All'!R281</f>
        <v>4504312</v>
      </c>
      <c r="O19" s="340">
        <f t="shared" si="3"/>
        <v>393488</v>
      </c>
      <c r="P19" s="339">
        <f>'IS-All'!R309</f>
        <v>4440000</v>
      </c>
      <c r="Q19" s="285">
        <f>'IS-All'!R367</f>
        <v>4717978</v>
      </c>
      <c r="R19" s="340">
        <f t="shared" si="4"/>
        <v>-277978</v>
      </c>
      <c r="S19" s="339">
        <f>'IS-All'!R413</f>
        <v>5890401</v>
      </c>
      <c r="T19" s="285">
        <f>'IS-All'!R474</f>
        <v>5237900</v>
      </c>
      <c r="U19" s="340">
        <f t="shared" si="5"/>
        <v>652501</v>
      </c>
      <c r="V19" s="339">
        <f>'IS-All'!R504</f>
        <v>9136100</v>
      </c>
      <c r="W19" s="285">
        <f>'IS-All'!R568</f>
        <v>6677204</v>
      </c>
      <c r="X19" s="340">
        <f t="shared" si="6"/>
        <v>2458896</v>
      </c>
      <c r="Y19" s="305"/>
      <c r="Z19" s="305"/>
      <c r="AA19" s="305"/>
      <c r="AB19" s="305"/>
      <c r="AC19" s="305"/>
      <c r="AD19" s="346">
        <f t="shared" si="7"/>
        <v>37675801</v>
      </c>
      <c r="AE19" s="283">
        <f t="shared" si="8"/>
        <v>36192097</v>
      </c>
      <c r="AF19" s="340">
        <f t="shared" si="9"/>
        <v>1483704</v>
      </c>
      <c r="AG19" s="351" t="s">
        <v>196</v>
      </c>
      <c r="AH19" s="37"/>
      <c r="AI19" s="37"/>
      <c r="AJ19" s="37"/>
      <c r="AK19" s="37"/>
      <c r="AL19" s="37"/>
    </row>
    <row r="20" spans="2:38" ht="18" customHeight="1" thickBot="1">
      <c r="B20" s="326">
        <f t="shared" si="10"/>
        <v>15</v>
      </c>
      <c r="C20" s="323" t="s">
        <v>197</v>
      </c>
      <c r="D20" s="339">
        <f>'IS-All'!S18</f>
        <v>3409600</v>
      </c>
      <c r="E20" s="285">
        <f>'IS-All'!S57</f>
        <v>14565797</v>
      </c>
      <c r="F20" s="340">
        <f t="shared" si="0"/>
        <v>-11156197</v>
      </c>
      <c r="G20" s="339">
        <f>'IS-All'!S81</f>
        <v>11250400</v>
      </c>
      <c r="H20" s="285">
        <f>'IS-All'!S125</f>
        <v>13832917</v>
      </c>
      <c r="I20" s="340">
        <f t="shared" si="1"/>
        <v>-2582517</v>
      </c>
      <c r="J20" s="339">
        <f>'IS-All'!S150</f>
        <v>16868600</v>
      </c>
      <c r="K20" s="285">
        <f>'IS-All'!S200</f>
        <v>15217397</v>
      </c>
      <c r="L20" s="340">
        <f t="shared" si="2"/>
        <v>1651203</v>
      </c>
      <c r="M20" s="339">
        <f>'IS-All'!S226</f>
        <v>15867500</v>
      </c>
      <c r="N20" s="285">
        <f>'IS-All'!S281</f>
        <v>15106797</v>
      </c>
      <c r="O20" s="340">
        <f t="shared" si="3"/>
        <v>760703</v>
      </c>
      <c r="P20" s="339">
        <f>'IS-All'!S309</f>
        <v>17104300</v>
      </c>
      <c r="Q20" s="285">
        <f>'IS-All'!S367</f>
        <v>16175497</v>
      </c>
      <c r="R20" s="340">
        <f t="shared" si="4"/>
        <v>928803</v>
      </c>
      <c r="S20" s="339">
        <f>'IS-All'!S413</f>
        <v>15550400</v>
      </c>
      <c r="T20" s="285">
        <f>'IS-All'!S474</f>
        <v>14786297</v>
      </c>
      <c r="U20" s="340">
        <f t="shared" si="5"/>
        <v>764103</v>
      </c>
      <c r="V20" s="339">
        <f>'IS-All'!S504</f>
        <v>24144700</v>
      </c>
      <c r="W20" s="285">
        <f>'IS-All'!S568</f>
        <v>20322097</v>
      </c>
      <c r="X20" s="340">
        <f t="shared" si="6"/>
        <v>3822603</v>
      </c>
      <c r="Y20" s="305"/>
      <c r="Z20" s="305"/>
      <c r="AA20" s="305"/>
      <c r="AB20" s="305"/>
      <c r="AC20" s="305"/>
      <c r="AD20" s="346">
        <f t="shared" si="7"/>
        <v>104195500</v>
      </c>
      <c r="AE20" s="283">
        <f t="shared" si="8"/>
        <v>110006799</v>
      </c>
      <c r="AF20" s="340">
        <f t="shared" si="9"/>
        <v>-5811299</v>
      </c>
      <c r="AG20" s="351" t="s">
        <v>197</v>
      </c>
      <c r="AH20" s="37"/>
      <c r="AI20" s="37"/>
      <c r="AJ20" s="37"/>
      <c r="AK20" s="37"/>
      <c r="AL20" s="37"/>
    </row>
    <row r="21" spans="2:38" ht="18" customHeight="1" thickBot="1">
      <c r="B21" s="326">
        <f t="shared" si="10"/>
        <v>16</v>
      </c>
      <c r="C21" s="323" t="s">
        <v>198</v>
      </c>
      <c r="D21" s="339">
        <f>'IS-All'!T18</f>
        <v>739500</v>
      </c>
      <c r="E21" s="285">
        <f>'IS-All'!T57</f>
        <v>4555027</v>
      </c>
      <c r="F21" s="340">
        <f t="shared" si="0"/>
        <v>-3815527</v>
      </c>
      <c r="G21" s="339">
        <f>'IS-All'!T81</f>
        <v>4792000</v>
      </c>
      <c r="H21" s="285">
        <f>'IS-All'!T125</f>
        <v>4397327</v>
      </c>
      <c r="I21" s="340">
        <f t="shared" si="1"/>
        <v>394673</v>
      </c>
      <c r="J21" s="339">
        <f>'IS-All'!T150</f>
        <v>6219900</v>
      </c>
      <c r="K21" s="285">
        <f>'IS-All'!T200</f>
        <v>8306127</v>
      </c>
      <c r="L21" s="340">
        <f t="shared" si="2"/>
        <v>-2086227</v>
      </c>
      <c r="M21" s="339">
        <f>'IS-All'!T226</f>
        <v>5320300</v>
      </c>
      <c r="N21" s="285">
        <f>'IS-All'!T281</f>
        <v>8586527</v>
      </c>
      <c r="O21" s="340">
        <f t="shared" si="3"/>
        <v>-3266227</v>
      </c>
      <c r="P21" s="339">
        <f>'IS-All'!T309</f>
        <v>6124200</v>
      </c>
      <c r="Q21" s="285">
        <f>'IS-All'!T367</f>
        <v>8966427</v>
      </c>
      <c r="R21" s="340">
        <f t="shared" si="4"/>
        <v>-2842227</v>
      </c>
      <c r="S21" s="339">
        <f>'IS-All'!T413</f>
        <v>9645100</v>
      </c>
      <c r="T21" s="285">
        <f>'IS-All'!T474</f>
        <v>11825027</v>
      </c>
      <c r="U21" s="340">
        <f t="shared" si="5"/>
        <v>-2179927</v>
      </c>
      <c r="V21" s="339">
        <f>'IS-All'!T504</f>
        <v>16629000</v>
      </c>
      <c r="W21" s="285">
        <f>'IS-All'!T568</f>
        <v>13005127</v>
      </c>
      <c r="X21" s="340">
        <f t="shared" si="6"/>
        <v>3623873</v>
      </c>
      <c r="Y21" s="305"/>
      <c r="Z21" s="305"/>
      <c r="AA21" s="305"/>
      <c r="AB21" s="305"/>
      <c r="AC21" s="305"/>
      <c r="AD21" s="346">
        <f t="shared" si="7"/>
        <v>49470000</v>
      </c>
      <c r="AE21" s="283">
        <f t="shared" si="8"/>
        <v>59641589</v>
      </c>
      <c r="AF21" s="340">
        <f t="shared" si="9"/>
        <v>-10171589</v>
      </c>
      <c r="AG21" s="351" t="s">
        <v>198</v>
      </c>
      <c r="AH21" s="37"/>
      <c r="AI21" s="37"/>
      <c r="AJ21" s="37"/>
      <c r="AK21" s="37"/>
      <c r="AL21" s="37"/>
    </row>
    <row r="22" spans="2:38" ht="18" customHeight="1" thickBot="1">
      <c r="B22" s="326">
        <f t="shared" si="10"/>
        <v>17</v>
      </c>
      <c r="C22" s="323" t="s">
        <v>199</v>
      </c>
      <c r="D22" s="339">
        <f>'IS-All'!U18</f>
        <v>3362100</v>
      </c>
      <c r="E22" s="285">
        <f>'IS-All'!U57</f>
        <v>5917077</v>
      </c>
      <c r="F22" s="340">
        <f t="shared" si="0"/>
        <v>-2554977</v>
      </c>
      <c r="G22" s="339">
        <f>'IS-All'!U81</f>
        <v>10785100</v>
      </c>
      <c r="H22" s="285">
        <f>'IS-All'!U125</f>
        <v>5614277</v>
      </c>
      <c r="I22" s="340">
        <f t="shared" si="1"/>
        <v>5170823</v>
      </c>
      <c r="J22" s="339">
        <f>'IS-All'!U150</f>
        <v>15688200</v>
      </c>
      <c r="K22" s="285">
        <f>'IS-All'!U200</f>
        <v>7042577</v>
      </c>
      <c r="L22" s="340">
        <f t="shared" si="2"/>
        <v>8645623</v>
      </c>
      <c r="M22" s="339">
        <f>'IS-All'!U226</f>
        <v>15395300</v>
      </c>
      <c r="N22" s="285">
        <f>'IS-All'!U281</f>
        <v>6996277</v>
      </c>
      <c r="O22" s="340">
        <f t="shared" si="3"/>
        <v>8399023</v>
      </c>
      <c r="P22" s="339">
        <f>'IS-All'!U309</f>
        <v>24546100</v>
      </c>
      <c r="Q22" s="285">
        <f>'IS-All'!U367</f>
        <v>20852877</v>
      </c>
      <c r="R22" s="340">
        <f t="shared" si="4"/>
        <v>3693223</v>
      </c>
      <c r="S22" s="339">
        <f>'IS-All'!U413</f>
        <v>40304900</v>
      </c>
      <c r="T22" s="285">
        <f>'IS-All'!U474</f>
        <v>24379677</v>
      </c>
      <c r="U22" s="340">
        <f t="shared" si="5"/>
        <v>15925223</v>
      </c>
      <c r="V22" s="339">
        <f>'IS-All'!U504</f>
        <v>44904800</v>
      </c>
      <c r="W22" s="285">
        <f>'IS-All'!U568</f>
        <v>22021677</v>
      </c>
      <c r="X22" s="340">
        <f t="shared" si="6"/>
        <v>22883123</v>
      </c>
      <c r="Y22" s="305"/>
      <c r="Z22" s="305"/>
      <c r="AA22" s="305"/>
      <c r="AB22" s="305"/>
      <c r="AC22" s="305"/>
      <c r="AD22" s="346">
        <f t="shared" si="7"/>
        <v>154986500</v>
      </c>
      <c r="AE22" s="283">
        <f t="shared" si="8"/>
        <v>92824439</v>
      </c>
      <c r="AF22" s="340">
        <f t="shared" si="9"/>
        <v>62162061</v>
      </c>
      <c r="AG22" s="351" t="s">
        <v>199</v>
      </c>
      <c r="AH22" s="37"/>
      <c r="AI22" s="37"/>
      <c r="AJ22" s="37"/>
      <c r="AK22" s="37"/>
      <c r="AL22" s="37"/>
    </row>
    <row r="23" spans="2:38" ht="18" customHeight="1" thickBot="1">
      <c r="B23" s="326">
        <f t="shared" si="10"/>
        <v>18</v>
      </c>
      <c r="C23" s="323" t="s">
        <v>200</v>
      </c>
      <c r="D23" s="339">
        <f>'IS-All'!V18</f>
        <v>23619800</v>
      </c>
      <c r="E23" s="285">
        <f>'IS-All'!V57</f>
        <v>26812143</v>
      </c>
      <c r="F23" s="340">
        <f t="shared" si="0"/>
        <v>-3192343</v>
      </c>
      <c r="G23" s="339">
        <f>'IS-All'!V81</f>
        <v>18760900</v>
      </c>
      <c r="H23" s="285">
        <f>'IS-All'!V125</f>
        <v>23308913</v>
      </c>
      <c r="I23" s="340">
        <f t="shared" si="1"/>
        <v>-4548013</v>
      </c>
      <c r="J23" s="339">
        <f>'IS-All'!V150</f>
        <v>16251000</v>
      </c>
      <c r="K23" s="285">
        <f>'IS-All'!V200</f>
        <v>20581084</v>
      </c>
      <c r="L23" s="340">
        <f t="shared" si="2"/>
        <v>-4330084</v>
      </c>
      <c r="M23" s="339">
        <f>'IS-All'!V226</f>
        <v>13669100</v>
      </c>
      <c r="N23" s="285">
        <f>'IS-All'!V281</f>
        <v>17250195</v>
      </c>
      <c r="O23" s="340">
        <f t="shared" si="3"/>
        <v>-3581095</v>
      </c>
      <c r="P23" s="339">
        <f>'IS-All'!V309</f>
        <v>17237900</v>
      </c>
      <c r="Q23" s="285">
        <f>'IS-All'!V367</f>
        <v>20002475</v>
      </c>
      <c r="R23" s="340">
        <f t="shared" si="4"/>
        <v>-2764575</v>
      </c>
      <c r="S23" s="339">
        <f>'IS-All'!V413</f>
        <v>20089100</v>
      </c>
      <c r="T23" s="285">
        <f>'IS-All'!V474</f>
        <v>22444035</v>
      </c>
      <c r="U23" s="340">
        <f t="shared" si="5"/>
        <v>-2354935</v>
      </c>
      <c r="V23" s="339">
        <f>'IS-All'!V504</f>
        <v>28994000</v>
      </c>
      <c r="W23" s="285">
        <f>'IS-All'!V568</f>
        <v>33442285</v>
      </c>
      <c r="X23" s="340">
        <f t="shared" si="6"/>
        <v>-4448285</v>
      </c>
      <c r="Y23" s="305"/>
      <c r="Z23" s="305"/>
      <c r="AA23" s="305"/>
      <c r="AB23" s="305"/>
      <c r="AC23" s="305"/>
      <c r="AD23" s="346">
        <f t="shared" si="7"/>
        <v>138621800</v>
      </c>
      <c r="AE23" s="283">
        <f t="shared" si="8"/>
        <v>163841130</v>
      </c>
      <c r="AF23" s="340">
        <f t="shared" si="9"/>
        <v>-25219330</v>
      </c>
      <c r="AG23" s="351" t="s">
        <v>200</v>
      </c>
      <c r="AH23" s="37"/>
      <c r="AI23" s="37"/>
      <c r="AJ23" s="37"/>
      <c r="AK23" s="37"/>
      <c r="AL23" s="37"/>
    </row>
    <row r="24" spans="2:38" ht="18" customHeight="1" thickBot="1">
      <c r="B24" s="327">
        <f t="shared" si="10"/>
        <v>19</v>
      </c>
      <c r="C24" s="324" t="s">
        <v>201</v>
      </c>
      <c r="D24" s="341">
        <f>'IS-All'!W18</f>
        <v>9642500</v>
      </c>
      <c r="E24" s="342">
        <f>'IS-All'!W57</f>
        <v>7910364</v>
      </c>
      <c r="F24" s="288">
        <f t="shared" si="0"/>
        <v>1732136</v>
      </c>
      <c r="G24" s="339">
        <f>'IS-All'!W81</f>
        <v>6662500</v>
      </c>
      <c r="H24" s="285">
        <f>'IS-All'!W125</f>
        <v>6662467</v>
      </c>
      <c r="I24" s="340">
        <f t="shared" si="1"/>
        <v>33</v>
      </c>
      <c r="J24" s="339">
        <f>'IS-All'!W150</f>
        <v>6801300</v>
      </c>
      <c r="K24" s="285">
        <f>'IS-All'!W200</f>
        <v>6928045</v>
      </c>
      <c r="L24" s="340">
        <f t="shared" si="2"/>
        <v>-126745</v>
      </c>
      <c r="M24" s="339">
        <f>'IS-All'!W226</f>
        <v>8048300</v>
      </c>
      <c r="N24" s="285">
        <f>'IS-All'!W281</f>
        <v>8753263</v>
      </c>
      <c r="O24" s="340">
        <f t="shared" si="3"/>
        <v>-704963</v>
      </c>
      <c r="P24" s="339">
        <f>'IS-All'!W309</f>
        <v>11432900</v>
      </c>
      <c r="Q24" s="285">
        <f>'IS-All'!W367</f>
        <v>11432868</v>
      </c>
      <c r="R24" s="340">
        <f t="shared" si="4"/>
        <v>32</v>
      </c>
      <c r="S24" s="339">
        <f>'IS-All'!W413</f>
        <v>18827200</v>
      </c>
      <c r="T24" s="285">
        <f>'IS-All'!W474</f>
        <v>16098093</v>
      </c>
      <c r="U24" s="340">
        <f t="shared" si="5"/>
        <v>2729107</v>
      </c>
      <c r="V24" s="339">
        <f>'IS-All'!W504</f>
        <v>9151600</v>
      </c>
      <c r="W24" s="285">
        <f>'IS-All'!W568</f>
        <v>9151553</v>
      </c>
      <c r="X24" s="340">
        <f t="shared" si="6"/>
        <v>47</v>
      </c>
      <c r="Y24" s="305"/>
      <c r="Z24" s="305"/>
      <c r="AA24" s="305"/>
      <c r="AB24" s="305"/>
      <c r="AC24" s="305"/>
      <c r="AD24" s="346">
        <f t="shared" si="7"/>
        <v>70566300</v>
      </c>
      <c r="AE24" s="283">
        <f t="shared" si="8"/>
        <v>66936653</v>
      </c>
      <c r="AF24" s="340">
        <f t="shared" si="9"/>
        <v>3629647</v>
      </c>
      <c r="AG24" s="352" t="s">
        <v>201</v>
      </c>
      <c r="AH24" s="37"/>
      <c r="AI24" s="37"/>
      <c r="AJ24" s="37"/>
      <c r="AK24" s="37"/>
      <c r="AL24" s="37"/>
    </row>
    <row r="25" spans="2:38" ht="18" customHeight="1" thickBot="1">
      <c r="B25" s="540" t="s">
        <v>314</v>
      </c>
      <c r="C25" s="541"/>
      <c r="D25" s="344">
        <f>SUM(D6:D24)</f>
        <v>88610600</v>
      </c>
      <c r="E25" s="344">
        <f>SUM(E6:E24)</f>
        <v>189512827</v>
      </c>
      <c r="F25" s="343">
        <f t="shared" si="0"/>
        <v>-100902227</v>
      </c>
      <c r="G25" s="344">
        <f>SUM(G6:G24)</f>
        <v>178090700</v>
      </c>
      <c r="H25" s="344">
        <f>SUM(H6:H24)</f>
        <v>186730410</v>
      </c>
      <c r="I25" s="343">
        <f t="shared" si="1"/>
        <v>-8639710</v>
      </c>
      <c r="J25" s="344">
        <f>SUM(J6:J24)</f>
        <v>283257900</v>
      </c>
      <c r="K25" s="344">
        <f>SUM(K6:K24)</f>
        <v>246410414</v>
      </c>
      <c r="L25" s="343">
        <f t="shared" si="2"/>
        <v>36847486</v>
      </c>
      <c r="M25" s="344">
        <f>SUM(M6:M24)</f>
        <v>269091300</v>
      </c>
      <c r="N25" s="344">
        <f>SUM(N6:N24)</f>
        <v>248187845</v>
      </c>
      <c r="O25" s="343">
        <f t="shared" si="3"/>
        <v>20903455</v>
      </c>
      <c r="P25" s="344">
        <f>SUM(P6:P24)</f>
        <v>295617050</v>
      </c>
      <c r="Q25" s="344">
        <f>SUM(Q6:Q24)</f>
        <v>253168731</v>
      </c>
      <c r="R25" s="343">
        <f t="shared" si="4"/>
        <v>42448319</v>
      </c>
      <c r="S25" s="344">
        <f>SUM(S6:S24)</f>
        <v>389474301</v>
      </c>
      <c r="T25" s="344">
        <f>SUM(T6:T24)</f>
        <v>300343607</v>
      </c>
      <c r="U25" s="343">
        <f t="shared" si="5"/>
        <v>89130694</v>
      </c>
      <c r="V25" s="344">
        <f>SUM(V6:V24)</f>
        <v>543161600</v>
      </c>
      <c r="W25" s="344">
        <f>SUM(W6:W24)</f>
        <v>330265459</v>
      </c>
      <c r="X25" s="343">
        <f t="shared" si="6"/>
        <v>212896141</v>
      </c>
      <c r="Y25" s="305">
        <f t="shared" ref="Y25:AC25" si="11">Y6+Y7+Y8+Y9+Y10+Y11+Y12+Y13+Y15+Y16+Y17+Y18+Y19+Y20+Y21+Y22+Y23+Y24</f>
        <v>0</v>
      </c>
      <c r="Z25" s="305">
        <f t="shared" si="11"/>
        <v>0</v>
      </c>
      <c r="AA25" s="305">
        <f t="shared" si="11"/>
        <v>0</v>
      </c>
      <c r="AB25" s="305">
        <f t="shared" si="11"/>
        <v>0</v>
      </c>
      <c r="AC25" s="305">
        <f t="shared" si="11"/>
        <v>0</v>
      </c>
      <c r="AD25" s="344">
        <f>SUM(AD6:AD24)</f>
        <v>2047303451</v>
      </c>
      <c r="AE25" s="344">
        <f>SUM(AE6:AE24)</f>
        <v>1754619293</v>
      </c>
      <c r="AF25" s="343">
        <f>IF(AD25="","",AD25-AE25)</f>
        <v>292684158</v>
      </c>
      <c r="AG25" s="329"/>
      <c r="AH25" s="37"/>
      <c r="AI25" s="37"/>
      <c r="AJ25" s="37"/>
      <c r="AK25" s="37"/>
      <c r="AL25" s="37"/>
    </row>
    <row r="28" spans="2:38" ht="15" thickBot="1"/>
    <row r="29" spans="2:38" s="276" customFormat="1" ht="18" customHeight="1" thickBot="1">
      <c r="B29" s="310" t="s">
        <v>296</v>
      </c>
      <c r="C29" s="311" t="s">
        <v>299</v>
      </c>
      <c r="D29" s="313">
        <v>46023</v>
      </c>
      <c r="E29" s="313"/>
      <c r="F29" s="313"/>
      <c r="G29" s="313">
        <v>46054</v>
      </c>
      <c r="H29" s="313"/>
      <c r="I29" s="313"/>
      <c r="J29" s="313">
        <v>46082</v>
      </c>
      <c r="K29" s="313"/>
      <c r="L29" s="313"/>
      <c r="M29" s="313">
        <v>46113</v>
      </c>
      <c r="N29" s="313"/>
      <c r="O29" s="313"/>
      <c r="P29" s="313">
        <v>46143</v>
      </c>
      <c r="Q29" s="313"/>
      <c r="R29" s="313"/>
      <c r="S29" s="313">
        <v>46174</v>
      </c>
      <c r="T29" s="313"/>
      <c r="U29" s="313"/>
      <c r="V29" s="313">
        <v>46204</v>
      </c>
      <c r="W29" s="313"/>
      <c r="X29" s="313"/>
      <c r="Y29" s="313">
        <v>46235</v>
      </c>
      <c r="Z29" s="313">
        <v>46266</v>
      </c>
      <c r="AA29" s="313">
        <v>46296</v>
      </c>
      <c r="AB29" s="313">
        <v>46327</v>
      </c>
      <c r="AC29" s="313">
        <v>46357</v>
      </c>
      <c r="AD29" s="338"/>
      <c r="AE29" s="338"/>
      <c r="AF29" s="314" t="s">
        <v>300</v>
      </c>
      <c r="AG29" s="311" t="s">
        <v>299</v>
      </c>
      <c r="AH29" s="296"/>
      <c r="AI29" s="296"/>
      <c r="AJ29" s="296"/>
      <c r="AK29" s="296"/>
      <c r="AL29" s="296"/>
    </row>
    <row r="30" spans="2:38" ht="18" customHeight="1" thickBot="1">
      <c r="B30" s="325">
        <v>1</v>
      </c>
      <c r="C30" s="328" t="s">
        <v>184</v>
      </c>
      <c r="D30" s="289" t="str">
        <f>'IS-All'!E102</f>
        <v/>
      </c>
      <c r="E30" s="289"/>
      <c r="F30" s="289"/>
      <c r="G30" s="295">
        <f>'IS-All'!E165</f>
        <v>580000</v>
      </c>
      <c r="H30" s="295"/>
      <c r="I30" s="295"/>
      <c r="J30" s="305" t="str">
        <f>'IS-All'!E234</f>
        <v/>
      </c>
      <c r="K30" s="305"/>
      <c r="L30" s="305"/>
      <c r="M30" s="305" t="str">
        <f>'IS-All'!E310</f>
        <v/>
      </c>
      <c r="N30" s="305"/>
      <c r="O30" s="305"/>
      <c r="P30" s="305">
        <f>'IS-All'!E393</f>
        <v>0</v>
      </c>
      <c r="Q30" s="305"/>
      <c r="R30" s="305"/>
      <c r="S30" s="305"/>
      <c r="T30" s="305"/>
      <c r="U30" s="305"/>
      <c r="V30" s="305"/>
      <c r="W30" s="305"/>
      <c r="X30" s="305"/>
      <c r="Y30" s="305"/>
      <c r="Z30" s="305"/>
      <c r="AA30" s="305"/>
      <c r="AB30" s="305"/>
      <c r="AC30" s="305"/>
      <c r="AD30" s="305"/>
      <c r="AE30" s="305"/>
      <c r="AF30" s="315">
        <f t="shared" ref="AF30:AF49" si="12">SUM(D30:AC30)</f>
        <v>580000</v>
      </c>
      <c r="AG30" s="322" t="s">
        <v>184</v>
      </c>
      <c r="AH30" s="37"/>
      <c r="AI30" s="37"/>
      <c r="AJ30" s="37"/>
      <c r="AK30" s="37"/>
      <c r="AL30" s="37"/>
    </row>
    <row r="31" spans="2:38" ht="18" customHeight="1" thickBot="1">
      <c r="B31" s="325">
        <f t="shared" ref="B31:B48" si="13">B30+1</f>
        <v>2</v>
      </c>
      <c r="C31" s="328" t="s">
        <v>185</v>
      </c>
      <c r="D31" s="289" t="str">
        <f>'IS-All'!F102</f>
        <v/>
      </c>
      <c r="E31" s="289"/>
      <c r="F31" s="289"/>
      <c r="G31" s="295">
        <f>'IS-All'!F165</f>
        <v>533300</v>
      </c>
      <c r="H31" s="295"/>
      <c r="I31" s="295"/>
      <c r="J31" s="305">
        <f>'IS-All'!F234</f>
        <v>652594</v>
      </c>
      <c r="K31" s="305"/>
      <c r="L31" s="305"/>
      <c r="M31" s="305">
        <f>'IS-All'!F310</f>
        <v>29722</v>
      </c>
      <c r="N31" s="305"/>
      <c r="O31" s="305"/>
      <c r="P31" s="305">
        <f>'IS-All'!F393</f>
        <v>0</v>
      </c>
      <c r="Q31" s="305"/>
      <c r="R31" s="305"/>
      <c r="S31" s="305"/>
      <c r="T31" s="305"/>
      <c r="U31" s="305"/>
      <c r="V31" s="305"/>
      <c r="W31" s="305"/>
      <c r="X31" s="305"/>
      <c r="Y31" s="305"/>
      <c r="Z31" s="305"/>
      <c r="AA31" s="305"/>
      <c r="AB31" s="305"/>
      <c r="AC31" s="305"/>
      <c r="AD31" s="305"/>
      <c r="AE31" s="305"/>
      <c r="AF31" s="315">
        <f t="shared" si="12"/>
        <v>1215616</v>
      </c>
      <c r="AG31" s="322" t="s">
        <v>185</v>
      </c>
      <c r="AH31" s="37"/>
      <c r="AI31" s="37"/>
      <c r="AJ31" s="37"/>
      <c r="AK31" s="37"/>
      <c r="AL31" s="37"/>
    </row>
    <row r="32" spans="2:38" ht="18" customHeight="1" thickBot="1">
      <c r="B32" s="325">
        <f t="shared" si="13"/>
        <v>3</v>
      </c>
      <c r="C32" s="328" t="s">
        <v>186</v>
      </c>
      <c r="D32" s="289" t="str">
        <f>'IS-All'!G102</f>
        <v/>
      </c>
      <c r="E32" s="289"/>
      <c r="F32" s="289"/>
      <c r="G32" s="295">
        <f>'IS-All'!G165</f>
        <v>793300</v>
      </c>
      <c r="H32" s="295"/>
      <c r="I32" s="295"/>
      <c r="J32" s="305" t="str">
        <f>'IS-All'!G234</f>
        <v/>
      </c>
      <c r="K32" s="305"/>
      <c r="L32" s="305"/>
      <c r="M32" s="305">
        <f>'IS-All'!G310</f>
        <v>55556</v>
      </c>
      <c r="N32" s="305"/>
      <c r="O32" s="305"/>
      <c r="P32" s="305">
        <f>'IS-All'!G393</f>
        <v>0</v>
      </c>
      <c r="Q32" s="305"/>
      <c r="R32" s="305"/>
      <c r="S32" s="305"/>
      <c r="T32" s="305"/>
      <c r="U32" s="305"/>
      <c r="V32" s="305"/>
      <c r="W32" s="305"/>
      <c r="X32" s="305"/>
      <c r="Y32" s="305"/>
      <c r="Z32" s="305"/>
      <c r="AA32" s="305"/>
      <c r="AB32" s="305"/>
      <c r="AC32" s="305"/>
      <c r="AD32" s="305"/>
      <c r="AE32" s="305"/>
      <c r="AF32" s="315">
        <f t="shared" si="12"/>
        <v>848856</v>
      </c>
      <c r="AG32" s="322" t="s">
        <v>186</v>
      </c>
      <c r="AH32" s="37"/>
      <c r="AI32" s="37"/>
      <c r="AJ32" s="37"/>
      <c r="AK32" s="37"/>
      <c r="AL32" s="37"/>
    </row>
    <row r="33" spans="2:38" ht="18" customHeight="1" thickBot="1">
      <c r="B33" s="325">
        <f t="shared" si="13"/>
        <v>4</v>
      </c>
      <c r="C33" s="328" t="s">
        <v>187</v>
      </c>
      <c r="D33" s="289">
        <f>'IS-All'!H102</f>
        <v>72000</v>
      </c>
      <c r="E33" s="289"/>
      <c r="F33" s="289"/>
      <c r="G33" s="295">
        <f>'IS-All'!H165</f>
        <v>1193300</v>
      </c>
      <c r="H33" s="295"/>
      <c r="I33" s="295"/>
      <c r="J33" s="305" t="str">
        <f>'IS-All'!H234</f>
        <v/>
      </c>
      <c r="K33" s="305"/>
      <c r="L33" s="305"/>
      <c r="M33" s="305" t="str">
        <f>'IS-All'!H310</f>
        <v/>
      </c>
      <c r="N33" s="305"/>
      <c r="O33" s="305"/>
      <c r="P33" s="305">
        <f>'IS-All'!H393</f>
        <v>0</v>
      </c>
      <c r="Q33" s="305"/>
      <c r="R33" s="305"/>
      <c r="S33" s="305"/>
      <c r="T33" s="305"/>
      <c r="U33" s="305"/>
      <c r="V33" s="305"/>
      <c r="W33" s="305"/>
      <c r="X33" s="305"/>
      <c r="Y33" s="305"/>
      <c r="Z33" s="305"/>
      <c r="AA33" s="305"/>
      <c r="AB33" s="305"/>
      <c r="AC33" s="305"/>
      <c r="AD33" s="305"/>
      <c r="AE33" s="305"/>
      <c r="AF33" s="315">
        <f t="shared" si="12"/>
        <v>1265300</v>
      </c>
      <c r="AG33" s="322" t="s">
        <v>187</v>
      </c>
      <c r="AH33" s="37"/>
      <c r="AI33" s="37"/>
      <c r="AJ33" s="37"/>
      <c r="AK33" s="37"/>
      <c r="AL33" s="37"/>
    </row>
    <row r="34" spans="2:38" ht="18" customHeight="1" thickBot="1">
      <c r="B34" s="325">
        <f t="shared" si="13"/>
        <v>5</v>
      </c>
      <c r="C34" s="328" t="s">
        <v>188</v>
      </c>
      <c r="D34" s="289" t="str">
        <f>'IS-All'!I102</f>
        <v/>
      </c>
      <c r="E34" s="289"/>
      <c r="F34" s="289"/>
      <c r="G34" s="295">
        <f>'IS-All'!I165</f>
        <v>1010000</v>
      </c>
      <c r="H34" s="295"/>
      <c r="I34" s="295"/>
      <c r="J34" s="305">
        <f>'IS-All'!I234</f>
        <v>166800</v>
      </c>
      <c r="K34" s="305"/>
      <c r="L34" s="305"/>
      <c r="M34" s="305" t="str">
        <f>'IS-All'!I310</f>
        <v/>
      </c>
      <c r="N34" s="305"/>
      <c r="O34" s="305"/>
      <c r="P34" s="305">
        <f>'IS-All'!I393</f>
        <v>0</v>
      </c>
      <c r="Q34" s="305"/>
      <c r="R34" s="305"/>
      <c r="S34" s="305"/>
      <c r="T34" s="305"/>
      <c r="U34" s="305"/>
      <c r="V34" s="305"/>
      <c r="W34" s="305"/>
      <c r="X34" s="305"/>
      <c r="Y34" s="305"/>
      <c r="Z34" s="305"/>
      <c r="AA34" s="305"/>
      <c r="AB34" s="305"/>
      <c r="AC34" s="305"/>
      <c r="AD34" s="305"/>
      <c r="AE34" s="305"/>
      <c r="AF34" s="315">
        <f t="shared" si="12"/>
        <v>1176800</v>
      </c>
      <c r="AG34" s="322" t="s">
        <v>188</v>
      </c>
      <c r="AH34" s="37"/>
      <c r="AI34" s="37"/>
      <c r="AJ34" s="37"/>
      <c r="AK34" s="37"/>
      <c r="AL34" s="37"/>
    </row>
    <row r="35" spans="2:38" ht="18" customHeight="1" thickBot="1">
      <c r="B35" s="325">
        <f t="shared" si="13"/>
        <v>6</v>
      </c>
      <c r="C35" s="328" t="s">
        <v>189</v>
      </c>
      <c r="D35" s="289" t="str">
        <f>'IS-All'!J102</f>
        <v/>
      </c>
      <c r="E35" s="289"/>
      <c r="F35" s="289"/>
      <c r="G35" s="295">
        <f>'IS-All'!J165</f>
        <v>1422000</v>
      </c>
      <c r="H35" s="295"/>
      <c r="I35" s="295"/>
      <c r="J35" s="305" t="str">
        <f>'IS-All'!J234</f>
        <v/>
      </c>
      <c r="K35" s="305"/>
      <c r="L35" s="305"/>
      <c r="M35" s="305" t="str">
        <f>'IS-All'!J310</f>
        <v/>
      </c>
      <c r="N35" s="305"/>
      <c r="O35" s="305"/>
      <c r="P35" s="305">
        <f>'IS-All'!J393</f>
        <v>0</v>
      </c>
      <c r="Q35" s="305"/>
      <c r="R35" s="305"/>
      <c r="S35" s="305"/>
      <c r="T35" s="305"/>
      <c r="U35" s="305"/>
      <c r="V35" s="305"/>
      <c r="W35" s="305"/>
      <c r="X35" s="305"/>
      <c r="Y35" s="305"/>
      <c r="Z35" s="305"/>
      <c r="AA35" s="305"/>
      <c r="AB35" s="305"/>
      <c r="AC35" s="305"/>
      <c r="AD35" s="305"/>
      <c r="AE35" s="305"/>
      <c r="AF35" s="315">
        <f t="shared" si="12"/>
        <v>1422000</v>
      </c>
      <c r="AG35" s="322" t="s">
        <v>189</v>
      </c>
      <c r="AH35" s="37"/>
      <c r="AI35" s="37"/>
      <c r="AJ35" s="37"/>
      <c r="AK35" s="37"/>
      <c r="AL35" s="37"/>
    </row>
    <row r="36" spans="2:38" ht="18" customHeight="1" thickBot="1">
      <c r="B36" s="325">
        <f t="shared" si="13"/>
        <v>7</v>
      </c>
      <c r="C36" s="328" t="s">
        <v>190</v>
      </c>
      <c r="D36" s="289" t="str">
        <f>'IS-All'!K102</f>
        <v/>
      </c>
      <c r="E36" s="289"/>
      <c r="F36" s="289"/>
      <c r="G36" s="295">
        <f>'IS-All'!K165</f>
        <v>746700</v>
      </c>
      <c r="H36" s="295"/>
      <c r="I36" s="295"/>
      <c r="J36" s="305" t="str">
        <f>'IS-All'!K234</f>
        <v/>
      </c>
      <c r="K36" s="305"/>
      <c r="L36" s="305"/>
      <c r="M36" s="305" t="str">
        <f>'IS-All'!K310</f>
        <v/>
      </c>
      <c r="N36" s="305"/>
      <c r="O36" s="305"/>
      <c r="P36" s="305">
        <f>'IS-All'!K393</f>
        <v>0</v>
      </c>
      <c r="Q36" s="305"/>
      <c r="R36" s="305"/>
      <c r="S36" s="305"/>
      <c r="T36" s="305"/>
      <c r="U36" s="305"/>
      <c r="V36" s="305"/>
      <c r="W36" s="305"/>
      <c r="X36" s="305"/>
      <c r="Y36" s="305"/>
      <c r="Z36" s="305"/>
      <c r="AA36" s="305"/>
      <c r="AB36" s="305"/>
      <c r="AC36" s="305"/>
      <c r="AD36" s="305"/>
      <c r="AE36" s="305"/>
      <c r="AF36" s="315">
        <f t="shared" si="12"/>
        <v>746700</v>
      </c>
      <c r="AG36" s="322" t="s">
        <v>190</v>
      </c>
      <c r="AH36" s="37"/>
      <c r="AI36" s="37"/>
      <c r="AJ36" s="37"/>
      <c r="AK36" s="37"/>
      <c r="AL36" s="37"/>
    </row>
    <row r="37" spans="2:38" ht="18" customHeight="1" thickBot="1">
      <c r="B37" s="325">
        <f t="shared" si="13"/>
        <v>8</v>
      </c>
      <c r="C37" s="328" t="s">
        <v>191</v>
      </c>
      <c r="D37" s="289" t="str">
        <f>'IS-All'!L102</f>
        <v/>
      </c>
      <c r="E37" s="289"/>
      <c r="F37" s="289"/>
      <c r="G37" s="295">
        <f>'IS-All'!L165</f>
        <v>740000</v>
      </c>
      <c r="H37" s="295"/>
      <c r="I37" s="295"/>
      <c r="J37" s="305" t="str">
        <f>'IS-All'!L234</f>
        <v/>
      </c>
      <c r="K37" s="305"/>
      <c r="L37" s="305"/>
      <c r="M37" s="305" t="str">
        <f>'IS-All'!L310</f>
        <v/>
      </c>
      <c r="N37" s="305"/>
      <c r="O37" s="305"/>
      <c r="P37" s="305">
        <f>'IS-All'!L393</f>
        <v>0</v>
      </c>
      <c r="Q37" s="305"/>
      <c r="R37" s="305"/>
      <c r="S37" s="305"/>
      <c r="T37" s="305"/>
      <c r="U37" s="305"/>
      <c r="V37" s="305"/>
      <c r="W37" s="305"/>
      <c r="X37" s="305"/>
      <c r="Y37" s="305"/>
      <c r="Z37" s="305"/>
      <c r="AA37" s="305"/>
      <c r="AB37" s="305"/>
      <c r="AC37" s="305"/>
      <c r="AD37" s="305"/>
      <c r="AE37" s="305"/>
      <c r="AF37" s="315">
        <f t="shared" si="12"/>
        <v>740000</v>
      </c>
      <c r="AG37" s="322" t="s">
        <v>191</v>
      </c>
      <c r="AH37" s="37"/>
      <c r="AI37" s="37"/>
      <c r="AJ37" s="37"/>
      <c r="AK37" s="37"/>
      <c r="AL37" s="37"/>
    </row>
    <row r="38" spans="2:38" ht="18" customHeight="1" thickBot="1">
      <c r="B38" s="325">
        <f t="shared" si="13"/>
        <v>9</v>
      </c>
      <c r="C38" s="328" t="s">
        <v>272</v>
      </c>
      <c r="D38" s="289" t="str">
        <f>'IS-All'!M102</f>
        <v/>
      </c>
      <c r="E38" s="289"/>
      <c r="F38" s="289"/>
      <c r="G38" s="295" t="str">
        <f>'IS-All'!M165</f>
        <v/>
      </c>
      <c r="H38" s="295"/>
      <c r="I38" s="295"/>
      <c r="J38" s="305" t="str">
        <f>'IS-All'!M234</f>
        <v/>
      </c>
      <c r="K38" s="305"/>
      <c r="L38" s="305"/>
      <c r="M38" s="305" t="str">
        <f>'IS-All'!M310</f>
        <v/>
      </c>
      <c r="N38" s="305"/>
      <c r="O38" s="305"/>
      <c r="P38" s="305">
        <f>'IS-All'!M393</f>
        <v>0</v>
      </c>
      <c r="Q38" s="305"/>
      <c r="R38" s="305"/>
      <c r="S38" s="305"/>
      <c r="T38" s="305"/>
      <c r="U38" s="305"/>
      <c r="V38" s="305"/>
      <c r="W38" s="305"/>
      <c r="X38" s="305"/>
      <c r="Y38" s="305"/>
      <c r="Z38" s="305"/>
      <c r="AA38" s="305"/>
      <c r="AB38" s="305"/>
      <c r="AC38" s="305"/>
      <c r="AD38" s="305"/>
      <c r="AE38" s="305"/>
      <c r="AF38" s="315">
        <f t="shared" si="12"/>
        <v>0</v>
      </c>
      <c r="AG38" s="322" t="s">
        <v>272</v>
      </c>
      <c r="AH38" s="37"/>
      <c r="AI38" s="37"/>
      <c r="AJ38" s="37"/>
      <c r="AK38" s="37"/>
      <c r="AL38" s="37"/>
    </row>
    <row r="39" spans="2:38" ht="18" customHeight="1" thickBot="1">
      <c r="B39" s="325">
        <f t="shared" si="13"/>
        <v>10</v>
      </c>
      <c r="C39" s="328" t="s">
        <v>192</v>
      </c>
      <c r="D39" s="289" t="str">
        <f>'IS-All'!N102</f>
        <v/>
      </c>
      <c r="E39" s="289"/>
      <c r="F39" s="289"/>
      <c r="G39" s="295">
        <f>'IS-All'!N165</f>
        <v>1173300</v>
      </c>
      <c r="H39" s="295"/>
      <c r="I39" s="295"/>
      <c r="J39" s="305" t="str">
        <f>'IS-All'!N234</f>
        <v/>
      </c>
      <c r="K39" s="305"/>
      <c r="L39" s="305"/>
      <c r="M39" s="305" t="str">
        <f>'IS-All'!N310</f>
        <v/>
      </c>
      <c r="N39" s="305"/>
      <c r="O39" s="305"/>
      <c r="P39" s="305">
        <f>'IS-All'!N393</f>
        <v>0</v>
      </c>
      <c r="Q39" s="305"/>
      <c r="R39" s="305"/>
      <c r="S39" s="305"/>
      <c r="T39" s="305"/>
      <c r="U39" s="305"/>
      <c r="V39" s="305"/>
      <c r="W39" s="305"/>
      <c r="X39" s="305"/>
      <c r="Y39" s="305"/>
      <c r="Z39" s="305"/>
      <c r="AA39" s="305"/>
      <c r="AB39" s="305"/>
      <c r="AC39" s="305"/>
      <c r="AD39" s="305"/>
      <c r="AE39" s="305"/>
      <c r="AF39" s="315">
        <f t="shared" si="12"/>
        <v>1173300</v>
      </c>
      <c r="AG39" s="322" t="s">
        <v>192</v>
      </c>
      <c r="AH39" s="37"/>
      <c r="AI39" s="37"/>
      <c r="AJ39" s="37"/>
      <c r="AK39" s="37"/>
      <c r="AL39" s="37"/>
    </row>
    <row r="40" spans="2:38" ht="18" customHeight="1" thickBot="1">
      <c r="B40" s="325">
        <f t="shared" si="13"/>
        <v>11</v>
      </c>
      <c r="C40" s="328" t="s">
        <v>193</v>
      </c>
      <c r="D40" s="289" t="str">
        <f>'IS-All'!O102</f>
        <v/>
      </c>
      <c r="E40" s="289"/>
      <c r="F40" s="289"/>
      <c r="G40" s="295">
        <f>'IS-All'!O165</f>
        <v>756700</v>
      </c>
      <c r="H40" s="295"/>
      <c r="I40" s="295"/>
      <c r="J40" s="305" t="str">
        <f>'IS-All'!O234</f>
        <v/>
      </c>
      <c r="K40" s="305"/>
      <c r="L40" s="305"/>
      <c r="M40" s="305" t="str">
        <f>'IS-All'!O310</f>
        <v/>
      </c>
      <c r="N40" s="305"/>
      <c r="O40" s="305"/>
      <c r="P40" s="305">
        <f>'IS-All'!O393</f>
        <v>0</v>
      </c>
      <c r="Q40" s="305"/>
      <c r="R40" s="305"/>
      <c r="S40" s="305"/>
      <c r="T40" s="305"/>
      <c r="U40" s="305"/>
      <c r="V40" s="305"/>
      <c r="W40" s="305"/>
      <c r="X40" s="305"/>
      <c r="Y40" s="305"/>
      <c r="Z40" s="305"/>
      <c r="AA40" s="305"/>
      <c r="AB40" s="305"/>
      <c r="AC40" s="305"/>
      <c r="AD40" s="305"/>
      <c r="AE40" s="305"/>
      <c r="AF40" s="315">
        <f t="shared" si="12"/>
        <v>756700</v>
      </c>
      <c r="AG40" s="322" t="s">
        <v>193</v>
      </c>
      <c r="AH40" s="37"/>
      <c r="AI40" s="37"/>
      <c r="AJ40" s="37"/>
      <c r="AK40" s="37"/>
      <c r="AL40" s="37"/>
    </row>
    <row r="41" spans="2:38" ht="18" customHeight="1" thickBot="1">
      <c r="B41" s="325">
        <f t="shared" si="13"/>
        <v>12</v>
      </c>
      <c r="C41" s="328" t="s">
        <v>194</v>
      </c>
      <c r="D41" s="289" t="str">
        <f>'IS-All'!P102</f>
        <v/>
      </c>
      <c r="E41" s="289"/>
      <c r="F41" s="289"/>
      <c r="G41" s="295">
        <f>'IS-All'!P165</f>
        <v>800000</v>
      </c>
      <c r="H41" s="295"/>
      <c r="I41" s="295"/>
      <c r="J41" s="305" t="str">
        <f>'IS-All'!P234</f>
        <v/>
      </c>
      <c r="K41" s="305"/>
      <c r="L41" s="305"/>
      <c r="M41" s="305" t="str">
        <f>'IS-All'!P310</f>
        <v/>
      </c>
      <c r="N41" s="305"/>
      <c r="O41" s="305"/>
      <c r="P41" s="305">
        <f>'IS-All'!P393</f>
        <v>0</v>
      </c>
      <c r="Q41" s="305"/>
      <c r="R41" s="305"/>
      <c r="S41" s="305"/>
      <c r="T41" s="305"/>
      <c r="U41" s="305"/>
      <c r="V41" s="305"/>
      <c r="W41" s="305"/>
      <c r="X41" s="305"/>
      <c r="Y41" s="305"/>
      <c r="Z41" s="305"/>
      <c r="AA41" s="305"/>
      <c r="AB41" s="305"/>
      <c r="AC41" s="305"/>
      <c r="AD41" s="305"/>
      <c r="AE41" s="305"/>
      <c r="AF41" s="315">
        <f t="shared" si="12"/>
        <v>800000</v>
      </c>
      <c r="AG41" s="322" t="s">
        <v>194</v>
      </c>
      <c r="AH41" s="37"/>
      <c r="AI41" s="37"/>
      <c r="AJ41" s="37"/>
      <c r="AK41" s="37"/>
      <c r="AL41" s="37"/>
    </row>
    <row r="42" spans="2:38" ht="18" customHeight="1" thickBot="1">
      <c r="B42" s="325">
        <f t="shared" si="13"/>
        <v>13</v>
      </c>
      <c r="C42" s="328" t="s">
        <v>195</v>
      </c>
      <c r="D42" s="289" t="str">
        <f>'IS-All'!Q102</f>
        <v/>
      </c>
      <c r="E42" s="289"/>
      <c r="F42" s="289"/>
      <c r="G42" s="295">
        <f>'IS-All'!Q165</f>
        <v>1197000</v>
      </c>
      <c r="H42" s="295"/>
      <c r="I42" s="295"/>
      <c r="J42" s="305">
        <f>'IS-All'!Q234</f>
        <v>70000</v>
      </c>
      <c r="K42" s="305"/>
      <c r="L42" s="305"/>
      <c r="M42" s="305" t="str">
        <f>'IS-All'!Q310</f>
        <v/>
      </c>
      <c r="N42" s="305"/>
      <c r="O42" s="305"/>
      <c r="P42" s="305">
        <f>'IS-All'!Q393</f>
        <v>0</v>
      </c>
      <c r="Q42" s="305"/>
      <c r="R42" s="305"/>
      <c r="S42" s="305"/>
      <c r="T42" s="305"/>
      <c r="U42" s="305"/>
      <c r="V42" s="305"/>
      <c r="W42" s="305"/>
      <c r="X42" s="305"/>
      <c r="Y42" s="305"/>
      <c r="Z42" s="305"/>
      <c r="AA42" s="305"/>
      <c r="AB42" s="305"/>
      <c r="AC42" s="305"/>
      <c r="AD42" s="305"/>
      <c r="AE42" s="305"/>
      <c r="AF42" s="315">
        <f t="shared" si="12"/>
        <v>1267000</v>
      </c>
      <c r="AG42" s="322" t="s">
        <v>195</v>
      </c>
      <c r="AH42" s="37"/>
      <c r="AI42" s="37"/>
      <c r="AJ42" s="37"/>
      <c r="AK42" s="37"/>
      <c r="AL42" s="37"/>
    </row>
    <row r="43" spans="2:38" ht="18" customHeight="1" thickBot="1">
      <c r="B43" s="325">
        <f t="shared" si="13"/>
        <v>14</v>
      </c>
      <c r="C43" s="328" t="s">
        <v>196</v>
      </c>
      <c r="D43" s="289">
        <f>'IS-All'!R102</f>
        <v>40000</v>
      </c>
      <c r="E43" s="289"/>
      <c r="F43" s="289"/>
      <c r="G43" s="295" t="str">
        <f>'IS-All'!R165</f>
        <v/>
      </c>
      <c r="H43" s="295"/>
      <c r="I43" s="295"/>
      <c r="J43" s="305" t="str">
        <f>'IS-All'!R234</f>
        <v/>
      </c>
      <c r="K43" s="305"/>
      <c r="L43" s="305"/>
      <c r="M43" s="305" t="str">
        <f>'IS-All'!R310</f>
        <v/>
      </c>
      <c r="N43" s="305"/>
      <c r="O43" s="305"/>
      <c r="P43" s="305">
        <f>'IS-All'!R393</f>
        <v>0</v>
      </c>
      <c r="Q43" s="305"/>
      <c r="R43" s="305"/>
      <c r="S43" s="305"/>
      <c r="T43" s="305"/>
      <c r="U43" s="305"/>
      <c r="V43" s="305"/>
      <c r="W43" s="305"/>
      <c r="X43" s="305"/>
      <c r="Y43" s="305"/>
      <c r="Z43" s="305"/>
      <c r="AA43" s="305"/>
      <c r="AB43" s="305"/>
      <c r="AC43" s="305"/>
      <c r="AD43" s="305"/>
      <c r="AE43" s="305"/>
      <c r="AF43" s="315">
        <f t="shared" si="12"/>
        <v>40000</v>
      </c>
      <c r="AG43" s="322" t="s">
        <v>196</v>
      </c>
      <c r="AH43" s="37"/>
      <c r="AI43" s="37"/>
      <c r="AJ43" s="37"/>
      <c r="AK43" s="37"/>
      <c r="AL43" s="37"/>
    </row>
    <row r="44" spans="2:38" ht="18" customHeight="1" thickBot="1">
      <c r="B44" s="325">
        <f t="shared" si="13"/>
        <v>15</v>
      </c>
      <c r="C44" s="328" t="s">
        <v>197</v>
      </c>
      <c r="D44" s="289" t="str">
        <f>'IS-All'!S102</f>
        <v/>
      </c>
      <c r="E44" s="289"/>
      <c r="F44" s="289"/>
      <c r="G44" s="295">
        <f>'IS-All'!S165</f>
        <v>800000</v>
      </c>
      <c r="H44" s="295"/>
      <c r="I44" s="295"/>
      <c r="J44" s="305" t="str">
        <f>'IS-All'!S234</f>
        <v/>
      </c>
      <c r="K44" s="305"/>
      <c r="L44" s="305"/>
      <c r="M44" s="305" t="str">
        <f>'IS-All'!S310</f>
        <v/>
      </c>
      <c r="N44" s="305"/>
      <c r="O44" s="305"/>
      <c r="P44" s="305">
        <f>'IS-All'!S393</f>
        <v>0</v>
      </c>
      <c r="Q44" s="305"/>
      <c r="R44" s="305"/>
      <c r="S44" s="305"/>
      <c r="T44" s="305"/>
      <c r="U44" s="305"/>
      <c r="V44" s="305"/>
      <c r="W44" s="305"/>
      <c r="X44" s="305"/>
      <c r="Y44" s="305"/>
      <c r="Z44" s="305"/>
      <c r="AA44" s="305"/>
      <c r="AB44" s="305"/>
      <c r="AC44" s="305"/>
      <c r="AD44" s="305"/>
      <c r="AE44" s="305"/>
      <c r="AF44" s="315">
        <f t="shared" si="12"/>
        <v>800000</v>
      </c>
      <c r="AG44" s="322" t="s">
        <v>197</v>
      </c>
      <c r="AH44" s="37"/>
      <c r="AI44" s="37"/>
      <c r="AJ44" s="37"/>
      <c r="AK44" s="37"/>
      <c r="AL44" s="37"/>
    </row>
    <row r="45" spans="2:38" ht="18" customHeight="1" thickBot="1">
      <c r="B45" s="325">
        <f t="shared" si="13"/>
        <v>16</v>
      </c>
      <c r="C45" s="328" t="s">
        <v>198</v>
      </c>
      <c r="D45" s="289" t="str">
        <f>'IS-All'!T102</f>
        <v/>
      </c>
      <c r="E45" s="289"/>
      <c r="F45" s="289"/>
      <c r="G45" s="295">
        <f>'IS-All'!T165</f>
        <v>593300</v>
      </c>
      <c r="H45" s="295"/>
      <c r="I45" s="295"/>
      <c r="J45" s="305" t="str">
        <f>'IS-All'!T234</f>
        <v/>
      </c>
      <c r="K45" s="305"/>
      <c r="L45" s="305"/>
      <c r="M45" s="305" t="str">
        <f>'IS-All'!T310</f>
        <v/>
      </c>
      <c r="N45" s="305"/>
      <c r="O45" s="305"/>
      <c r="P45" s="305">
        <f>'IS-All'!T393</f>
        <v>0</v>
      </c>
      <c r="Q45" s="305"/>
      <c r="R45" s="305"/>
      <c r="S45" s="305"/>
      <c r="T45" s="305"/>
      <c r="U45" s="305"/>
      <c r="V45" s="305"/>
      <c r="W45" s="305"/>
      <c r="X45" s="305"/>
      <c r="Y45" s="305"/>
      <c r="Z45" s="305"/>
      <c r="AA45" s="305"/>
      <c r="AB45" s="305"/>
      <c r="AC45" s="305"/>
      <c r="AD45" s="305"/>
      <c r="AE45" s="305"/>
      <c r="AF45" s="315">
        <f t="shared" si="12"/>
        <v>593300</v>
      </c>
      <c r="AG45" s="322" t="s">
        <v>198</v>
      </c>
      <c r="AH45" s="37"/>
      <c r="AI45" s="37"/>
      <c r="AJ45" s="37"/>
      <c r="AK45" s="37"/>
      <c r="AL45" s="37"/>
    </row>
    <row r="46" spans="2:38" ht="18" customHeight="1" thickBot="1">
      <c r="B46" s="325">
        <f t="shared" si="13"/>
        <v>17</v>
      </c>
      <c r="C46" s="328" t="s">
        <v>199</v>
      </c>
      <c r="D46" s="289" t="str">
        <f>'IS-All'!U102</f>
        <v/>
      </c>
      <c r="E46" s="289"/>
      <c r="F46" s="289"/>
      <c r="G46" s="295">
        <f>'IS-All'!U165</f>
        <v>400000</v>
      </c>
      <c r="H46" s="295"/>
      <c r="I46" s="295"/>
      <c r="J46" s="305" t="str">
        <f>'IS-All'!U234</f>
        <v/>
      </c>
      <c r="K46" s="305"/>
      <c r="L46" s="305"/>
      <c r="M46" s="305" t="str">
        <f>'IS-All'!U310</f>
        <v/>
      </c>
      <c r="N46" s="305"/>
      <c r="O46" s="305"/>
      <c r="P46" s="305">
        <f>'IS-All'!U393</f>
        <v>0</v>
      </c>
      <c r="Q46" s="305"/>
      <c r="R46" s="305"/>
      <c r="S46" s="305"/>
      <c r="T46" s="305"/>
      <c r="U46" s="305"/>
      <c r="V46" s="305"/>
      <c r="W46" s="305"/>
      <c r="X46" s="305"/>
      <c r="Y46" s="305"/>
      <c r="Z46" s="305"/>
      <c r="AA46" s="305"/>
      <c r="AB46" s="305"/>
      <c r="AC46" s="305"/>
      <c r="AD46" s="305"/>
      <c r="AE46" s="305"/>
      <c r="AF46" s="315">
        <f t="shared" si="12"/>
        <v>400000</v>
      </c>
      <c r="AG46" s="322" t="s">
        <v>199</v>
      </c>
      <c r="AH46" s="37"/>
      <c r="AI46" s="37"/>
      <c r="AJ46" s="37"/>
      <c r="AK46" s="37"/>
      <c r="AL46" s="37"/>
    </row>
    <row r="47" spans="2:38" ht="18" customHeight="1" thickBot="1">
      <c r="B47" s="325">
        <f t="shared" si="13"/>
        <v>18</v>
      </c>
      <c r="C47" s="328" t="s">
        <v>200</v>
      </c>
      <c r="D47" s="289" t="str">
        <f>'IS-All'!V102</f>
        <v/>
      </c>
      <c r="E47" s="289"/>
      <c r="F47" s="289"/>
      <c r="G47" s="295">
        <f>'IS-All'!V165</f>
        <v>89900</v>
      </c>
      <c r="H47" s="295"/>
      <c r="I47" s="295"/>
      <c r="J47" s="305" t="str">
        <f>'IS-All'!V234</f>
        <v/>
      </c>
      <c r="K47" s="305"/>
      <c r="L47" s="305"/>
      <c r="M47" s="305" t="str">
        <f>'IS-All'!V310</f>
        <v/>
      </c>
      <c r="N47" s="305"/>
      <c r="O47" s="305"/>
      <c r="P47" s="305">
        <f>'IS-All'!V393</f>
        <v>0</v>
      </c>
      <c r="Q47" s="305"/>
      <c r="R47" s="305"/>
      <c r="S47" s="305"/>
      <c r="T47" s="305"/>
      <c r="U47" s="305"/>
      <c r="V47" s="305"/>
      <c r="W47" s="305"/>
      <c r="X47" s="305"/>
      <c r="Y47" s="305"/>
      <c r="Z47" s="305"/>
      <c r="AA47" s="305"/>
      <c r="AB47" s="305"/>
      <c r="AC47" s="305"/>
      <c r="AD47" s="305"/>
      <c r="AE47" s="305"/>
      <c r="AF47" s="315">
        <f t="shared" si="12"/>
        <v>89900</v>
      </c>
      <c r="AG47" s="322" t="s">
        <v>200</v>
      </c>
      <c r="AH47" s="37"/>
      <c r="AI47" s="37"/>
      <c r="AJ47" s="37"/>
      <c r="AK47" s="37"/>
      <c r="AL47" s="37"/>
    </row>
    <row r="48" spans="2:38" ht="18" customHeight="1" thickBot="1">
      <c r="B48" s="325">
        <f t="shared" si="13"/>
        <v>19</v>
      </c>
      <c r="C48" s="328" t="s">
        <v>201</v>
      </c>
      <c r="D48" s="289" t="str">
        <f>'IS-All'!W102</f>
        <v/>
      </c>
      <c r="E48" s="289"/>
      <c r="F48" s="289"/>
      <c r="G48" s="295" t="str">
        <f>'IS-All'!W165</f>
        <v/>
      </c>
      <c r="H48" s="295"/>
      <c r="I48" s="295"/>
      <c r="J48" s="305">
        <f>'IS-All'!W234</f>
        <v>2670805</v>
      </c>
      <c r="K48" s="305"/>
      <c r="L48" s="305"/>
      <c r="M48" s="305">
        <f>'IS-All'!W310</f>
        <v>93333</v>
      </c>
      <c r="N48" s="305"/>
      <c r="O48" s="305"/>
      <c r="P48" s="305">
        <f>'IS-All'!W393</f>
        <v>0</v>
      </c>
      <c r="Q48" s="305"/>
      <c r="R48" s="305"/>
      <c r="S48" s="305"/>
      <c r="T48" s="305"/>
      <c r="U48" s="305"/>
      <c r="V48" s="305"/>
      <c r="W48" s="305"/>
      <c r="X48" s="305"/>
      <c r="Y48" s="305"/>
      <c r="Z48" s="305"/>
      <c r="AA48" s="305"/>
      <c r="AB48" s="305"/>
      <c r="AC48" s="305"/>
      <c r="AD48" s="305"/>
      <c r="AE48" s="305"/>
      <c r="AF48" s="315">
        <f t="shared" si="12"/>
        <v>2764138</v>
      </c>
      <c r="AG48" s="322" t="s">
        <v>201</v>
      </c>
      <c r="AH48" s="37"/>
      <c r="AI48" s="37"/>
      <c r="AJ48" s="37"/>
      <c r="AK48" s="37"/>
      <c r="AL48" s="37"/>
    </row>
    <row r="49" spans="2:38" ht="18" customHeight="1">
      <c r="B49" s="521" t="s">
        <v>314</v>
      </c>
      <c r="C49" s="522"/>
      <c r="D49" s="289" t="e">
        <f>D30+D31+D32+D33+D34+D35+D36+D37+D39+D40+D41+D42+D43+D44+D45+D46+D47+D48</f>
        <v>#VALUE!</v>
      </c>
      <c r="E49" s="289"/>
      <c r="F49" s="289"/>
      <c r="G49" s="295" t="e">
        <f>G30+G31+G32+G33+G34+G35+G36+G37+G39+G40+G41+G42+G43+G44+G45+G46+G47+G48</f>
        <v>#VALUE!</v>
      </c>
      <c r="H49" s="295"/>
      <c r="I49" s="295"/>
      <c r="J49" s="305" t="e">
        <f>J30+J31+J32+J33+J34+J35+J36+J37+J39+J40+J41+J42+J43+J44+J45+J46+J47+J48</f>
        <v>#VALUE!</v>
      </c>
      <c r="K49" s="305"/>
      <c r="L49" s="305"/>
      <c r="M49" s="305" t="e">
        <f>M30+M31+M32+M33+M34+M35+M36+M37+M39+M40+M41+M42+M43+M44+M45+M46+M47+M48</f>
        <v>#VALUE!</v>
      </c>
      <c r="N49" s="305"/>
      <c r="O49" s="305"/>
      <c r="P49" s="305">
        <f>P30+P31+P32+P33+P34+P35+P36+P37+P39+P40+P41+P42+P43+P44+P45+P46+P47+P48+P38</f>
        <v>0</v>
      </c>
      <c r="Q49" s="305"/>
      <c r="R49" s="305"/>
      <c r="S49" s="305">
        <f>S30+S31+S32+S33+S34+S35+S36+S37+S39+S40+S41+S42+S43+S44+S45+S46+S47+S48</f>
        <v>0</v>
      </c>
      <c r="T49" s="305"/>
      <c r="U49" s="305"/>
      <c r="V49" s="305">
        <f t="shared" ref="V49:AC49" si="14">V30+V31+V32+V33+V34+V35+V36+V37+V39+V40+V41+V42+V43+V44+V45+V46+V47+V48</f>
        <v>0</v>
      </c>
      <c r="W49" s="305"/>
      <c r="X49" s="305"/>
      <c r="Y49" s="305">
        <f t="shared" si="14"/>
        <v>0</v>
      </c>
      <c r="Z49" s="305">
        <f t="shared" si="14"/>
        <v>0</v>
      </c>
      <c r="AA49" s="305">
        <f t="shared" si="14"/>
        <v>0</v>
      </c>
      <c r="AB49" s="305">
        <f t="shared" si="14"/>
        <v>0</v>
      </c>
      <c r="AC49" s="305">
        <f t="shared" si="14"/>
        <v>0</v>
      </c>
      <c r="AD49" s="305"/>
      <c r="AE49" s="305"/>
      <c r="AF49" s="315" t="e">
        <f t="shared" si="12"/>
        <v>#VALUE!</v>
      </c>
      <c r="AG49" s="322"/>
      <c r="AH49" s="37"/>
      <c r="AI49" s="37"/>
      <c r="AJ49" s="37"/>
      <c r="AK49" s="37"/>
      <c r="AL49" s="37"/>
    </row>
  </sheetData>
  <mergeCells count="13">
    <mergeCell ref="B25:C25"/>
    <mergeCell ref="B49:C49"/>
    <mergeCell ref="V4:X4"/>
    <mergeCell ref="S4:U4"/>
    <mergeCell ref="AD4:AF4"/>
    <mergeCell ref="AG4:AG5"/>
    <mergeCell ref="B4:B5"/>
    <mergeCell ref="C4:C5"/>
    <mergeCell ref="D4:F4"/>
    <mergeCell ref="G4:I4"/>
    <mergeCell ref="J4:L4"/>
    <mergeCell ref="M4:O4"/>
    <mergeCell ref="P4:R4"/>
  </mergeCells>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A2:Z585"/>
  <sheetViews>
    <sheetView showGridLines="0" topLeftCell="D563" zoomScale="90" zoomScaleNormal="90" workbookViewId="0">
      <selection activeCell="K581" sqref="K581"/>
    </sheetView>
  </sheetViews>
  <sheetFormatPr defaultColWidth="9.109375" defaultRowHeight="13.8" outlineLevelRow="2"/>
  <cols>
    <col min="1" max="1" width="1.88671875" style="42" customWidth="1"/>
    <col min="2" max="2" width="11.5546875" style="46" customWidth="1"/>
    <col min="3" max="3" width="44.88671875" style="42" customWidth="1"/>
    <col min="4" max="4" width="11.6640625" style="42" customWidth="1"/>
    <col min="5" max="5" width="10.88671875" style="43" customWidth="1"/>
    <col min="6" max="6" width="11" style="42" hidden="1" customWidth="1"/>
    <col min="7" max="7" width="11.33203125" style="42" customWidth="1"/>
    <col min="8" max="8" width="11.44140625" style="42" customWidth="1"/>
    <col min="9" max="9" width="11.109375" style="42" hidden="1" customWidth="1"/>
    <col min="10" max="10" width="10.6640625" style="42" hidden="1" customWidth="1"/>
    <col min="11" max="11" width="17.44140625" style="42" customWidth="1"/>
    <col min="12" max="12" width="11.109375" style="42" customWidth="1"/>
    <col min="13" max="13" width="12.109375" style="42" customWidth="1"/>
    <col min="14" max="14" width="12.33203125" style="42" customWidth="1"/>
    <col min="15" max="15" width="10.6640625" style="42" customWidth="1"/>
    <col min="16" max="16" width="12.109375" style="42" customWidth="1"/>
    <col min="17" max="17" width="11" style="42" customWidth="1"/>
    <col min="18" max="18" width="11.5546875" style="42" customWidth="1"/>
    <col min="19" max="19" width="10.88671875" style="42" customWidth="1"/>
    <col min="20" max="20" width="10.6640625" style="42" customWidth="1"/>
    <col min="21" max="21" width="10.88671875" style="42" customWidth="1"/>
    <col min="22" max="22" width="17.33203125" style="42" customWidth="1"/>
    <col min="23" max="23" width="10.33203125" style="42" hidden="1" customWidth="1"/>
    <col min="24" max="24" width="1.88671875" style="42" customWidth="1"/>
    <col min="25" max="25" width="12.6640625" style="42" customWidth="1"/>
    <col min="26" max="26" width="13.5546875" style="42" bestFit="1" customWidth="1"/>
    <col min="27" max="16384" width="9.109375" style="42"/>
  </cols>
  <sheetData>
    <row r="2" spans="2:23">
      <c r="B2" s="212" t="s">
        <v>202</v>
      </c>
    </row>
    <row r="3" spans="2:23">
      <c r="B3" s="212" t="s">
        <v>203</v>
      </c>
    </row>
    <row r="4" spans="2:23" ht="14.4" thickBot="1">
      <c r="B4" s="212" t="s">
        <v>315</v>
      </c>
    </row>
    <row r="5" spans="2:23" s="54" customFormat="1" ht="14.4" thickBot="1">
      <c r="B5" s="47" t="s">
        <v>96</v>
      </c>
      <c r="C5" s="48" t="s">
        <v>97</v>
      </c>
      <c r="D5" s="219" t="s">
        <v>205</v>
      </c>
      <c r="E5" s="51" t="s">
        <v>184</v>
      </c>
      <c r="F5" s="52" t="s">
        <v>185</v>
      </c>
      <c r="G5" s="52" t="s">
        <v>186</v>
      </c>
      <c r="H5" s="52" t="s">
        <v>187</v>
      </c>
      <c r="I5" s="52" t="s">
        <v>188</v>
      </c>
      <c r="J5" s="52" t="s">
        <v>189</v>
      </c>
      <c r="K5" s="52" t="s">
        <v>190</v>
      </c>
      <c r="L5" s="52" t="s">
        <v>191</v>
      </c>
      <c r="M5" s="52" t="s">
        <v>272</v>
      </c>
      <c r="N5" s="52" t="s">
        <v>192</v>
      </c>
      <c r="O5" s="52" t="s">
        <v>193</v>
      </c>
      <c r="P5" s="52" t="s">
        <v>194</v>
      </c>
      <c r="Q5" s="52" t="s">
        <v>195</v>
      </c>
      <c r="R5" s="52" t="s">
        <v>196</v>
      </c>
      <c r="S5" s="52" t="s">
        <v>197</v>
      </c>
      <c r="T5" s="52" t="s">
        <v>198</v>
      </c>
      <c r="U5" s="52" t="s">
        <v>199</v>
      </c>
      <c r="V5" s="52" t="s">
        <v>200</v>
      </c>
      <c r="W5" s="53" t="s">
        <v>201</v>
      </c>
    </row>
    <row r="6" spans="2:23" s="46" customFormat="1" outlineLevel="2">
      <c r="B6" s="249">
        <v>531111102</v>
      </c>
      <c r="C6" s="202" t="s">
        <v>117</v>
      </c>
      <c r="D6" s="203">
        <f t="shared" ref="D6:D17" si="0">SUM(E6:W6)</f>
        <v>46490000</v>
      </c>
      <c r="E6" s="243">
        <f>_xlfn.IFNA(VLOOKUP(B6,MPT!$B$69:$E$93,3,FALSE),"")</f>
        <v>1598500</v>
      </c>
      <c r="F6" s="243">
        <f>_xlfn.IFNA(VLOOKUP(B6,CHB!$B$70:$E$92,3,FALSE),"")</f>
        <v>1746300</v>
      </c>
      <c r="G6" s="243">
        <f>_xlfn.IFNA(VLOOKUP(B6,SNK!$B$69:$E$94,3,FALSE),"")</f>
        <v>2813700</v>
      </c>
      <c r="H6" s="243">
        <f>_xlfn.IFNA(VLOOKUP(B6,STR!$B$68:$E$89,3,FALSE),"")</f>
        <v>4437600</v>
      </c>
      <c r="I6" s="243">
        <f>_xlfn.IFNA(VLOOKUP(B6,KPC!$B$74:$E$97,3,FALSE),"")</f>
        <v>2729500</v>
      </c>
      <c r="J6" s="243">
        <f>_xlfn.IFNA(VLOOKUP(B6,SNL!$B$71:$E$93,3,FALSE),"")</f>
        <v>6587700</v>
      </c>
      <c r="K6" s="243">
        <f>_xlfn.IFNA(VLOOKUP(B6,PTR!$B$69:$E$90,3,FALSE),"")</f>
        <v>2239100</v>
      </c>
      <c r="L6" s="243">
        <f>_xlfn.IFNA(VLOOKUP(B6,STG!$B$75:$E$96,3,FALSE),"")</f>
        <v>4319200</v>
      </c>
      <c r="M6" s="243" t="str">
        <f>_xlfn.IFNA(VLOOKUP(B6,RTK!$B$68:$E$73,3,FALSE),"")</f>
        <v/>
      </c>
      <c r="N6" s="243">
        <f>_xlfn.IFNA(VLOOKUP(B6,BKV!$B$65:$E$89,3,FALSE),"")</f>
        <v>5069000</v>
      </c>
      <c r="O6" s="243">
        <f>_xlfn.IFNA(VLOOKUP(B6,BLV!$B$64:$E$85,3,FALSE),"")</f>
        <v>2544600</v>
      </c>
      <c r="P6" s="243">
        <f>_xlfn.IFNA(VLOOKUP(B6,'Khr168'!$B$57:$E$73,3,FALSE),"")</f>
        <v>961000</v>
      </c>
      <c r="Q6" s="243">
        <f>_xlfn.IFNA(VLOOKUP(B6,ASL!$B$64:$E$85,3,FALSE),"")</f>
        <v>3778700</v>
      </c>
      <c r="R6" s="243">
        <f>_xlfn.IFNA(VLOOKUP(B6,'99cash'!$B$60:$E$73,3,FALSE),"")</f>
        <v>1332100</v>
      </c>
      <c r="S6" s="243">
        <f>_xlfn.IFNA(VLOOKUP(B6,KTL!$B$65:$E$89,3,FALSE),"")</f>
        <v>2730100</v>
      </c>
      <c r="T6" s="243">
        <f>_xlfn.IFNA(VLOOKUP(B6,SLG!$B$63:$E$78,3,FALSE),"")</f>
        <v>567100</v>
      </c>
      <c r="U6" s="243">
        <f>_xlfn.IFNA(VLOOKUP(B6,SST!$B$65:$E$86,3,FALSE),"")</f>
        <v>2975800</v>
      </c>
      <c r="V6" s="243">
        <f>_xlfn.IFNA(VLOOKUP(B6,'ASY168'!$B$57:$E$82,3,FALSE),"")</f>
        <v>60000</v>
      </c>
      <c r="W6" s="244" t="str">
        <f>_xlfn.IFNA(VLOOKUP(B6,HO!$B$76:$E$102,3,FALSE),"")</f>
        <v/>
      </c>
    </row>
    <row r="7" spans="2:23" s="46" customFormat="1" ht="27.6" outlineLevel="2">
      <c r="B7" s="250">
        <v>523011101</v>
      </c>
      <c r="C7" s="68" t="s">
        <v>118</v>
      </c>
      <c r="D7" s="64">
        <f t="shared" si="0"/>
        <v>1313100</v>
      </c>
      <c r="E7" s="57">
        <f>_xlfn.IFNA(VLOOKUP(B7,MPT!$B$69:$E$93,3,FALSE),"")</f>
        <v>440800</v>
      </c>
      <c r="F7" s="57">
        <f>_xlfn.IFNA(VLOOKUP(B7,CHB!$B$70:$E$92,3,FALSE),"")</f>
        <v>126100</v>
      </c>
      <c r="G7" s="57" t="str">
        <f>_xlfn.IFNA(VLOOKUP(B7,SNK!$B$69:$E$94,3,FALSE),"")</f>
        <v/>
      </c>
      <c r="H7" s="57" t="str">
        <f>_xlfn.IFNA(VLOOKUP(B7,STR!$B$68:$E$89,3,FALSE),"")</f>
        <v/>
      </c>
      <c r="I7" s="57" t="str">
        <f>_xlfn.IFNA(VLOOKUP(B7,KPC!$B$74:$E$97,3,FALSE),"")</f>
        <v/>
      </c>
      <c r="J7" s="57" t="str">
        <f>_xlfn.IFNA(VLOOKUP(B7,SNL!$B$71:$E$93,3,FALSE),"")</f>
        <v/>
      </c>
      <c r="K7" s="57">
        <f>_xlfn.IFNA(VLOOKUP(B7,PTR!$B$69:$E$90,3,FALSE),"")</f>
        <v>137600</v>
      </c>
      <c r="L7" s="57">
        <f>_xlfn.IFNA(VLOOKUP(B7,STG!$B$75:$E$96,3,FALSE),"")</f>
        <v>41700</v>
      </c>
      <c r="M7" s="57" t="str">
        <f>_xlfn.IFNA(VLOOKUP(B7,RTK!$B$68:$E$73,3,FALSE),"")</f>
        <v/>
      </c>
      <c r="N7" s="57">
        <f>_xlfn.IFNA(VLOOKUP(B7,BKV!$B$65:$E$89,3,FALSE),"")</f>
        <v>14100</v>
      </c>
      <c r="O7" s="57" t="str">
        <f>_xlfn.IFNA(VLOOKUP(B7,BLV!$B$64:$E$85,3,FALSE),"")</f>
        <v/>
      </c>
      <c r="P7" s="57">
        <f>_xlfn.IFNA(VLOOKUP(B7,'Khr168'!$B$57:$E$73,3,FALSE),"")</f>
        <v>47000</v>
      </c>
      <c r="Q7" s="57">
        <f>_xlfn.IFNA(VLOOKUP(B7,ASL!$B$64:$E$85,3,FALSE),"")</f>
        <v>179900</v>
      </c>
      <c r="R7" s="57" t="str">
        <f>_xlfn.IFNA(VLOOKUP(B7,'99cash'!$B$60:$E$73,3,FALSE),"")</f>
        <v/>
      </c>
      <c r="S7" s="57">
        <f>_xlfn.IFNA(VLOOKUP(B7,KTL!$B$65:$E$89,3,FALSE),"")</f>
        <v>325900</v>
      </c>
      <c r="T7" s="57" t="str">
        <f>_xlfn.IFNA(VLOOKUP(B7,SLG!$B$63:$E$78,3,FALSE),"")</f>
        <v/>
      </c>
      <c r="U7" s="57" t="str">
        <f>_xlfn.IFNA(VLOOKUP(B7,SST!$B$65:$E$86,3,FALSE),"")</f>
        <v/>
      </c>
      <c r="V7" s="57" t="str">
        <f>_xlfn.IFNA(VLOOKUP(B7,'ASY168'!$B$57:$E$82,3,FALSE),"")</f>
        <v/>
      </c>
      <c r="W7" s="58" t="str">
        <f>_xlfn.IFNA(VLOOKUP(B7,HO!$B$76:$E$102,3,FALSE),"")</f>
        <v/>
      </c>
    </row>
    <row r="8" spans="2:23" s="46" customFormat="1" outlineLevel="2">
      <c r="B8" s="250">
        <v>531111103</v>
      </c>
      <c r="C8" s="68" t="s">
        <v>119</v>
      </c>
      <c r="D8" s="64">
        <f t="shared" si="0"/>
        <v>1200300</v>
      </c>
      <c r="E8" s="259">
        <f>_xlfn.IFNA(VLOOKUP(B8,MPT!$B$69:$E$93,3,FALSE),"")</f>
        <v>43300</v>
      </c>
      <c r="F8" s="259">
        <f>_xlfn.IFNA(VLOOKUP(B8,CHB!$B$70:$E$92,3,FALSE),"")</f>
        <v>31300</v>
      </c>
      <c r="G8" s="259">
        <f>_xlfn.IFNA(VLOOKUP(B8,SNK!$B$69:$E$94,3,FALSE),"")</f>
        <v>25000</v>
      </c>
      <c r="H8" s="259">
        <f>_xlfn.IFNA(VLOOKUP(B8,STR!$B$68:$E$89,3,FALSE),"")</f>
        <v>2000</v>
      </c>
      <c r="I8" s="259">
        <f>_xlfn.IFNA(VLOOKUP(B8,KPC!$B$74:$E$97,3,FALSE),"")</f>
        <v>19600</v>
      </c>
      <c r="J8" s="259">
        <f>_xlfn.IFNA(VLOOKUP(B8,SNL!$B$71:$E$93,3,FALSE),"")</f>
        <v>196700</v>
      </c>
      <c r="K8" s="259">
        <f>_xlfn.IFNA(VLOOKUP(B8,PTR!$B$69:$E$90,3,FALSE),"")</f>
        <v>2200</v>
      </c>
      <c r="L8" s="259">
        <f>_xlfn.IFNA(VLOOKUP(B8,STG!$B$75:$E$96,3,FALSE),"")</f>
        <v>112200</v>
      </c>
      <c r="M8" s="259" t="str">
        <f>_xlfn.IFNA(VLOOKUP(B8,RTK!$B$68:$E$73,3,FALSE),"")</f>
        <v/>
      </c>
      <c r="N8" s="259">
        <f>_xlfn.IFNA(VLOOKUP(B8,BKV!$B$65:$E$89,3,FALSE),"")</f>
        <v>47600</v>
      </c>
      <c r="O8" s="259">
        <f>_xlfn.IFNA(VLOOKUP(B8,BLV!$B$64:$E$85,3,FALSE),"")</f>
        <v>66000</v>
      </c>
      <c r="P8" s="259">
        <f>_xlfn.IFNA(VLOOKUP(B8,'Khr168'!$B$57:$E$73,3,FALSE),"")</f>
        <v>6600</v>
      </c>
      <c r="Q8" s="259">
        <f>_xlfn.IFNA(VLOOKUP(B8,ASL!$B$64:$E$85,3,FALSE),"")</f>
        <v>46400</v>
      </c>
      <c r="R8" s="259">
        <f>_xlfn.IFNA(VLOOKUP(B8,'99cash'!$B$60:$E$73,3,FALSE),"")</f>
        <v>33700</v>
      </c>
      <c r="S8" s="259">
        <f>_xlfn.IFNA(VLOOKUP(B8,KTL!$B$65:$E$89,3,FALSE),"")</f>
        <v>353600</v>
      </c>
      <c r="T8" s="259">
        <f>_xlfn.IFNA(VLOOKUP(B8,SLG!$B$63:$E$78,3,FALSE),"")</f>
        <v>98000</v>
      </c>
      <c r="U8" s="259">
        <f>_xlfn.IFNA(VLOOKUP(B8,SST!$B$65:$E$86,3,FALSE),"")</f>
        <v>116100</v>
      </c>
      <c r="V8" s="259" t="str">
        <f>_xlfn.IFNA(VLOOKUP(B8,'ASY168'!$B$57:$E$82,3,FALSE),"")</f>
        <v/>
      </c>
      <c r="W8" s="260" t="str">
        <f>_xlfn.IFNA(VLOOKUP(B8,HO!$B$76:$E$102,3,FALSE),"")</f>
        <v/>
      </c>
    </row>
    <row r="9" spans="2:23" s="46" customFormat="1" ht="27.6" outlineLevel="2">
      <c r="B9" s="250">
        <v>523211101</v>
      </c>
      <c r="C9" s="68" t="s">
        <v>120</v>
      </c>
      <c r="D9" s="64">
        <f t="shared" si="0"/>
        <v>530900</v>
      </c>
      <c r="E9" s="57">
        <f>_xlfn.IFNA(VLOOKUP(B9,MPT!$B$69:$E$93,3,FALSE),"")</f>
        <v>390800</v>
      </c>
      <c r="F9" s="57">
        <f>_xlfn.IFNA(VLOOKUP(B9,CHB!$B$70:$E$92,3,FALSE),"")</f>
        <v>140100</v>
      </c>
      <c r="G9" s="57" t="str">
        <f>_xlfn.IFNA(VLOOKUP(B9,SNK!$B$69:$E$94,3,FALSE),"")</f>
        <v/>
      </c>
      <c r="H9" s="57" t="str">
        <f>_xlfn.IFNA(VLOOKUP(B9,STR!$B$68:$E$89,3,FALSE),"")</f>
        <v/>
      </c>
      <c r="I9" s="57" t="str">
        <f>_xlfn.IFNA(VLOOKUP(B9,KPC!$B$74:$E$97,3,FALSE),"")</f>
        <v/>
      </c>
      <c r="J9" s="57" t="str">
        <f>_xlfn.IFNA(VLOOKUP(B9,SNL!$B$71:$E$93,3,FALSE),"")</f>
        <v/>
      </c>
      <c r="K9" s="57" t="str">
        <f>_xlfn.IFNA(VLOOKUP(B9,PTR!$B$69:$E$90,3,FALSE),"")</f>
        <v/>
      </c>
      <c r="L9" s="57" t="str">
        <f>_xlfn.IFNA(VLOOKUP(B9,STG!$B$75:$E$96,3,FALSE),"")</f>
        <v/>
      </c>
      <c r="M9" s="57" t="str">
        <f>_xlfn.IFNA(VLOOKUP(B9,RTK!$B$68:$E$73,3,FALSE),"")</f>
        <v/>
      </c>
      <c r="N9" s="57" t="str">
        <f>_xlfn.IFNA(VLOOKUP(B9,BKV!$B$65:$E$89,3,FALSE),"")</f>
        <v/>
      </c>
      <c r="O9" s="57" t="str">
        <f>_xlfn.IFNA(VLOOKUP(B9,BLV!$B$64:$E$85,3,FALSE),"")</f>
        <v/>
      </c>
      <c r="P9" s="57" t="str">
        <f>_xlfn.IFNA(VLOOKUP(B9,'Khr168'!$B$57:$E$73,3,FALSE),"")</f>
        <v/>
      </c>
      <c r="Q9" s="57" t="str">
        <f>_xlfn.IFNA(VLOOKUP(B9,ASL!$B$64:$E$85,3,FALSE),"")</f>
        <v/>
      </c>
      <c r="R9" s="57" t="str">
        <f>_xlfn.IFNA(VLOOKUP(B9,'99cash'!$B$60:$E$73,3,FALSE),"")</f>
        <v/>
      </c>
      <c r="S9" s="57" t="str">
        <f>_xlfn.IFNA(VLOOKUP(B9,KTL!$B$65:$E$89,3,FALSE),"")</f>
        <v/>
      </c>
      <c r="T9" s="57" t="str">
        <f>_xlfn.IFNA(VLOOKUP(B9,SLG!$B$63:$E$78,3,FALSE),"")</f>
        <v/>
      </c>
      <c r="U9" s="57" t="str">
        <f>_xlfn.IFNA(VLOOKUP(B9,SST!$B$65:$E$86,3,FALSE),"")</f>
        <v/>
      </c>
      <c r="V9" s="57" t="str">
        <f>_xlfn.IFNA(VLOOKUP(B9,'ASY168'!$B$57:$E$82,3,FALSE),"")</f>
        <v/>
      </c>
      <c r="W9" s="58" t="str">
        <f>_xlfn.IFNA(VLOOKUP(B9,HO!$B$76:$E$102,3,FALSE),"")</f>
        <v/>
      </c>
    </row>
    <row r="10" spans="2:23" s="46" customFormat="1" ht="27.6" outlineLevel="2">
      <c r="B10" s="250">
        <v>523511101</v>
      </c>
      <c r="C10" s="68" t="s">
        <v>138</v>
      </c>
      <c r="D10" s="64">
        <f t="shared" si="0"/>
        <v>1304600</v>
      </c>
      <c r="E10" s="259" t="str">
        <f>_xlfn.IFNA(VLOOKUP(B10,MPT!$B$69:$E$93,3,FALSE),"")</f>
        <v/>
      </c>
      <c r="F10" s="259">
        <f>_xlfn.IFNA(VLOOKUP(B10,CHB!$B$70:$E$92,3,FALSE),"")</f>
        <v>146400</v>
      </c>
      <c r="G10" s="259">
        <f>_xlfn.IFNA(VLOOKUP(B10,SNK!$B$69:$E$94,3,FALSE),"")</f>
        <v>147100</v>
      </c>
      <c r="H10" s="259">
        <f>_xlfn.IFNA(VLOOKUP(B10,STR!$B$68:$E$89,3,FALSE),"")</f>
        <v>210000</v>
      </c>
      <c r="I10" s="259" t="str">
        <f>_xlfn.IFNA(VLOOKUP(B10,KPC!$B$74:$E$97,3,FALSE),"")</f>
        <v/>
      </c>
      <c r="J10" s="259" t="str">
        <f>_xlfn.IFNA(VLOOKUP(B10,SNL!$B$71:$E$93,3,FALSE),"")</f>
        <v/>
      </c>
      <c r="K10" s="259">
        <f>_xlfn.IFNA(VLOOKUP(B10,PTR!$B$69:$E$90,3,FALSE),"")</f>
        <v>18000</v>
      </c>
      <c r="L10" s="259">
        <f>_xlfn.IFNA(VLOOKUP(B10,STG!$B$75:$E$96,3,FALSE),"")</f>
        <v>258100</v>
      </c>
      <c r="M10" s="259" t="str">
        <f>_xlfn.IFNA(VLOOKUP(B10,RTK!$B$68:$E$73,3,FALSE),"")</f>
        <v/>
      </c>
      <c r="N10" s="259">
        <f>_xlfn.IFNA(VLOOKUP(B10,BKV!$B$65:$E$89,3,FALSE),"")</f>
        <v>257700</v>
      </c>
      <c r="O10" s="259">
        <f>_xlfn.IFNA(VLOOKUP(B10,BLV!$B$64:$E$85,3,FALSE),"")</f>
        <v>192900</v>
      </c>
      <c r="P10" s="259" t="str">
        <f>_xlfn.IFNA(VLOOKUP(B10,'Khr168'!$B$57:$E$73,3,FALSE),"")</f>
        <v/>
      </c>
      <c r="Q10" s="259" t="str">
        <f>_xlfn.IFNA(VLOOKUP(B10,ASL!$B$64:$E$85,3,FALSE),"")</f>
        <v/>
      </c>
      <c r="R10" s="259" t="str">
        <f>_xlfn.IFNA(VLOOKUP(B10,'99cash'!$B$60:$E$73,3,FALSE),"")</f>
        <v/>
      </c>
      <c r="S10" s="259" t="str">
        <f>_xlfn.IFNA(VLOOKUP(B10,KTL!$B$65:$E$89,3,FALSE),"")</f>
        <v/>
      </c>
      <c r="T10" s="259">
        <f>_xlfn.IFNA(VLOOKUP(B10,SLG!$B$63:$E$78,3,FALSE),"")</f>
        <v>74400</v>
      </c>
      <c r="U10" s="259" t="str">
        <f>_xlfn.IFNA(VLOOKUP(B10,SST!$B$65:$E$86,3,FALSE),"")</f>
        <v/>
      </c>
      <c r="V10" s="259" t="str">
        <f>_xlfn.IFNA(VLOOKUP(B10,'ASY168'!$B$57:$E$82,3,FALSE),"")</f>
        <v/>
      </c>
      <c r="W10" s="260" t="str">
        <f>_xlfn.IFNA(VLOOKUP(B10,HO!$B$76:$E$102,3,FALSE),"")</f>
        <v/>
      </c>
    </row>
    <row r="11" spans="2:23" s="46" customFormat="1" ht="27.6" outlineLevel="2">
      <c r="B11" s="250">
        <v>523511</v>
      </c>
      <c r="C11" s="68" t="s">
        <v>141</v>
      </c>
      <c r="D11" s="64">
        <f t="shared" si="0"/>
        <v>144100</v>
      </c>
      <c r="E11" s="57" t="str">
        <f>_xlfn.IFNA(VLOOKUP(B11,MPT!$B$69:$E$93,3,FALSE),"")</f>
        <v/>
      </c>
      <c r="F11" s="57" t="str">
        <f>_xlfn.IFNA(VLOOKUP(B11,CHB!$B$70:$E$92,3,FALSE),"")</f>
        <v/>
      </c>
      <c r="G11" s="57" t="str">
        <f>_xlfn.IFNA(VLOOKUP(B11,SNK!$B$69:$E$94,3,FALSE),"")</f>
        <v/>
      </c>
      <c r="H11" s="57" t="str">
        <f>_xlfn.IFNA(VLOOKUP(B11,STR!$B$68:$E$89,3,FALSE),"")</f>
        <v/>
      </c>
      <c r="I11" s="57">
        <f>_xlfn.IFNA(VLOOKUP(B11,KPC!$B$74:$E$97,3,FALSE),"")</f>
        <v>144100</v>
      </c>
      <c r="J11" s="57" t="str">
        <f>_xlfn.IFNA(VLOOKUP(B11,SNL!$B$71:$E$93,3,FALSE),"")</f>
        <v/>
      </c>
      <c r="K11" s="57" t="str">
        <f>_xlfn.IFNA(VLOOKUP(B11,PTR!$B$69:$E$90,3,FALSE),"")</f>
        <v/>
      </c>
      <c r="L11" s="57" t="str">
        <f>_xlfn.IFNA(VLOOKUP(B11,STG!$B$75:$E$96,3,FALSE),"")</f>
        <v/>
      </c>
      <c r="M11" s="57" t="str">
        <f>_xlfn.IFNA(VLOOKUP(B11,RTK!$B$68:$E$73,3,FALSE),"")</f>
        <v/>
      </c>
      <c r="N11" s="57" t="str">
        <f>_xlfn.IFNA(VLOOKUP(B11,BKV!$B$65:$E$89,3,FALSE),"")</f>
        <v/>
      </c>
      <c r="O11" s="57" t="str">
        <f>_xlfn.IFNA(VLOOKUP(B11,BLV!$B$64:$E$85,3,FALSE),"")</f>
        <v/>
      </c>
      <c r="P11" s="57" t="str">
        <f>_xlfn.IFNA(VLOOKUP(B11,'Khr168'!$B$57:$E$73,3,FALSE),"")</f>
        <v/>
      </c>
      <c r="Q11" s="57" t="str">
        <f>_xlfn.IFNA(VLOOKUP(B11,ASL!$B$64:$E$85,3,FALSE),"")</f>
        <v/>
      </c>
      <c r="R11" s="57" t="str">
        <f>_xlfn.IFNA(VLOOKUP(B11,'99cash'!$B$60:$E$73,3,FALSE),"")</f>
        <v/>
      </c>
      <c r="S11" s="57" t="str">
        <f>_xlfn.IFNA(VLOOKUP(B11,KTL!$B$65:$E$89,3,FALSE),"")</f>
        <v/>
      </c>
      <c r="T11" s="57" t="str">
        <f>_xlfn.IFNA(VLOOKUP(B11,SLG!$B$63:$E$78,3,FALSE),"")</f>
        <v/>
      </c>
      <c r="U11" s="57" t="str">
        <f>_xlfn.IFNA(VLOOKUP(B11,SST!$B$65:$E$86,3,FALSE),"")</f>
        <v/>
      </c>
      <c r="V11" s="57" t="str">
        <f>_xlfn.IFNA(VLOOKUP(B11,'ASY168'!$B$57:$E$82,3,FALSE),"")</f>
        <v/>
      </c>
      <c r="W11" s="58" t="str">
        <f>_xlfn.IFNA(VLOOKUP(B11,HO!$B$76:$E$102,3,FALSE),"")</f>
        <v/>
      </c>
    </row>
    <row r="12" spans="2:23" s="46" customFormat="1" ht="27.6" outlineLevel="2">
      <c r="B12" s="250">
        <v>522711103</v>
      </c>
      <c r="C12" s="68" t="s">
        <v>148</v>
      </c>
      <c r="D12" s="64">
        <f t="shared" si="0"/>
        <v>365200</v>
      </c>
      <c r="E12" s="259" t="str">
        <f>_xlfn.IFNA(VLOOKUP(B12,MPT!$B$69:$E$93,3,FALSE),"")</f>
        <v/>
      </c>
      <c r="F12" s="259" t="str">
        <f>_xlfn.IFNA(VLOOKUP(B12,CHB!$B$70:$E$92,3,FALSE),"")</f>
        <v/>
      </c>
      <c r="G12" s="259" t="str">
        <f>_xlfn.IFNA(VLOOKUP(B12,SNK!$B$69:$E$94,3,FALSE),"")</f>
        <v/>
      </c>
      <c r="H12" s="259" t="str">
        <f>_xlfn.IFNA(VLOOKUP(B12,STR!$B$68:$E$89,3,FALSE),"")</f>
        <v/>
      </c>
      <c r="I12" s="259" t="str">
        <f>_xlfn.IFNA(VLOOKUP(B12,KPC!$B$74:$E$97,3,FALSE),"")</f>
        <v/>
      </c>
      <c r="J12" s="259">
        <f>_xlfn.IFNA(VLOOKUP(B12,SNL!$B$71:$E$93,3,FALSE),"")</f>
        <v>365200</v>
      </c>
      <c r="K12" s="259" t="str">
        <f>_xlfn.IFNA(VLOOKUP(B12,PTR!$B$69:$E$90,3,FALSE),"")</f>
        <v/>
      </c>
      <c r="L12" s="259" t="str">
        <f>_xlfn.IFNA(VLOOKUP(B12,STG!$B$75:$E$96,3,FALSE),"")</f>
        <v/>
      </c>
      <c r="M12" s="259" t="str">
        <f>_xlfn.IFNA(VLOOKUP(B12,RTK!$B$68:$E$73,3,FALSE),"")</f>
        <v/>
      </c>
      <c r="N12" s="259" t="str">
        <f>_xlfn.IFNA(VLOOKUP(B12,BKV!$B$65:$E$89,3,FALSE),"")</f>
        <v/>
      </c>
      <c r="O12" s="259" t="str">
        <f>_xlfn.IFNA(VLOOKUP(B12,BLV!$B$64:$E$85,3,FALSE),"")</f>
        <v/>
      </c>
      <c r="P12" s="259" t="str">
        <f>_xlfn.IFNA(VLOOKUP(B12,'Khr168'!$B$57:$E$73,3,FALSE),"")</f>
        <v/>
      </c>
      <c r="Q12" s="259" t="str">
        <f>_xlfn.IFNA(VLOOKUP(B12,ASL!$B$64:$E$85,3,FALSE),"")</f>
        <v/>
      </c>
      <c r="R12" s="259" t="str">
        <f>_xlfn.IFNA(VLOOKUP(B12,'99cash'!$B$60:$E$73,3,FALSE),"")</f>
        <v/>
      </c>
      <c r="S12" s="259" t="str">
        <f>_xlfn.IFNA(VLOOKUP(B12,KTL!$B$65:$E$89,3,FALSE),"")</f>
        <v/>
      </c>
      <c r="T12" s="259" t="str">
        <f>_xlfn.IFNA(VLOOKUP(B12,SLG!$B$63:$E$78,3,FALSE),"")</f>
        <v/>
      </c>
      <c r="U12" s="259" t="str">
        <f>_xlfn.IFNA(VLOOKUP(B12,SST!$B$65:$E$86,3,FALSE),"")</f>
        <v/>
      </c>
      <c r="V12" s="259" t="str">
        <f>_xlfn.IFNA(VLOOKUP(B12,'ASY168'!$B$57:$E$82,3,FALSE),"")</f>
        <v/>
      </c>
      <c r="W12" s="260" t="str">
        <f>_xlfn.IFNA(VLOOKUP(B12,HO!$B$76:$E$102,3,FALSE),"")</f>
        <v/>
      </c>
    </row>
    <row r="13" spans="2:23" s="46" customFormat="1" ht="27.6" outlineLevel="2">
      <c r="B13" s="250">
        <v>522311101</v>
      </c>
      <c r="C13" s="68" t="s">
        <v>164</v>
      </c>
      <c r="D13" s="64">
        <f t="shared" si="0"/>
        <v>347300</v>
      </c>
      <c r="E13" s="57" t="str">
        <f>_xlfn.IFNA(VLOOKUP(B13,MPT!$B$69:$E$93,3,FALSE),"")</f>
        <v/>
      </c>
      <c r="F13" s="57" t="str">
        <f>_xlfn.IFNA(VLOOKUP(B13,CHB!$B$70:$E$92,3,FALSE),"")</f>
        <v/>
      </c>
      <c r="G13" s="57" t="str">
        <f>_xlfn.IFNA(VLOOKUP(B13,SNK!$B$69:$E$94,3,FALSE),"")</f>
        <v/>
      </c>
      <c r="H13" s="57" t="str">
        <f>_xlfn.IFNA(VLOOKUP(B13,STR!$B$68:$E$89,3,FALSE),"")</f>
        <v/>
      </c>
      <c r="I13" s="57" t="str">
        <f>_xlfn.IFNA(VLOOKUP(B13,KPC!$B$74:$E$97,3,FALSE),"")</f>
        <v/>
      </c>
      <c r="J13" s="57" t="str">
        <f>_xlfn.IFNA(VLOOKUP(B13,SNL!$B$71:$E$93,3,FALSE),"")</f>
        <v/>
      </c>
      <c r="K13" s="57" t="str">
        <f>_xlfn.IFNA(VLOOKUP(B13,PTR!$B$69:$E$90,3,FALSE),"")</f>
        <v/>
      </c>
      <c r="L13" s="57" t="str">
        <f>_xlfn.IFNA(VLOOKUP(B13,STG!$B$75:$E$96,3,FALSE),"")</f>
        <v/>
      </c>
      <c r="M13" s="57" t="str">
        <f>_xlfn.IFNA(VLOOKUP(B13,RTK!$B$68:$E$73,3,FALSE),"")</f>
        <v/>
      </c>
      <c r="N13" s="57" t="str">
        <f>_xlfn.IFNA(VLOOKUP(B13,BKV!$B$65:$E$89,3,FALSE),"")</f>
        <v/>
      </c>
      <c r="O13" s="57" t="str">
        <f>_xlfn.IFNA(VLOOKUP(B13,BLV!$B$64:$E$85,3,FALSE),"")</f>
        <v/>
      </c>
      <c r="P13" s="57" t="str">
        <f>_xlfn.IFNA(VLOOKUP(B13,'Khr168'!$B$57:$E$73,3,FALSE),"")</f>
        <v/>
      </c>
      <c r="Q13" s="57" t="str">
        <f>_xlfn.IFNA(VLOOKUP(B13,ASL!$B$64:$E$85,3,FALSE),"")</f>
        <v/>
      </c>
      <c r="R13" s="57">
        <f>_xlfn.IFNA(VLOOKUP(B13,'99cash'!$B$60:$E$73,3,FALSE),"")</f>
        <v>77100</v>
      </c>
      <c r="S13" s="57" t="str">
        <f>_xlfn.IFNA(VLOOKUP(B13,KTL!$B$65:$E$89,3,FALSE),"")</f>
        <v/>
      </c>
      <c r="T13" s="57" t="str">
        <f>_xlfn.IFNA(VLOOKUP(B13,SLG!$B$63:$E$78,3,FALSE),"")</f>
        <v/>
      </c>
      <c r="U13" s="57">
        <f>_xlfn.IFNA(VLOOKUP(B13,SST!$B$65:$E$86,3,FALSE),"")</f>
        <v>270200</v>
      </c>
      <c r="V13" s="57" t="str">
        <f>_xlfn.IFNA(VLOOKUP(B13,'ASY168'!$B$57:$E$82,3,FALSE),"")</f>
        <v/>
      </c>
      <c r="W13" s="58" t="str">
        <f>_xlfn.IFNA(VLOOKUP(B13,HO!$B$76:$E$102,3,FALSE),"")</f>
        <v/>
      </c>
    </row>
    <row r="14" spans="2:23" s="46" customFormat="1" outlineLevel="2">
      <c r="B14" s="250">
        <v>536512206</v>
      </c>
      <c r="C14" s="68" t="s">
        <v>149</v>
      </c>
      <c r="D14" s="64">
        <f t="shared" si="0"/>
        <v>3033700</v>
      </c>
      <c r="E14" s="259" t="str">
        <f>_xlfn.IFNA(VLOOKUP(B14,MPT!$B$69:$E$93,3,FALSE),"")</f>
        <v/>
      </c>
      <c r="F14" s="259" t="str">
        <f>_xlfn.IFNA(VLOOKUP(B14,CHB!$B$70:$E$92,3,FALSE),"")</f>
        <v/>
      </c>
      <c r="G14" s="259">
        <f>_xlfn.IFNA(VLOOKUP(B14,SNK!$B$69:$E$94,3,FALSE),"")</f>
        <v>897000</v>
      </c>
      <c r="H14" s="259" t="str">
        <f>_xlfn.IFNA(VLOOKUP(B14,STR!$B$68:$E$89,3,FALSE),"")</f>
        <v/>
      </c>
      <c r="I14" s="259" t="str">
        <f>_xlfn.IFNA(VLOOKUP(B14,KPC!$B$74:$E$97,3,FALSE),"")</f>
        <v/>
      </c>
      <c r="J14" s="259" t="str">
        <f>_xlfn.IFNA(VLOOKUP(B14,SNL!$B$71:$E$93,3,FALSE),"")</f>
        <v/>
      </c>
      <c r="K14" s="259">
        <f>_xlfn.IFNA(VLOOKUP(B14,PTR!$B$69:$E$90,3,FALSE),"")</f>
        <v>1400700</v>
      </c>
      <c r="L14" s="259" t="str">
        <f>_xlfn.IFNA(VLOOKUP(B14,STG!$B$75:$E$96,3,FALSE),"")</f>
        <v/>
      </c>
      <c r="M14" s="259" t="str">
        <f>_xlfn.IFNA(VLOOKUP(B14,RTK!$B$68:$E$73,3,FALSE),"")</f>
        <v/>
      </c>
      <c r="N14" s="259" t="str">
        <f>_xlfn.IFNA(VLOOKUP(B14,BKV!$B$65:$E$89,3,FALSE),"")</f>
        <v/>
      </c>
      <c r="O14" s="259">
        <f>_xlfn.IFNA(VLOOKUP(B14,BLV!$B$64:$E$85,3,FALSE),"")</f>
        <v>736000</v>
      </c>
      <c r="P14" s="259" t="str">
        <f>_xlfn.IFNA(VLOOKUP(B14,'Khr168'!$B$57:$E$73,3,FALSE),"")</f>
        <v/>
      </c>
      <c r="Q14" s="259" t="str">
        <f>_xlfn.IFNA(VLOOKUP(B14,ASL!$B$64:$E$85,3,FALSE),"")</f>
        <v/>
      </c>
      <c r="R14" s="259" t="str">
        <f>_xlfn.IFNA(VLOOKUP(B14,'99cash'!$B$60:$E$73,3,FALSE),"")</f>
        <v/>
      </c>
      <c r="S14" s="259" t="str">
        <f>_xlfn.IFNA(VLOOKUP(B14,KTL!$B$65:$E$89,3,FALSE),"")</f>
        <v/>
      </c>
      <c r="T14" s="259" t="str">
        <f>_xlfn.IFNA(VLOOKUP(B14,SLG!$B$63:$E$78,3,FALSE),"")</f>
        <v/>
      </c>
      <c r="U14" s="259" t="str">
        <f>_xlfn.IFNA(VLOOKUP(B14,SST!$B$65:$E$86,3,FALSE),"")</f>
        <v/>
      </c>
      <c r="V14" s="259" t="str">
        <f>_xlfn.IFNA(VLOOKUP(B14,'ASY168'!$B$57:$E$82,3,FALSE),"")</f>
        <v/>
      </c>
      <c r="W14" s="260" t="str">
        <f>_xlfn.IFNA(VLOOKUP(B14,HO!$B$76:$E$102,3,FALSE),"")</f>
        <v/>
      </c>
    </row>
    <row r="15" spans="2:23" s="46" customFormat="1" outlineLevel="2">
      <c r="B15" s="250">
        <v>531111107</v>
      </c>
      <c r="C15" s="68" t="s">
        <v>176</v>
      </c>
      <c r="D15" s="64">
        <f t="shared" si="0"/>
        <v>23489800</v>
      </c>
      <c r="E15" s="57" t="str">
        <f>_xlfn.IFNA(VLOOKUP(B15,MPT!$B$69:$E$93,3,FALSE),"")</f>
        <v/>
      </c>
      <c r="F15" s="57" t="str">
        <f>_xlfn.IFNA(VLOOKUP(B15,CHB!$B$70:$E$92,3,FALSE),"")</f>
        <v/>
      </c>
      <c r="G15" s="57" t="str">
        <f>_xlfn.IFNA(VLOOKUP(B15,SNK!$B$69:$E$94,3,FALSE),"")</f>
        <v/>
      </c>
      <c r="H15" s="57" t="str">
        <f>_xlfn.IFNA(VLOOKUP(B15,STR!$B$68:$E$89,3,FALSE),"")</f>
        <v/>
      </c>
      <c r="I15" s="57" t="str">
        <f>_xlfn.IFNA(VLOOKUP(B15,KPC!$B$74:$E$97,3,FALSE),"")</f>
        <v/>
      </c>
      <c r="J15" s="57" t="str">
        <f>_xlfn.IFNA(VLOOKUP(B15,SNL!$B$71:$E$93,3,FALSE),"")</f>
        <v/>
      </c>
      <c r="K15" s="57" t="str">
        <f>_xlfn.IFNA(VLOOKUP(B15,PTR!$B$69:$E$90,3,FALSE),"")</f>
        <v/>
      </c>
      <c r="L15" s="57" t="str">
        <f>_xlfn.IFNA(VLOOKUP(B15,STG!$B$75:$E$96,3,FALSE),"")</f>
        <v/>
      </c>
      <c r="M15" s="57" t="str">
        <f>_xlfn.IFNA(VLOOKUP(B15,RTK!$B$68:$E$73,3,FALSE),"")</f>
        <v/>
      </c>
      <c r="N15" s="57" t="str">
        <f>_xlfn.IFNA(VLOOKUP(B15,BKV!$B$65:$E$89,3,FALSE),"")</f>
        <v/>
      </c>
      <c r="O15" s="57" t="str">
        <f>_xlfn.IFNA(VLOOKUP(B15,BLV!$B$64:$E$85,3,FALSE),"")</f>
        <v/>
      </c>
      <c r="P15" s="57" t="str">
        <f>_xlfn.IFNA(VLOOKUP(B15,'Khr168'!$B$57:$E$73,3,FALSE),"")</f>
        <v/>
      </c>
      <c r="Q15" s="57" t="str">
        <f>_xlfn.IFNA(VLOOKUP(B15,ASL!$B$64:$E$85,3,FALSE),"")</f>
        <v/>
      </c>
      <c r="R15" s="57" t="str">
        <f>_xlfn.IFNA(VLOOKUP(B15,'99cash'!$B$60:$E$73,3,FALSE),"")</f>
        <v/>
      </c>
      <c r="S15" s="57" t="str">
        <f>_xlfn.IFNA(VLOOKUP(B15,KTL!$B$65:$E$89,3,FALSE),"")</f>
        <v/>
      </c>
      <c r="T15" s="57" t="str">
        <f>_xlfn.IFNA(VLOOKUP(B15,SLG!$B$63:$E$78,3,FALSE),"")</f>
        <v/>
      </c>
      <c r="U15" s="57" t="str">
        <f>_xlfn.IFNA(VLOOKUP(B15,SST!$B$65:$E$86,3,FALSE),"")</f>
        <v/>
      </c>
      <c r="V15" s="57">
        <f>_xlfn.IFNA(VLOOKUP(B15,'ASY168'!$B$57:$E$82,3,FALSE),"")</f>
        <v>23489800</v>
      </c>
      <c r="W15" s="58" t="str">
        <f>_xlfn.IFNA(VLOOKUP(B15,HO!$B$76:$E$102,3,FALSE),"")</f>
        <v/>
      </c>
    </row>
    <row r="16" spans="2:23" s="46" customFormat="1" outlineLevel="2">
      <c r="B16" s="250">
        <v>536913</v>
      </c>
      <c r="C16" s="68" t="s">
        <v>101</v>
      </c>
      <c r="D16" s="64">
        <f t="shared" si="0"/>
        <v>9442500</v>
      </c>
      <c r="E16" s="259" t="str">
        <f>_xlfn.IFNA(VLOOKUP(B16,MPT!$B$69:$E$93,3,FALSE),"")</f>
        <v/>
      </c>
      <c r="F16" s="259" t="str">
        <f>_xlfn.IFNA(VLOOKUP(B16,CHB!$B$70:$E$92,3,FALSE),"")</f>
        <v/>
      </c>
      <c r="G16" s="259" t="str">
        <f>_xlfn.IFNA(VLOOKUP(B16,SNK!$B$69:$E$94,3,FALSE),"")</f>
        <v/>
      </c>
      <c r="H16" s="259" t="str">
        <f>_xlfn.IFNA(VLOOKUP(B16,STR!$B$68:$E$89,3,FALSE),"")</f>
        <v/>
      </c>
      <c r="I16" s="259" t="str">
        <f>_xlfn.IFNA(VLOOKUP(B16,KPC!$B$74:$E$97,3,FALSE),"")</f>
        <v/>
      </c>
      <c r="J16" s="259" t="str">
        <f>_xlfn.IFNA(VLOOKUP(B16,SNL!$B$71:$E$93,3,FALSE),"")</f>
        <v/>
      </c>
      <c r="K16" s="259" t="str">
        <f>_xlfn.IFNA(VLOOKUP(B16,PTR!$B$69:$E$90,3,FALSE),"")</f>
        <v/>
      </c>
      <c r="L16" s="259" t="str">
        <f>_xlfn.IFNA(VLOOKUP(B16,STG!$B$75:$E$96,3,FALSE),"")</f>
        <v/>
      </c>
      <c r="M16" s="259" t="str">
        <f>_xlfn.IFNA(VLOOKUP(B16,RTK!$B$68:$E$73,3,FALSE),"")</f>
        <v/>
      </c>
      <c r="N16" s="259" t="str">
        <f>_xlfn.IFNA(VLOOKUP(B16,BKV!$B$65:$E$89,3,FALSE),"")</f>
        <v/>
      </c>
      <c r="O16" s="259" t="str">
        <f>_xlfn.IFNA(VLOOKUP(B16,BLV!$B$64:$E$85,3,FALSE),"")</f>
        <v/>
      </c>
      <c r="P16" s="259" t="str">
        <f>_xlfn.IFNA(VLOOKUP(B16,'Khr168'!$B$57:$E$73,3,FALSE),"")</f>
        <v/>
      </c>
      <c r="Q16" s="259" t="str">
        <f>_xlfn.IFNA(VLOOKUP(B16,ASL!$B$64:$E$85,3,FALSE),"")</f>
        <v/>
      </c>
      <c r="R16" s="259" t="str">
        <f>_xlfn.IFNA(VLOOKUP(B16,'99cash'!$B$60:$E$73,3,FALSE),"")</f>
        <v/>
      </c>
      <c r="S16" s="259" t="str">
        <f>_xlfn.IFNA(VLOOKUP(B16,KTL!$B$65:$E$89,3,FALSE),"")</f>
        <v/>
      </c>
      <c r="T16" s="259" t="str">
        <f>_xlfn.IFNA(VLOOKUP(B16,SLG!$B$63:$E$78,3,FALSE),"")</f>
        <v/>
      </c>
      <c r="U16" s="259" t="str">
        <f>_xlfn.IFNA(VLOOKUP(B16,SST!$B$65:$E$86,3,FALSE),"")</f>
        <v/>
      </c>
      <c r="V16" s="259" t="str">
        <f>_xlfn.IFNA(VLOOKUP(B16,'ASY168'!$B$57:$E$82,3,FALSE),"")</f>
        <v/>
      </c>
      <c r="W16" s="260">
        <f>_xlfn.IFNA(VLOOKUP(B16,HO!$B$76:$E$102,3,FALSE),"")</f>
        <v>9442500</v>
      </c>
    </row>
    <row r="17" spans="1:25" s="46" customFormat="1" ht="14.4" outlineLevel="2" thickBot="1">
      <c r="B17" s="253">
        <v>536911</v>
      </c>
      <c r="C17" s="254" t="s">
        <v>100</v>
      </c>
      <c r="D17" s="206">
        <f t="shared" si="0"/>
        <v>949100</v>
      </c>
      <c r="E17" s="207" t="str">
        <f>_xlfn.IFNA(VLOOKUP(B17,MPT!$B$69:$E$93,3,FALSE),"")</f>
        <v/>
      </c>
      <c r="F17" s="207">
        <f>_xlfn.IFNA(VLOOKUP(B17,CHB!$B$70:$E$92,3,FALSE),"")</f>
        <v>0</v>
      </c>
      <c r="G17" s="207">
        <f>_xlfn.IFNA(VLOOKUP(B17,SNK!$B$69:$E$94,3,FALSE),"")</f>
        <v>0</v>
      </c>
      <c r="H17" s="207">
        <f>_xlfn.IFNA(VLOOKUP(B17,STR!$B$68:$E$89,3,FALSE),"")</f>
        <v>0</v>
      </c>
      <c r="I17" s="207">
        <f>_xlfn.IFNA(VLOOKUP(B17,KPC!$B$74:$E$97,3,FALSE),"")</f>
        <v>0</v>
      </c>
      <c r="J17" s="207">
        <f>_xlfn.IFNA(VLOOKUP(B17,SNL!$B$71:$E$93,3,FALSE),"")</f>
        <v>0</v>
      </c>
      <c r="K17" s="207">
        <f>_xlfn.IFNA(VLOOKUP(B17,PTR!$B$69:$E$90,3,FALSE),"")</f>
        <v>588800</v>
      </c>
      <c r="L17" s="207">
        <f>_xlfn.IFNA(VLOOKUP(B17,STG!$B$75:$E$96,3,FALSE),"")</f>
        <v>89100</v>
      </c>
      <c r="M17" s="207" t="str">
        <f>_xlfn.IFNA(VLOOKUP(B17,RTK!$B$68:$E$73,3,FALSE),"")</f>
        <v/>
      </c>
      <c r="N17" s="207" t="str">
        <f>_xlfn.IFNA(VLOOKUP(B17,BKV!$B$65:$E$89,3,FALSE),"")</f>
        <v/>
      </c>
      <c r="O17" s="207">
        <f>_xlfn.IFNA(VLOOKUP(B17,BLV!$B$64:$E$85,3,FALSE),"")</f>
        <v>1200</v>
      </c>
      <c r="P17" s="207" t="str">
        <f>_xlfn.IFNA(VLOOKUP(B17,'Khr168'!$B$57:$E$73,3,FALSE),"")</f>
        <v/>
      </c>
      <c r="Q17" s="207" t="str">
        <f>_xlfn.IFNA(VLOOKUP(B17,ASL!$B$64:$E$85,3,FALSE),"")</f>
        <v/>
      </c>
      <c r="R17" s="207" t="str">
        <f>_xlfn.IFNA(VLOOKUP(B17,'99cash'!$B$60:$E$73,3,FALSE),"")</f>
        <v/>
      </c>
      <c r="S17" s="207" t="str">
        <f>_xlfn.IFNA(VLOOKUP(B17,KTL!$B$65:$E$89,3,FALSE),"")</f>
        <v/>
      </c>
      <c r="T17" s="207" t="str">
        <f>_xlfn.IFNA(VLOOKUP(B17,SLG!$B$63:$E$78,3,FALSE),"")</f>
        <v/>
      </c>
      <c r="U17" s="207" t="str">
        <f>_xlfn.IFNA(VLOOKUP(B17,SST!$B$65:$E$86,3,FALSE),"")</f>
        <v/>
      </c>
      <c r="V17" s="207">
        <f>_xlfn.IFNA(VLOOKUP(B17,'ASY168'!$B$57:$E$82,3,FALSE),"")</f>
        <v>70000</v>
      </c>
      <c r="W17" s="208">
        <f>_xlfn.IFNA(VLOOKUP(B17,HO!$B$76:$E$102,3,FALSE),"")</f>
        <v>200000</v>
      </c>
    </row>
    <row r="18" spans="1:25" s="46" customFormat="1" ht="14.4" thickBot="1">
      <c r="B18" s="545" t="s">
        <v>103</v>
      </c>
      <c r="C18" s="546"/>
      <c r="D18" s="209">
        <f t="shared" ref="D18:W18" si="1">SUM(D6:D17)</f>
        <v>88610600</v>
      </c>
      <c r="E18" s="209">
        <f t="shared" si="1"/>
        <v>2473400</v>
      </c>
      <c r="F18" s="209">
        <f t="shared" si="1"/>
        <v>2190200</v>
      </c>
      <c r="G18" s="209">
        <f t="shared" si="1"/>
        <v>3882800</v>
      </c>
      <c r="H18" s="209">
        <f t="shared" si="1"/>
        <v>4649600</v>
      </c>
      <c r="I18" s="209">
        <f t="shared" si="1"/>
        <v>2893200</v>
      </c>
      <c r="J18" s="209">
        <f t="shared" si="1"/>
        <v>7149600</v>
      </c>
      <c r="K18" s="209">
        <f t="shared" si="1"/>
        <v>4386400</v>
      </c>
      <c r="L18" s="209">
        <f t="shared" si="1"/>
        <v>4820300</v>
      </c>
      <c r="M18" s="209">
        <f t="shared" si="1"/>
        <v>0</v>
      </c>
      <c r="N18" s="209">
        <f t="shared" si="1"/>
        <v>5388400</v>
      </c>
      <c r="O18" s="209">
        <f t="shared" si="1"/>
        <v>3540700</v>
      </c>
      <c r="P18" s="209">
        <f t="shared" si="1"/>
        <v>1014600</v>
      </c>
      <c r="Q18" s="209">
        <f t="shared" si="1"/>
        <v>4005000</v>
      </c>
      <c r="R18" s="209">
        <f t="shared" si="1"/>
        <v>1442900</v>
      </c>
      <c r="S18" s="209">
        <f t="shared" si="1"/>
        <v>3409600</v>
      </c>
      <c r="T18" s="209">
        <f t="shared" si="1"/>
        <v>739500</v>
      </c>
      <c r="U18" s="209">
        <f t="shared" si="1"/>
        <v>3362100</v>
      </c>
      <c r="V18" s="209">
        <f t="shared" si="1"/>
        <v>23619800</v>
      </c>
      <c r="W18" s="209">
        <f t="shared" si="1"/>
        <v>9642500</v>
      </c>
      <c r="Y18" s="242" t="e">
        <f>#REF!</f>
        <v>#REF!</v>
      </c>
    </row>
    <row r="19" spans="1:25" s="46" customFormat="1" outlineLevel="2">
      <c r="B19" s="249">
        <v>632321</v>
      </c>
      <c r="C19" s="202" t="s">
        <v>111</v>
      </c>
      <c r="D19" s="203">
        <f t="shared" ref="D19:D56" si="2">SUM(E19:W19)</f>
        <v>236428</v>
      </c>
      <c r="E19" s="245" t="str">
        <f>_xlfn.IFNA(VLOOKUP(B19,MPT!$B$69:$E$93,3,FALSE),"")</f>
        <v/>
      </c>
      <c r="F19" s="245">
        <f>_xlfn.IFNA(VLOOKUP(B19,CHB!$B$70:$E$92,3,FALSE),"")</f>
        <v>87539</v>
      </c>
      <c r="G19" s="245">
        <f>_xlfn.IFNA(VLOOKUP(B19,SNK!$B$69:$E$94,3,FALSE),"")</f>
        <v>55556</v>
      </c>
      <c r="H19" s="245" t="str">
        <f>_xlfn.IFNA(VLOOKUP(B19,STR!$B$68:$E$89,3,FALSE),"")</f>
        <v/>
      </c>
      <c r="I19" s="245" t="str">
        <f>_xlfn.IFNA(VLOOKUP(B19,KPC!$B$74:$E$97,3,FALSE),"")</f>
        <v/>
      </c>
      <c r="J19" s="245" t="str">
        <f>_xlfn.IFNA(VLOOKUP(B19,SNL!$B$71:$E$93,3,FALSE),"")</f>
        <v/>
      </c>
      <c r="K19" s="245" t="str">
        <f>_xlfn.IFNA(VLOOKUP(B19,PTR!$B$69:$E$90,3,FALSE),"")</f>
        <v/>
      </c>
      <c r="L19" s="245" t="str">
        <f>_xlfn.IFNA(VLOOKUP(B19,STG!$B$75:$E$96,3,FALSE),"")</f>
        <v/>
      </c>
      <c r="M19" s="245" t="str">
        <f>_xlfn.IFNA(VLOOKUP(B19,RTK!$B$68:$E$73,3,FALSE),"")</f>
        <v/>
      </c>
      <c r="N19" s="245" t="str">
        <f>_xlfn.IFNA(VLOOKUP(B19,BKV!$B$65:$E$89,3,FALSE),"")</f>
        <v/>
      </c>
      <c r="O19" s="245" t="str">
        <f>_xlfn.IFNA(VLOOKUP(B19,BLV!$B$64:$E$85,3,FALSE),"")</f>
        <v/>
      </c>
      <c r="P19" s="245" t="str">
        <f>_xlfn.IFNA(VLOOKUP(B19,'Khr168'!$B$57:$E$73,3,FALSE),"")</f>
        <v/>
      </c>
      <c r="Q19" s="245" t="str">
        <f>_xlfn.IFNA(VLOOKUP(B19,ASL!$B$64:$E$85,3,FALSE),"")</f>
        <v/>
      </c>
      <c r="R19" s="245" t="str">
        <f>_xlfn.IFNA(VLOOKUP(B19,'99cash'!$B$60:$E$73,3,FALSE),"")</f>
        <v/>
      </c>
      <c r="S19" s="245" t="str">
        <f>_xlfn.IFNA(VLOOKUP(B19,KTL!$B$65:$E$89,3,FALSE),"")</f>
        <v/>
      </c>
      <c r="T19" s="245" t="str">
        <f>_xlfn.IFNA(VLOOKUP(B19,SLG!$B$63:$E$78,3,FALSE),"")</f>
        <v/>
      </c>
      <c r="U19" s="245" t="str">
        <f>_xlfn.IFNA(VLOOKUP(B19,SST!$B$65:$E$86,3,FALSE),"")</f>
        <v/>
      </c>
      <c r="V19" s="245" t="str">
        <f>_xlfn.IFNA(VLOOKUP(B19,'ASY168'!$B$57:$E$82,3,FALSE),"")</f>
        <v/>
      </c>
      <c r="W19" s="246">
        <f>_xlfn.IFNA(VLOOKUP(B19,HO!$B$76:$E$102,3,FALSE),"")</f>
        <v>93333</v>
      </c>
    </row>
    <row r="20" spans="1:25" s="46" customFormat="1" outlineLevel="2">
      <c r="B20" s="250">
        <v>642111</v>
      </c>
      <c r="C20" s="68" t="s">
        <v>145</v>
      </c>
      <c r="D20" s="64">
        <f t="shared" si="2"/>
        <v>25000</v>
      </c>
      <c r="E20" s="57" t="str">
        <f>_xlfn.IFNA(VLOOKUP(B20,MPT!$B$69:$E$93,3,FALSE),"")</f>
        <v/>
      </c>
      <c r="F20" s="57" t="str">
        <f>_xlfn.IFNA(VLOOKUP(B20,CHB!$B$70:$E$92,3,FALSE),"")</f>
        <v/>
      </c>
      <c r="G20" s="57" t="str">
        <f>_xlfn.IFNA(VLOOKUP(B20,SNK!$B$69:$E$94,3,FALSE),"")</f>
        <v/>
      </c>
      <c r="H20" s="57" t="str">
        <f>_xlfn.IFNA(VLOOKUP(B20,STR!$B$68:$E$89,3,FALSE),"")</f>
        <v/>
      </c>
      <c r="I20" s="57">
        <f>_xlfn.IFNA(VLOOKUP(B20,KPC!$B$74:$E$97,3,FALSE),"")</f>
        <v>25000</v>
      </c>
      <c r="J20" s="57" t="str">
        <f>_xlfn.IFNA(VLOOKUP(B20,SNL!$B$71:$E$93,3,FALSE),"")</f>
        <v/>
      </c>
      <c r="K20" s="57" t="str">
        <f>_xlfn.IFNA(VLOOKUP(B20,PTR!$B$69:$E$90,3,FALSE),"")</f>
        <v/>
      </c>
      <c r="L20" s="57" t="str">
        <f>_xlfn.IFNA(VLOOKUP(B20,STG!$B$75:$E$96,3,FALSE),"")</f>
        <v/>
      </c>
      <c r="M20" s="57" t="str">
        <f>_xlfn.IFNA(VLOOKUP(B20,RTK!$B$68:$E$73,3,FALSE),"")</f>
        <v/>
      </c>
      <c r="N20" s="57" t="str">
        <f>_xlfn.IFNA(VLOOKUP(B20,BKV!$B$65:$E$89,3,FALSE),"")</f>
        <v/>
      </c>
      <c r="O20" s="57" t="str">
        <f>_xlfn.IFNA(VLOOKUP(B20,BLV!$B$64:$E$85,3,FALSE),"")</f>
        <v/>
      </c>
      <c r="P20" s="57" t="str">
        <f>_xlfn.IFNA(VLOOKUP(B20,'Khr168'!$B$57:$E$73,3,FALSE),"")</f>
        <v/>
      </c>
      <c r="Q20" s="57" t="str">
        <f>_xlfn.IFNA(VLOOKUP(B20,ASL!$B$64:$E$85,3,FALSE),"")</f>
        <v/>
      </c>
      <c r="R20" s="57" t="str">
        <f>_xlfn.IFNA(VLOOKUP(B20,'99cash'!$B$60:$E$73,3,FALSE),"")</f>
        <v/>
      </c>
      <c r="S20" s="57" t="str">
        <f>_xlfn.IFNA(VLOOKUP(B20,KTL!$B$65:$E$89,3,FALSE),"")</f>
        <v/>
      </c>
      <c r="T20" s="57" t="str">
        <f>_xlfn.IFNA(VLOOKUP(B20,SLG!$B$63:$E$78,3,FALSE),"")</f>
        <v/>
      </c>
      <c r="U20" s="57" t="str">
        <f>_xlfn.IFNA(VLOOKUP(B20,SST!$B$65:$E$86,3,FALSE),"")</f>
        <v/>
      </c>
      <c r="V20" s="57" t="str">
        <f>_xlfn.IFNA(VLOOKUP(B20,'ASY168'!$B$57:$E$82,3,FALSE),"")</f>
        <v/>
      </c>
      <c r="W20" s="58" t="str">
        <f>_xlfn.IFNA(VLOOKUP(B20,HO!$B$76:$E$102,3,FALSE),"")</f>
        <v/>
      </c>
    </row>
    <row r="21" spans="1:25" s="46" customFormat="1" outlineLevel="2">
      <c r="B21" s="250">
        <v>636211103</v>
      </c>
      <c r="C21" s="68" t="s">
        <v>122</v>
      </c>
      <c r="D21" s="64">
        <f t="shared" si="2"/>
        <v>483300</v>
      </c>
      <c r="E21" s="261">
        <f>_xlfn.IFNA(VLOOKUP(B21,MPT!$B$69:$E$93,3,FALSE),"")</f>
        <v>60500</v>
      </c>
      <c r="F21" s="261" t="str">
        <f>_xlfn.IFNA(VLOOKUP(B21,CHB!$B$70:$E$92,3,FALSE),"")</f>
        <v/>
      </c>
      <c r="G21" s="261">
        <f>_xlfn.IFNA(VLOOKUP(B21,SNK!$B$69:$E$94,3,FALSE),"")</f>
        <v>60500</v>
      </c>
      <c r="H21" s="261">
        <f>_xlfn.IFNA(VLOOKUP(B21,STR!$B$68:$E$89,3,FALSE),"")</f>
        <v>60400</v>
      </c>
      <c r="I21" s="261" t="str">
        <f>_xlfn.IFNA(VLOOKUP(B21,KPC!$B$74:$E$97,3,FALSE),"")</f>
        <v/>
      </c>
      <c r="J21" s="261">
        <f>_xlfn.IFNA(VLOOKUP(B21,SNL!$B$71:$E$93,3,FALSE),"")</f>
        <v>60500</v>
      </c>
      <c r="K21" s="261" t="str">
        <f>_xlfn.IFNA(VLOOKUP(B21,PTR!$B$69:$E$90,3,FALSE),"")</f>
        <v/>
      </c>
      <c r="L21" s="261" t="str">
        <f>_xlfn.IFNA(VLOOKUP(B21,STG!$B$75:$E$96,3,FALSE),"")</f>
        <v/>
      </c>
      <c r="M21" s="261" t="str">
        <f>_xlfn.IFNA(VLOOKUP(B21,RTK!$B$68:$E$73,3,FALSE),"")</f>
        <v/>
      </c>
      <c r="N21" s="261">
        <f>_xlfn.IFNA(VLOOKUP(B21,BKV!$B$65:$E$89,3,FALSE),"")</f>
        <v>60500</v>
      </c>
      <c r="O21" s="261">
        <f>_xlfn.IFNA(VLOOKUP(B21,BLV!$B$64:$E$85,3,FALSE),"")</f>
        <v>60500</v>
      </c>
      <c r="P21" s="261" t="str">
        <f>_xlfn.IFNA(VLOOKUP(B21,'Khr168'!$B$57:$E$73,3,FALSE),"")</f>
        <v/>
      </c>
      <c r="Q21" s="261">
        <f>_xlfn.IFNA(VLOOKUP(B21,ASL!$B$64:$E$85,3,FALSE),"")</f>
        <v>60400</v>
      </c>
      <c r="R21" s="261" t="str">
        <f>_xlfn.IFNA(VLOOKUP(B21,'99cash'!$B$60:$E$73,3,FALSE),"")</f>
        <v/>
      </c>
      <c r="S21" s="261">
        <f>_xlfn.IFNA(VLOOKUP(B21,KTL!$B$65:$E$89,3,FALSE),"")</f>
        <v>60000</v>
      </c>
      <c r="T21" s="261" t="str">
        <f>_xlfn.IFNA(VLOOKUP(B21,SLG!$B$63:$E$78,3,FALSE),"")</f>
        <v/>
      </c>
      <c r="U21" s="261" t="str">
        <f>_xlfn.IFNA(VLOOKUP(B21,SST!$B$65:$E$86,3,FALSE),"")</f>
        <v/>
      </c>
      <c r="V21" s="261" t="str">
        <f>_xlfn.IFNA(VLOOKUP(B21,'ASY168'!$B$57:$E$82,3,FALSE),"")</f>
        <v/>
      </c>
      <c r="W21" s="262" t="str">
        <f>_xlfn.IFNA(VLOOKUP(B21,HO!$B$76:$E$102,3,FALSE),"")</f>
        <v/>
      </c>
    </row>
    <row r="22" spans="1:25" s="46" customFormat="1" outlineLevel="2">
      <c r="B22" s="250">
        <v>637111107</v>
      </c>
      <c r="C22" s="68" t="s">
        <v>179</v>
      </c>
      <c r="D22" s="64">
        <f t="shared" si="2"/>
        <v>18249000</v>
      </c>
      <c r="E22" s="57" t="str">
        <f>_xlfn.IFNA(VLOOKUP(B22,MPT!$B$69:$E$93,3,FALSE),"")</f>
        <v/>
      </c>
      <c r="F22" s="57" t="str">
        <f>_xlfn.IFNA(VLOOKUP(B22,CHB!$B$70:$E$92,3,FALSE),"")</f>
        <v/>
      </c>
      <c r="G22" s="57" t="str">
        <f>_xlfn.IFNA(VLOOKUP(B22,SNK!$B$69:$E$94,3,FALSE),"")</f>
        <v/>
      </c>
      <c r="H22" s="57" t="str">
        <f>_xlfn.IFNA(VLOOKUP(B22,STR!$B$68:$E$89,3,FALSE),"")</f>
        <v/>
      </c>
      <c r="I22" s="57" t="str">
        <f>_xlfn.IFNA(VLOOKUP(B22,KPC!$B$74:$E$97,3,FALSE),"")</f>
        <v/>
      </c>
      <c r="J22" s="57" t="str">
        <f>_xlfn.IFNA(VLOOKUP(B22,SNL!$B$71:$E$93,3,FALSE),"")</f>
        <v/>
      </c>
      <c r="K22" s="57" t="str">
        <f>_xlfn.IFNA(VLOOKUP(B22,PTR!$B$69:$E$90,3,FALSE),"")</f>
        <v/>
      </c>
      <c r="L22" s="57" t="str">
        <f>_xlfn.IFNA(VLOOKUP(B22,STG!$B$75:$E$96,3,FALSE),"")</f>
        <v/>
      </c>
      <c r="M22" s="57" t="str">
        <f>_xlfn.IFNA(VLOOKUP(B22,RTK!$B$68:$E$73,3,FALSE),"")</f>
        <v/>
      </c>
      <c r="N22" s="57" t="str">
        <f>_xlfn.IFNA(VLOOKUP(B22,BKV!$B$65:$E$89,3,FALSE),"")</f>
        <v/>
      </c>
      <c r="O22" s="57" t="str">
        <f>_xlfn.IFNA(VLOOKUP(B22,BLV!$B$64:$E$85,3,FALSE),"")</f>
        <v/>
      </c>
      <c r="P22" s="57" t="str">
        <f>_xlfn.IFNA(VLOOKUP(B22,'Khr168'!$B$57:$E$73,3,FALSE),"")</f>
        <v/>
      </c>
      <c r="Q22" s="57" t="str">
        <f>_xlfn.IFNA(VLOOKUP(B22,ASL!$B$64:$E$85,3,FALSE),"")</f>
        <v/>
      </c>
      <c r="R22" s="57" t="str">
        <f>_xlfn.IFNA(VLOOKUP(B22,'99cash'!$B$60:$E$73,3,FALSE),"")</f>
        <v/>
      </c>
      <c r="S22" s="57" t="str">
        <f>_xlfn.IFNA(VLOOKUP(B22,KTL!$B$65:$E$89,3,FALSE),"")</f>
        <v/>
      </c>
      <c r="T22" s="57" t="str">
        <f>_xlfn.IFNA(VLOOKUP(B22,SLG!$B$63:$E$78,3,FALSE),"")</f>
        <v/>
      </c>
      <c r="U22" s="57" t="str">
        <f>_xlfn.IFNA(VLOOKUP(B22,SST!$B$65:$E$86,3,FALSE),"")</f>
        <v/>
      </c>
      <c r="V22" s="57">
        <f>_xlfn.IFNA(VLOOKUP(B22,'ASY168'!$B$57:$E$82,3,FALSE),"")</f>
        <v>18249000</v>
      </c>
      <c r="W22" s="58" t="str">
        <f>_xlfn.IFNA(VLOOKUP(B22,HO!$B$76:$E$102,3,FALSE),"")</f>
        <v/>
      </c>
    </row>
    <row r="23" spans="1:25" s="46" customFormat="1" outlineLevel="2">
      <c r="B23" s="250">
        <v>632161</v>
      </c>
      <c r="C23" s="68" t="s">
        <v>105</v>
      </c>
      <c r="D23" s="64">
        <f t="shared" si="2"/>
        <v>1484718</v>
      </c>
      <c r="E23" s="261">
        <f>_xlfn.IFNA(VLOOKUP(B23,MPT!$B$69:$E$93,3,FALSE),"")</f>
        <v>28500</v>
      </c>
      <c r="F23" s="261">
        <f>_xlfn.IFNA(VLOOKUP(B23,CHB!$B$70:$E$92,3,FALSE),"")</f>
        <v>28304</v>
      </c>
      <c r="G23" s="261">
        <f>_xlfn.IFNA(VLOOKUP(B23,SNK!$B$69:$E$94,3,FALSE),"")</f>
        <v>104456</v>
      </c>
      <c r="H23" s="261">
        <f>_xlfn.IFNA(VLOOKUP(B23,STR!$B$68:$E$89,3,FALSE),"")</f>
        <v>69172</v>
      </c>
      <c r="I23" s="261">
        <f>_xlfn.IFNA(VLOOKUP(B23,KPC!$B$74:$E$97,3,FALSE),"")</f>
        <v>33038</v>
      </c>
      <c r="J23" s="261">
        <f>_xlfn.IFNA(VLOOKUP(B23,SNL!$B$71:$E$93,3,FALSE),"")</f>
        <v>20200</v>
      </c>
      <c r="K23" s="261">
        <f>_xlfn.IFNA(VLOOKUP(B23,PTR!$B$69:$E$90,3,FALSE),"")</f>
        <v>119988</v>
      </c>
      <c r="L23" s="261">
        <f>_xlfn.IFNA(VLOOKUP(B23,STG!$B$75:$E$96,3,FALSE),"")</f>
        <v>128400</v>
      </c>
      <c r="M23" s="261">
        <f>_xlfn.IFNA(VLOOKUP(B23,RTK!$B$68:$E$73,3,FALSE),"")</f>
        <v>60904</v>
      </c>
      <c r="N23" s="261">
        <f>_xlfn.IFNA(VLOOKUP(B23,BKV!$B$65:$E$89,3,FALSE),"")</f>
        <v>93746</v>
      </c>
      <c r="O23" s="261">
        <f>_xlfn.IFNA(VLOOKUP(B23,BLV!$B$64:$E$85,3,FALSE),"")</f>
        <v>89883</v>
      </c>
      <c r="P23" s="261" t="str">
        <f>_xlfn.IFNA(VLOOKUP(B23,'Khr168'!$B$57:$E$73,3,FALSE),"")</f>
        <v/>
      </c>
      <c r="Q23" s="261">
        <f>_xlfn.IFNA(VLOOKUP(B23,ASL!$B$64:$E$85,3,FALSE),"")</f>
        <v>80381</v>
      </c>
      <c r="R23" s="261" t="str">
        <f>_xlfn.IFNA(VLOOKUP(B23,'99cash'!$B$60:$E$73,3,FALSE),"")</f>
        <v/>
      </c>
      <c r="S23" s="261">
        <f>_xlfn.IFNA(VLOOKUP(B23,KTL!$B$65:$E$89,3,FALSE),"")</f>
        <v>58494</v>
      </c>
      <c r="T23" s="261">
        <f>_xlfn.IFNA(VLOOKUP(B23,SLG!$B$63:$E$78,3,FALSE),"")</f>
        <v>58594</v>
      </c>
      <c r="U23" s="261">
        <f>_xlfn.IFNA(VLOOKUP(B23,SST!$B$65:$E$86,3,FALSE),"")</f>
        <v>82833</v>
      </c>
      <c r="V23" s="261" t="str">
        <f>_xlfn.IFNA(VLOOKUP(B23,'ASY168'!$B$57:$E$82,3,FALSE),"")</f>
        <v/>
      </c>
      <c r="W23" s="262">
        <f>_xlfn.IFNA(VLOOKUP(B23,HO!$B$76:$E$102,3,FALSE),"")</f>
        <v>427825</v>
      </c>
    </row>
    <row r="24" spans="1:25" s="46" customFormat="1" outlineLevel="2">
      <c r="B24" s="250">
        <v>632151</v>
      </c>
      <c r="C24" s="68" t="s">
        <v>112</v>
      </c>
      <c r="D24" s="64">
        <f t="shared" si="2"/>
        <v>1447967</v>
      </c>
      <c r="E24" s="57">
        <f>_xlfn.IFNA(VLOOKUP(B24,MPT!$B$69:$E$93,3,FALSE),"")</f>
        <v>20300</v>
      </c>
      <c r="F24" s="57">
        <f>_xlfn.IFNA(VLOOKUP(B24,CHB!$B$70:$E$92,3,FALSE),"")</f>
        <v>66389</v>
      </c>
      <c r="G24" s="57">
        <f>_xlfn.IFNA(VLOOKUP(B24,SNK!$B$69:$E$94,3,FALSE),"")</f>
        <v>42708</v>
      </c>
      <c r="H24" s="57">
        <f>_xlfn.IFNA(VLOOKUP(B24,STR!$B$68:$E$89,3,FALSE),"")</f>
        <v>94904</v>
      </c>
      <c r="I24" s="57">
        <f>_xlfn.IFNA(VLOOKUP(B24,KPC!$B$74:$E$97,3,FALSE),"")</f>
        <v>51904</v>
      </c>
      <c r="J24" s="57">
        <f>_xlfn.IFNA(VLOOKUP(B24,SNL!$B$71:$E$93,3,FALSE),"")</f>
        <v>20300</v>
      </c>
      <c r="K24" s="57">
        <f>_xlfn.IFNA(VLOOKUP(B24,PTR!$B$69:$E$90,3,FALSE),"")</f>
        <v>31604</v>
      </c>
      <c r="L24" s="57">
        <f>_xlfn.IFNA(VLOOKUP(B24,STG!$B$75:$E$96,3,FALSE),"")</f>
        <v>77508</v>
      </c>
      <c r="M24" s="57">
        <f>_xlfn.IFNA(VLOOKUP(B24,RTK!$B$68:$E$73,3,FALSE),"")</f>
        <v>76692</v>
      </c>
      <c r="N24" s="57">
        <f>_xlfn.IFNA(VLOOKUP(B24,BKV!$B$65:$E$89,3,FALSE),"")</f>
        <v>51904</v>
      </c>
      <c r="O24" s="57">
        <f>_xlfn.IFNA(VLOOKUP(B24,BLV!$B$64:$E$85,3,FALSE),"")</f>
        <v>51329</v>
      </c>
      <c r="P24" s="57" t="str">
        <f>_xlfn.IFNA(VLOOKUP(B24,'Khr168'!$B$57:$E$73,3,FALSE),"")</f>
        <v/>
      </c>
      <c r="Q24" s="57">
        <f>_xlfn.IFNA(VLOOKUP(B24,ASL!$B$64:$E$85,3,FALSE),"")</f>
        <v>99760</v>
      </c>
      <c r="R24" s="57">
        <f>_xlfn.IFNA(VLOOKUP(B24,'99cash'!$B$60:$E$73,3,FALSE),"")</f>
        <v>19200</v>
      </c>
      <c r="S24" s="57">
        <f>_xlfn.IFNA(VLOOKUP(B24,KTL!$B$65:$E$89,3,FALSE),"")</f>
        <v>50986</v>
      </c>
      <c r="T24" s="57">
        <f>_xlfn.IFNA(VLOOKUP(B24,SLG!$B$63:$E$78,3,FALSE),"")</f>
        <v>51116</v>
      </c>
      <c r="U24" s="57">
        <f>_xlfn.IFNA(VLOOKUP(B24,SST!$B$65:$E$86,3,FALSE),"")</f>
        <v>50311</v>
      </c>
      <c r="V24" s="57" t="str">
        <f>_xlfn.IFNA(VLOOKUP(B24,'ASY168'!$B$57:$E$82,3,FALSE),"")</f>
        <v/>
      </c>
      <c r="W24" s="58">
        <f>_xlfn.IFNA(VLOOKUP(B24,HO!$B$76:$E$102,3,FALSE),"")</f>
        <v>591052</v>
      </c>
    </row>
    <row r="25" spans="1:25" s="46" customFormat="1" outlineLevel="2">
      <c r="B25" s="250">
        <v>632141</v>
      </c>
      <c r="C25" s="68" t="s">
        <v>106</v>
      </c>
      <c r="D25" s="64">
        <f t="shared" si="2"/>
        <v>371860</v>
      </c>
      <c r="E25" s="261" t="str">
        <f>_xlfn.IFNA(VLOOKUP(B25,MPT!$B$69:$E$93,3,FALSE),"")</f>
        <v/>
      </c>
      <c r="F25" s="261" t="str">
        <f>_xlfn.IFNA(VLOOKUP(B25,CHB!$B$70:$E$92,3,FALSE),"")</f>
        <v/>
      </c>
      <c r="G25" s="261" t="str">
        <f>_xlfn.IFNA(VLOOKUP(B25,SNK!$B$69:$E$94,3,FALSE),"")</f>
        <v/>
      </c>
      <c r="H25" s="261" t="str">
        <f>_xlfn.IFNA(VLOOKUP(B25,STR!$B$68:$E$89,3,FALSE),"")</f>
        <v/>
      </c>
      <c r="I25" s="261">
        <f>_xlfn.IFNA(VLOOKUP(B25,KPC!$B$74:$E$97,3,FALSE),"")</f>
        <v>46800</v>
      </c>
      <c r="J25" s="261">
        <f>_xlfn.IFNA(VLOOKUP(B25,SNL!$B$71:$E$93,3,FALSE),"")</f>
        <v>20000</v>
      </c>
      <c r="K25" s="261">
        <f>_xlfn.IFNA(VLOOKUP(B25,PTR!$B$69:$E$90,3,FALSE),"")</f>
        <v>40300</v>
      </c>
      <c r="L25" s="261">
        <f>_xlfn.IFNA(VLOOKUP(B25,STG!$B$75:$E$96,3,FALSE),"")</f>
        <v>39167</v>
      </c>
      <c r="M25" s="261">
        <f>_xlfn.IFNA(VLOOKUP(B25,RTK!$B$68:$E$73,3,FALSE),"")</f>
        <v>38383</v>
      </c>
      <c r="N25" s="261" t="str">
        <f>_xlfn.IFNA(VLOOKUP(B25,BKV!$B$65:$E$89,3,FALSE),"")</f>
        <v/>
      </c>
      <c r="O25" s="261">
        <f>_xlfn.IFNA(VLOOKUP(B25,BLV!$B$64:$E$85,3,FALSE),"")</f>
        <v>20000</v>
      </c>
      <c r="P25" s="261" t="str">
        <f>_xlfn.IFNA(VLOOKUP(B25,'Khr168'!$B$57:$E$73,3,FALSE),"")</f>
        <v/>
      </c>
      <c r="Q25" s="261" t="str">
        <f>_xlfn.IFNA(VLOOKUP(B25,ASL!$B$64:$E$85,3,FALSE),"")</f>
        <v/>
      </c>
      <c r="R25" s="261" t="str">
        <f>_xlfn.IFNA(VLOOKUP(B25,'99cash'!$B$60:$E$73,3,FALSE),"")</f>
        <v/>
      </c>
      <c r="S25" s="261">
        <f>_xlfn.IFNA(VLOOKUP(B25,KTL!$B$65:$E$89,3,FALSE),"")</f>
        <v>35117</v>
      </c>
      <c r="T25" s="261">
        <f>_xlfn.IFNA(VLOOKUP(B25,SLG!$B$63:$E$78,3,FALSE),"")</f>
        <v>35417</v>
      </c>
      <c r="U25" s="261">
        <f>_xlfn.IFNA(VLOOKUP(B25,SST!$B$65:$E$86,3,FALSE),"")</f>
        <v>38333</v>
      </c>
      <c r="V25" s="261" t="str">
        <f>_xlfn.IFNA(VLOOKUP(B25,'ASY168'!$B$57:$E$82,3,FALSE),"")</f>
        <v/>
      </c>
      <c r="W25" s="262">
        <f>_xlfn.IFNA(VLOOKUP(B25,HO!$B$76:$E$102,3,FALSE),"")</f>
        <v>58343</v>
      </c>
    </row>
    <row r="26" spans="1:25" s="46" customFormat="1" outlineLevel="2">
      <c r="B26" s="250">
        <v>632171</v>
      </c>
      <c r="C26" s="68" t="s">
        <v>110</v>
      </c>
      <c r="D26" s="64">
        <f t="shared" si="2"/>
        <v>3476799</v>
      </c>
      <c r="E26" s="57" t="str">
        <f>_xlfn.IFNA(VLOOKUP(B26,MPT!$B$69:$E$93,3,FALSE),"")</f>
        <v/>
      </c>
      <c r="F26" s="57">
        <f>_xlfn.IFNA(VLOOKUP(B26,CHB!$B$70:$E$92,3,FALSE),"")</f>
        <v>652594</v>
      </c>
      <c r="G26" s="57" t="str">
        <f>_xlfn.IFNA(VLOOKUP(B26,SNK!$B$69:$E$94,3,FALSE),"")</f>
        <v/>
      </c>
      <c r="H26" s="57" t="str">
        <f>_xlfn.IFNA(VLOOKUP(B26,STR!$B$68:$E$89,3,FALSE),"")</f>
        <v/>
      </c>
      <c r="I26" s="57">
        <f>_xlfn.IFNA(VLOOKUP(B26,KPC!$B$74:$E$97,3,FALSE),"")</f>
        <v>83400</v>
      </c>
      <c r="J26" s="57" t="str">
        <f>_xlfn.IFNA(VLOOKUP(B26,SNL!$B$71:$E$93,3,FALSE),"")</f>
        <v/>
      </c>
      <c r="K26" s="57" t="str">
        <f>_xlfn.IFNA(VLOOKUP(B26,PTR!$B$69:$E$90,3,FALSE),"")</f>
        <v/>
      </c>
      <c r="L26" s="57" t="str">
        <f>_xlfn.IFNA(VLOOKUP(B26,STG!$B$75:$E$96,3,FALSE),"")</f>
        <v/>
      </c>
      <c r="M26" s="57" t="str">
        <f>_xlfn.IFNA(VLOOKUP(B26,RTK!$B$68:$E$73,3,FALSE),"")</f>
        <v/>
      </c>
      <c r="N26" s="57" t="str">
        <f>_xlfn.IFNA(VLOOKUP(B26,BKV!$B$65:$E$89,3,FALSE),"")</f>
        <v/>
      </c>
      <c r="O26" s="57" t="str">
        <f>_xlfn.IFNA(VLOOKUP(B26,BLV!$B$64:$E$85,3,FALSE),"")</f>
        <v/>
      </c>
      <c r="P26" s="57" t="str">
        <f>_xlfn.IFNA(VLOOKUP(B26,'Khr168'!$B$57:$E$73,3,FALSE),"")</f>
        <v/>
      </c>
      <c r="Q26" s="57">
        <f>_xlfn.IFNA(VLOOKUP(B26,ASL!$B$64:$E$85,3,FALSE),"")</f>
        <v>70000</v>
      </c>
      <c r="R26" s="57" t="str">
        <f>_xlfn.IFNA(VLOOKUP(B26,'99cash'!$B$60:$E$73,3,FALSE),"")</f>
        <v/>
      </c>
      <c r="S26" s="57" t="str">
        <f>_xlfn.IFNA(VLOOKUP(B26,KTL!$B$65:$E$89,3,FALSE),"")</f>
        <v/>
      </c>
      <c r="T26" s="57" t="str">
        <f>_xlfn.IFNA(VLOOKUP(B26,SLG!$B$63:$E$78,3,FALSE),"")</f>
        <v/>
      </c>
      <c r="U26" s="57" t="str">
        <f>_xlfn.IFNA(VLOOKUP(B26,SST!$B$65:$E$86,3,FALSE),"")</f>
        <v/>
      </c>
      <c r="V26" s="57" t="str">
        <f>_xlfn.IFNA(VLOOKUP(B26,'ASY168'!$B$57:$E$82,3,FALSE),"")</f>
        <v/>
      </c>
      <c r="W26" s="58">
        <f>_xlfn.IFNA(VLOOKUP(B26,HO!$B$76:$E$102,3,FALSE),"")</f>
        <v>2670805</v>
      </c>
    </row>
    <row r="27" spans="1:25" s="46" customFormat="1" outlineLevel="2">
      <c r="B27" s="250">
        <v>682113</v>
      </c>
      <c r="C27" s="68" t="s">
        <v>139</v>
      </c>
      <c r="D27" s="64">
        <f t="shared" si="2"/>
        <v>9442500</v>
      </c>
      <c r="E27" s="261" t="str">
        <f>_xlfn.IFNA(VLOOKUP(B27,MPT!$B$69:$E$93,3,FALSE),"")</f>
        <v/>
      </c>
      <c r="F27" s="261">
        <f>_xlfn.IFNA(VLOOKUP(B27,CHB!$B$70:$E$92,3,FALSE),"")</f>
        <v>590200</v>
      </c>
      <c r="G27" s="261">
        <f>_xlfn.IFNA(VLOOKUP(B27,SNK!$B$69:$E$94,3,FALSE),"")</f>
        <v>295000</v>
      </c>
      <c r="H27" s="261">
        <f>_xlfn.IFNA(VLOOKUP(B27,STR!$B$68:$E$89,3,FALSE),"")</f>
        <v>590000</v>
      </c>
      <c r="I27" s="261">
        <f>_xlfn.IFNA(VLOOKUP(B27,KPC!$B$74:$E$97,3,FALSE),"")</f>
        <v>1180300</v>
      </c>
      <c r="J27" s="261">
        <f>_xlfn.IFNA(VLOOKUP(B27,SNL!$B$71:$E$93,3,FALSE),"")</f>
        <v>1180300</v>
      </c>
      <c r="K27" s="261">
        <f>_xlfn.IFNA(VLOOKUP(B27,PTR!$B$69:$E$90,3,FALSE),"")</f>
        <v>590200</v>
      </c>
      <c r="L27" s="261">
        <f>_xlfn.IFNA(VLOOKUP(B27,STG!$B$75:$E$96,3,FALSE),"")</f>
        <v>590200</v>
      </c>
      <c r="M27" s="261" t="str">
        <f>_xlfn.IFNA(VLOOKUP(B27,RTK!$B$68:$E$73,3,FALSE),"")</f>
        <v/>
      </c>
      <c r="N27" s="261">
        <f>_xlfn.IFNA(VLOOKUP(B27,BKV!$B$65:$E$89,3,FALSE),"")</f>
        <v>1180400</v>
      </c>
      <c r="O27" s="261">
        <f>_xlfn.IFNA(VLOOKUP(B27,BLV!$B$64:$E$85,3,FALSE),"")</f>
        <v>590200</v>
      </c>
      <c r="P27" s="261" t="str">
        <f>_xlfn.IFNA(VLOOKUP(B27,'Khr168'!$B$57:$E$73,3,FALSE),"")</f>
        <v/>
      </c>
      <c r="Q27" s="261">
        <f>_xlfn.IFNA(VLOOKUP(B27,ASL!$B$64:$E$85,3,FALSE),"")</f>
        <v>885300</v>
      </c>
      <c r="R27" s="261" t="str">
        <f>_xlfn.IFNA(VLOOKUP(B27,'99cash'!$B$60:$E$73,3,FALSE),"")</f>
        <v/>
      </c>
      <c r="S27" s="261">
        <f>_xlfn.IFNA(VLOOKUP(B27,KTL!$B$65:$E$89,3,FALSE),"")</f>
        <v>1180300</v>
      </c>
      <c r="T27" s="261">
        <f>_xlfn.IFNA(VLOOKUP(B27,SLG!$B$63:$E$78,3,FALSE),"")</f>
        <v>295100</v>
      </c>
      <c r="U27" s="261">
        <f>_xlfn.IFNA(VLOOKUP(B27,SST!$B$65:$E$86,3,FALSE),"")</f>
        <v>295000</v>
      </c>
      <c r="V27" s="261" t="str">
        <f>_xlfn.IFNA(VLOOKUP(B27,'ASY168'!$B$57:$E$82,3,FALSE),"")</f>
        <v/>
      </c>
      <c r="W27" s="262" t="str">
        <f>_xlfn.IFNA(VLOOKUP(B27,HO!$B$76:$E$102,3,FALSE),"")</f>
        <v/>
      </c>
    </row>
    <row r="28" spans="1:25" s="46" customFormat="1" outlineLevel="2">
      <c r="B28" s="250">
        <v>645211101</v>
      </c>
      <c r="C28" s="68" t="s">
        <v>127</v>
      </c>
      <c r="D28" s="64">
        <f t="shared" si="2"/>
        <v>15000</v>
      </c>
      <c r="E28" s="57">
        <f>_xlfn.IFNA(VLOOKUP(B28,MPT!$B$69:$E$93,3,FALSE),"")</f>
        <v>10294</v>
      </c>
      <c r="F28" s="57" t="str">
        <f>_xlfn.IFNA(VLOOKUP(B28,CHB!$B$70:$E$92,3,FALSE),"")</f>
        <v/>
      </c>
      <c r="G28" s="57" t="str">
        <f>_xlfn.IFNA(VLOOKUP(B28,SNK!$B$69:$E$94,3,FALSE),"")</f>
        <v/>
      </c>
      <c r="H28" s="57" t="str">
        <f>_xlfn.IFNA(VLOOKUP(B28,STR!$B$68:$E$89,3,FALSE),"")</f>
        <v/>
      </c>
      <c r="I28" s="57" t="str">
        <f>_xlfn.IFNA(VLOOKUP(B28,KPC!$B$74:$E$97,3,FALSE),"")</f>
        <v/>
      </c>
      <c r="J28" s="57" t="str">
        <f>_xlfn.IFNA(VLOOKUP(B28,SNL!$B$71:$E$93,3,FALSE),"")</f>
        <v/>
      </c>
      <c r="K28" s="57" t="str">
        <f>_xlfn.IFNA(VLOOKUP(B28,PTR!$B$69:$E$90,3,FALSE),"")</f>
        <v/>
      </c>
      <c r="L28" s="57" t="str">
        <f>_xlfn.IFNA(VLOOKUP(B28,STG!$B$75:$E$96,3,FALSE),"")</f>
        <v/>
      </c>
      <c r="M28" s="57" t="str">
        <f>_xlfn.IFNA(VLOOKUP(B28,RTK!$B$68:$E$73,3,FALSE),"")</f>
        <v/>
      </c>
      <c r="N28" s="57" t="str">
        <f>_xlfn.IFNA(VLOOKUP(B28,BKV!$B$65:$E$89,3,FALSE),"")</f>
        <v/>
      </c>
      <c r="O28" s="57" t="str">
        <f>_xlfn.IFNA(VLOOKUP(B28,BLV!$B$64:$E$85,3,FALSE),"")</f>
        <v/>
      </c>
      <c r="P28" s="57">
        <f>_xlfn.IFNA(VLOOKUP(B28,'Khr168'!$B$57:$E$73,3,FALSE),"")</f>
        <v>4606</v>
      </c>
      <c r="Q28" s="57" t="str">
        <f>_xlfn.IFNA(VLOOKUP(B28,ASL!$B$64:$E$85,3,FALSE),"")</f>
        <v/>
      </c>
      <c r="R28" s="57">
        <f>_xlfn.IFNA(VLOOKUP(B28,'99cash'!$B$60:$E$73,3,FALSE),"")</f>
        <v>100</v>
      </c>
      <c r="S28" s="57" t="str">
        <f>_xlfn.IFNA(VLOOKUP(B28,KTL!$B$65:$E$89,3,FALSE),"")</f>
        <v/>
      </c>
      <c r="T28" s="57" t="str">
        <f>_xlfn.IFNA(VLOOKUP(B28,SLG!$B$63:$E$78,3,FALSE),"")</f>
        <v/>
      </c>
      <c r="U28" s="57" t="str">
        <f>_xlfn.IFNA(VLOOKUP(B28,SST!$B$65:$E$86,3,FALSE),"")</f>
        <v/>
      </c>
      <c r="V28" s="57" t="str">
        <f>_xlfn.IFNA(VLOOKUP(B28,'ASY168'!$B$57:$E$82,3,FALSE),"")</f>
        <v/>
      </c>
      <c r="W28" s="58" t="str">
        <f>_xlfn.IFNA(VLOOKUP(B28,HO!$B$76:$E$102,3,FALSE),"")</f>
        <v/>
      </c>
    </row>
    <row r="29" spans="1:25" s="46" customFormat="1" outlineLevel="2">
      <c r="B29" s="250">
        <v>634311102</v>
      </c>
      <c r="C29" s="68" t="s">
        <v>126</v>
      </c>
      <c r="D29" s="64">
        <f t="shared" si="2"/>
        <v>400000</v>
      </c>
      <c r="E29" s="261" t="str">
        <f>_xlfn.IFNA(VLOOKUP(B29,MPT!$B$69:$E$93,3,FALSE),"")</f>
        <v/>
      </c>
      <c r="F29" s="261" t="str">
        <f>_xlfn.IFNA(VLOOKUP(B29,CHB!$B$70:$E$92,3,FALSE),"")</f>
        <v/>
      </c>
      <c r="G29" s="261" t="str">
        <f>_xlfn.IFNA(VLOOKUP(B29,SNK!$B$69:$E$94,3,FALSE),"")</f>
        <v/>
      </c>
      <c r="H29" s="261" t="str">
        <f>_xlfn.IFNA(VLOOKUP(B29,STR!$B$68:$E$89,3,FALSE),"")</f>
        <v/>
      </c>
      <c r="I29" s="261" t="str">
        <f>_xlfn.IFNA(VLOOKUP(B29,KPC!$B$74:$E$97,3,FALSE),"")</f>
        <v/>
      </c>
      <c r="J29" s="261" t="str">
        <f>_xlfn.IFNA(VLOOKUP(B29,SNL!$B$71:$E$93,3,FALSE),"")</f>
        <v/>
      </c>
      <c r="K29" s="261" t="str">
        <f>_xlfn.IFNA(VLOOKUP(B29,PTR!$B$69:$E$90,3,FALSE),"")</f>
        <v/>
      </c>
      <c r="L29" s="261" t="str">
        <f>_xlfn.IFNA(VLOOKUP(B29,STG!$B$75:$E$96,3,FALSE),"")</f>
        <v/>
      </c>
      <c r="M29" s="261" t="str">
        <f>_xlfn.IFNA(VLOOKUP(B29,RTK!$B$68:$E$73,3,FALSE),"")</f>
        <v/>
      </c>
      <c r="N29" s="261" t="str">
        <f>_xlfn.IFNA(VLOOKUP(B29,BKV!$B$65:$E$89,3,FALSE),"")</f>
        <v/>
      </c>
      <c r="O29" s="261" t="str">
        <f>_xlfn.IFNA(VLOOKUP(B29,BLV!$B$64:$E$85,3,FALSE),"")</f>
        <v/>
      </c>
      <c r="P29" s="261">
        <f>_xlfn.IFNA(VLOOKUP(B29,'Khr168'!$B$57:$E$73,3,FALSE),"")</f>
        <v>400000</v>
      </c>
      <c r="Q29" s="261" t="str">
        <f>_xlfn.IFNA(VLOOKUP(B29,ASL!$B$64:$E$85,3,FALSE),"")</f>
        <v/>
      </c>
      <c r="R29" s="261" t="str">
        <f>_xlfn.IFNA(VLOOKUP(B29,'99cash'!$B$60:$E$73,3,FALSE),"")</f>
        <v/>
      </c>
      <c r="S29" s="261" t="str">
        <f>_xlfn.IFNA(VLOOKUP(B29,KTL!$B$65:$E$89,3,FALSE),"")</f>
        <v/>
      </c>
      <c r="T29" s="261" t="str">
        <f>_xlfn.IFNA(VLOOKUP(B29,SLG!$B$63:$E$78,3,FALSE),"")</f>
        <v/>
      </c>
      <c r="U29" s="261" t="str">
        <f>_xlfn.IFNA(VLOOKUP(B29,SST!$B$65:$E$86,3,FALSE),"")</f>
        <v/>
      </c>
      <c r="V29" s="261" t="str">
        <f>_xlfn.IFNA(VLOOKUP(B29,'ASY168'!$B$57:$E$82,3,FALSE),"")</f>
        <v/>
      </c>
      <c r="W29" s="262" t="str">
        <f>_xlfn.IFNA(VLOOKUP(B29,HO!$B$76:$E$102,3,FALSE),"")</f>
        <v/>
      </c>
    </row>
    <row r="30" spans="1:25" s="46" customFormat="1" outlineLevel="2">
      <c r="B30" s="250">
        <v>661611103</v>
      </c>
      <c r="C30" s="68" t="s">
        <v>159</v>
      </c>
      <c r="D30" s="64">
        <f t="shared" si="2"/>
        <v>392300</v>
      </c>
      <c r="E30" s="57" t="str">
        <f>_xlfn.IFNA(VLOOKUP(B30,MPT!$B$69:$E$93,3,FALSE),"")</f>
        <v/>
      </c>
      <c r="F30" s="57" t="str">
        <f>_xlfn.IFNA(VLOOKUP(B30,CHB!$B$70:$E$92,3,FALSE),"")</f>
        <v/>
      </c>
      <c r="G30" s="57">
        <f>_xlfn.IFNA(VLOOKUP(B30,SNK!$B$69:$E$94,3,FALSE),"")</f>
        <v>135000</v>
      </c>
      <c r="H30" s="57">
        <f>_xlfn.IFNA(VLOOKUP(B30,STR!$B$68:$E$89,3,FALSE),"")</f>
        <v>1000</v>
      </c>
      <c r="I30" s="57">
        <f>_xlfn.IFNA(VLOOKUP(B30,KPC!$B$74:$E$97,3,FALSE),"")</f>
        <v>0</v>
      </c>
      <c r="J30" s="57">
        <f>_xlfn.IFNA(VLOOKUP(B30,SNL!$B$71:$E$93,3,FALSE),"")</f>
        <v>800</v>
      </c>
      <c r="K30" s="57">
        <f>_xlfn.IFNA(VLOOKUP(B30,PTR!$B$69:$E$90,3,FALSE),"")</f>
        <v>65500</v>
      </c>
      <c r="L30" s="57" t="str">
        <f>_xlfn.IFNA(VLOOKUP(B30,STG!$B$75:$E$96,3,FALSE),"")</f>
        <v/>
      </c>
      <c r="M30" s="57" t="str">
        <f>_xlfn.IFNA(VLOOKUP(B30,RTK!$B$68:$E$73,3,FALSE),"")</f>
        <v/>
      </c>
      <c r="N30" s="57" t="str">
        <f>_xlfn.IFNA(VLOOKUP(B30,BKV!$B$65:$E$89,3,FALSE),"")</f>
        <v/>
      </c>
      <c r="O30" s="57" t="str">
        <f>_xlfn.IFNA(VLOOKUP(B30,BLV!$B$64:$E$85,3,FALSE),"")</f>
        <v/>
      </c>
      <c r="P30" s="57" t="str">
        <f>_xlfn.IFNA(VLOOKUP(B30,'Khr168'!$B$57:$E$73,3,FALSE),"")</f>
        <v/>
      </c>
      <c r="Q30" s="57">
        <f>_xlfn.IFNA(VLOOKUP(B30,ASL!$B$64:$E$85,3,FALSE),"")</f>
        <v>2000</v>
      </c>
      <c r="R30" s="57" t="str">
        <f>_xlfn.IFNA(VLOOKUP(B30,'99cash'!$B$60:$E$73,3,FALSE),"")</f>
        <v/>
      </c>
      <c r="S30" s="57">
        <f>_xlfn.IFNA(VLOOKUP(B30,KTL!$B$65:$E$89,3,FALSE),"")</f>
        <v>1000</v>
      </c>
      <c r="T30" s="57" t="str">
        <f>_xlfn.IFNA(VLOOKUP(B30,SLG!$B$63:$E$78,3,FALSE),"")</f>
        <v/>
      </c>
      <c r="U30" s="57">
        <f>_xlfn.IFNA(VLOOKUP(B30,SST!$B$65:$E$86,3,FALSE),"")</f>
        <v>85000</v>
      </c>
      <c r="V30" s="57">
        <f>_xlfn.IFNA(VLOOKUP(B30,'ASY168'!$B$57:$E$82,3,FALSE),"")</f>
        <v>407056</v>
      </c>
      <c r="W30" s="58">
        <f>_xlfn.IFNA(VLOOKUP(B30,HO!$B$76:$E$102,3,FALSE),"")</f>
        <v>-305056</v>
      </c>
    </row>
    <row r="31" spans="1:25" s="46" customFormat="1" outlineLevel="2">
      <c r="B31" s="250">
        <v>645111101</v>
      </c>
      <c r="C31" s="68" t="s">
        <v>132</v>
      </c>
      <c r="D31" s="64">
        <f t="shared" si="2"/>
        <v>11996500</v>
      </c>
      <c r="E31" s="261">
        <f>_xlfn.IFNA(VLOOKUP(B31,MPT!$B$69:$E$93,3,FALSE),"")</f>
        <v>600000</v>
      </c>
      <c r="F31" s="261">
        <f>_xlfn.IFNA(VLOOKUP(B31,CHB!$B$70:$E$92,3,FALSE),"")</f>
        <v>593300</v>
      </c>
      <c r="G31" s="261">
        <f>_xlfn.IFNA(VLOOKUP(B31,SNK!$B$69:$E$94,3,FALSE),"")</f>
        <v>590000</v>
      </c>
      <c r="H31" s="261">
        <f>_xlfn.IFNA(VLOOKUP(B31,STR!$B$68:$E$89,3,FALSE),"")</f>
        <v>800000</v>
      </c>
      <c r="I31" s="261">
        <f>_xlfn.IFNA(VLOOKUP(B31,KPC!$B$74:$E$97,3,FALSE),"")</f>
        <v>1000000</v>
      </c>
      <c r="J31" s="261">
        <f>_xlfn.IFNA(VLOOKUP(B31,SNL!$B$71:$E$93,3,FALSE),"")</f>
        <v>1580000</v>
      </c>
      <c r="K31" s="261">
        <f>_xlfn.IFNA(VLOOKUP(B31,PTR!$B$69:$E$90,3,FALSE),"")</f>
        <v>800000</v>
      </c>
      <c r="L31" s="261">
        <f>_xlfn.IFNA(VLOOKUP(B31,STG!$B$75:$E$96,3,FALSE),"")</f>
        <v>600000</v>
      </c>
      <c r="M31" s="261" t="str">
        <f>_xlfn.IFNA(VLOOKUP(B31,RTK!$B$68:$E$73,3,FALSE),"")</f>
        <v/>
      </c>
      <c r="N31" s="261">
        <f>_xlfn.IFNA(VLOOKUP(B31,BKV!$B$65:$E$89,3,FALSE),"")</f>
        <v>1200000</v>
      </c>
      <c r="O31" s="261">
        <f>_xlfn.IFNA(VLOOKUP(B31,BLV!$B$64:$E$85,3,FALSE),"")</f>
        <v>773300</v>
      </c>
      <c r="P31" s="261">
        <f>_xlfn.IFNA(VLOOKUP(B31,'Khr168'!$B$57:$E$73,3,FALSE),"")</f>
        <v>800000</v>
      </c>
      <c r="Q31" s="261">
        <f>_xlfn.IFNA(VLOOKUP(B31,ASL!$B$64:$E$85,3,FALSE),"")</f>
        <v>800000</v>
      </c>
      <c r="R31" s="261" t="str">
        <f>_xlfn.IFNA(VLOOKUP(B31,'99cash'!$B$60:$E$73,3,FALSE),"")</f>
        <v/>
      </c>
      <c r="S31" s="261">
        <f>_xlfn.IFNA(VLOOKUP(B31,KTL!$B$65:$E$89,3,FALSE),"")</f>
        <v>979900</v>
      </c>
      <c r="T31" s="261">
        <f>_xlfn.IFNA(VLOOKUP(B31,SLG!$B$63:$E$78,3,FALSE),"")</f>
        <v>400000</v>
      </c>
      <c r="U31" s="261">
        <f>_xlfn.IFNA(VLOOKUP(B31,SST!$B$65:$E$86,3,FALSE),"")</f>
        <v>400000</v>
      </c>
      <c r="V31" s="261">
        <f>_xlfn.IFNA(VLOOKUP(B31,'ASY168'!$B$57:$E$82,3,FALSE),"")</f>
        <v>80000</v>
      </c>
      <c r="W31" s="262" t="str">
        <f>_xlfn.IFNA(VLOOKUP(B31,HO!$B$76:$E$102,3,FALSE),"")</f>
        <v/>
      </c>
    </row>
    <row r="32" spans="1:25" s="46" customFormat="1" ht="14.4" outlineLevel="2">
      <c r="A32"/>
      <c r="B32" s="250">
        <v>661611104</v>
      </c>
      <c r="C32" s="68" t="s">
        <v>134</v>
      </c>
      <c r="D32" s="64">
        <f t="shared" si="2"/>
        <v>996040</v>
      </c>
      <c r="E32" s="57">
        <f>_xlfn.IFNA(VLOOKUP(B32,MPT!$B$69:$E$93,3,FALSE),"")</f>
        <v>367040</v>
      </c>
      <c r="F32" s="57" t="str">
        <f>_xlfn.IFNA(VLOOKUP(B32,CHB!$B$70:$E$92,3,FALSE),"")</f>
        <v/>
      </c>
      <c r="G32" s="57" t="str">
        <f>_xlfn.IFNA(VLOOKUP(B32,SNK!$B$69:$E$94,3,FALSE),"")</f>
        <v/>
      </c>
      <c r="H32" s="57" t="str">
        <f>_xlfn.IFNA(VLOOKUP(B32,STR!$B$68:$E$89,3,FALSE),"")</f>
        <v/>
      </c>
      <c r="I32" s="57" t="str">
        <f>_xlfn.IFNA(VLOOKUP(B32,KPC!$B$74:$E$97,3,FALSE),"")</f>
        <v/>
      </c>
      <c r="J32" s="57" t="str">
        <f>_xlfn.IFNA(VLOOKUP(B32,SNL!$B$71:$E$93,3,FALSE),"")</f>
        <v/>
      </c>
      <c r="K32" s="57" t="str">
        <f>_xlfn.IFNA(VLOOKUP(B32,PTR!$B$69:$E$90,3,FALSE),"")</f>
        <v/>
      </c>
      <c r="L32" s="57" t="str">
        <f>_xlfn.IFNA(VLOOKUP(B32,STG!$B$75:$E$96,3,FALSE),"")</f>
        <v/>
      </c>
      <c r="M32" s="57" t="str">
        <f>_xlfn.IFNA(VLOOKUP(B32,RTK!$B$68:$E$73,3,FALSE),"")</f>
        <v/>
      </c>
      <c r="N32" s="57" t="str">
        <f>_xlfn.IFNA(VLOOKUP(B32,BKV!$B$65:$E$89,3,FALSE),"")</f>
        <v/>
      </c>
      <c r="O32" s="57" t="str">
        <f>_xlfn.IFNA(VLOOKUP(B32,BLV!$B$64:$E$85,3,FALSE),"")</f>
        <v/>
      </c>
      <c r="P32" s="57">
        <f>_xlfn.IFNA(VLOOKUP(B32,'Khr168'!$B$57:$E$73,3,FALSE),"")</f>
        <v>362600</v>
      </c>
      <c r="Q32" s="57" t="str">
        <f>_xlfn.IFNA(VLOOKUP(B32,ASL!$B$64:$E$85,3,FALSE),"")</f>
        <v/>
      </c>
      <c r="R32" s="57">
        <f>_xlfn.IFNA(VLOOKUP(B32,'99cash'!$B$60:$E$73,3,FALSE),"")</f>
        <v>266400</v>
      </c>
      <c r="S32" s="57" t="str">
        <f>_xlfn.IFNA(VLOOKUP(B32,KTL!$B$65:$E$89,3,FALSE),"")</f>
        <v/>
      </c>
      <c r="T32" s="57" t="str">
        <f>_xlfn.IFNA(VLOOKUP(B32,SLG!$B$63:$E$78,3,FALSE),"")</f>
        <v/>
      </c>
      <c r="U32" s="57" t="str">
        <f>_xlfn.IFNA(VLOOKUP(B32,SST!$B$65:$E$86,3,FALSE),"")</f>
        <v/>
      </c>
      <c r="V32" s="57" t="str">
        <f>_xlfn.IFNA(VLOOKUP(B32,'ASY168'!$B$57:$E$82,3,FALSE),"")</f>
        <v/>
      </c>
      <c r="W32" s="58" t="str">
        <f>_xlfn.IFNA(VLOOKUP(B32,HO!$B$76:$E$102,3,FALSE),"")</f>
        <v/>
      </c>
    </row>
    <row r="33" spans="1:23" s="46" customFormat="1" ht="14.4" outlineLevel="2">
      <c r="A33"/>
      <c r="B33" s="251">
        <v>634211103</v>
      </c>
      <c r="C33" s="252" t="s">
        <v>263</v>
      </c>
      <c r="D33" s="64">
        <f t="shared" si="2"/>
        <v>29100</v>
      </c>
      <c r="E33" s="261" t="str">
        <f>_xlfn.IFNA(VLOOKUP(B33,MPT!$B$69:$E$93,3,FALSE),"")</f>
        <v/>
      </c>
      <c r="F33" s="261" t="str">
        <f>_xlfn.IFNA(VLOOKUP(B33,CHB!$B$70:$E$92,3,FALSE),"")</f>
        <v/>
      </c>
      <c r="G33" s="261" t="str">
        <f>_xlfn.IFNA(VLOOKUP(B33,SNK!$B$69:$E$94,3,FALSE),"")</f>
        <v/>
      </c>
      <c r="H33" s="261" t="str">
        <f>_xlfn.IFNA(VLOOKUP(B33,STR!$B$68:$E$89,3,FALSE),"")</f>
        <v/>
      </c>
      <c r="I33" s="261" t="str">
        <f>_xlfn.IFNA(VLOOKUP(B33,KPC!$B$74:$E$97,3,FALSE),"")</f>
        <v/>
      </c>
      <c r="J33" s="261" t="str">
        <f>_xlfn.IFNA(VLOOKUP(B33,SNL!$B$71:$E$93,3,FALSE),"")</f>
        <v/>
      </c>
      <c r="K33" s="261" t="str">
        <f>_xlfn.IFNA(VLOOKUP(B33,PTR!$B$69:$E$90,3,FALSE),"")</f>
        <v/>
      </c>
      <c r="L33" s="261" t="str">
        <f>_xlfn.IFNA(VLOOKUP(B33,STG!$B$75:$E$96,3,FALSE),"")</f>
        <v/>
      </c>
      <c r="M33" s="261" t="str">
        <f>_xlfn.IFNA(VLOOKUP(B33,RTK!$B$68:$E$73,3,FALSE),"")</f>
        <v/>
      </c>
      <c r="N33" s="261" t="str">
        <f>_xlfn.IFNA(VLOOKUP(B33,BKV!$B$65:$E$89,3,FALSE),"")</f>
        <v/>
      </c>
      <c r="O33" s="261" t="str">
        <f>_xlfn.IFNA(VLOOKUP(B33,BLV!$B$64:$E$85,3,FALSE),"")</f>
        <v/>
      </c>
      <c r="P33" s="261" t="str">
        <f>_xlfn.IFNA(VLOOKUP(B33,'Khr168'!$B$57:$E$73,3,FALSE),"")</f>
        <v/>
      </c>
      <c r="Q33" s="261" t="str">
        <f>_xlfn.IFNA(VLOOKUP(B33,ASL!$B$64:$E$85,3,FALSE),"")</f>
        <v/>
      </c>
      <c r="R33" s="261" t="str">
        <f>_xlfn.IFNA(VLOOKUP(B33,'99cash'!$B$60:$E$73,3,FALSE),"")</f>
        <v/>
      </c>
      <c r="S33" s="261">
        <f>_xlfn.IFNA(VLOOKUP(B33,KTL!$B$65:$E$89,3,FALSE),"")</f>
        <v>13100</v>
      </c>
      <c r="T33" s="261" t="str">
        <f>_xlfn.IFNA(VLOOKUP(B33,SLG!$B$63:$E$78,3,FALSE),"")</f>
        <v/>
      </c>
      <c r="U33" s="261">
        <f>_xlfn.IFNA(VLOOKUP(B33,SST!$B$65:$E$86,3,FALSE),"")</f>
        <v>10000</v>
      </c>
      <c r="V33" s="261">
        <f>_xlfn.IFNA(VLOOKUP(B33,'ASY168'!$B$57:$E$82,3,FALSE),"")</f>
        <v>14000</v>
      </c>
      <c r="W33" s="262">
        <f>_xlfn.IFNA(VLOOKUP(B33,HO!$B$76:$E$102,3,FALSE),"")</f>
        <v>-8000</v>
      </c>
    </row>
    <row r="34" spans="1:23" s="46" customFormat="1" ht="14.4" outlineLevel="2">
      <c r="A34"/>
      <c r="B34" s="250">
        <v>634211101</v>
      </c>
      <c r="C34" s="68" t="s">
        <v>109</v>
      </c>
      <c r="D34" s="64">
        <f t="shared" si="2"/>
        <v>2948133</v>
      </c>
      <c r="E34" s="57">
        <f>_xlfn.IFNA(VLOOKUP(B34,MPT!$B$69:$E$93,3,FALSE),"")</f>
        <v>18000</v>
      </c>
      <c r="F34" s="57">
        <f>_xlfn.IFNA(VLOOKUP(B34,CHB!$B$70:$E$92,3,FALSE),"")</f>
        <v>18000</v>
      </c>
      <c r="G34" s="57">
        <f>_xlfn.IFNA(VLOOKUP(B34,SNK!$B$69:$E$94,3,FALSE),"")</f>
        <v>18000</v>
      </c>
      <c r="H34" s="57">
        <f>_xlfn.IFNA(VLOOKUP(B34,STR!$B$68:$E$89,3,FALSE),"")</f>
        <v>18000</v>
      </c>
      <c r="I34" s="57">
        <f>_xlfn.IFNA(VLOOKUP(B34,KPC!$B$74:$E$97,3,FALSE),"")</f>
        <v>18000</v>
      </c>
      <c r="J34" s="57">
        <f>_xlfn.IFNA(VLOOKUP(B34,SNL!$B$71:$E$93,3,FALSE),"")</f>
        <v>18000</v>
      </c>
      <c r="K34" s="57">
        <f>_xlfn.IFNA(VLOOKUP(B34,PTR!$B$69:$E$90,3,FALSE),"")</f>
        <v>18000</v>
      </c>
      <c r="L34" s="57">
        <f>_xlfn.IFNA(VLOOKUP(B34,STG!$B$75:$E$96,3,FALSE),"")</f>
        <v>18000</v>
      </c>
      <c r="M34" s="57" t="str">
        <f>_xlfn.IFNA(VLOOKUP(B34,RTK!$B$68:$E$73,3,FALSE),"")</f>
        <v/>
      </c>
      <c r="N34" s="57">
        <f>_xlfn.IFNA(VLOOKUP(B34,BKV!$B$65:$E$89,3,FALSE),"")</f>
        <v>18000</v>
      </c>
      <c r="O34" s="57">
        <f>_xlfn.IFNA(VLOOKUP(B34,BLV!$B$64:$E$85,3,FALSE),"")</f>
        <v>18000</v>
      </c>
      <c r="P34" s="57">
        <f>_xlfn.IFNA(VLOOKUP(B34,'Khr168'!$B$57:$E$73,3,FALSE),"")</f>
        <v>18000</v>
      </c>
      <c r="Q34" s="57">
        <f>_xlfn.IFNA(VLOOKUP(B34,ASL!$B$64:$E$85,3,FALSE),"")</f>
        <v>18000</v>
      </c>
      <c r="R34" s="57">
        <f>_xlfn.IFNA(VLOOKUP(B34,'99cash'!$B$60:$E$73,3,FALSE),"")</f>
        <v>18000</v>
      </c>
      <c r="S34" s="57">
        <f>_xlfn.IFNA(VLOOKUP(B34,KTL!$B$65:$E$89,3,FALSE),"")</f>
        <v>18000</v>
      </c>
      <c r="T34" s="57">
        <f>_xlfn.IFNA(VLOOKUP(B34,SLG!$B$63:$E$78,3,FALSE),"")</f>
        <v>18000</v>
      </c>
      <c r="U34" s="57">
        <f>_xlfn.IFNA(VLOOKUP(B34,SST!$B$65:$E$86,3,FALSE),"")</f>
        <v>18000</v>
      </c>
      <c r="V34" s="57" t="str">
        <f>_xlfn.IFNA(VLOOKUP(B34,'ASY168'!$B$57:$E$82,3,FALSE),"")</f>
        <v/>
      </c>
      <c r="W34" s="58">
        <f>_xlfn.IFNA(VLOOKUP(B34,HO!$B$76:$E$102,3,FALSE),"")</f>
        <v>2660133</v>
      </c>
    </row>
    <row r="35" spans="1:23" s="46" customFormat="1" ht="14.4" outlineLevel="2">
      <c r="A35"/>
      <c r="B35" s="250">
        <v>637121101</v>
      </c>
      <c r="C35" s="68" t="s">
        <v>158</v>
      </c>
      <c r="D35" s="64">
        <f t="shared" si="2"/>
        <v>37000</v>
      </c>
      <c r="E35" s="261" t="str">
        <f>_xlfn.IFNA(VLOOKUP(B35,MPT!$B$69:$E$93,3,FALSE),"")</f>
        <v/>
      </c>
      <c r="F35" s="261" t="str">
        <f>_xlfn.IFNA(VLOOKUP(B35,CHB!$B$70:$E$92,3,FALSE),"")</f>
        <v/>
      </c>
      <c r="G35" s="261">
        <f>_xlfn.IFNA(VLOOKUP(B35,SNK!$B$69:$E$94,3,FALSE),"")</f>
        <v>4000</v>
      </c>
      <c r="H35" s="261" t="str">
        <f>_xlfn.IFNA(VLOOKUP(B35,STR!$B$68:$E$89,3,FALSE),"")</f>
        <v/>
      </c>
      <c r="I35" s="261" t="str">
        <f>_xlfn.IFNA(VLOOKUP(B35,KPC!$B$74:$E$97,3,FALSE),"")</f>
        <v/>
      </c>
      <c r="J35" s="261">
        <f>_xlfn.IFNA(VLOOKUP(B35,SNL!$B$71:$E$93,3,FALSE),"")</f>
        <v>12000</v>
      </c>
      <c r="K35" s="261" t="str">
        <f>_xlfn.IFNA(VLOOKUP(B35,PTR!$B$69:$E$90,3,FALSE),"")</f>
        <v/>
      </c>
      <c r="L35" s="261" t="str">
        <f>_xlfn.IFNA(VLOOKUP(B35,STG!$B$75:$E$96,3,FALSE),"")</f>
        <v/>
      </c>
      <c r="M35" s="261" t="str">
        <f>_xlfn.IFNA(VLOOKUP(B35,RTK!$B$68:$E$73,3,FALSE),"")</f>
        <v/>
      </c>
      <c r="N35" s="261">
        <f>_xlfn.IFNA(VLOOKUP(B35,BKV!$B$65:$E$89,3,FALSE),"")</f>
        <v>8000</v>
      </c>
      <c r="O35" s="261">
        <f>_xlfn.IFNA(VLOOKUP(B35,BLV!$B$64:$E$85,3,FALSE),"")</f>
        <v>7000</v>
      </c>
      <c r="P35" s="261" t="str">
        <f>_xlfn.IFNA(VLOOKUP(B35,'Khr168'!$B$57:$E$73,3,FALSE),"")</f>
        <v/>
      </c>
      <c r="Q35" s="261" t="str">
        <f>_xlfn.IFNA(VLOOKUP(B35,ASL!$B$64:$E$85,3,FALSE),"")</f>
        <v/>
      </c>
      <c r="R35" s="261" t="str">
        <f>_xlfn.IFNA(VLOOKUP(B35,'99cash'!$B$60:$E$73,3,FALSE),"")</f>
        <v/>
      </c>
      <c r="S35" s="261" t="str">
        <f>_xlfn.IFNA(VLOOKUP(B35,KTL!$B$65:$E$89,3,FALSE),"")</f>
        <v/>
      </c>
      <c r="T35" s="261" t="str">
        <f>_xlfn.IFNA(VLOOKUP(B35,SLG!$B$63:$E$78,3,FALSE),"")</f>
        <v/>
      </c>
      <c r="U35" s="261" t="str">
        <f>_xlfn.IFNA(VLOOKUP(B35,SST!$B$65:$E$86,3,FALSE),"")</f>
        <v/>
      </c>
      <c r="V35" s="261">
        <f>_xlfn.IFNA(VLOOKUP(B35,'ASY168'!$B$57:$E$82,3,FALSE),"")</f>
        <v>6000</v>
      </c>
      <c r="W35" s="262">
        <f>_xlfn.IFNA(VLOOKUP(B35,HO!$B$76:$E$102,3,FALSE),"")</f>
        <v>0</v>
      </c>
    </row>
    <row r="36" spans="1:23" s="46" customFormat="1" ht="14.4" outlineLevel="2">
      <c r="A36"/>
      <c r="B36" s="250">
        <v>653111101</v>
      </c>
      <c r="C36" s="68" t="s">
        <v>131</v>
      </c>
      <c r="D36" s="64">
        <f t="shared" si="2"/>
        <v>66</v>
      </c>
      <c r="E36" s="57">
        <f>_xlfn.IFNA(VLOOKUP(B36,MPT!$B$69:$E$93,3,FALSE),"")</f>
        <v>66</v>
      </c>
      <c r="F36" s="57" t="str">
        <f>_xlfn.IFNA(VLOOKUP(B36,CHB!$B$70:$E$92,3,FALSE),"")</f>
        <v/>
      </c>
      <c r="G36" s="57" t="str">
        <f>_xlfn.IFNA(VLOOKUP(B36,SNK!$B$69:$E$94,3,FALSE),"")</f>
        <v/>
      </c>
      <c r="H36" s="57" t="str">
        <f>_xlfn.IFNA(VLOOKUP(B36,STR!$B$68:$E$89,3,FALSE),"")</f>
        <v/>
      </c>
      <c r="I36" s="57" t="str">
        <f>_xlfn.IFNA(VLOOKUP(B36,KPC!$B$74:$E$97,3,FALSE),"")</f>
        <v/>
      </c>
      <c r="J36" s="57" t="str">
        <f>_xlfn.IFNA(VLOOKUP(B36,SNL!$B$71:$E$93,3,FALSE),"")</f>
        <v/>
      </c>
      <c r="K36" s="57" t="str">
        <f>_xlfn.IFNA(VLOOKUP(B36,PTR!$B$69:$E$90,3,FALSE),"")</f>
        <v/>
      </c>
      <c r="L36" s="57" t="str">
        <f>_xlfn.IFNA(VLOOKUP(B36,STG!$B$75:$E$96,3,FALSE),"")</f>
        <v/>
      </c>
      <c r="M36" s="57" t="str">
        <f>_xlfn.IFNA(VLOOKUP(B36,RTK!$B$68:$E$73,3,FALSE),"")</f>
        <v/>
      </c>
      <c r="N36" s="57" t="str">
        <f>_xlfn.IFNA(VLOOKUP(B36,BKV!$B$65:$E$89,3,FALSE),"")</f>
        <v/>
      </c>
      <c r="O36" s="57" t="str">
        <f>_xlfn.IFNA(VLOOKUP(B36,BLV!$B$64:$E$85,3,FALSE),"")</f>
        <v/>
      </c>
      <c r="P36" s="57" t="str">
        <f>_xlfn.IFNA(VLOOKUP(B36,'Khr168'!$B$57:$E$73,3,FALSE),"")</f>
        <v/>
      </c>
      <c r="Q36" s="57" t="str">
        <f>_xlfn.IFNA(VLOOKUP(B36,ASL!$B$64:$E$85,3,FALSE),"")</f>
        <v/>
      </c>
      <c r="R36" s="57" t="str">
        <f>_xlfn.IFNA(VLOOKUP(B36,'99cash'!$B$60:$E$73,3,FALSE),"")</f>
        <v/>
      </c>
      <c r="S36" s="57" t="str">
        <f>_xlfn.IFNA(VLOOKUP(B36,KTL!$B$65:$E$89,3,FALSE),"")</f>
        <v/>
      </c>
      <c r="T36" s="57" t="str">
        <f>_xlfn.IFNA(VLOOKUP(B36,SLG!$B$63:$E$78,3,FALSE),"")</f>
        <v/>
      </c>
      <c r="U36" s="57" t="str">
        <f>_xlfn.IFNA(VLOOKUP(B36,SST!$B$65:$E$86,3,FALSE),"")</f>
        <v/>
      </c>
      <c r="V36" s="57" t="str">
        <f>_xlfn.IFNA(VLOOKUP(B36,'ASY168'!$B$57:$E$82,3,FALSE),"")</f>
        <v/>
      </c>
      <c r="W36" s="58" t="str">
        <f>_xlfn.IFNA(VLOOKUP(B36,HO!$B$76:$E$102,3,FALSE),"")</f>
        <v/>
      </c>
    </row>
    <row r="37" spans="1:23" s="46" customFormat="1" ht="14.4" outlineLevel="2">
      <c r="A37"/>
      <c r="B37" s="250">
        <v>633211103</v>
      </c>
      <c r="C37" s="68" t="s">
        <v>137</v>
      </c>
      <c r="D37" s="64">
        <f t="shared" si="2"/>
        <v>10313300</v>
      </c>
      <c r="E37" s="261">
        <f>_xlfn.IFNA(VLOOKUP(B37,MPT!$B$69:$E$93,3,FALSE),"")</f>
        <v>922500</v>
      </c>
      <c r="F37" s="261">
        <f>_xlfn.IFNA(VLOOKUP(B37,CHB!$B$70:$E$92,3,FALSE),"")</f>
        <v>400000</v>
      </c>
      <c r="G37" s="261">
        <f>_xlfn.IFNA(VLOOKUP(B37,SNK!$B$69:$E$94,3,FALSE),"")</f>
        <v>1000000</v>
      </c>
      <c r="H37" s="261">
        <f>_xlfn.IFNA(VLOOKUP(B37,STR!$B$68:$E$89,3,FALSE),"")</f>
        <v>500000</v>
      </c>
      <c r="I37" s="261">
        <f>_xlfn.IFNA(VLOOKUP(B37,KPC!$B$74:$E$97,3,FALSE),"")</f>
        <v>1143000</v>
      </c>
      <c r="J37" s="261">
        <f>_xlfn.IFNA(VLOOKUP(B37,SNL!$B$71:$E$93,3,FALSE),"")</f>
        <v>1200000</v>
      </c>
      <c r="K37" s="261" t="str">
        <f>_xlfn.IFNA(VLOOKUP(B37,PTR!$B$69:$E$90,3,FALSE),"")</f>
        <v/>
      </c>
      <c r="L37" s="261">
        <f>_xlfn.IFNA(VLOOKUP(B37,STG!$B$75:$E$96,3,FALSE),"")</f>
        <v>800000</v>
      </c>
      <c r="M37" s="261" t="str">
        <f>_xlfn.IFNA(VLOOKUP(B37,RTK!$B$68:$E$73,3,FALSE),"")</f>
        <v/>
      </c>
      <c r="N37" s="261">
        <f>_xlfn.IFNA(VLOOKUP(B37,BKV!$B$65:$E$89,3,FALSE),"")</f>
        <v>800000</v>
      </c>
      <c r="O37" s="261" t="str">
        <f>_xlfn.IFNA(VLOOKUP(B37,BLV!$B$64:$E$85,3,FALSE),"")</f>
        <v/>
      </c>
      <c r="P37" s="261">
        <f>_xlfn.IFNA(VLOOKUP(B37,'Khr168'!$B$57:$E$73,3,FALSE),"")</f>
        <v>400000</v>
      </c>
      <c r="Q37" s="261">
        <f>_xlfn.IFNA(VLOOKUP(B37,ASL!$B$64:$E$85,3,FALSE),"")</f>
        <v>1000000</v>
      </c>
      <c r="R37" s="261" t="str">
        <f>_xlfn.IFNA(VLOOKUP(B37,'99cash'!$B$60:$E$73,3,FALSE),"")</f>
        <v/>
      </c>
      <c r="S37" s="261">
        <f>_xlfn.IFNA(VLOOKUP(B37,KTL!$B$65:$E$89,3,FALSE),"")</f>
        <v>600000</v>
      </c>
      <c r="T37" s="261">
        <f>_xlfn.IFNA(VLOOKUP(B37,SLG!$B$63:$E$78,3,FALSE),"")</f>
        <v>180000</v>
      </c>
      <c r="U37" s="261">
        <f>_xlfn.IFNA(VLOOKUP(B37,SST!$B$65:$E$86,3,FALSE),"")</f>
        <v>160000</v>
      </c>
      <c r="V37" s="261">
        <f>_xlfn.IFNA(VLOOKUP(B37,'ASY168'!$B$57:$E$82,3,FALSE),"")</f>
        <v>1207800</v>
      </c>
      <c r="W37" s="262">
        <f>_xlfn.IFNA(VLOOKUP(B37,HO!$B$76:$E$102,3,FALSE),"")</f>
        <v>0</v>
      </c>
    </row>
    <row r="38" spans="1:23" s="46" customFormat="1" outlineLevel="2">
      <c r="B38" s="250">
        <v>633111101</v>
      </c>
      <c r="C38" s="68" t="s">
        <v>177</v>
      </c>
      <c r="D38" s="64">
        <f t="shared" si="2"/>
        <v>60000</v>
      </c>
      <c r="E38" s="57" t="str">
        <f>_xlfn.IFNA(VLOOKUP(B38,MPT!$B$69:$E$93,3,FALSE),"")</f>
        <v/>
      </c>
      <c r="F38" s="57" t="str">
        <f>_xlfn.IFNA(VLOOKUP(B38,CHB!$B$70:$E$92,3,FALSE),"")</f>
        <v/>
      </c>
      <c r="G38" s="57" t="str">
        <f>_xlfn.IFNA(VLOOKUP(B38,SNK!$B$69:$E$94,3,FALSE),"")</f>
        <v/>
      </c>
      <c r="H38" s="57" t="str">
        <f>_xlfn.IFNA(VLOOKUP(B38,STR!$B$68:$E$89,3,FALSE),"")</f>
        <v/>
      </c>
      <c r="I38" s="57" t="str">
        <f>_xlfn.IFNA(VLOOKUP(B38,KPC!$B$74:$E$97,3,FALSE),"")</f>
        <v/>
      </c>
      <c r="J38" s="57" t="str">
        <f>_xlfn.IFNA(VLOOKUP(B38,SNL!$B$71:$E$93,3,FALSE),"")</f>
        <v/>
      </c>
      <c r="K38" s="57" t="str">
        <f>_xlfn.IFNA(VLOOKUP(B38,PTR!$B$69:$E$90,3,FALSE),"")</f>
        <v/>
      </c>
      <c r="L38" s="57" t="str">
        <f>_xlfn.IFNA(VLOOKUP(B38,STG!$B$75:$E$96,3,FALSE),"")</f>
        <v/>
      </c>
      <c r="M38" s="57" t="str">
        <f>_xlfn.IFNA(VLOOKUP(B38,RTK!$B$68:$E$73,3,FALSE),"")</f>
        <v/>
      </c>
      <c r="N38" s="57" t="str">
        <f>_xlfn.IFNA(VLOOKUP(B38,BKV!$B$65:$E$89,3,FALSE),"")</f>
        <v/>
      </c>
      <c r="O38" s="57" t="str">
        <f>_xlfn.IFNA(VLOOKUP(B38,BLV!$B$64:$E$85,3,FALSE),"")</f>
        <v/>
      </c>
      <c r="P38" s="57" t="str">
        <f>_xlfn.IFNA(VLOOKUP(B38,'Khr168'!$B$57:$E$73,3,FALSE),"")</f>
        <v/>
      </c>
      <c r="Q38" s="57" t="str">
        <f>_xlfn.IFNA(VLOOKUP(B38,ASL!$B$64:$E$85,3,FALSE),"")</f>
        <v/>
      </c>
      <c r="R38" s="57" t="str">
        <f>_xlfn.IFNA(VLOOKUP(B38,'99cash'!$B$60:$E$73,3,FALSE),"")</f>
        <v/>
      </c>
      <c r="S38" s="57" t="str">
        <f>_xlfn.IFNA(VLOOKUP(B38,KTL!$B$65:$E$89,3,FALSE),"")</f>
        <v/>
      </c>
      <c r="T38" s="57" t="str">
        <f>_xlfn.IFNA(VLOOKUP(B38,SLG!$B$63:$E$78,3,FALSE),"")</f>
        <v/>
      </c>
      <c r="U38" s="57" t="str">
        <f>_xlfn.IFNA(VLOOKUP(B38,SST!$B$65:$E$86,3,FALSE),"")</f>
        <v/>
      </c>
      <c r="V38" s="57">
        <f>_xlfn.IFNA(VLOOKUP(B38,'ASY168'!$B$57:$E$82,3,FALSE),"")</f>
        <v>60000</v>
      </c>
      <c r="W38" s="58" t="str">
        <f>_xlfn.IFNA(VLOOKUP(B38,HO!$B$76:$E$102,3,FALSE),"")</f>
        <v/>
      </c>
    </row>
    <row r="39" spans="1:23" s="46" customFormat="1" outlineLevel="2">
      <c r="B39" s="250">
        <v>631111105</v>
      </c>
      <c r="C39" s="68" t="s">
        <v>133</v>
      </c>
      <c r="D39" s="64">
        <f t="shared" si="2"/>
        <v>1975200</v>
      </c>
      <c r="E39" s="261">
        <f>_xlfn.IFNA(VLOOKUP(B39,MPT!$B$69:$E$93,3,FALSE),"")</f>
        <v>96000</v>
      </c>
      <c r="F39" s="261">
        <f>_xlfn.IFNA(VLOOKUP(B39,CHB!$B$70:$E$92,3,FALSE),"")</f>
        <v>98100</v>
      </c>
      <c r="G39" s="261">
        <f>_xlfn.IFNA(VLOOKUP(B39,SNK!$B$69:$E$94,3,FALSE),"")</f>
        <v>60300</v>
      </c>
      <c r="H39" s="261">
        <f>_xlfn.IFNA(VLOOKUP(B39,STR!$B$68:$E$89,3,FALSE),"")</f>
        <v>131400</v>
      </c>
      <c r="I39" s="261">
        <f>_xlfn.IFNA(VLOOKUP(B39,KPC!$B$74:$E$97,3,FALSE),"")</f>
        <v>175200</v>
      </c>
      <c r="J39" s="261">
        <f>_xlfn.IFNA(VLOOKUP(B39,SNL!$B$71:$E$93,3,FALSE),"")</f>
        <v>150900</v>
      </c>
      <c r="K39" s="261">
        <f>_xlfn.IFNA(VLOOKUP(B39,PTR!$B$69:$E$90,3,FALSE),"")</f>
        <v>132000</v>
      </c>
      <c r="L39" s="261">
        <f>_xlfn.IFNA(VLOOKUP(B39,STG!$B$75:$E$96,3,FALSE),"")</f>
        <v>91800</v>
      </c>
      <c r="M39" s="261" t="str">
        <f>_xlfn.IFNA(VLOOKUP(B39,RTK!$B$68:$E$73,3,FALSE),"")</f>
        <v/>
      </c>
      <c r="N39" s="261">
        <f>_xlfn.IFNA(VLOOKUP(B39,BKV!$B$65:$E$89,3,FALSE),"")</f>
        <v>194300</v>
      </c>
      <c r="O39" s="261">
        <f>_xlfn.IFNA(VLOOKUP(B39,BLV!$B$64:$E$85,3,FALSE),"")</f>
        <v>112400</v>
      </c>
      <c r="P39" s="261">
        <f>_xlfn.IFNA(VLOOKUP(B39,'Khr168'!$B$57:$E$73,3,FALSE),"")</f>
        <v>83300</v>
      </c>
      <c r="Q39" s="261">
        <f>_xlfn.IFNA(VLOOKUP(B39,ASL!$B$64:$E$85,3,FALSE),"")</f>
        <v>160500</v>
      </c>
      <c r="R39" s="261">
        <f>_xlfn.IFNA(VLOOKUP(B39,'99cash'!$B$60:$E$73,3,FALSE),"")</f>
        <v>63300</v>
      </c>
      <c r="S39" s="261">
        <f>_xlfn.IFNA(VLOOKUP(B39,KTL!$B$65:$E$89,3,FALSE),"")</f>
        <v>188300</v>
      </c>
      <c r="T39" s="261">
        <f>_xlfn.IFNA(VLOOKUP(B39,SLG!$B$63:$E$78,3,FALSE),"")</f>
        <v>53100</v>
      </c>
      <c r="U39" s="261">
        <f>_xlfn.IFNA(VLOOKUP(B39,SST!$B$65:$E$86,3,FALSE),"")</f>
        <v>77500</v>
      </c>
      <c r="V39" s="261">
        <f>_xlfn.IFNA(VLOOKUP(B39,'ASY168'!$B$57:$E$82,3,FALSE),"")</f>
        <v>106800</v>
      </c>
      <c r="W39" s="262" t="str">
        <f>_xlfn.IFNA(VLOOKUP(B39,HO!$B$76:$E$102,3,FALSE),"")</f>
        <v/>
      </c>
    </row>
    <row r="40" spans="1:23" s="46" customFormat="1" outlineLevel="2">
      <c r="B40" s="250">
        <v>631111101</v>
      </c>
      <c r="C40" s="68" t="s">
        <v>121</v>
      </c>
      <c r="D40" s="64">
        <f t="shared" si="2"/>
        <v>121431100</v>
      </c>
      <c r="E40" s="57">
        <f>_xlfn.IFNA(VLOOKUP(B40,MPT!$B$69:$E$93,3,FALSE),"")</f>
        <v>5760000</v>
      </c>
      <c r="F40" s="57">
        <f>_xlfn.IFNA(VLOOKUP(B40,CHB!$B$70:$E$92,3,FALSE),"")</f>
        <v>5859500</v>
      </c>
      <c r="G40" s="57">
        <f>_xlfn.IFNA(VLOOKUP(B40,SNK!$B$69:$E$94,3,FALSE),"")</f>
        <v>4626100</v>
      </c>
      <c r="H40" s="57">
        <f>_xlfn.IFNA(VLOOKUP(B40,STR!$B$68:$E$89,3,FALSE),"")</f>
        <v>7887500</v>
      </c>
      <c r="I40" s="57">
        <f>_xlfn.IFNA(VLOOKUP(B40,KPC!$B$74:$E$97,3,FALSE),"")</f>
        <v>10514900</v>
      </c>
      <c r="J40" s="57">
        <f>_xlfn.IFNA(VLOOKUP(B40,SNL!$B$71:$E$93,3,FALSE),"")</f>
        <v>8934900</v>
      </c>
      <c r="K40" s="57">
        <f>_xlfn.IFNA(VLOOKUP(B40,PTR!$B$69:$E$90,3,FALSE),"")</f>
        <v>8350600</v>
      </c>
      <c r="L40" s="57">
        <f>_xlfn.IFNA(VLOOKUP(B40,STG!$B$75:$E$96,3,FALSE),"")</f>
        <v>5500800</v>
      </c>
      <c r="M40" s="57" t="str">
        <f>_xlfn.IFNA(VLOOKUP(B40,RTK!$B$68:$E$73,3,FALSE),"")</f>
        <v/>
      </c>
      <c r="N40" s="57">
        <f>_xlfn.IFNA(VLOOKUP(B40,BKV!$B$65:$E$89,3,FALSE),"")</f>
        <v>11654900</v>
      </c>
      <c r="O40" s="57">
        <f>_xlfn.IFNA(VLOOKUP(B40,BLV!$B$64:$E$85,3,FALSE),"")</f>
        <v>8305700</v>
      </c>
      <c r="P40" s="57">
        <f>_xlfn.IFNA(VLOOKUP(B40,'Khr168'!$B$57:$E$73,3,FALSE),"")</f>
        <v>5000000</v>
      </c>
      <c r="Q40" s="57">
        <f>_xlfn.IFNA(VLOOKUP(B40,ASL!$B$64:$E$85,3,FALSE),"")</f>
        <v>9631200</v>
      </c>
      <c r="R40" s="57">
        <f>_xlfn.IFNA(VLOOKUP(B40,'99cash'!$B$60:$E$73,3,FALSE),"")</f>
        <v>3800000</v>
      </c>
      <c r="S40" s="57">
        <f>_xlfn.IFNA(VLOOKUP(B40,KTL!$B$65:$E$89,3,FALSE),"")</f>
        <v>11193600</v>
      </c>
      <c r="T40" s="57">
        <f>_xlfn.IFNA(VLOOKUP(B40,SLG!$B$63:$E$78,3,FALSE),"")</f>
        <v>3463700</v>
      </c>
      <c r="U40" s="57">
        <f>_xlfn.IFNA(VLOOKUP(B40,SST!$B$65:$E$86,3,FALSE),"")</f>
        <v>4647000</v>
      </c>
      <c r="V40" s="57">
        <f>_xlfn.IFNA(VLOOKUP(B40,'ASY168'!$B$57:$E$82,3,FALSE),"")</f>
        <v>6300700</v>
      </c>
      <c r="W40" s="58" t="str">
        <f>_xlfn.IFNA(VLOOKUP(B40,HO!$B$76:$E$102,3,FALSE),"")</f>
        <v/>
      </c>
    </row>
    <row r="41" spans="1:23" s="46" customFormat="1" outlineLevel="2">
      <c r="B41" s="250">
        <v>645212103</v>
      </c>
      <c r="C41" s="68" t="s">
        <v>135</v>
      </c>
      <c r="D41" s="64">
        <f t="shared" si="2"/>
        <v>10000</v>
      </c>
      <c r="E41" s="261">
        <f>_xlfn.IFNA(VLOOKUP(B41,MPT!$B$69:$E$93,3,FALSE),"")</f>
        <v>10000</v>
      </c>
      <c r="F41" s="261" t="str">
        <f>_xlfn.IFNA(VLOOKUP(B41,CHB!$B$70:$E$92,3,FALSE),"")</f>
        <v/>
      </c>
      <c r="G41" s="261" t="str">
        <f>_xlfn.IFNA(VLOOKUP(B41,SNK!$B$69:$E$94,3,FALSE),"")</f>
        <v/>
      </c>
      <c r="H41" s="261" t="str">
        <f>_xlfn.IFNA(VLOOKUP(B41,STR!$B$68:$E$89,3,FALSE),"")</f>
        <v/>
      </c>
      <c r="I41" s="261" t="str">
        <f>_xlfn.IFNA(VLOOKUP(B41,KPC!$B$74:$E$97,3,FALSE),"")</f>
        <v/>
      </c>
      <c r="J41" s="261" t="str">
        <f>_xlfn.IFNA(VLOOKUP(B41,SNL!$B$71:$E$93,3,FALSE),"")</f>
        <v/>
      </c>
      <c r="K41" s="261" t="str">
        <f>_xlfn.IFNA(VLOOKUP(B41,PTR!$B$69:$E$90,3,FALSE),"")</f>
        <v/>
      </c>
      <c r="L41" s="261" t="str">
        <f>_xlfn.IFNA(VLOOKUP(B41,STG!$B$75:$E$96,3,FALSE),"")</f>
        <v/>
      </c>
      <c r="M41" s="261" t="str">
        <f>_xlfn.IFNA(VLOOKUP(B41,RTK!$B$68:$E$73,3,FALSE),"")</f>
        <v/>
      </c>
      <c r="N41" s="261" t="str">
        <f>_xlfn.IFNA(VLOOKUP(B41,BKV!$B$65:$E$89,3,FALSE),"")</f>
        <v/>
      </c>
      <c r="O41" s="261" t="str">
        <f>_xlfn.IFNA(VLOOKUP(B41,BLV!$B$64:$E$85,3,FALSE),"")</f>
        <v/>
      </c>
      <c r="P41" s="261" t="str">
        <f>_xlfn.IFNA(VLOOKUP(B41,'Khr168'!$B$57:$E$73,3,FALSE),"")</f>
        <v/>
      </c>
      <c r="Q41" s="261" t="str">
        <f>_xlfn.IFNA(VLOOKUP(B41,ASL!$B$64:$E$85,3,FALSE),"")</f>
        <v/>
      </c>
      <c r="R41" s="261" t="str">
        <f>_xlfn.IFNA(VLOOKUP(B41,'99cash'!$B$60:$E$73,3,FALSE),"")</f>
        <v/>
      </c>
      <c r="S41" s="261" t="str">
        <f>_xlfn.IFNA(VLOOKUP(B41,KTL!$B$65:$E$89,3,FALSE),"")</f>
        <v/>
      </c>
      <c r="T41" s="261" t="str">
        <f>_xlfn.IFNA(VLOOKUP(B41,SLG!$B$63:$E$78,3,FALSE),"")</f>
        <v/>
      </c>
      <c r="U41" s="261" t="str">
        <f>_xlfn.IFNA(VLOOKUP(B41,SST!$B$65:$E$86,3,FALSE),"")</f>
        <v/>
      </c>
      <c r="V41" s="261" t="str">
        <f>_xlfn.IFNA(VLOOKUP(B41,'ASY168'!$B$57:$E$82,3,FALSE),"")</f>
        <v/>
      </c>
      <c r="W41" s="262" t="str">
        <f>_xlfn.IFNA(VLOOKUP(B41,HO!$B$76:$E$102,3,FALSE),"")</f>
        <v/>
      </c>
    </row>
    <row r="42" spans="1:23" s="46" customFormat="1" outlineLevel="2">
      <c r="B42" s="250">
        <v>637111101</v>
      </c>
      <c r="C42" s="68" t="s">
        <v>146</v>
      </c>
      <c r="D42" s="64">
        <f t="shared" si="2"/>
        <v>32000</v>
      </c>
      <c r="E42" s="57" t="str">
        <f>_xlfn.IFNA(VLOOKUP(B42,MPT!$B$69:$E$93,3,FALSE),"")</f>
        <v/>
      </c>
      <c r="F42" s="57" t="str">
        <f>_xlfn.IFNA(VLOOKUP(B42,CHB!$B$70:$E$92,3,FALSE),"")</f>
        <v/>
      </c>
      <c r="G42" s="57">
        <f>_xlfn.IFNA(VLOOKUP(B42,SNK!$B$69:$E$94,3,FALSE),"")</f>
        <v>12000</v>
      </c>
      <c r="H42" s="57" t="str">
        <f>_xlfn.IFNA(VLOOKUP(B42,STR!$B$68:$E$89,3,FALSE),"")</f>
        <v/>
      </c>
      <c r="I42" s="57" t="str">
        <f>_xlfn.IFNA(VLOOKUP(B42,KPC!$B$74:$E$97,3,FALSE),"")</f>
        <v/>
      </c>
      <c r="J42" s="57" t="str">
        <f>_xlfn.IFNA(VLOOKUP(B42,SNL!$B$71:$E$93,3,FALSE),"")</f>
        <v/>
      </c>
      <c r="K42" s="57">
        <f>_xlfn.IFNA(VLOOKUP(B42,PTR!$B$69:$E$90,3,FALSE),"")</f>
        <v>20000</v>
      </c>
      <c r="L42" s="57" t="str">
        <f>_xlfn.IFNA(VLOOKUP(B42,STG!$B$75:$E$96,3,FALSE),"")</f>
        <v/>
      </c>
      <c r="M42" s="57" t="str">
        <f>_xlfn.IFNA(VLOOKUP(B42,RTK!$B$68:$E$73,3,FALSE),"")</f>
        <v/>
      </c>
      <c r="N42" s="57" t="str">
        <f>_xlfn.IFNA(VLOOKUP(B42,BKV!$B$65:$E$89,3,FALSE),"")</f>
        <v/>
      </c>
      <c r="O42" s="57" t="str">
        <f>_xlfn.IFNA(VLOOKUP(B42,BLV!$B$64:$E$85,3,FALSE),"")</f>
        <v/>
      </c>
      <c r="P42" s="57" t="str">
        <f>_xlfn.IFNA(VLOOKUP(B42,'Khr168'!$B$57:$E$73,3,FALSE),"")</f>
        <v/>
      </c>
      <c r="Q42" s="57" t="str">
        <f>_xlfn.IFNA(VLOOKUP(B42,ASL!$B$64:$E$85,3,FALSE),"")</f>
        <v/>
      </c>
      <c r="R42" s="57" t="str">
        <f>_xlfn.IFNA(VLOOKUP(B42,'99cash'!$B$60:$E$73,3,FALSE),"")</f>
        <v/>
      </c>
      <c r="S42" s="57" t="str">
        <f>_xlfn.IFNA(VLOOKUP(B42,KTL!$B$65:$E$89,3,FALSE),"")</f>
        <v/>
      </c>
      <c r="T42" s="57" t="str">
        <f>_xlfn.IFNA(VLOOKUP(B42,SLG!$B$63:$E$78,3,FALSE),"")</f>
        <v/>
      </c>
      <c r="U42" s="57" t="str">
        <f>_xlfn.IFNA(VLOOKUP(B42,SST!$B$65:$E$86,3,FALSE),"")</f>
        <v/>
      </c>
      <c r="V42" s="57" t="str">
        <f>_xlfn.IFNA(VLOOKUP(B42,'ASY168'!$B$57:$E$82,3,FALSE),"")</f>
        <v/>
      </c>
      <c r="W42" s="58" t="str">
        <f>_xlfn.IFNA(VLOOKUP(B42,HO!$B$76:$E$102,3,FALSE),"")</f>
        <v/>
      </c>
    </row>
    <row r="43" spans="1:23" s="46" customFormat="1" outlineLevel="2">
      <c r="B43" s="250">
        <v>637111102</v>
      </c>
      <c r="C43" s="68" t="s">
        <v>151</v>
      </c>
      <c r="D43" s="64">
        <f t="shared" si="2"/>
        <v>132000</v>
      </c>
      <c r="E43" s="261" t="str">
        <f>_xlfn.IFNA(VLOOKUP(B43,MPT!$B$69:$E$93,3,FALSE),"")</f>
        <v/>
      </c>
      <c r="F43" s="261" t="str">
        <f>_xlfn.IFNA(VLOOKUP(B43,CHB!$B$70:$E$92,3,FALSE),"")</f>
        <v/>
      </c>
      <c r="G43" s="261">
        <f>_xlfn.IFNA(VLOOKUP(B43,SNK!$B$69:$E$94,3,FALSE),"")</f>
        <v>20000</v>
      </c>
      <c r="H43" s="261" t="str">
        <f>_xlfn.IFNA(VLOOKUP(B43,STR!$B$68:$E$89,3,FALSE),"")</f>
        <v/>
      </c>
      <c r="I43" s="261">
        <f>_xlfn.IFNA(VLOOKUP(B43,KPC!$B$74:$E$97,3,FALSE),"")</f>
        <v>30000</v>
      </c>
      <c r="J43" s="261" t="str">
        <f>_xlfn.IFNA(VLOOKUP(B43,SNL!$B$71:$E$93,3,FALSE),"")</f>
        <v/>
      </c>
      <c r="K43" s="261" t="str">
        <f>_xlfn.IFNA(VLOOKUP(B43,PTR!$B$69:$E$90,3,FALSE),"")</f>
        <v/>
      </c>
      <c r="L43" s="261" t="str">
        <f>_xlfn.IFNA(VLOOKUP(B43,STG!$B$75:$E$96,3,FALSE),"")</f>
        <v/>
      </c>
      <c r="M43" s="261" t="str">
        <f>_xlfn.IFNA(VLOOKUP(B43,RTK!$B$68:$E$73,3,FALSE),"")</f>
        <v/>
      </c>
      <c r="N43" s="261" t="str">
        <f>_xlfn.IFNA(VLOOKUP(B43,BKV!$B$65:$E$89,3,FALSE),"")</f>
        <v/>
      </c>
      <c r="O43" s="261" t="str">
        <f>_xlfn.IFNA(VLOOKUP(B43,BLV!$B$64:$E$85,3,FALSE),"")</f>
        <v/>
      </c>
      <c r="P43" s="261" t="str">
        <f>_xlfn.IFNA(VLOOKUP(B43,'Khr168'!$B$57:$E$73,3,FALSE),"")</f>
        <v/>
      </c>
      <c r="Q43" s="261" t="str">
        <f>_xlfn.IFNA(VLOOKUP(B43,ASL!$B$64:$E$85,3,FALSE),"")</f>
        <v/>
      </c>
      <c r="R43" s="261" t="str">
        <f>_xlfn.IFNA(VLOOKUP(B43,'99cash'!$B$60:$E$73,3,FALSE),"")</f>
        <v/>
      </c>
      <c r="S43" s="261">
        <f>_xlfn.IFNA(VLOOKUP(B43,KTL!$B$65:$E$89,3,FALSE),"")</f>
        <v>82000</v>
      </c>
      <c r="T43" s="261" t="str">
        <f>_xlfn.IFNA(VLOOKUP(B43,SLG!$B$63:$E$78,3,FALSE),"")</f>
        <v/>
      </c>
      <c r="U43" s="261" t="str">
        <f>_xlfn.IFNA(VLOOKUP(B43,SST!$B$65:$E$86,3,FALSE),"")</f>
        <v/>
      </c>
      <c r="V43" s="261" t="str">
        <f>_xlfn.IFNA(VLOOKUP(B43,'ASY168'!$B$57:$E$82,3,FALSE),"")</f>
        <v/>
      </c>
      <c r="W43" s="262" t="str">
        <f>_xlfn.IFNA(VLOOKUP(B43,HO!$B$76:$E$102,3,FALSE),"")</f>
        <v/>
      </c>
    </row>
    <row r="44" spans="1:23" s="46" customFormat="1" outlineLevel="2">
      <c r="B44" s="250">
        <v>637111103</v>
      </c>
      <c r="C44" s="68" t="s">
        <v>143</v>
      </c>
      <c r="D44" s="64">
        <f t="shared" si="2"/>
        <v>191000</v>
      </c>
      <c r="E44" s="57" t="str">
        <f>_xlfn.IFNA(VLOOKUP(B44,MPT!$B$69:$E$93,3,FALSE),"")</f>
        <v/>
      </c>
      <c r="F44" s="57" t="str">
        <f>_xlfn.IFNA(VLOOKUP(B44,CHB!$B$70:$E$92,3,FALSE),"")</f>
        <v/>
      </c>
      <c r="G44" s="57" t="str">
        <f>_xlfn.IFNA(VLOOKUP(B44,SNK!$B$69:$E$94,3,FALSE),"")</f>
        <v/>
      </c>
      <c r="H44" s="57">
        <f>_xlfn.IFNA(VLOOKUP(B44,STR!$B$68:$E$89,3,FALSE),"")</f>
        <v>13000</v>
      </c>
      <c r="I44" s="57">
        <f>_xlfn.IFNA(VLOOKUP(B44,KPC!$B$74:$E$97,3,FALSE),"")</f>
        <v>12000</v>
      </c>
      <c r="J44" s="57">
        <f>_xlfn.IFNA(VLOOKUP(B44,SNL!$B$71:$E$93,3,FALSE),"")</f>
        <v>8000</v>
      </c>
      <c r="K44" s="57" t="str">
        <f>_xlfn.IFNA(VLOOKUP(B44,PTR!$B$69:$E$90,3,FALSE),"")</f>
        <v/>
      </c>
      <c r="L44" s="57">
        <f>_xlfn.IFNA(VLOOKUP(B44,STG!$B$75:$E$96,3,FALSE),"")</f>
        <v>15000</v>
      </c>
      <c r="M44" s="57" t="str">
        <f>_xlfn.IFNA(VLOOKUP(B44,RTK!$B$68:$E$73,3,FALSE),"")</f>
        <v/>
      </c>
      <c r="N44" s="57">
        <f>_xlfn.IFNA(VLOOKUP(B44,BKV!$B$65:$E$89,3,FALSE),"")</f>
        <v>35000</v>
      </c>
      <c r="O44" s="57">
        <f>_xlfn.IFNA(VLOOKUP(B44,BLV!$B$64:$E$85,3,FALSE),"")</f>
        <v>24000</v>
      </c>
      <c r="P44" s="57" t="str">
        <f>_xlfn.IFNA(VLOOKUP(B44,'Khr168'!$B$57:$E$73,3,FALSE),"")</f>
        <v/>
      </c>
      <c r="Q44" s="57" t="str">
        <f>_xlfn.IFNA(VLOOKUP(B44,ASL!$B$64:$E$85,3,FALSE),"")</f>
        <v/>
      </c>
      <c r="R44" s="57" t="str">
        <f>_xlfn.IFNA(VLOOKUP(B44,'99cash'!$B$60:$E$73,3,FALSE),"")</f>
        <v/>
      </c>
      <c r="S44" s="57">
        <f>_xlfn.IFNA(VLOOKUP(B44,KTL!$B$65:$E$89,3,FALSE),"")</f>
        <v>66000</v>
      </c>
      <c r="T44" s="57" t="str">
        <f>_xlfn.IFNA(VLOOKUP(B44,SLG!$B$63:$E$78,3,FALSE),"")</f>
        <v/>
      </c>
      <c r="U44" s="57">
        <f>_xlfn.IFNA(VLOOKUP(B44,SST!$B$65:$E$86,3,FALSE),"")</f>
        <v>13000</v>
      </c>
      <c r="V44" s="57">
        <f>_xlfn.IFNA(VLOOKUP(B44,'ASY168'!$B$57:$E$82,3,FALSE),"")</f>
        <v>5000</v>
      </c>
      <c r="W44" s="58">
        <f>_xlfn.IFNA(VLOOKUP(B44,HO!$B$76:$E$102,3,FALSE),"")</f>
        <v>0</v>
      </c>
    </row>
    <row r="45" spans="1:23" s="46" customFormat="1" outlineLevel="2">
      <c r="B45" s="250">
        <v>637111104</v>
      </c>
      <c r="C45" s="68" t="s">
        <v>154</v>
      </c>
      <c r="D45" s="64">
        <f t="shared" si="2"/>
        <v>52300</v>
      </c>
      <c r="E45" s="261" t="str">
        <f>_xlfn.IFNA(VLOOKUP(B45,MPT!$B$69:$E$93,3,FALSE),"")</f>
        <v/>
      </c>
      <c r="F45" s="261" t="str">
        <f>_xlfn.IFNA(VLOOKUP(B45,CHB!$B$70:$E$92,3,FALSE),"")</f>
        <v/>
      </c>
      <c r="G45" s="261">
        <f>_xlfn.IFNA(VLOOKUP(B45,SNK!$B$69:$E$94,3,FALSE),"")</f>
        <v>5000</v>
      </c>
      <c r="H45" s="261">
        <f>_xlfn.IFNA(VLOOKUP(B45,STR!$B$68:$E$89,3,FALSE),"")</f>
        <v>5000</v>
      </c>
      <c r="I45" s="261" t="str">
        <f>_xlfn.IFNA(VLOOKUP(B45,KPC!$B$74:$E$97,3,FALSE),"")</f>
        <v/>
      </c>
      <c r="J45" s="261" t="str">
        <f>_xlfn.IFNA(VLOOKUP(B45,SNL!$B$71:$E$93,3,FALSE),"")</f>
        <v/>
      </c>
      <c r="K45" s="261">
        <f>_xlfn.IFNA(VLOOKUP(B45,PTR!$B$69:$E$90,3,FALSE),"")</f>
        <v>20000</v>
      </c>
      <c r="L45" s="261" t="str">
        <f>_xlfn.IFNA(VLOOKUP(B45,STG!$B$75:$E$96,3,FALSE),"")</f>
        <v/>
      </c>
      <c r="M45" s="261" t="str">
        <f>_xlfn.IFNA(VLOOKUP(B45,RTK!$B$68:$E$73,3,FALSE),"")</f>
        <v/>
      </c>
      <c r="N45" s="261">
        <f>_xlfn.IFNA(VLOOKUP(B45,BKV!$B$65:$E$89,3,FALSE),"")</f>
        <v>5000</v>
      </c>
      <c r="O45" s="261">
        <f>_xlfn.IFNA(VLOOKUP(B45,BLV!$B$64:$E$85,3,FALSE),"")</f>
        <v>5000</v>
      </c>
      <c r="P45" s="261" t="str">
        <f>_xlfn.IFNA(VLOOKUP(B45,'Khr168'!$B$57:$E$73,3,FALSE),"")</f>
        <v/>
      </c>
      <c r="Q45" s="261">
        <f>_xlfn.IFNA(VLOOKUP(B45,ASL!$B$64:$E$85,3,FALSE),"")</f>
        <v>5000</v>
      </c>
      <c r="R45" s="261" t="str">
        <f>_xlfn.IFNA(VLOOKUP(B45,'99cash'!$B$60:$E$73,3,FALSE),"")</f>
        <v/>
      </c>
      <c r="S45" s="261">
        <f>_xlfn.IFNA(VLOOKUP(B45,KTL!$B$65:$E$89,3,FALSE),"")</f>
        <v>3000</v>
      </c>
      <c r="T45" s="261" t="str">
        <f>_xlfn.IFNA(VLOOKUP(B45,SLG!$B$63:$E$78,3,FALSE),"")</f>
        <v/>
      </c>
      <c r="U45" s="261" t="str">
        <f>_xlfn.IFNA(VLOOKUP(B45,SST!$B$65:$E$86,3,FALSE),"")</f>
        <v/>
      </c>
      <c r="V45" s="261">
        <f>_xlfn.IFNA(VLOOKUP(B45,'ASY168'!$B$57:$E$82,3,FALSE),"")</f>
        <v>4300</v>
      </c>
      <c r="W45" s="262">
        <f>_xlfn.IFNA(VLOOKUP(B45,HO!$B$76:$E$102,3,FALSE),"")</f>
        <v>0</v>
      </c>
    </row>
    <row r="46" spans="1:23" s="46" customFormat="1" outlineLevel="2">
      <c r="B46" s="250">
        <v>636111103</v>
      </c>
      <c r="C46" s="68" t="s">
        <v>108</v>
      </c>
      <c r="D46" s="64">
        <f t="shared" si="2"/>
        <v>680000</v>
      </c>
      <c r="E46" s="57" t="str">
        <f>_xlfn.IFNA(VLOOKUP(B46,MPT!$B$69:$E$93,3,FALSE),"")</f>
        <v/>
      </c>
      <c r="F46" s="57" t="str">
        <f>_xlfn.IFNA(VLOOKUP(B46,CHB!$B$70:$E$92,3,FALSE),"")</f>
        <v/>
      </c>
      <c r="G46" s="57" t="str">
        <f>_xlfn.IFNA(VLOOKUP(B46,SNK!$B$69:$E$94,3,FALSE),"")</f>
        <v/>
      </c>
      <c r="H46" s="57" t="str">
        <f>_xlfn.IFNA(VLOOKUP(B46,STR!$B$68:$E$89,3,FALSE),"")</f>
        <v/>
      </c>
      <c r="I46" s="57" t="str">
        <f>_xlfn.IFNA(VLOOKUP(B46,KPC!$B$74:$E$97,3,FALSE),"")</f>
        <v/>
      </c>
      <c r="J46" s="57" t="str">
        <f>_xlfn.IFNA(VLOOKUP(B46,SNL!$B$71:$E$93,3,FALSE),"")</f>
        <v/>
      </c>
      <c r="K46" s="57" t="str">
        <f>_xlfn.IFNA(VLOOKUP(B46,PTR!$B$69:$E$90,3,FALSE),"")</f>
        <v/>
      </c>
      <c r="L46" s="57" t="str">
        <f>_xlfn.IFNA(VLOOKUP(B46,STG!$B$75:$E$96,3,FALSE),"")</f>
        <v/>
      </c>
      <c r="M46" s="57" t="str">
        <f>_xlfn.IFNA(VLOOKUP(B46,RTK!$B$68:$E$73,3,FALSE),"")</f>
        <v/>
      </c>
      <c r="N46" s="57" t="str">
        <f>_xlfn.IFNA(VLOOKUP(B46,BKV!$B$65:$E$89,3,FALSE),"")</f>
        <v/>
      </c>
      <c r="O46" s="57" t="str">
        <f>_xlfn.IFNA(VLOOKUP(B46,BLV!$B$64:$E$85,3,FALSE),"")</f>
        <v/>
      </c>
      <c r="P46" s="57" t="str">
        <f>_xlfn.IFNA(VLOOKUP(B46,'Khr168'!$B$57:$E$73,3,FALSE),"")</f>
        <v/>
      </c>
      <c r="Q46" s="57" t="str">
        <f>_xlfn.IFNA(VLOOKUP(B46,ASL!$B$64:$E$85,3,FALSE),"")</f>
        <v/>
      </c>
      <c r="R46" s="57" t="str">
        <f>_xlfn.IFNA(VLOOKUP(B46,'99cash'!$B$60:$E$73,3,FALSE),"")</f>
        <v/>
      </c>
      <c r="S46" s="57" t="str">
        <f>_xlfn.IFNA(VLOOKUP(B46,KTL!$B$65:$E$89,3,FALSE),"")</f>
        <v/>
      </c>
      <c r="T46" s="57" t="str">
        <f>_xlfn.IFNA(VLOOKUP(B46,SLG!$B$63:$E$78,3,FALSE),"")</f>
        <v/>
      </c>
      <c r="U46" s="57" t="str">
        <f>_xlfn.IFNA(VLOOKUP(B46,SST!$B$65:$E$86,3,FALSE),"")</f>
        <v/>
      </c>
      <c r="V46" s="57" t="str">
        <f>_xlfn.IFNA(VLOOKUP(B46,'ASY168'!$B$57:$E$82,3,FALSE),"")</f>
        <v/>
      </c>
      <c r="W46" s="58">
        <f>_xlfn.IFNA(VLOOKUP(B46,HO!$B$76:$E$102,3,FALSE),"")</f>
        <v>680000</v>
      </c>
    </row>
    <row r="47" spans="1:23" s="46" customFormat="1" outlineLevel="2">
      <c r="B47" s="250">
        <v>636111104</v>
      </c>
      <c r="C47" s="68" t="s">
        <v>107</v>
      </c>
      <c r="D47" s="64">
        <f t="shared" si="2"/>
        <v>680900</v>
      </c>
      <c r="E47" s="261" t="str">
        <f>_xlfn.IFNA(VLOOKUP(B47,MPT!$B$69:$E$93,3,FALSE),"")</f>
        <v/>
      </c>
      <c r="F47" s="261" t="str">
        <f>_xlfn.IFNA(VLOOKUP(B47,CHB!$B$70:$E$92,3,FALSE),"")</f>
        <v/>
      </c>
      <c r="G47" s="261" t="str">
        <f>_xlfn.IFNA(VLOOKUP(B47,SNK!$B$69:$E$94,3,FALSE),"")</f>
        <v/>
      </c>
      <c r="H47" s="261" t="str">
        <f>_xlfn.IFNA(VLOOKUP(B47,STR!$B$68:$E$89,3,FALSE),"")</f>
        <v/>
      </c>
      <c r="I47" s="261" t="str">
        <f>_xlfn.IFNA(VLOOKUP(B47,KPC!$B$74:$E$97,3,FALSE),"")</f>
        <v/>
      </c>
      <c r="J47" s="261" t="str">
        <f>_xlfn.IFNA(VLOOKUP(B47,SNL!$B$71:$E$93,3,FALSE),"")</f>
        <v/>
      </c>
      <c r="K47" s="261" t="str">
        <f>_xlfn.IFNA(VLOOKUP(B47,PTR!$B$69:$E$90,3,FALSE),"")</f>
        <v/>
      </c>
      <c r="L47" s="261" t="str">
        <f>_xlfn.IFNA(VLOOKUP(B47,STG!$B$75:$E$96,3,FALSE),"")</f>
        <v/>
      </c>
      <c r="M47" s="261" t="str">
        <f>_xlfn.IFNA(VLOOKUP(B47,RTK!$B$68:$E$73,3,FALSE),"")</f>
        <v/>
      </c>
      <c r="N47" s="261">
        <f>_xlfn.IFNA(VLOOKUP(B47,BKV!$B$65:$E$89,3,FALSE),"")</f>
        <v>75000</v>
      </c>
      <c r="O47" s="261" t="str">
        <f>_xlfn.IFNA(VLOOKUP(B47,BLV!$B$64:$E$85,3,FALSE),"")</f>
        <v/>
      </c>
      <c r="P47" s="261" t="str">
        <f>_xlfn.IFNA(VLOOKUP(B47,'Khr168'!$B$57:$E$73,3,FALSE),"")</f>
        <v/>
      </c>
      <c r="Q47" s="261">
        <f>_xlfn.IFNA(VLOOKUP(B47,ASL!$B$64:$E$85,3,FALSE),"")</f>
        <v>7400</v>
      </c>
      <c r="R47" s="261" t="str">
        <f>_xlfn.IFNA(VLOOKUP(B47,'99cash'!$B$60:$E$73,3,FALSE),"")</f>
        <v/>
      </c>
      <c r="S47" s="261" t="str">
        <f>_xlfn.IFNA(VLOOKUP(B47,KTL!$B$65:$E$89,3,FALSE),"")</f>
        <v/>
      </c>
      <c r="T47" s="261" t="str">
        <f>_xlfn.IFNA(VLOOKUP(B47,SLG!$B$63:$E$78,3,FALSE),"")</f>
        <v/>
      </c>
      <c r="U47" s="261" t="str">
        <f>_xlfn.IFNA(VLOOKUP(B47,SST!$B$65:$E$86,3,FALSE),"")</f>
        <v/>
      </c>
      <c r="V47" s="261" t="str">
        <f>_xlfn.IFNA(VLOOKUP(B47,'ASY168'!$B$57:$E$82,3,FALSE),"")</f>
        <v/>
      </c>
      <c r="W47" s="262">
        <f>_xlfn.IFNA(VLOOKUP(B47,HO!$B$76:$E$102,3,FALSE),"")</f>
        <v>598500</v>
      </c>
    </row>
    <row r="48" spans="1:23" s="46" customFormat="1" outlineLevel="2">
      <c r="B48" s="250">
        <v>633311103</v>
      </c>
      <c r="C48" s="68" t="s">
        <v>104</v>
      </c>
      <c r="D48" s="64">
        <f t="shared" si="2"/>
        <v>59000</v>
      </c>
      <c r="E48" s="57" t="str">
        <f>_xlfn.IFNA(VLOOKUP(B48,MPT!$B$69:$E$93,3,FALSE),"")</f>
        <v/>
      </c>
      <c r="F48" s="57" t="str">
        <f>_xlfn.IFNA(VLOOKUP(B48,CHB!$B$70:$E$92,3,FALSE),"")</f>
        <v/>
      </c>
      <c r="G48" s="57" t="str">
        <f>_xlfn.IFNA(VLOOKUP(B48,SNK!$B$69:$E$94,3,FALSE),"")</f>
        <v/>
      </c>
      <c r="H48" s="57" t="str">
        <f>_xlfn.IFNA(VLOOKUP(B48,STR!$B$68:$E$89,3,FALSE),"")</f>
        <v/>
      </c>
      <c r="I48" s="57" t="str">
        <f>_xlfn.IFNA(VLOOKUP(B48,KPC!$B$74:$E$97,3,FALSE),"")</f>
        <v/>
      </c>
      <c r="J48" s="57" t="str">
        <f>_xlfn.IFNA(VLOOKUP(B48,SNL!$B$71:$E$93,3,FALSE),"")</f>
        <v/>
      </c>
      <c r="K48" s="57" t="str">
        <f>_xlfn.IFNA(VLOOKUP(B48,PTR!$B$69:$E$90,3,FALSE),"")</f>
        <v/>
      </c>
      <c r="L48" s="57">
        <f>_xlfn.IFNA(VLOOKUP(B48,STG!$B$75:$E$96,3,FALSE),"")</f>
        <v>4000</v>
      </c>
      <c r="M48" s="57" t="str">
        <f>_xlfn.IFNA(VLOOKUP(B48,RTK!$B$68:$E$73,3,FALSE),"")</f>
        <v/>
      </c>
      <c r="N48" s="57">
        <f>_xlfn.IFNA(VLOOKUP(B48,BKV!$B$65:$E$89,3,FALSE),"")</f>
        <v>10000</v>
      </c>
      <c r="O48" s="57" t="str">
        <f>_xlfn.IFNA(VLOOKUP(B48,BLV!$B$64:$E$85,3,FALSE),"")</f>
        <v/>
      </c>
      <c r="P48" s="57" t="str">
        <f>_xlfn.IFNA(VLOOKUP(B48,'Khr168'!$B$57:$E$73,3,FALSE),"")</f>
        <v/>
      </c>
      <c r="Q48" s="57" t="str">
        <f>_xlfn.IFNA(VLOOKUP(B48,ASL!$B$64:$E$85,3,FALSE),"")</f>
        <v/>
      </c>
      <c r="R48" s="57" t="str">
        <f>_xlfn.IFNA(VLOOKUP(B48,'99cash'!$B$60:$E$73,3,FALSE),"")</f>
        <v/>
      </c>
      <c r="S48" s="57" t="str">
        <f>_xlfn.IFNA(VLOOKUP(B48,KTL!$B$65:$E$89,3,FALSE),"")</f>
        <v/>
      </c>
      <c r="T48" s="57" t="str">
        <f>_xlfn.IFNA(VLOOKUP(B48,SLG!$B$63:$E$78,3,FALSE),"")</f>
        <v/>
      </c>
      <c r="U48" s="57" t="str">
        <f>_xlfn.IFNA(VLOOKUP(B48,SST!$B$65:$E$86,3,FALSE),"")</f>
        <v/>
      </c>
      <c r="V48" s="57">
        <f>_xlfn.IFNA(VLOOKUP(B48,'ASY168'!$B$57:$E$82,3,FALSE),"")</f>
        <v>45000</v>
      </c>
      <c r="W48" s="58">
        <f>_xlfn.IFNA(VLOOKUP(B48,HO!$B$76:$E$102,3,FALSE),"")</f>
        <v>0</v>
      </c>
    </row>
    <row r="49" spans="2:25" s="46" customFormat="1" outlineLevel="2">
      <c r="B49" s="250">
        <v>633311101</v>
      </c>
      <c r="C49" s="68" t="s">
        <v>123</v>
      </c>
      <c r="D49" s="64">
        <f t="shared" si="2"/>
        <v>690100</v>
      </c>
      <c r="E49" s="261">
        <f>_xlfn.IFNA(VLOOKUP(B49,MPT!$B$69:$E$93,3,FALSE),"")</f>
        <v>3000</v>
      </c>
      <c r="F49" s="261">
        <f>_xlfn.IFNA(VLOOKUP(B49,CHB!$B$70:$E$92,3,FALSE),"")</f>
        <v>44000</v>
      </c>
      <c r="G49" s="261" t="str">
        <f>_xlfn.IFNA(VLOOKUP(B49,SNK!$B$69:$E$94,3,FALSE),"")</f>
        <v/>
      </c>
      <c r="H49" s="261">
        <f>_xlfn.IFNA(VLOOKUP(B49,STR!$B$68:$E$89,3,FALSE),"")</f>
        <v>39100</v>
      </c>
      <c r="I49" s="261">
        <f>_xlfn.IFNA(VLOOKUP(B49,KPC!$B$74:$E$97,3,FALSE),"")</f>
        <v>16700</v>
      </c>
      <c r="J49" s="261">
        <f>_xlfn.IFNA(VLOOKUP(B49,SNL!$B$71:$E$93,3,FALSE),"")</f>
        <v>63000</v>
      </c>
      <c r="K49" s="261">
        <f>_xlfn.IFNA(VLOOKUP(B49,PTR!$B$69:$E$90,3,FALSE),"")</f>
        <v>72600</v>
      </c>
      <c r="L49" s="261">
        <f>_xlfn.IFNA(VLOOKUP(B49,STG!$B$75:$E$96,3,FALSE),"")</f>
        <v>30000</v>
      </c>
      <c r="M49" s="261" t="str">
        <f>_xlfn.IFNA(VLOOKUP(B49,RTK!$B$68:$E$73,3,FALSE),"")</f>
        <v/>
      </c>
      <c r="N49" s="261">
        <f>_xlfn.IFNA(VLOOKUP(B49,BKV!$B$65:$E$89,3,FALSE),"")</f>
        <v>53600</v>
      </c>
      <c r="O49" s="261">
        <f>_xlfn.IFNA(VLOOKUP(B49,BLV!$B$64:$E$85,3,FALSE),"")</f>
        <v>67200</v>
      </c>
      <c r="P49" s="261" t="str">
        <f>_xlfn.IFNA(VLOOKUP(B49,'Khr168'!$B$57:$E$73,3,FALSE),"")</f>
        <v/>
      </c>
      <c r="Q49" s="261">
        <f>_xlfn.IFNA(VLOOKUP(B49,ASL!$B$64:$E$85,3,FALSE),"")</f>
        <v>66500</v>
      </c>
      <c r="R49" s="261" t="str">
        <f>_xlfn.IFNA(VLOOKUP(B49,'99cash'!$B$60:$E$73,3,FALSE),"")</f>
        <v/>
      </c>
      <c r="S49" s="261">
        <f>_xlfn.IFNA(VLOOKUP(B49,KTL!$B$65:$E$89,3,FALSE),"")</f>
        <v>10500</v>
      </c>
      <c r="T49" s="261" t="str">
        <f>_xlfn.IFNA(VLOOKUP(B49,SLG!$B$63:$E$78,3,FALSE),"")</f>
        <v/>
      </c>
      <c r="U49" s="261">
        <f>_xlfn.IFNA(VLOOKUP(B49,SST!$B$65:$E$86,3,FALSE),"")</f>
        <v>33600</v>
      </c>
      <c r="V49" s="261">
        <f>_xlfn.IFNA(VLOOKUP(B49,'ASY168'!$B$57:$E$82,3,FALSE),"")</f>
        <v>119500</v>
      </c>
      <c r="W49" s="262">
        <f>_xlfn.IFNA(VLOOKUP(B49,HO!$B$76:$E$102,3,FALSE),"")</f>
        <v>70800</v>
      </c>
    </row>
    <row r="50" spans="2:25" s="46" customFormat="1" outlineLevel="2">
      <c r="B50" s="250">
        <v>633311104</v>
      </c>
      <c r="C50" s="68" t="s">
        <v>144</v>
      </c>
      <c r="D50" s="64">
        <f t="shared" si="2"/>
        <v>75142</v>
      </c>
      <c r="E50" s="57" t="str">
        <f>_xlfn.IFNA(VLOOKUP(B50,MPT!$B$69:$E$93,3,FALSE),"")</f>
        <v/>
      </c>
      <c r="F50" s="57" t="str">
        <f>_xlfn.IFNA(VLOOKUP(B50,CHB!$B$70:$E$92,3,FALSE),"")</f>
        <v/>
      </c>
      <c r="G50" s="57" t="str">
        <f>_xlfn.IFNA(VLOOKUP(B50,SNK!$B$69:$E$94,3,FALSE),"")</f>
        <v/>
      </c>
      <c r="H50" s="57" t="str">
        <f>_xlfn.IFNA(VLOOKUP(B50,STR!$B$68:$E$89,3,FALSE),"")</f>
        <v/>
      </c>
      <c r="I50" s="57">
        <f>_xlfn.IFNA(VLOOKUP(B50,KPC!$B$74:$E$97,3,FALSE),"")</f>
        <v>10000</v>
      </c>
      <c r="J50" s="57" t="str">
        <f>_xlfn.IFNA(VLOOKUP(B50,SNL!$B$71:$E$93,3,FALSE),"")</f>
        <v/>
      </c>
      <c r="K50" s="57" t="str">
        <f>_xlfn.IFNA(VLOOKUP(B50,PTR!$B$69:$E$90,3,FALSE),"")</f>
        <v/>
      </c>
      <c r="L50" s="57" t="str">
        <f>_xlfn.IFNA(VLOOKUP(B50,STG!$B$75:$E$96,3,FALSE),"")</f>
        <v/>
      </c>
      <c r="M50" s="57" t="str">
        <f>_xlfn.IFNA(VLOOKUP(B50,RTK!$B$68:$E$73,3,FALSE),"")</f>
        <v/>
      </c>
      <c r="N50" s="57">
        <f>_xlfn.IFNA(VLOOKUP(B50,BKV!$B$65:$E$89,3,FALSE),"")</f>
        <v>30000</v>
      </c>
      <c r="O50" s="57" t="str">
        <f>_xlfn.IFNA(VLOOKUP(B50,BLV!$B$64:$E$85,3,FALSE),"")</f>
        <v/>
      </c>
      <c r="P50" s="57" t="str">
        <f>_xlfn.IFNA(VLOOKUP(B50,'Khr168'!$B$57:$E$73,3,FALSE),"")</f>
        <v/>
      </c>
      <c r="Q50" s="57" t="str">
        <f>_xlfn.IFNA(VLOOKUP(B50,ASL!$B$64:$E$85,3,FALSE),"")</f>
        <v/>
      </c>
      <c r="R50" s="57" t="str">
        <f>_xlfn.IFNA(VLOOKUP(B50,'99cash'!$B$60:$E$73,3,FALSE),"")</f>
        <v/>
      </c>
      <c r="S50" s="57">
        <f>_xlfn.IFNA(VLOOKUP(B50,KTL!$B$65:$E$89,3,FALSE),"")</f>
        <v>15000</v>
      </c>
      <c r="T50" s="57" t="str">
        <f>_xlfn.IFNA(VLOOKUP(B50,SLG!$B$63:$E$78,3,FALSE),"")</f>
        <v/>
      </c>
      <c r="U50" s="57" t="str">
        <f>_xlfn.IFNA(VLOOKUP(B50,SST!$B$65:$E$86,3,FALSE),"")</f>
        <v/>
      </c>
      <c r="V50" s="57">
        <f>_xlfn.IFNA(VLOOKUP(B50,'ASY168'!$B$57:$E$82,3,FALSE),"")</f>
        <v>10077</v>
      </c>
      <c r="W50" s="58">
        <f>_xlfn.IFNA(VLOOKUP(B50,HO!$B$76:$E$102,3,FALSE),"")</f>
        <v>10065</v>
      </c>
    </row>
    <row r="51" spans="2:25" s="46" customFormat="1" outlineLevel="2">
      <c r="B51" s="250">
        <v>633311102</v>
      </c>
      <c r="C51" s="68" t="s">
        <v>125</v>
      </c>
      <c r="D51" s="64">
        <f t="shared" si="2"/>
        <v>151200</v>
      </c>
      <c r="E51" s="261">
        <f>_xlfn.IFNA(VLOOKUP(B51,MPT!$B$69:$E$93,3,FALSE),"")</f>
        <v>2900</v>
      </c>
      <c r="F51" s="261" t="str">
        <f>_xlfn.IFNA(VLOOKUP(B51,CHB!$B$70:$E$92,3,FALSE),"")</f>
        <v/>
      </c>
      <c r="G51" s="261" t="str">
        <f>_xlfn.IFNA(VLOOKUP(B51,SNK!$B$69:$E$94,3,FALSE),"")</f>
        <v/>
      </c>
      <c r="H51" s="261">
        <f>_xlfn.IFNA(VLOOKUP(B51,STR!$B$68:$E$89,3,FALSE),"")</f>
        <v>21500</v>
      </c>
      <c r="I51" s="261">
        <f>_xlfn.IFNA(VLOOKUP(B51,KPC!$B$74:$E$97,3,FALSE),"")</f>
        <v>20000</v>
      </c>
      <c r="J51" s="261">
        <f>_xlfn.IFNA(VLOOKUP(B51,SNL!$B$71:$E$93,3,FALSE),"")</f>
        <v>16400</v>
      </c>
      <c r="K51" s="261" t="str">
        <f>_xlfn.IFNA(VLOOKUP(B51,PTR!$B$69:$E$90,3,FALSE),"")</f>
        <v/>
      </c>
      <c r="L51" s="261">
        <f>_xlfn.IFNA(VLOOKUP(B51,STG!$B$75:$E$96,3,FALSE),"")</f>
        <v>14000</v>
      </c>
      <c r="M51" s="261" t="str">
        <f>_xlfn.IFNA(VLOOKUP(B51,RTK!$B$68:$E$73,3,FALSE),"")</f>
        <v/>
      </c>
      <c r="N51" s="261">
        <f>_xlfn.IFNA(VLOOKUP(B51,BKV!$B$65:$E$89,3,FALSE),"")</f>
        <v>18600</v>
      </c>
      <c r="O51" s="261" t="str">
        <f>_xlfn.IFNA(VLOOKUP(B51,BLV!$B$64:$E$85,3,FALSE),"")</f>
        <v/>
      </c>
      <c r="P51" s="261" t="str">
        <f>_xlfn.IFNA(VLOOKUP(B51,'Khr168'!$B$57:$E$73,3,FALSE),"")</f>
        <v/>
      </c>
      <c r="Q51" s="261">
        <f>_xlfn.IFNA(VLOOKUP(B51,ASL!$B$64:$E$85,3,FALSE),"")</f>
        <v>19400</v>
      </c>
      <c r="R51" s="261" t="str">
        <f>_xlfn.IFNA(VLOOKUP(B51,'99cash'!$B$60:$E$73,3,FALSE),"")</f>
        <v/>
      </c>
      <c r="S51" s="261">
        <f>_xlfn.IFNA(VLOOKUP(B51,KTL!$B$65:$E$89,3,FALSE),"")</f>
        <v>10500</v>
      </c>
      <c r="T51" s="261" t="str">
        <f>_xlfn.IFNA(VLOOKUP(B51,SLG!$B$63:$E$78,3,FALSE),"")</f>
        <v/>
      </c>
      <c r="U51" s="261">
        <f>_xlfn.IFNA(VLOOKUP(B51,SST!$B$65:$E$86,3,FALSE),"")</f>
        <v>6500</v>
      </c>
      <c r="V51" s="261">
        <f>_xlfn.IFNA(VLOOKUP(B51,'ASY168'!$B$57:$E$82,3,FALSE),"")</f>
        <v>21400</v>
      </c>
      <c r="W51" s="262">
        <f>_xlfn.IFNA(VLOOKUP(B51,HO!$B$76:$E$102,3,FALSE),"")</f>
        <v>0</v>
      </c>
    </row>
    <row r="52" spans="2:25" s="46" customFormat="1" outlineLevel="2">
      <c r="B52" s="250">
        <v>645212104</v>
      </c>
      <c r="C52" s="68" t="s">
        <v>136</v>
      </c>
      <c r="D52" s="64">
        <f t="shared" si="2"/>
        <v>323010</v>
      </c>
      <c r="E52" s="57">
        <f>_xlfn.IFNA(VLOOKUP(B52,MPT!$B$69:$E$93,3,FALSE),"")</f>
        <v>102500</v>
      </c>
      <c r="F52" s="57" t="str">
        <f>_xlfn.IFNA(VLOOKUP(B52,CHB!$B$70:$E$92,3,FALSE),"")</f>
        <v/>
      </c>
      <c r="G52" s="57" t="str">
        <f>_xlfn.IFNA(VLOOKUP(B52,SNK!$B$69:$E$94,3,FALSE),"")</f>
        <v/>
      </c>
      <c r="H52" s="57" t="str">
        <f>_xlfn.IFNA(VLOOKUP(B52,STR!$B$68:$E$89,3,FALSE),"")</f>
        <v/>
      </c>
      <c r="I52" s="57" t="str">
        <f>_xlfn.IFNA(VLOOKUP(B52,KPC!$B$74:$E$97,3,FALSE),"")</f>
        <v/>
      </c>
      <c r="J52" s="57" t="str">
        <f>_xlfn.IFNA(VLOOKUP(B52,SNL!$B$71:$E$93,3,FALSE),"")</f>
        <v/>
      </c>
      <c r="K52" s="57" t="str">
        <f>_xlfn.IFNA(VLOOKUP(B52,PTR!$B$69:$E$90,3,FALSE),"")</f>
        <v/>
      </c>
      <c r="L52" s="57" t="str">
        <f>_xlfn.IFNA(VLOOKUP(B52,STG!$B$75:$E$96,3,FALSE),"")</f>
        <v/>
      </c>
      <c r="M52" s="57" t="str">
        <f>_xlfn.IFNA(VLOOKUP(B52,RTK!$B$68:$E$73,3,FALSE),"")</f>
        <v/>
      </c>
      <c r="N52" s="57" t="str">
        <f>_xlfn.IFNA(VLOOKUP(B52,BKV!$B$65:$E$89,3,FALSE),"")</f>
        <v/>
      </c>
      <c r="O52" s="57" t="str">
        <f>_xlfn.IFNA(VLOOKUP(B52,BLV!$B$64:$E$85,3,FALSE),"")</f>
        <v/>
      </c>
      <c r="P52" s="57">
        <f>_xlfn.IFNA(VLOOKUP(B52,'Khr168'!$B$57:$E$73,3,FALSE),"")</f>
        <v>40000</v>
      </c>
      <c r="Q52" s="57" t="str">
        <f>_xlfn.IFNA(VLOOKUP(B52,ASL!$B$64:$E$85,3,FALSE),"")</f>
        <v/>
      </c>
      <c r="R52" s="57">
        <f>_xlfn.IFNA(VLOOKUP(B52,'99cash'!$B$60:$E$73,3,FALSE),"")</f>
        <v>60000</v>
      </c>
      <c r="S52" s="57" t="str">
        <f>_xlfn.IFNA(VLOOKUP(B52,KTL!$B$65:$E$89,3,FALSE),"")</f>
        <v/>
      </c>
      <c r="T52" s="57" t="str">
        <f>_xlfn.IFNA(VLOOKUP(B52,SLG!$B$63:$E$78,3,FALSE),"")</f>
        <v/>
      </c>
      <c r="U52" s="57" t="str">
        <f>_xlfn.IFNA(VLOOKUP(B52,SST!$B$65:$E$86,3,FALSE),"")</f>
        <v/>
      </c>
      <c r="V52" s="57">
        <f>_xlfn.IFNA(VLOOKUP(B52,'ASY168'!$B$57:$E$82,3,FALSE),"")</f>
        <v>120510</v>
      </c>
      <c r="W52" s="58" t="str">
        <f>_xlfn.IFNA(VLOOKUP(B52,HO!$B$76:$E$102,3,FALSE),"")</f>
        <v/>
      </c>
    </row>
    <row r="53" spans="2:25" s="46" customFormat="1" ht="14.4" outlineLevel="2">
      <c r="B53" s="263">
        <v>661311102</v>
      </c>
      <c r="C53" s="264" t="s">
        <v>281</v>
      </c>
      <c r="D53" s="64">
        <f t="shared" si="2"/>
        <v>97300</v>
      </c>
      <c r="E53" s="261" t="str">
        <f>_xlfn.IFNA(VLOOKUP(B53,MPT!$B$69:$E$93,3,FALSE),"")</f>
        <v/>
      </c>
      <c r="F53" s="261" t="str">
        <f>_xlfn.IFNA(VLOOKUP(B53,CHB!$B$70:$E$92,3,FALSE),"")</f>
        <v/>
      </c>
      <c r="G53" s="261">
        <f>_xlfn.IFNA(VLOOKUP(B53,SNK!$B$69:$E$94,3,FALSE),"")</f>
        <v>17300</v>
      </c>
      <c r="H53" s="261" t="str">
        <f>_xlfn.IFNA(VLOOKUP(B53,STR!$B$68:$E$89,3,FALSE),"")</f>
        <v/>
      </c>
      <c r="I53" s="261" t="str">
        <f>_xlfn.IFNA(VLOOKUP(B53,KPC!$B$74:$E$97,3,FALSE),"")</f>
        <v/>
      </c>
      <c r="J53" s="261" t="str">
        <f>_xlfn.IFNA(VLOOKUP(B53,SNL!$B$71:$E$93,3,FALSE),"")</f>
        <v/>
      </c>
      <c r="K53" s="261" t="str">
        <f>_xlfn.IFNA(VLOOKUP(B53,PTR!$B$69:$E$90,3,FALSE),"")</f>
        <v/>
      </c>
      <c r="L53" s="261" t="str">
        <f>_xlfn.IFNA(VLOOKUP(B53,STG!$B$75:$E$96,3,FALSE),"")</f>
        <v/>
      </c>
      <c r="M53" s="261" t="str">
        <f>_xlfn.IFNA(VLOOKUP(B53,RTK!$B$68:$E$73,3,FALSE),"")</f>
        <v/>
      </c>
      <c r="N53" s="261" t="str">
        <f>_xlfn.IFNA(VLOOKUP(B53,BKV!$B$65:$E$89,3,FALSE),"")</f>
        <v/>
      </c>
      <c r="O53" s="261" t="str">
        <f>_xlfn.IFNA(VLOOKUP(B53,BLV!$B$64:$E$85,3,FALSE),"")</f>
        <v/>
      </c>
      <c r="P53" s="261">
        <f>_xlfn.IFNA(VLOOKUP(B53,'Khr168'!$B$57:$E$73,3,FALSE),"")</f>
        <v>40000</v>
      </c>
      <c r="Q53" s="261" t="str">
        <f>_xlfn.IFNA(VLOOKUP(B53,ASL!$B$64:$E$85,3,FALSE),"")</f>
        <v/>
      </c>
      <c r="R53" s="261" t="str">
        <f>_xlfn.IFNA(VLOOKUP(B53,'99cash'!$B$60:$E$73,3,FALSE),"")</f>
        <v/>
      </c>
      <c r="S53" s="261" t="str">
        <f>_xlfn.IFNA(VLOOKUP(B53,KTL!$B$65:$E$89,3,FALSE),"")</f>
        <v/>
      </c>
      <c r="T53" s="261" t="str">
        <f>_xlfn.IFNA(VLOOKUP(B53,SLG!$B$63:$E$78,3,FALSE),"")</f>
        <v/>
      </c>
      <c r="U53" s="261" t="str">
        <f>_xlfn.IFNA(VLOOKUP(B53,SST!$B$65:$E$86,3,FALSE),"")</f>
        <v/>
      </c>
      <c r="V53" s="261">
        <f>_xlfn.IFNA(VLOOKUP(B53,'ASY168'!$B$57:$E$82,3,FALSE),"")</f>
        <v>40000</v>
      </c>
      <c r="W53" s="262">
        <f>_xlfn.IFNA(VLOOKUP(B53,HO!$B$76:$E$102,3,FALSE),"")</f>
        <v>0</v>
      </c>
    </row>
    <row r="54" spans="2:25" s="46" customFormat="1" ht="14.4" outlineLevel="2">
      <c r="B54" s="263">
        <v>633111102</v>
      </c>
      <c r="C54" s="264" t="s">
        <v>287</v>
      </c>
      <c r="D54" s="64">
        <f t="shared" si="2"/>
        <v>362564</v>
      </c>
      <c r="E54" s="57" t="str">
        <f>_xlfn.IFNA(VLOOKUP(B54,MPT!$B$69:$E$93,3,FALSE),"")</f>
        <v/>
      </c>
      <c r="F54" s="57" t="str">
        <f>_xlfn.IFNA(VLOOKUP(B54,CHB!$B$70:$E$92,3,FALSE),"")</f>
        <v/>
      </c>
      <c r="G54" s="57" t="str">
        <f>_xlfn.IFNA(VLOOKUP(B54,SNK!$B$69:$E$94,3,FALSE),"")</f>
        <v/>
      </c>
      <c r="H54" s="57" t="str">
        <f>_xlfn.IFNA(VLOOKUP(B54,STR!$B$68:$E$89,3,FALSE),"")</f>
        <v/>
      </c>
      <c r="I54" s="57" t="str">
        <f>_xlfn.IFNA(VLOOKUP(B54,KPC!$B$74:$E$97,3,FALSE),"")</f>
        <v/>
      </c>
      <c r="J54" s="57" t="str">
        <f>_xlfn.IFNA(VLOOKUP(B54,SNL!$B$71:$E$93,3,FALSE),"")</f>
        <v/>
      </c>
      <c r="K54" s="57" t="str">
        <f>_xlfn.IFNA(VLOOKUP(B54,PTR!$B$69:$E$90,3,FALSE),"")</f>
        <v/>
      </c>
      <c r="L54" s="57" t="str">
        <f>_xlfn.IFNA(VLOOKUP(B54,STG!$B$75:$E$96,3,FALSE),"")</f>
        <v/>
      </c>
      <c r="M54" s="57" t="str">
        <f>_xlfn.IFNA(VLOOKUP(B54,RTK!$B$68:$E$73,3,FALSE),"")</f>
        <v/>
      </c>
      <c r="N54" s="57" t="str">
        <f>_xlfn.IFNA(VLOOKUP(B54,BKV!$B$65:$E$89,3,FALSE),"")</f>
        <v/>
      </c>
      <c r="O54" s="57" t="str">
        <f>_xlfn.IFNA(VLOOKUP(B54,BLV!$B$64:$E$85,3,FALSE),"")</f>
        <v/>
      </c>
      <c r="P54" s="57" t="str">
        <f>_xlfn.IFNA(VLOOKUP(B54,'Khr168'!$B$57:$E$73,3,FALSE),"")</f>
        <v/>
      </c>
      <c r="Q54" s="57" t="str">
        <f>_xlfn.IFNA(VLOOKUP(B54,ASL!$B$64:$E$85,3,FALSE),"")</f>
        <v/>
      </c>
      <c r="R54" s="57" t="str">
        <f>_xlfn.IFNA(VLOOKUP(B54,'99cash'!$B$60:$E$73,3,FALSE),"")</f>
        <v/>
      </c>
      <c r="S54" s="57" t="str">
        <f>_xlfn.IFNA(VLOOKUP(B54,KTL!$B$65:$E$89,3,FALSE),"")</f>
        <v/>
      </c>
      <c r="T54" s="57" t="str">
        <f>_xlfn.IFNA(VLOOKUP(B54,SLG!$B$63:$E$78,3,FALSE),"")</f>
        <v/>
      </c>
      <c r="U54" s="57" t="str">
        <f>_xlfn.IFNA(VLOOKUP(B54,SST!$B$65:$E$86,3,FALSE),"")</f>
        <v/>
      </c>
      <c r="V54" s="57" t="str">
        <f>_xlfn.IFNA(VLOOKUP(B54,'ASY168'!$B$57:$E$82,3,FALSE),"")</f>
        <v/>
      </c>
      <c r="W54" s="58">
        <f>_xlfn.IFNA(VLOOKUP(B54,HO!$B$76:$E$102,3,FALSE),"")</f>
        <v>362564</v>
      </c>
    </row>
    <row r="55" spans="2:25" s="46" customFormat="1" ht="14.4" outlineLevel="2">
      <c r="B55" s="263">
        <v>633111106</v>
      </c>
      <c r="C55" s="264" t="s">
        <v>286</v>
      </c>
      <c r="D55" s="64">
        <f t="shared" si="2"/>
        <v>15000</v>
      </c>
      <c r="E55" s="261" t="str">
        <f>_xlfn.IFNA(VLOOKUP(B55,MPT!$B$69:$E$93,3,FALSE),"")</f>
        <v/>
      </c>
      <c r="F55" s="261" t="str">
        <f>_xlfn.IFNA(VLOOKUP(B55,CHB!$B$70:$E$92,3,FALSE),"")</f>
        <v/>
      </c>
      <c r="G55" s="261" t="str">
        <f>_xlfn.IFNA(VLOOKUP(B55,SNK!$B$69:$E$94,3,FALSE),"")</f>
        <v/>
      </c>
      <c r="H55" s="261" t="str">
        <f>_xlfn.IFNA(VLOOKUP(B55,STR!$B$68:$E$89,3,FALSE),"")</f>
        <v/>
      </c>
      <c r="I55" s="261" t="str">
        <f>_xlfn.IFNA(VLOOKUP(B55,KPC!$B$74:$E$97,3,FALSE),"")</f>
        <v/>
      </c>
      <c r="J55" s="261" t="str">
        <f>_xlfn.IFNA(VLOOKUP(B55,SNL!$B$71:$E$93,3,FALSE),"")</f>
        <v/>
      </c>
      <c r="K55" s="261" t="str">
        <f>_xlfn.IFNA(VLOOKUP(B55,PTR!$B$69:$E$90,3,FALSE),"")</f>
        <v/>
      </c>
      <c r="L55" s="261" t="str">
        <f>_xlfn.IFNA(VLOOKUP(B55,STG!$B$75:$E$96,3,FALSE),"")</f>
        <v/>
      </c>
      <c r="M55" s="261" t="str">
        <f>_xlfn.IFNA(VLOOKUP(B55,RTK!$B$68:$E$73,3,FALSE),"")</f>
        <v/>
      </c>
      <c r="N55" s="261" t="str">
        <f>_xlfn.IFNA(VLOOKUP(B55,BKV!$B$65:$E$89,3,FALSE),"")</f>
        <v/>
      </c>
      <c r="O55" s="261" t="str">
        <f>_xlfn.IFNA(VLOOKUP(B55,BLV!$B$64:$E$85,3,FALSE),"")</f>
        <v/>
      </c>
      <c r="P55" s="261" t="str">
        <f>_xlfn.IFNA(VLOOKUP(B55,'Khr168'!$B$57:$E$73,3,FALSE),"")</f>
        <v/>
      </c>
      <c r="Q55" s="261" t="str">
        <f>_xlfn.IFNA(VLOOKUP(B55,ASL!$B$64:$E$85,3,FALSE),"")</f>
        <v/>
      </c>
      <c r="R55" s="261" t="str">
        <f>_xlfn.IFNA(VLOOKUP(B55,'99cash'!$B$60:$E$73,3,FALSE),"")</f>
        <v/>
      </c>
      <c r="S55" s="261" t="str">
        <f>_xlfn.IFNA(VLOOKUP(B55,KTL!$B$65:$E$89,3,FALSE),"")</f>
        <v/>
      </c>
      <c r="T55" s="261" t="str">
        <f>_xlfn.IFNA(VLOOKUP(B55,SLG!$B$63:$E$78,3,FALSE),"")</f>
        <v/>
      </c>
      <c r="U55" s="261" t="str">
        <f>_xlfn.IFNA(VLOOKUP(B55,SST!$B$65:$E$86,3,FALSE),"")</f>
        <v/>
      </c>
      <c r="V55" s="261">
        <f>_xlfn.IFNA(VLOOKUP(B55,'ASY168'!$B$57:$E$82,3,FALSE),"")</f>
        <v>15000</v>
      </c>
      <c r="W55" s="262">
        <f>_xlfn.IFNA(VLOOKUP(B55,HO!$B$76:$E$102,3,FALSE),"")</f>
        <v>0</v>
      </c>
    </row>
    <row r="56" spans="2:25" s="46" customFormat="1" ht="15" outlineLevel="2" thickBot="1">
      <c r="B56" s="265">
        <v>621131204</v>
      </c>
      <c r="C56" s="266" t="s">
        <v>279</v>
      </c>
      <c r="D56" s="206">
        <f t="shared" si="2"/>
        <v>150000</v>
      </c>
      <c r="E56" s="207" t="str">
        <f>_xlfn.IFNA(VLOOKUP(B56,MPT!$B$69:$E$93,3,FALSE),"")</f>
        <v/>
      </c>
      <c r="F56" s="207">
        <f>_xlfn.IFNA(VLOOKUP(B56,CHB!$B$70:$E$92,3,FALSE),"")</f>
        <v>150000</v>
      </c>
      <c r="G56" s="207" t="str">
        <f>_xlfn.IFNA(VLOOKUP(B56,SNK!$B$69:$E$94,3,FALSE),"")</f>
        <v/>
      </c>
      <c r="H56" s="207" t="str">
        <f>_xlfn.IFNA(VLOOKUP(B56,STR!$B$68:$E$89,3,FALSE),"")</f>
        <v/>
      </c>
      <c r="I56" s="207" t="str">
        <f>_xlfn.IFNA(VLOOKUP(B56,KPC!$B$74:$E$97,3,FALSE),"")</f>
        <v/>
      </c>
      <c r="J56" s="207" t="str">
        <f>_xlfn.IFNA(VLOOKUP(B56,SNL!$B$71:$E$93,3,FALSE),"")</f>
        <v/>
      </c>
      <c r="K56" s="207" t="str">
        <f>_xlfn.IFNA(VLOOKUP(B56,PTR!$B$69:$E$90,3,FALSE),"")</f>
        <v/>
      </c>
      <c r="L56" s="207" t="str">
        <f>_xlfn.IFNA(VLOOKUP(B56,STG!$B$75:$E$96,3,FALSE),"")</f>
        <v/>
      </c>
      <c r="M56" s="207" t="str">
        <f>_xlfn.IFNA(VLOOKUP(B56,RTK!$B$68:$E$73,3,FALSE),"")</f>
        <v/>
      </c>
      <c r="N56" s="207" t="str">
        <f>_xlfn.IFNA(VLOOKUP(B56,BKV!$B$65:$E$89,3,FALSE),"")</f>
        <v/>
      </c>
      <c r="O56" s="207" t="str">
        <f>_xlfn.IFNA(VLOOKUP(B56,BLV!$B$64:$E$85,3,FALSE),"")</f>
        <v/>
      </c>
      <c r="P56" s="207" t="str">
        <f>_xlfn.IFNA(VLOOKUP(B56,'Khr168'!$B$57:$E$73,3,FALSE),"")</f>
        <v/>
      </c>
      <c r="Q56" s="207" t="str">
        <f>_xlfn.IFNA(VLOOKUP(B56,ASL!$B$64:$E$85,3,FALSE),"")</f>
        <v/>
      </c>
      <c r="R56" s="207" t="str">
        <f>_xlfn.IFNA(VLOOKUP(B56,'99cash'!$B$60:$E$73,3,FALSE),"")</f>
        <v/>
      </c>
      <c r="S56" s="207" t="str">
        <f>_xlfn.IFNA(VLOOKUP(B56,KTL!$B$65:$E$89,3,FALSE),"")</f>
        <v/>
      </c>
      <c r="T56" s="207" t="str">
        <f>_xlfn.IFNA(VLOOKUP(B56,SLG!$B$63:$E$78,3,FALSE),"")</f>
        <v/>
      </c>
      <c r="U56" s="207" t="str">
        <f>_xlfn.IFNA(VLOOKUP(B56,SST!$B$65:$E$86,3,FALSE),"")</f>
        <v/>
      </c>
      <c r="V56" s="207" t="str">
        <f>_xlfn.IFNA(VLOOKUP(B56,'ASY168'!$B$57:$E$82,3,FALSE),"")</f>
        <v/>
      </c>
      <c r="W56" s="208" t="str">
        <f>_xlfn.IFNA(VLOOKUP(B56,HO!$B$76:$E$102,3,FALSE),"")</f>
        <v/>
      </c>
    </row>
    <row r="57" spans="2:25" s="46" customFormat="1" ht="14.4" thickBot="1">
      <c r="B57" s="553" t="s">
        <v>114</v>
      </c>
      <c r="C57" s="553"/>
      <c r="D57" s="218">
        <f>SUM(D19:D52)</f>
        <v>188887963</v>
      </c>
      <c r="E57" s="218">
        <f t="shared" ref="E57:W57" si="3">SUM(E19:E56)</f>
        <v>8001600</v>
      </c>
      <c r="F57" s="218">
        <f t="shared" si="3"/>
        <v>8587926</v>
      </c>
      <c r="G57" s="218">
        <f t="shared" si="3"/>
        <v>7045920</v>
      </c>
      <c r="H57" s="218">
        <f t="shared" si="3"/>
        <v>10230976</v>
      </c>
      <c r="I57" s="218">
        <f t="shared" si="3"/>
        <v>14360242</v>
      </c>
      <c r="J57" s="218">
        <f t="shared" si="3"/>
        <v>13285300</v>
      </c>
      <c r="K57" s="218">
        <f t="shared" si="3"/>
        <v>10260792</v>
      </c>
      <c r="L57" s="218">
        <f t="shared" si="3"/>
        <v>7908875</v>
      </c>
      <c r="M57" s="218">
        <f t="shared" si="3"/>
        <v>175979</v>
      </c>
      <c r="N57" s="218">
        <f t="shared" si="3"/>
        <v>15488950</v>
      </c>
      <c r="O57" s="218">
        <f t="shared" si="3"/>
        <v>10124512</v>
      </c>
      <c r="P57" s="218">
        <f t="shared" si="3"/>
        <v>7148506</v>
      </c>
      <c r="Q57" s="218">
        <f t="shared" si="3"/>
        <v>12905841</v>
      </c>
      <c r="R57" s="218">
        <f t="shared" si="3"/>
        <v>4227000</v>
      </c>
      <c r="S57" s="218">
        <f t="shared" si="3"/>
        <v>14565797</v>
      </c>
      <c r="T57" s="218">
        <f t="shared" si="3"/>
        <v>4555027</v>
      </c>
      <c r="U57" s="218">
        <f t="shared" si="3"/>
        <v>5917077</v>
      </c>
      <c r="V57" s="218">
        <f t="shared" si="3"/>
        <v>26812143</v>
      </c>
      <c r="W57" s="218">
        <f t="shared" si="3"/>
        <v>7910364</v>
      </c>
      <c r="Y57" s="242"/>
    </row>
    <row r="58" spans="2:25" s="60" customFormat="1" ht="14.4" thickBot="1">
      <c r="B58" s="554" t="s">
        <v>115</v>
      </c>
      <c r="C58" s="554"/>
      <c r="D58" s="220">
        <f t="shared" ref="D58:W58" si="4">D18-D57</f>
        <v>-100277363</v>
      </c>
      <c r="E58" s="211">
        <f t="shared" si="4"/>
        <v>-5528200</v>
      </c>
      <c r="F58" s="211">
        <f t="shared" si="4"/>
        <v>-6397726</v>
      </c>
      <c r="G58" s="211">
        <f t="shared" si="4"/>
        <v>-3163120</v>
      </c>
      <c r="H58" s="211">
        <f t="shared" si="4"/>
        <v>-5581376</v>
      </c>
      <c r="I58" s="211">
        <f t="shared" si="4"/>
        <v>-11467042</v>
      </c>
      <c r="J58" s="211">
        <f t="shared" si="4"/>
        <v>-6135700</v>
      </c>
      <c r="K58" s="211">
        <f t="shared" si="4"/>
        <v>-5874392</v>
      </c>
      <c r="L58" s="211">
        <f t="shared" si="4"/>
        <v>-3088575</v>
      </c>
      <c r="M58" s="211">
        <f t="shared" si="4"/>
        <v>-175979</v>
      </c>
      <c r="N58" s="211">
        <f t="shared" si="4"/>
        <v>-10100550</v>
      </c>
      <c r="O58" s="211">
        <f t="shared" si="4"/>
        <v>-6583812</v>
      </c>
      <c r="P58" s="211">
        <f t="shared" si="4"/>
        <v>-6133906</v>
      </c>
      <c r="Q58" s="211">
        <f t="shared" si="4"/>
        <v>-8900841</v>
      </c>
      <c r="R58" s="211">
        <f t="shared" si="4"/>
        <v>-2784100</v>
      </c>
      <c r="S58" s="211">
        <f t="shared" si="4"/>
        <v>-11156197</v>
      </c>
      <c r="T58" s="211">
        <f t="shared" si="4"/>
        <v>-3815527</v>
      </c>
      <c r="U58" s="211">
        <f t="shared" si="4"/>
        <v>-2554977</v>
      </c>
      <c r="V58" s="211">
        <f t="shared" si="4"/>
        <v>-3192343</v>
      </c>
      <c r="W58" s="211">
        <f t="shared" si="4"/>
        <v>1732136</v>
      </c>
    </row>
    <row r="59" spans="2:25">
      <c r="B59" s="44"/>
      <c r="C59" s="45"/>
      <c r="D59" s="45"/>
      <c r="E59" s="43">
        <f>E18-MPT!D73</f>
        <v>0</v>
      </c>
      <c r="F59" s="135">
        <f>F18-CHB!D77</f>
        <v>0</v>
      </c>
      <c r="G59" s="136">
        <f>G18-SNK!D76</f>
        <v>0</v>
      </c>
      <c r="H59" s="135">
        <f>H18-STR!D73</f>
        <v>0</v>
      </c>
      <c r="I59" s="135">
        <f>I18-KPC!D78</f>
        <v>0</v>
      </c>
      <c r="J59" s="136">
        <f>J18-SNL!D76</f>
        <v>0</v>
      </c>
      <c r="K59" s="136">
        <f>K18-PTR!D76</f>
        <v>0</v>
      </c>
      <c r="L59" s="136">
        <f>L18-STG!D81</f>
        <v>0</v>
      </c>
      <c r="M59" s="136"/>
      <c r="N59" s="136">
        <f>N18-BKV!D70</f>
        <v>0</v>
      </c>
      <c r="O59" s="136">
        <f>O18-BLV!D70</f>
        <v>0</v>
      </c>
      <c r="P59" s="136">
        <f>P18-'Khr168'!D61</f>
        <v>0</v>
      </c>
      <c r="Q59" s="136">
        <f>Q18-ASL!D68</f>
        <v>0</v>
      </c>
      <c r="R59" s="136">
        <f>R18-'99cash'!D64</f>
        <v>0</v>
      </c>
      <c r="S59" s="136">
        <f>S18-KTL!D69</f>
        <v>0</v>
      </c>
      <c r="T59" s="135">
        <f>T18-SLG!D67</f>
        <v>0</v>
      </c>
      <c r="U59" s="136">
        <f>U18-SST!D69</f>
        <v>0</v>
      </c>
      <c r="V59" s="136">
        <f>V18-'ASY168'!D62</f>
        <v>0</v>
      </c>
      <c r="W59" s="136">
        <f>W18-HO!D79</f>
        <v>0</v>
      </c>
    </row>
    <row r="60" spans="2:25">
      <c r="E60" s="43">
        <f>E57-MPT!D90</f>
        <v>0</v>
      </c>
      <c r="F60" s="136">
        <f>F57-CHB!D90</f>
        <v>-1</v>
      </c>
      <c r="G60" s="136">
        <f>G57-SNK!D93</f>
        <v>1</v>
      </c>
      <c r="H60" s="136">
        <f>H57-STR!D88</f>
        <v>0</v>
      </c>
      <c r="I60" s="136">
        <f>I57-KPC!D96</f>
        <v>0</v>
      </c>
      <c r="J60" s="136">
        <f>J57-SNL!D92</f>
        <v>0</v>
      </c>
      <c r="K60" s="136">
        <f>K57-PTR!D89</f>
        <v>0</v>
      </c>
      <c r="L60" s="136">
        <f>L57-STG!D95</f>
        <v>0</v>
      </c>
      <c r="M60" s="136">
        <f>M57-RTK!D72</f>
        <v>0</v>
      </c>
      <c r="N60" s="136">
        <f>N57-BKV!D88</f>
        <v>0</v>
      </c>
      <c r="O60" s="136">
        <f>O57-BLV!D84</f>
        <v>-1</v>
      </c>
      <c r="P60" s="136">
        <f>P57-'Khr168'!D72</f>
        <v>0</v>
      </c>
      <c r="Q60" s="136">
        <f>Q57-ASL!D84</f>
        <v>-1</v>
      </c>
      <c r="R60" s="136">
        <f>R57-'99cash'!D72</f>
        <v>0</v>
      </c>
      <c r="S60" s="136">
        <f>S57-KTL!D88</f>
        <v>0</v>
      </c>
      <c r="T60" s="136">
        <f>T57-SLG!D77</f>
        <v>1</v>
      </c>
      <c r="U60" s="136">
        <f>U57-SST!D85</f>
        <v>0</v>
      </c>
      <c r="V60" s="136">
        <f>V57-'ASY168'!D81</f>
        <v>0</v>
      </c>
      <c r="W60" s="136">
        <f>W57-HO!D101</f>
        <v>-1</v>
      </c>
    </row>
    <row r="61" spans="2:25">
      <c r="F61" s="143">
        <f>F58-CHB!D91</f>
        <v>1</v>
      </c>
      <c r="G61" s="143">
        <f>G58-SNK!D94</f>
        <v>-1</v>
      </c>
      <c r="H61" s="143">
        <f>H58-STR!D89</f>
        <v>0</v>
      </c>
      <c r="I61" s="143">
        <f>I58-KPC!D97</f>
        <v>0</v>
      </c>
      <c r="J61" s="143">
        <f>J58-SNL!D93</f>
        <v>0</v>
      </c>
      <c r="K61" s="143">
        <f>K58-PTR!D90</f>
        <v>0</v>
      </c>
      <c r="L61" s="143">
        <f>L58-STG!D96</f>
        <v>0</v>
      </c>
      <c r="M61" s="143">
        <f>M58-RTK!D73</f>
        <v>0</v>
      </c>
      <c r="N61" s="143">
        <f>N58-BKV!D89</f>
        <v>0</v>
      </c>
      <c r="O61" s="143">
        <f>O58-BLV!D85</f>
        <v>1</v>
      </c>
      <c r="P61" s="143">
        <f>P58-'Khr168'!D73</f>
        <v>0</v>
      </c>
      <c r="Q61" s="143">
        <f>Q58-ASL!D85</f>
        <v>1</v>
      </c>
      <c r="R61" s="143">
        <f>R58-'99cash'!D73</f>
        <v>0</v>
      </c>
      <c r="S61" s="143">
        <f>S58-KTL!D89</f>
        <v>0</v>
      </c>
      <c r="T61" s="143">
        <f>T58-SLG!D78</f>
        <v>-1</v>
      </c>
      <c r="U61" s="143">
        <f>U58-SST!D86</f>
        <v>0</v>
      </c>
      <c r="V61" s="135">
        <f>V58-'ASY168'!D82</f>
        <v>0</v>
      </c>
      <c r="W61" s="143">
        <f>W58-HO!D102</f>
        <v>1</v>
      </c>
    </row>
    <row r="63" spans="2:25" ht="14.4">
      <c r="B63" s="41" t="s">
        <v>202</v>
      </c>
    </row>
    <row r="64" spans="2:25" ht="14.4">
      <c r="B64" s="41" t="s">
        <v>203</v>
      </c>
    </row>
    <row r="65" spans="2:23" ht="15" thickBot="1">
      <c r="B65" s="41" t="s">
        <v>204</v>
      </c>
    </row>
    <row r="66" spans="2:23" s="54" customFormat="1" ht="14.4" thickBot="1">
      <c r="B66" s="47" t="s">
        <v>96</v>
      </c>
      <c r="C66" s="48" t="s">
        <v>97</v>
      </c>
      <c r="D66" s="48" t="s">
        <v>205</v>
      </c>
      <c r="E66" s="51" t="s">
        <v>184</v>
      </c>
      <c r="F66" s="52" t="s">
        <v>185</v>
      </c>
      <c r="G66" s="52" t="s">
        <v>186</v>
      </c>
      <c r="H66" s="52" t="s">
        <v>187</v>
      </c>
      <c r="I66" s="52" t="s">
        <v>188</v>
      </c>
      <c r="J66" s="52" t="s">
        <v>189</v>
      </c>
      <c r="K66" s="52" t="s">
        <v>190</v>
      </c>
      <c r="L66" s="52" t="s">
        <v>191</v>
      </c>
      <c r="M66" s="52" t="s">
        <v>272</v>
      </c>
      <c r="N66" s="52" t="s">
        <v>192</v>
      </c>
      <c r="O66" s="52" t="s">
        <v>193</v>
      </c>
      <c r="P66" s="52" t="s">
        <v>194</v>
      </c>
      <c r="Q66" s="52" t="s">
        <v>195</v>
      </c>
      <c r="R66" s="52" t="s">
        <v>196</v>
      </c>
      <c r="S66" s="52" t="s">
        <v>197</v>
      </c>
      <c r="T66" s="52" t="s">
        <v>198</v>
      </c>
      <c r="U66" s="52" t="s">
        <v>199</v>
      </c>
      <c r="V66" s="52" t="s">
        <v>200</v>
      </c>
      <c r="W66" s="53" t="s">
        <v>201</v>
      </c>
    </row>
    <row r="67" spans="2:23" s="46" customFormat="1" outlineLevel="1">
      <c r="B67" s="201">
        <v>531111102</v>
      </c>
      <c r="C67" s="202" t="s">
        <v>117</v>
      </c>
      <c r="D67" s="203">
        <f t="shared" ref="D67:D98" si="5">SUM(E67:W67)</f>
        <v>133956400</v>
      </c>
      <c r="E67" s="245">
        <f>_xlfn.IFNA(VLOOKUP(B67,MPT!$H$69:$K$98,3,FALSE),"")</f>
        <v>2477300</v>
      </c>
      <c r="F67" s="245">
        <f>_xlfn.IFNA(VLOOKUP(B67,CHB!$H$71:$K$91,3,FALSE),"")</f>
        <v>5853100</v>
      </c>
      <c r="G67" s="245">
        <f>_xlfn.IFNA(VLOOKUP(B67,SNK!$H$69:$K$96,3,FALSE),"")</f>
        <v>6129300</v>
      </c>
      <c r="H67" s="245">
        <f>_xlfn.IFNA(VLOOKUP(B67,STR!$H$68:$K$92,3,FALSE),"")</f>
        <v>11894400</v>
      </c>
      <c r="I67" s="245">
        <f>_xlfn.IFNA(VLOOKUP(B67,KPC!$H$73:$K$102,3,FALSE),"")</f>
        <v>10797800</v>
      </c>
      <c r="J67" s="245">
        <f>_xlfn.IFNA(VLOOKUP(B67,SNL!$H$72:$K$95,3,FALSE),"")</f>
        <v>11549800</v>
      </c>
      <c r="K67" s="245">
        <f>_xlfn.IFNA(VLOOKUP(B67,PTR!$H$69:$K$93,3,FALSE),"")</f>
        <v>8965700</v>
      </c>
      <c r="L67" s="245">
        <f>_xlfn.IFNA(VLOOKUP(B67,STG!$I$75:$L$98,3,FALSE),"")</f>
        <v>10271700</v>
      </c>
      <c r="M67" s="245" t="str">
        <f>_xlfn.IFNA(VLOOKUP(C67,STG!$I$75:$L$98,3,FALSE),"")</f>
        <v/>
      </c>
      <c r="N67" s="245">
        <f>_xlfn.IFNA(VLOOKUP(B67,BKV!$H$65:$K$90,3,FALSE),"")</f>
        <v>13333500</v>
      </c>
      <c r="O67" s="245">
        <f>_xlfn.IFNA(VLOOKUP(B67,BLV!$H$64:$K$86,3,FALSE),"")</f>
        <v>7524200</v>
      </c>
      <c r="P67" s="245">
        <f>_xlfn.IFNA(VLOOKUP(B67,'Khr168'!$H$57:$K$80,3,FALSE),"")</f>
        <v>5772900</v>
      </c>
      <c r="Q67" s="245">
        <f>_xlfn.IFNA(VLOOKUP(B67,ASL!$H$64:$K$89,3,FALSE),"")</f>
        <v>11943700</v>
      </c>
      <c r="R67" s="245">
        <f>_xlfn.IFNA(VLOOKUP(B67,'99cash'!$I$60:$L$81,3,FALSE),"")</f>
        <v>4152000</v>
      </c>
      <c r="S67" s="245">
        <f>_xlfn.IFNA(VLOOKUP(B67,KTL!$H$65:$K$91,3,FALSE),"")</f>
        <v>9381200</v>
      </c>
      <c r="T67" s="245">
        <f>_xlfn.IFNA(VLOOKUP(B67,SLG!$H$64:$K$81,3,FALSE),"")</f>
        <v>3977600</v>
      </c>
      <c r="U67" s="245">
        <f>_xlfn.IFNA(VLOOKUP(B67,SST!$H$65:$K$88,3,FALSE),"")</f>
        <v>9932200</v>
      </c>
      <c r="V67" s="245" t="str">
        <f>_xlfn.IFNA(VLOOKUP(B67,'ASY168'!$H$58:$K$80,3,FALSE),"")</f>
        <v/>
      </c>
      <c r="W67" s="246" t="str">
        <f>_xlfn.IFNA(VLOOKUP(B67,HO!$H$77:$K$93,3,FALSE),"")</f>
        <v/>
      </c>
    </row>
    <row r="68" spans="2:23" s="46" customFormat="1" ht="27.6" outlineLevel="1">
      <c r="B68" s="67">
        <v>523011101</v>
      </c>
      <c r="C68" s="68" t="s">
        <v>118</v>
      </c>
      <c r="D68" s="64">
        <f t="shared" si="5"/>
        <v>4235500</v>
      </c>
      <c r="E68" s="57">
        <f>_xlfn.IFNA(VLOOKUP(B68,MPT!$H$69:$K$98,3,FALSE),"")</f>
        <v>866300</v>
      </c>
      <c r="F68" s="57">
        <f>_xlfn.IFNA(VLOOKUP(B68,CHB!$H$71:$K$91,3,FALSE),"")</f>
        <v>138100</v>
      </c>
      <c r="G68" s="57" t="str">
        <f>_xlfn.IFNA(VLOOKUP(B68,SNK!$H$69:$K$96,3,FALSE),"")</f>
        <v/>
      </c>
      <c r="H68" s="57" t="str">
        <f>_xlfn.IFNA(VLOOKUP(B68,STR!$H$68:$K$92,3,FALSE),"")</f>
        <v/>
      </c>
      <c r="I68" s="57" t="str">
        <f>_xlfn.IFNA(VLOOKUP(B68,KPC!$H$73:$K$102,3,FALSE),"")</f>
        <v/>
      </c>
      <c r="J68" s="57" t="str">
        <f>_xlfn.IFNA(VLOOKUP(B68,SNL!$H$72:$K$95,3,FALSE),"")</f>
        <v/>
      </c>
      <c r="K68" s="57">
        <f>_xlfn.IFNA(VLOOKUP(B68,PTR!$H$69:$K$93,3,FALSE),"")</f>
        <v>454800</v>
      </c>
      <c r="L68" s="57">
        <f>_xlfn.IFNA(VLOOKUP(B68,STG!$I$75:$L$98,3,FALSE),"")</f>
        <v>146800</v>
      </c>
      <c r="M68" s="57" t="str">
        <f>_xlfn.IFNA(VLOOKUP(C68,STG!$I$75:$L$98,3,FALSE),"")</f>
        <v/>
      </c>
      <c r="N68" s="57">
        <f>_xlfn.IFNA(VLOOKUP(B68,BKV!$H$65:$K$90,3,FALSE),"")</f>
        <v>92600</v>
      </c>
      <c r="O68" s="57" t="str">
        <f>_xlfn.IFNA(VLOOKUP(B68,BLV!$H$64:$K$86,3,FALSE),"")</f>
        <v/>
      </c>
      <c r="P68" s="57">
        <f>_xlfn.IFNA(VLOOKUP(B68,'Khr168'!$H$57:$K$80,3,FALSE),"")</f>
        <v>441000</v>
      </c>
      <c r="Q68" s="57">
        <f>_xlfn.IFNA(VLOOKUP(B68,ASL!$H$64:$K$89,3,FALSE),"")</f>
        <v>889500</v>
      </c>
      <c r="R68" s="57" t="str">
        <f>_xlfn.IFNA(VLOOKUP(B68,'99cash'!$I$60:$L$81,3,FALSE),"")</f>
        <v/>
      </c>
      <c r="S68" s="57">
        <f>_xlfn.IFNA(VLOOKUP(B68,KTL!$H$65:$K$91,3,FALSE),"")</f>
        <v>1206400</v>
      </c>
      <c r="T68" s="57" t="str">
        <f>_xlfn.IFNA(VLOOKUP(B68,SLG!$H$64:$K$81,3,FALSE),"")</f>
        <v/>
      </c>
      <c r="U68" s="57" t="str">
        <f>_xlfn.IFNA(VLOOKUP(B68,SST!$H$65:$K$88,3,FALSE),"")</f>
        <v/>
      </c>
      <c r="V68" s="57" t="str">
        <f>_xlfn.IFNA(VLOOKUP(B68,'ASY168'!$H$58:$K$80,3,FALSE),"")</f>
        <v/>
      </c>
      <c r="W68" s="58" t="str">
        <f>_xlfn.IFNA(VLOOKUP(B68,HO!$H$77:$K$93,3,FALSE),"")</f>
        <v/>
      </c>
    </row>
    <row r="69" spans="2:23" s="46" customFormat="1" outlineLevel="1">
      <c r="B69" s="67">
        <v>531111103</v>
      </c>
      <c r="C69" s="68" t="s">
        <v>119</v>
      </c>
      <c r="D69" s="64">
        <f t="shared" si="5"/>
        <v>4695200</v>
      </c>
      <c r="E69" s="261">
        <f>_xlfn.IFNA(VLOOKUP(B69,MPT!$H$69:$K$98,3,FALSE),"")</f>
        <v>131100</v>
      </c>
      <c r="F69" s="261">
        <f>_xlfn.IFNA(VLOOKUP(B69,CHB!$H$71:$K$91,3,FALSE),"")</f>
        <v>232700</v>
      </c>
      <c r="G69" s="261">
        <f>_xlfn.IFNA(VLOOKUP(B69,SNK!$H$69:$K$96,3,FALSE),"")</f>
        <v>206700</v>
      </c>
      <c r="H69" s="261">
        <f>_xlfn.IFNA(VLOOKUP(B69,STR!$H$68:$K$92,3,FALSE),"")</f>
        <v>285000</v>
      </c>
      <c r="I69" s="261">
        <f>_xlfn.IFNA(VLOOKUP(B69,KPC!$H$73:$K$102,3,FALSE),"")</f>
        <v>450800</v>
      </c>
      <c r="J69" s="261">
        <f>_xlfn.IFNA(VLOOKUP(B69,SNL!$H$72:$K$95,3,FALSE),"")</f>
        <v>305500</v>
      </c>
      <c r="K69" s="261">
        <f>_xlfn.IFNA(VLOOKUP(B69,PTR!$H$69:$K$93,3,FALSE),"")</f>
        <v>97200</v>
      </c>
      <c r="L69" s="261">
        <f>_xlfn.IFNA(VLOOKUP(B69,STG!$I$75:$L$98,3,FALSE),"")</f>
        <v>567600</v>
      </c>
      <c r="M69" s="261" t="str">
        <f>_xlfn.IFNA(VLOOKUP(C69,STG!$I$75:$L$98,3,FALSE),"")</f>
        <v/>
      </c>
      <c r="N69" s="261">
        <f>_xlfn.IFNA(VLOOKUP(B69,BKV!$H$65:$K$90,3,FALSE),"")</f>
        <v>90300</v>
      </c>
      <c r="O69" s="261">
        <f>_xlfn.IFNA(VLOOKUP(B69,BLV!$H$64:$K$86,3,FALSE),"")</f>
        <v>194800</v>
      </c>
      <c r="P69" s="261">
        <f>_xlfn.IFNA(VLOOKUP(B69,'Khr168'!$H$57:$K$80,3,FALSE),"")</f>
        <v>176400</v>
      </c>
      <c r="Q69" s="261">
        <f>_xlfn.IFNA(VLOOKUP(B69,ASL!$H$64:$K$89,3,FALSE),"")</f>
        <v>640700</v>
      </c>
      <c r="R69" s="261">
        <f>_xlfn.IFNA(VLOOKUP(B69,'99cash'!$I$60:$L$81,3,FALSE),"")</f>
        <v>9000</v>
      </c>
      <c r="S69" s="261">
        <f>_xlfn.IFNA(VLOOKUP(B69,KTL!$H$65:$K$91,3,FALSE),"")</f>
        <v>662500</v>
      </c>
      <c r="T69" s="261">
        <f>_xlfn.IFNA(VLOOKUP(B69,SLG!$H$64:$K$81,3,FALSE),"")</f>
        <v>405300</v>
      </c>
      <c r="U69" s="261">
        <f>_xlfn.IFNA(VLOOKUP(B69,SST!$H$65:$K$88,3,FALSE),"")</f>
        <v>239600</v>
      </c>
      <c r="V69" s="261" t="str">
        <f>_xlfn.IFNA(VLOOKUP(B69,'ASY168'!$H$58:$K$80,3,FALSE),"")</f>
        <v/>
      </c>
      <c r="W69" s="262" t="str">
        <f>_xlfn.IFNA(VLOOKUP(B69,HO!$H$77:$K$93,3,FALSE),"")</f>
        <v/>
      </c>
    </row>
    <row r="70" spans="2:23" s="46" customFormat="1" ht="27.6" outlineLevel="1">
      <c r="B70" s="67">
        <v>523211101</v>
      </c>
      <c r="C70" s="68" t="s">
        <v>120</v>
      </c>
      <c r="D70" s="64">
        <f t="shared" si="5"/>
        <v>18800</v>
      </c>
      <c r="E70" s="57">
        <f>_xlfn.IFNA(VLOOKUP(B70,MPT!$H$69:$K$98,3,FALSE),"")</f>
        <v>16400</v>
      </c>
      <c r="F70" s="57" t="str">
        <f>_xlfn.IFNA(VLOOKUP(B70,CHB!$H$71:$K$91,3,FALSE),"")</f>
        <v/>
      </c>
      <c r="G70" s="57" t="str">
        <f>_xlfn.IFNA(VLOOKUP(B70,SNK!$H$69:$K$96,3,FALSE),"")</f>
        <v/>
      </c>
      <c r="H70" s="57" t="str">
        <f>_xlfn.IFNA(VLOOKUP(B70,STR!$H$68:$K$92,3,FALSE),"")</f>
        <v/>
      </c>
      <c r="I70" s="57" t="str">
        <f>_xlfn.IFNA(VLOOKUP(B70,KPC!$H$73:$K$102,3,FALSE),"")</f>
        <v/>
      </c>
      <c r="J70" s="57" t="str">
        <f>_xlfn.IFNA(VLOOKUP(B70,SNL!$H$72:$K$95,3,FALSE),"")</f>
        <v/>
      </c>
      <c r="K70" s="57" t="str">
        <f>_xlfn.IFNA(VLOOKUP(B70,PTR!$H$69:$K$93,3,FALSE),"")</f>
        <v/>
      </c>
      <c r="L70" s="57" t="str">
        <f>_xlfn.IFNA(VLOOKUP(B70,STG!$I$75:$L$98,3,FALSE),"")</f>
        <v/>
      </c>
      <c r="M70" s="57" t="str">
        <f>_xlfn.IFNA(VLOOKUP(C70,STG!$I$75:$L$98,3,FALSE),"")</f>
        <v/>
      </c>
      <c r="N70" s="57" t="str">
        <f>_xlfn.IFNA(VLOOKUP(B70,BKV!$H$65:$K$90,3,FALSE),"")</f>
        <v/>
      </c>
      <c r="O70" s="57" t="str">
        <f>_xlfn.IFNA(VLOOKUP(B70,BLV!$H$64:$K$86,3,FALSE),"")</f>
        <v/>
      </c>
      <c r="P70" s="57" t="str">
        <f>_xlfn.IFNA(VLOOKUP(B70,'Khr168'!$H$57:$K$80,3,FALSE),"")</f>
        <v/>
      </c>
      <c r="Q70" s="57" t="str">
        <f>_xlfn.IFNA(VLOOKUP(B70,ASL!$H$64:$K$89,3,FALSE),"")</f>
        <v/>
      </c>
      <c r="R70" s="57">
        <f>_xlfn.IFNA(VLOOKUP(B70,'99cash'!$I$60:$L$81,3,FALSE),"")</f>
        <v>2400</v>
      </c>
      <c r="S70" s="57" t="str">
        <f>_xlfn.IFNA(VLOOKUP(B70,KTL!$H$65:$K$91,3,FALSE),"")</f>
        <v/>
      </c>
      <c r="T70" s="57" t="str">
        <f>_xlfn.IFNA(VLOOKUP(B70,SLG!$H$64:$K$81,3,FALSE),"")</f>
        <v/>
      </c>
      <c r="U70" s="57" t="str">
        <f>_xlfn.IFNA(VLOOKUP(B70,SST!$H$65:$K$88,3,FALSE),"")</f>
        <v/>
      </c>
      <c r="V70" s="57" t="str">
        <f>_xlfn.IFNA(VLOOKUP(B70,'ASY168'!$H$58:$K$80,3,FALSE),"")</f>
        <v/>
      </c>
      <c r="W70" s="58" t="str">
        <f>_xlfn.IFNA(VLOOKUP(B70,HO!$H$77:$K$93,3,FALSE),"")</f>
        <v/>
      </c>
    </row>
    <row r="71" spans="2:23" s="46" customFormat="1" ht="27.6" outlineLevel="1">
      <c r="B71" s="67">
        <v>512111101</v>
      </c>
      <c r="C71" s="68" t="s">
        <v>102</v>
      </c>
      <c r="D71" s="64">
        <f t="shared" si="5"/>
        <v>51300</v>
      </c>
      <c r="E71" s="261">
        <f>_xlfn.IFNA(VLOOKUP(B71,MPT!$H$69:$K$98,3,FALSE),"")</f>
        <v>15900</v>
      </c>
      <c r="F71" s="261">
        <f>_xlfn.IFNA(VLOOKUP(B71,CHB!$H$71:$K$91,3,FALSE),"")</f>
        <v>700</v>
      </c>
      <c r="G71" s="261">
        <f>_xlfn.IFNA(VLOOKUP(B71,SNK!$H$69:$K$96,3,FALSE),"")</f>
        <v>600</v>
      </c>
      <c r="H71" s="261">
        <f>_xlfn.IFNA(VLOOKUP(B71,STR!$H$68:$K$92,3,FALSE),"")</f>
        <v>400</v>
      </c>
      <c r="I71" s="261">
        <f>_xlfn.IFNA(VLOOKUP(B71,KPC!$H$73:$K$102,3,FALSE),"")</f>
        <v>4000</v>
      </c>
      <c r="J71" s="261">
        <f>_xlfn.IFNA(VLOOKUP(B71,SNL!$H$72:$K$95,3,FALSE),"")</f>
        <v>1000</v>
      </c>
      <c r="K71" s="261">
        <f>_xlfn.IFNA(VLOOKUP(B71,PTR!$H$69:$K$93,3,FALSE),"")</f>
        <v>1000</v>
      </c>
      <c r="L71" s="261">
        <f>_xlfn.IFNA(VLOOKUP(B71,STG!$I$75:$L$98,3,FALSE),"")</f>
        <v>300</v>
      </c>
      <c r="M71" s="261" t="str">
        <f>_xlfn.IFNA(VLOOKUP(C71,STG!$I$75:$L$98,3,FALSE),"")</f>
        <v/>
      </c>
      <c r="N71" s="261">
        <f>_xlfn.IFNA(VLOOKUP(B71,BKV!$H$65:$K$90,3,FALSE),"")</f>
        <v>700</v>
      </c>
      <c r="O71" s="261">
        <f>_xlfn.IFNA(VLOOKUP(B71,BLV!$H$64:$K$86,3,FALSE),"")</f>
        <v>700</v>
      </c>
      <c r="P71" s="261">
        <f>_xlfn.IFNA(VLOOKUP(B71,'Khr168'!$H$57:$K$80,3,FALSE),"")</f>
        <v>4600</v>
      </c>
      <c r="Q71" s="261">
        <f>_xlfn.IFNA(VLOOKUP(B71,ASL!$H$64:$K$89,3,FALSE),"")</f>
        <v>6300</v>
      </c>
      <c r="R71" s="261">
        <f>_xlfn.IFNA(VLOOKUP(B71,'99cash'!$I$60:$L$81,3,FALSE),"")</f>
        <v>900</v>
      </c>
      <c r="S71" s="261">
        <f>_xlfn.IFNA(VLOOKUP(B71,KTL!$H$65:$K$91,3,FALSE),"")</f>
        <v>300</v>
      </c>
      <c r="T71" s="261">
        <f>_xlfn.IFNA(VLOOKUP(B71,SLG!$H$64:$K$81,3,FALSE),"")</f>
        <v>1000</v>
      </c>
      <c r="U71" s="261">
        <f>_xlfn.IFNA(VLOOKUP(B71,SST!$H$65:$K$88,3,FALSE),"")</f>
        <v>500</v>
      </c>
      <c r="V71" s="261">
        <f>_xlfn.IFNA(VLOOKUP(B71,'ASY168'!$H$58:$K$80,3,FALSE),"")</f>
        <v>8300</v>
      </c>
      <c r="W71" s="262">
        <f>_xlfn.IFNA(VLOOKUP(B71,HO!$H$77:$K$93,3,FALSE),"")</f>
        <v>4100</v>
      </c>
    </row>
    <row r="72" spans="2:23" s="46" customFormat="1" ht="27.6" outlineLevel="1">
      <c r="B72" s="67">
        <v>523511101</v>
      </c>
      <c r="C72" s="68" t="s">
        <v>138</v>
      </c>
      <c r="D72" s="64">
        <f t="shared" si="5"/>
        <v>4669600</v>
      </c>
      <c r="E72" s="57" t="str">
        <f>_xlfn.IFNA(VLOOKUP(B72,MPT!$H$69:$K$98,3,FALSE),"")</f>
        <v/>
      </c>
      <c r="F72" s="57">
        <f>_xlfn.IFNA(VLOOKUP(B72,CHB!$H$71:$K$91,3,FALSE),"")</f>
        <v>687700</v>
      </c>
      <c r="G72" s="57">
        <f>_xlfn.IFNA(VLOOKUP(B72,SNK!$H$69:$K$96,3,FALSE),"")</f>
        <v>455900</v>
      </c>
      <c r="H72" s="57">
        <f>_xlfn.IFNA(VLOOKUP(B72,STR!$H$68:$K$92,3,FALSE),"")</f>
        <v>894600</v>
      </c>
      <c r="I72" s="57" t="str">
        <f>_xlfn.IFNA(VLOOKUP(B72,KPC!$H$73:$K$102,3,FALSE),"")</f>
        <v/>
      </c>
      <c r="J72" s="57" t="str">
        <f>_xlfn.IFNA(VLOOKUP(B72,SNL!$H$72:$K$95,3,FALSE),"")</f>
        <v/>
      </c>
      <c r="K72" s="57">
        <f>_xlfn.IFNA(VLOOKUP(B72,PTR!$H$69:$K$93,3,FALSE),"")</f>
        <v>108300</v>
      </c>
      <c r="L72" s="57">
        <f>_xlfn.IFNA(VLOOKUP(B72,STG!$I$75:$L$98,3,FALSE),"")</f>
        <v>749800</v>
      </c>
      <c r="M72" s="57" t="str">
        <f>_xlfn.IFNA(VLOOKUP(C72,STG!$I$75:$L$98,3,FALSE),"")</f>
        <v/>
      </c>
      <c r="N72" s="57">
        <f>_xlfn.IFNA(VLOOKUP(B72,BKV!$H$65:$K$90,3,FALSE),"")</f>
        <v>868800</v>
      </c>
      <c r="O72" s="57">
        <f>_xlfn.IFNA(VLOOKUP(B72,BLV!$H$64:$K$86,3,FALSE),"")</f>
        <v>496400</v>
      </c>
      <c r="P72" s="57" t="str">
        <f>_xlfn.IFNA(VLOOKUP(B72,'Khr168'!$H$57:$K$80,3,FALSE),"")</f>
        <v/>
      </c>
      <c r="Q72" s="57" t="str">
        <f>_xlfn.IFNA(VLOOKUP(B72,ASL!$H$64:$K$89,3,FALSE),"")</f>
        <v/>
      </c>
      <c r="R72" s="57" t="str">
        <f>_xlfn.IFNA(VLOOKUP(B72,'99cash'!$I$60:$L$81,3,FALSE),"")</f>
        <v/>
      </c>
      <c r="S72" s="57" t="str">
        <f>_xlfn.IFNA(VLOOKUP(B72,KTL!$H$65:$K$91,3,FALSE),"")</f>
        <v/>
      </c>
      <c r="T72" s="57">
        <f>_xlfn.IFNA(VLOOKUP(B72,SLG!$H$64:$K$81,3,FALSE),"")</f>
        <v>408100</v>
      </c>
      <c r="U72" s="57" t="str">
        <f>_xlfn.IFNA(VLOOKUP(B72,SST!$H$65:$K$88,3,FALSE),"")</f>
        <v/>
      </c>
      <c r="V72" s="57" t="str">
        <f>_xlfn.IFNA(VLOOKUP(B72,'ASY168'!$H$58:$K$80,3,FALSE),"")</f>
        <v/>
      </c>
      <c r="W72" s="58" t="str">
        <f>_xlfn.IFNA(VLOOKUP(B72,HO!$H$77:$K$93,3,FALSE),"")</f>
        <v/>
      </c>
    </row>
    <row r="73" spans="2:23" s="46" customFormat="1" ht="27.6" outlineLevel="1">
      <c r="B73" s="67">
        <v>523511</v>
      </c>
      <c r="C73" s="68" t="s">
        <v>141</v>
      </c>
      <c r="D73" s="64">
        <f t="shared" si="5"/>
        <v>930800</v>
      </c>
      <c r="E73" s="261" t="str">
        <f>_xlfn.IFNA(VLOOKUP(B73,MPT!$H$69:$K$98,3,FALSE),"")</f>
        <v/>
      </c>
      <c r="F73" s="261" t="str">
        <f>_xlfn.IFNA(VLOOKUP(B73,CHB!$H$71:$K$91,3,FALSE),"")</f>
        <v/>
      </c>
      <c r="G73" s="261" t="str">
        <f>_xlfn.IFNA(VLOOKUP(B73,SNK!$H$69:$K$96,3,FALSE),"")</f>
        <v/>
      </c>
      <c r="H73" s="261" t="str">
        <f>_xlfn.IFNA(VLOOKUP(B73,STR!$H$68:$K$92,3,FALSE),"")</f>
        <v/>
      </c>
      <c r="I73" s="261">
        <f>_xlfn.IFNA(VLOOKUP(B73,KPC!$H$73:$K$102,3,FALSE),"")</f>
        <v>930800</v>
      </c>
      <c r="J73" s="261" t="str">
        <f>_xlfn.IFNA(VLOOKUP(B73,SNL!$H$72:$K$95,3,FALSE),"")</f>
        <v/>
      </c>
      <c r="K73" s="261" t="str">
        <f>_xlfn.IFNA(VLOOKUP(B73,PTR!$H$69:$K$93,3,FALSE),"")</f>
        <v/>
      </c>
      <c r="L73" s="261" t="str">
        <f>_xlfn.IFNA(VLOOKUP(B73,STG!$I$75:$L$98,3,FALSE),"")</f>
        <v/>
      </c>
      <c r="M73" s="261" t="str">
        <f>_xlfn.IFNA(VLOOKUP(C73,STG!$I$75:$L$98,3,FALSE),"")</f>
        <v/>
      </c>
      <c r="N73" s="261" t="str">
        <f>_xlfn.IFNA(VLOOKUP(B73,BKV!$H$65:$K$90,3,FALSE),"")</f>
        <v/>
      </c>
      <c r="O73" s="261" t="str">
        <f>_xlfn.IFNA(VLOOKUP(B73,BLV!$H$64:$K$86,3,FALSE),"")</f>
        <v/>
      </c>
      <c r="P73" s="261" t="str">
        <f>_xlfn.IFNA(VLOOKUP(B73,'Khr168'!$H$57:$K$80,3,FALSE),"")</f>
        <v/>
      </c>
      <c r="Q73" s="261" t="str">
        <f>_xlfn.IFNA(VLOOKUP(B73,ASL!$H$64:$K$89,3,FALSE),"")</f>
        <v/>
      </c>
      <c r="R73" s="261" t="str">
        <f>_xlfn.IFNA(VLOOKUP(B73,'99cash'!$I$60:$L$81,3,FALSE),"")</f>
        <v/>
      </c>
      <c r="S73" s="261" t="str">
        <f>_xlfn.IFNA(VLOOKUP(B73,KTL!$H$65:$K$91,3,FALSE),"")</f>
        <v/>
      </c>
      <c r="T73" s="261" t="str">
        <f>_xlfn.IFNA(VLOOKUP(B73,SLG!$H$64:$K$81,3,FALSE),"")</f>
        <v/>
      </c>
      <c r="U73" s="261" t="str">
        <f>_xlfn.IFNA(VLOOKUP(B73,SST!$H$65:$K$88,3,FALSE),"")</f>
        <v/>
      </c>
      <c r="V73" s="261" t="str">
        <f>_xlfn.IFNA(VLOOKUP(B73,'ASY168'!$H$58:$K$80,3,FALSE),"")</f>
        <v/>
      </c>
      <c r="W73" s="262" t="str">
        <f>_xlfn.IFNA(VLOOKUP(B73,HO!$H$77:$K$93,3,FALSE),"")</f>
        <v/>
      </c>
    </row>
    <row r="74" spans="2:23" s="46" customFormat="1" ht="27.6" outlineLevel="1">
      <c r="B74" s="67">
        <v>523511103</v>
      </c>
      <c r="C74" s="68" t="s">
        <v>142</v>
      </c>
      <c r="D74" s="64">
        <f t="shared" si="5"/>
        <v>114000</v>
      </c>
      <c r="E74" s="57" t="str">
        <f>_xlfn.IFNA(VLOOKUP(B74,MPT!$H$69:$K$98,3,FALSE),"")</f>
        <v/>
      </c>
      <c r="F74" s="57" t="str">
        <f>_xlfn.IFNA(VLOOKUP(B74,CHB!$H$71:$K$91,3,FALSE),"")</f>
        <v/>
      </c>
      <c r="G74" s="57" t="str">
        <f>_xlfn.IFNA(VLOOKUP(B74,SNK!$H$69:$K$96,3,FALSE),"")</f>
        <v/>
      </c>
      <c r="H74" s="57" t="str">
        <f>_xlfn.IFNA(VLOOKUP(B74,STR!$H$68:$K$92,3,FALSE),"")</f>
        <v/>
      </c>
      <c r="I74" s="57">
        <f>_xlfn.IFNA(VLOOKUP(B74,KPC!$H$73:$K$102,3,FALSE),"")</f>
        <v>114000</v>
      </c>
      <c r="J74" s="57" t="str">
        <f>_xlfn.IFNA(VLOOKUP(B74,SNL!$H$72:$K$95,3,FALSE),"")</f>
        <v/>
      </c>
      <c r="K74" s="57" t="str">
        <f>_xlfn.IFNA(VLOOKUP(B74,PTR!$H$69:$K$93,3,FALSE),"")</f>
        <v/>
      </c>
      <c r="L74" s="57" t="str">
        <f>_xlfn.IFNA(VLOOKUP(B74,STG!$I$75:$L$98,3,FALSE),"")</f>
        <v/>
      </c>
      <c r="M74" s="57" t="str">
        <f>_xlfn.IFNA(VLOOKUP(C74,STG!$I$75:$L$98,3,FALSE),"")</f>
        <v/>
      </c>
      <c r="N74" s="57" t="str">
        <f>_xlfn.IFNA(VLOOKUP(B74,BKV!$H$65:$K$90,3,FALSE),"")</f>
        <v/>
      </c>
      <c r="O74" s="57" t="str">
        <f>_xlfn.IFNA(VLOOKUP(B74,BLV!$H$64:$K$86,3,FALSE),"")</f>
        <v/>
      </c>
      <c r="P74" s="57" t="str">
        <f>_xlfn.IFNA(VLOOKUP(B74,'Khr168'!$H$57:$K$80,3,FALSE),"")</f>
        <v/>
      </c>
      <c r="Q74" s="57" t="str">
        <f>_xlfn.IFNA(VLOOKUP(B74,ASL!$H$64:$K$89,3,FALSE),"")</f>
        <v/>
      </c>
      <c r="R74" s="57" t="str">
        <f>_xlfn.IFNA(VLOOKUP(B74,'99cash'!$I$60:$L$81,3,FALSE),"")</f>
        <v/>
      </c>
      <c r="S74" s="57" t="str">
        <f>_xlfn.IFNA(VLOOKUP(B74,KTL!$H$65:$K$91,3,FALSE),"")</f>
        <v/>
      </c>
      <c r="T74" s="57" t="str">
        <f>_xlfn.IFNA(VLOOKUP(B74,SLG!$H$64:$K$81,3,FALSE),"")</f>
        <v/>
      </c>
      <c r="U74" s="57" t="str">
        <f>_xlfn.IFNA(VLOOKUP(B74,SST!$H$65:$K$88,3,FALSE),"")</f>
        <v/>
      </c>
      <c r="V74" s="57" t="str">
        <f>_xlfn.IFNA(VLOOKUP(B74,'ASY168'!$H$58:$K$80,3,FALSE),"")</f>
        <v/>
      </c>
      <c r="W74" s="58" t="str">
        <f>_xlfn.IFNA(VLOOKUP(B74,HO!$H$77:$K$93,3,FALSE),"")</f>
        <v/>
      </c>
    </row>
    <row r="75" spans="2:23" s="46" customFormat="1" ht="27.6" outlineLevel="1">
      <c r="B75" s="67">
        <v>522711103</v>
      </c>
      <c r="C75" s="68" t="s">
        <v>148</v>
      </c>
      <c r="D75" s="64">
        <f t="shared" si="5"/>
        <v>904800</v>
      </c>
      <c r="E75" s="261" t="str">
        <f>_xlfn.IFNA(VLOOKUP(B75,MPT!$H$69:$K$98,3,FALSE),"")</f>
        <v/>
      </c>
      <c r="F75" s="261" t="str">
        <f>_xlfn.IFNA(VLOOKUP(B75,CHB!$H$71:$K$91,3,FALSE),"")</f>
        <v/>
      </c>
      <c r="G75" s="261" t="str">
        <f>_xlfn.IFNA(VLOOKUP(B75,SNK!$H$69:$K$96,3,FALSE),"")</f>
        <v/>
      </c>
      <c r="H75" s="261" t="str">
        <f>_xlfn.IFNA(VLOOKUP(B75,STR!$H$68:$K$92,3,FALSE),"")</f>
        <v/>
      </c>
      <c r="I75" s="261" t="str">
        <f>_xlfn.IFNA(VLOOKUP(B75,KPC!$H$73:$K$102,3,FALSE),"")</f>
        <v/>
      </c>
      <c r="J75" s="261">
        <f>_xlfn.IFNA(VLOOKUP(B75,SNL!$H$72:$K$95,3,FALSE),"")</f>
        <v>904800</v>
      </c>
      <c r="K75" s="261" t="str">
        <f>_xlfn.IFNA(VLOOKUP(B75,PTR!$H$69:$K$93,3,FALSE),"")</f>
        <v/>
      </c>
      <c r="L75" s="261" t="str">
        <f>_xlfn.IFNA(VLOOKUP(B75,STG!$I$75:$L$98,3,FALSE),"")</f>
        <v/>
      </c>
      <c r="M75" s="261" t="str">
        <f>_xlfn.IFNA(VLOOKUP(C75,STG!$I$75:$L$98,3,FALSE),"")</f>
        <v/>
      </c>
      <c r="N75" s="261" t="str">
        <f>_xlfn.IFNA(VLOOKUP(B75,BKV!$H$65:$K$90,3,FALSE),"")</f>
        <v/>
      </c>
      <c r="O75" s="261" t="str">
        <f>_xlfn.IFNA(VLOOKUP(B75,BLV!$H$64:$K$86,3,FALSE),"")</f>
        <v/>
      </c>
      <c r="P75" s="261" t="str">
        <f>_xlfn.IFNA(VLOOKUP(B75,'Khr168'!$H$57:$K$80,3,FALSE),"")</f>
        <v/>
      </c>
      <c r="Q75" s="261" t="str">
        <f>_xlfn.IFNA(VLOOKUP(B75,ASL!$H$64:$K$89,3,FALSE),"")</f>
        <v/>
      </c>
      <c r="R75" s="261" t="str">
        <f>_xlfn.IFNA(VLOOKUP(B75,'99cash'!$I$60:$L$81,3,FALSE),"")</f>
        <v/>
      </c>
      <c r="S75" s="261" t="str">
        <f>_xlfn.IFNA(VLOOKUP(B75,KTL!$H$65:$K$91,3,FALSE),"")</f>
        <v/>
      </c>
      <c r="T75" s="261" t="str">
        <f>_xlfn.IFNA(VLOOKUP(B75,SLG!$H$64:$K$81,3,FALSE),"")</f>
        <v/>
      </c>
      <c r="U75" s="261" t="str">
        <f>_xlfn.IFNA(VLOOKUP(B75,SST!$H$65:$K$88,3,FALSE),"")</f>
        <v/>
      </c>
      <c r="V75" s="261" t="str">
        <f>_xlfn.IFNA(VLOOKUP(B75,'ASY168'!$H$58:$K$80,3,FALSE),"")</f>
        <v/>
      </c>
      <c r="W75" s="262" t="str">
        <f>_xlfn.IFNA(VLOOKUP(B75,HO!$H$77:$K$93,3,FALSE),"")</f>
        <v/>
      </c>
    </row>
    <row r="76" spans="2:23" s="46" customFormat="1" ht="27.6" outlineLevel="1">
      <c r="B76" s="67">
        <v>522311101</v>
      </c>
      <c r="C76" s="68" t="s">
        <v>164</v>
      </c>
      <c r="D76" s="64">
        <f t="shared" si="5"/>
        <v>826600</v>
      </c>
      <c r="E76" s="57" t="str">
        <f>_xlfn.IFNA(VLOOKUP(B76,MPT!$H$69:$K$98,3,FALSE),"")</f>
        <v/>
      </c>
      <c r="F76" s="57" t="str">
        <f>_xlfn.IFNA(VLOOKUP(B76,CHB!$H$71:$K$91,3,FALSE),"")</f>
        <v/>
      </c>
      <c r="G76" s="57" t="str">
        <f>_xlfn.IFNA(VLOOKUP(B76,SNK!$H$69:$K$96,3,FALSE),"")</f>
        <v/>
      </c>
      <c r="H76" s="57" t="str">
        <f>_xlfn.IFNA(VLOOKUP(B76,STR!$H$68:$K$92,3,FALSE),"")</f>
        <v/>
      </c>
      <c r="I76" s="57" t="str">
        <f>_xlfn.IFNA(VLOOKUP(B76,KPC!$H$73:$K$102,3,FALSE),"")</f>
        <v/>
      </c>
      <c r="J76" s="57" t="str">
        <f>_xlfn.IFNA(VLOOKUP(B76,SNL!$H$72:$K$95,3,FALSE),"")</f>
        <v/>
      </c>
      <c r="K76" s="57" t="str">
        <f>_xlfn.IFNA(VLOOKUP(B76,PTR!$H$69:$K$93,3,FALSE),"")</f>
        <v/>
      </c>
      <c r="L76" s="57" t="str">
        <f>_xlfn.IFNA(VLOOKUP(B76,STG!$I$75:$L$98,3,FALSE),"")</f>
        <v/>
      </c>
      <c r="M76" s="57" t="str">
        <f>_xlfn.IFNA(VLOOKUP(C76,STG!$I$75:$L$98,3,FALSE),"")</f>
        <v/>
      </c>
      <c r="N76" s="57" t="str">
        <f>_xlfn.IFNA(VLOOKUP(B76,BKV!$H$65:$K$90,3,FALSE),"")</f>
        <v/>
      </c>
      <c r="O76" s="57" t="str">
        <f>_xlfn.IFNA(VLOOKUP(B76,BLV!$H$64:$K$86,3,FALSE),"")</f>
        <v/>
      </c>
      <c r="P76" s="57">
        <f>_xlfn.IFNA(VLOOKUP(B76,'Khr168'!$H$57:$K$80,3,FALSE),"")</f>
        <v>700</v>
      </c>
      <c r="Q76" s="57" t="str">
        <f>_xlfn.IFNA(VLOOKUP(B76,ASL!$H$64:$K$89,3,FALSE),"")</f>
        <v/>
      </c>
      <c r="R76" s="57">
        <f>_xlfn.IFNA(VLOOKUP(B76,'99cash'!$I$60:$L$81,3,FALSE),"")</f>
        <v>213100</v>
      </c>
      <c r="S76" s="57" t="str">
        <f>_xlfn.IFNA(VLOOKUP(B76,KTL!$H$65:$K$91,3,FALSE),"")</f>
        <v/>
      </c>
      <c r="T76" s="57" t="str">
        <f>_xlfn.IFNA(VLOOKUP(B76,SLG!$H$64:$K$81,3,FALSE),"")</f>
        <v/>
      </c>
      <c r="U76" s="57">
        <f>_xlfn.IFNA(VLOOKUP(B76,SST!$H$65:$K$88,3,FALSE),"")</f>
        <v>612800</v>
      </c>
      <c r="V76" s="57" t="str">
        <f>_xlfn.IFNA(VLOOKUP(B76,'ASY168'!$H$58:$K$80,3,FALSE),"")</f>
        <v/>
      </c>
      <c r="W76" s="58" t="str">
        <f>_xlfn.IFNA(VLOOKUP(B76,HO!$H$77:$K$93,3,FALSE),"")</f>
        <v/>
      </c>
    </row>
    <row r="77" spans="2:23" s="46" customFormat="1" outlineLevel="1">
      <c r="B77" s="67">
        <v>536512206</v>
      </c>
      <c r="C77" s="68" t="s">
        <v>149</v>
      </c>
      <c r="D77" s="64">
        <f t="shared" si="5"/>
        <v>684900</v>
      </c>
      <c r="E77" s="261" t="str">
        <f>_xlfn.IFNA(VLOOKUP(B77,MPT!$H$69:$K$98,3,FALSE),"")</f>
        <v/>
      </c>
      <c r="F77" s="261" t="str">
        <f>_xlfn.IFNA(VLOOKUP(B77,CHB!$H$71:$K$91,3,FALSE),"")</f>
        <v/>
      </c>
      <c r="G77" s="261" t="str">
        <f>_xlfn.IFNA(VLOOKUP(B77,SNK!$H$69:$K$96,3,FALSE),"")</f>
        <v/>
      </c>
      <c r="H77" s="261" t="str">
        <f>_xlfn.IFNA(VLOOKUP(B77,STR!$H$68:$K$92,3,FALSE),"")</f>
        <v/>
      </c>
      <c r="I77" s="261" t="str">
        <f>_xlfn.IFNA(VLOOKUP(B77,KPC!$H$73:$K$102,3,FALSE),"")</f>
        <v/>
      </c>
      <c r="J77" s="261">
        <f>_xlfn.IFNA(VLOOKUP(B77,SNL!$H$72:$K$95,3,FALSE),"")</f>
        <v>684900</v>
      </c>
      <c r="K77" s="261" t="str">
        <f>_xlfn.IFNA(VLOOKUP(B77,PTR!$H$69:$K$93,3,FALSE),"")</f>
        <v/>
      </c>
      <c r="L77" s="261" t="str">
        <f>_xlfn.IFNA(VLOOKUP(B77,STG!$I$75:$L$98,3,FALSE),"")</f>
        <v/>
      </c>
      <c r="M77" s="261" t="str">
        <f>_xlfn.IFNA(VLOOKUP(C77,STG!$I$75:$L$98,3,FALSE),"")</f>
        <v/>
      </c>
      <c r="N77" s="261" t="str">
        <f>_xlfn.IFNA(VLOOKUP(B77,BKV!$H$65:$K$90,3,FALSE),"")</f>
        <v/>
      </c>
      <c r="O77" s="261" t="str">
        <f>_xlfn.IFNA(VLOOKUP(B77,BLV!$H$64:$K$86,3,FALSE),"")</f>
        <v/>
      </c>
      <c r="P77" s="261" t="str">
        <f>_xlfn.IFNA(VLOOKUP(B77,'Khr168'!$H$57:$K$80,3,FALSE),"")</f>
        <v/>
      </c>
      <c r="Q77" s="261" t="str">
        <f>_xlfn.IFNA(VLOOKUP(B77,ASL!$H$64:$K$89,3,FALSE),"")</f>
        <v/>
      </c>
      <c r="R77" s="261" t="str">
        <f>_xlfn.IFNA(VLOOKUP(B77,'99cash'!$I$60:$L$81,3,FALSE),"")</f>
        <v/>
      </c>
      <c r="S77" s="261" t="str">
        <f>_xlfn.IFNA(VLOOKUP(B77,KTL!$H$65:$K$91,3,FALSE),"")</f>
        <v/>
      </c>
      <c r="T77" s="261" t="str">
        <f>_xlfn.IFNA(VLOOKUP(B77,SLG!$H$64:$K$81,3,FALSE),"")</f>
        <v/>
      </c>
      <c r="U77" s="261" t="str">
        <f>_xlfn.IFNA(VLOOKUP(B77,SST!$H$65:$K$88,3,FALSE),"")</f>
        <v/>
      </c>
      <c r="V77" s="261" t="str">
        <f>_xlfn.IFNA(VLOOKUP(B77,'ASY168'!$H$58:$K$80,3,FALSE),"")</f>
        <v/>
      </c>
      <c r="W77" s="262" t="str">
        <f>_xlfn.IFNA(VLOOKUP(B77,HO!$H$77:$K$93,3,FALSE),"")</f>
        <v/>
      </c>
    </row>
    <row r="78" spans="2:23" s="46" customFormat="1" outlineLevel="1">
      <c r="B78" s="67">
        <v>531111107</v>
      </c>
      <c r="C78" s="68" t="s">
        <v>176</v>
      </c>
      <c r="D78" s="64">
        <f t="shared" si="5"/>
        <v>18752600</v>
      </c>
      <c r="E78" s="57" t="str">
        <f>_xlfn.IFNA(VLOOKUP(B78,MPT!$H$69:$K$98,3,FALSE),"")</f>
        <v/>
      </c>
      <c r="F78" s="57" t="str">
        <f>_xlfn.IFNA(VLOOKUP(B78,CHB!$H$71:$K$91,3,FALSE),"")</f>
        <v/>
      </c>
      <c r="G78" s="57" t="str">
        <f>_xlfn.IFNA(VLOOKUP(B78,SNK!$H$69:$K$96,3,FALSE),"")</f>
        <v/>
      </c>
      <c r="H78" s="57" t="str">
        <f>_xlfn.IFNA(VLOOKUP(B78,STR!$H$68:$K$92,3,FALSE),"")</f>
        <v/>
      </c>
      <c r="I78" s="57" t="str">
        <f>_xlfn.IFNA(VLOOKUP(B78,KPC!$H$73:$K$102,3,FALSE),"")</f>
        <v/>
      </c>
      <c r="J78" s="57" t="str">
        <f>_xlfn.IFNA(VLOOKUP(B78,SNL!$H$72:$K$95,3,FALSE),"")</f>
        <v/>
      </c>
      <c r="K78" s="57" t="str">
        <f>_xlfn.IFNA(VLOOKUP(B78,PTR!$H$69:$K$93,3,FALSE),"")</f>
        <v/>
      </c>
      <c r="L78" s="57" t="str">
        <f>_xlfn.IFNA(VLOOKUP(B78,STG!$I$75:$L$98,3,FALSE),"")</f>
        <v/>
      </c>
      <c r="M78" s="57" t="str">
        <f>_xlfn.IFNA(VLOOKUP(C78,STG!$I$75:$L$98,3,FALSE),"")</f>
        <v/>
      </c>
      <c r="N78" s="57" t="str">
        <f>_xlfn.IFNA(VLOOKUP(B78,BKV!$H$65:$K$90,3,FALSE),"")</f>
        <v/>
      </c>
      <c r="O78" s="57" t="str">
        <f>_xlfn.IFNA(VLOOKUP(B78,BLV!$H$64:$K$86,3,FALSE),"")</f>
        <v/>
      </c>
      <c r="P78" s="57" t="str">
        <f>_xlfn.IFNA(VLOOKUP(B78,'Khr168'!$H$57:$K$80,3,FALSE),"")</f>
        <v/>
      </c>
      <c r="Q78" s="57" t="str">
        <f>_xlfn.IFNA(VLOOKUP(B78,ASL!$H$64:$K$89,3,FALSE),"")</f>
        <v/>
      </c>
      <c r="R78" s="57" t="str">
        <f>_xlfn.IFNA(VLOOKUP(B78,'99cash'!$I$60:$L$81,3,FALSE),"")</f>
        <v/>
      </c>
      <c r="S78" s="57" t="str">
        <f>_xlfn.IFNA(VLOOKUP(B78,KTL!$H$65:$K$91,3,FALSE),"")</f>
        <v/>
      </c>
      <c r="T78" s="57" t="str">
        <f>_xlfn.IFNA(VLOOKUP(B78,SLG!$H$64:$K$81,3,FALSE),"")</f>
        <v/>
      </c>
      <c r="U78" s="57" t="str">
        <f>_xlfn.IFNA(VLOOKUP(B78,SST!$H$65:$K$88,3,FALSE),"")</f>
        <v/>
      </c>
      <c r="V78" s="57">
        <f>_xlfn.IFNA(VLOOKUP(B78,'ASY168'!$H$58:$K$80,3,FALSE),"")</f>
        <v>18752600</v>
      </c>
      <c r="W78" s="58" t="str">
        <f>_xlfn.IFNA(VLOOKUP(B78,HO!$H$77:$K$93,3,FALSE),"")</f>
        <v/>
      </c>
    </row>
    <row r="79" spans="2:23" s="46" customFormat="1" outlineLevel="1">
      <c r="B79" s="67">
        <v>536913</v>
      </c>
      <c r="C79" s="68" t="s">
        <v>101</v>
      </c>
      <c r="D79" s="64">
        <f t="shared" si="5"/>
        <v>6258400</v>
      </c>
      <c r="E79" s="261" t="str">
        <f>_xlfn.IFNA(VLOOKUP(B79,MPT!$H$69:$K$98,3,FALSE),"")</f>
        <v/>
      </c>
      <c r="F79" s="261" t="str">
        <f>_xlfn.IFNA(VLOOKUP(B79,CHB!$H$71:$K$91,3,FALSE),"")</f>
        <v/>
      </c>
      <c r="G79" s="261" t="str">
        <f>_xlfn.IFNA(VLOOKUP(B79,SNK!$H$69:$K$96,3,FALSE),"")</f>
        <v/>
      </c>
      <c r="H79" s="261" t="str">
        <f>_xlfn.IFNA(VLOOKUP(B79,STR!$H$68:$K$92,3,FALSE),"")</f>
        <v/>
      </c>
      <c r="I79" s="261" t="str">
        <f>_xlfn.IFNA(VLOOKUP(B79,KPC!$H$73:$K$102,3,FALSE),"")</f>
        <v/>
      </c>
      <c r="J79" s="261" t="str">
        <f>_xlfn.IFNA(VLOOKUP(B79,SNL!$H$72:$K$95,3,FALSE),"")</f>
        <v/>
      </c>
      <c r="K79" s="261" t="str">
        <f>_xlfn.IFNA(VLOOKUP(B79,PTR!$H$69:$K$93,3,FALSE),"")</f>
        <v/>
      </c>
      <c r="L79" s="261" t="str">
        <f>_xlfn.IFNA(VLOOKUP(B79,STG!$I$75:$L$98,3,FALSE),"")</f>
        <v/>
      </c>
      <c r="M79" s="261" t="str">
        <f>_xlfn.IFNA(VLOOKUP(C79,STG!$I$75:$L$98,3,FALSE),"")</f>
        <v/>
      </c>
      <c r="N79" s="261" t="str">
        <f>_xlfn.IFNA(VLOOKUP(B79,BKV!$H$65:$K$90,3,FALSE),"")</f>
        <v/>
      </c>
      <c r="O79" s="261" t="str">
        <f>_xlfn.IFNA(VLOOKUP(B79,BLV!$H$64:$K$86,3,FALSE),"")</f>
        <v/>
      </c>
      <c r="P79" s="261" t="str">
        <f>_xlfn.IFNA(VLOOKUP(B79,'Khr168'!$H$57:$K$80,3,FALSE),"")</f>
        <v/>
      </c>
      <c r="Q79" s="261" t="str">
        <f>_xlfn.IFNA(VLOOKUP(B79,ASL!$H$64:$K$89,3,FALSE),"")</f>
        <v/>
      </c>
      <c r="R79" s="261" t="str">
        <f>_xlfn.IFNA(VLOOKUP(B79,'99cash'!$I$60:$L$81,3,FALSE),"")</f>
        <v/>
      </c>
      <c r="S79" s="261" t="str">
        <f>_xlfn.IFNA(VLOOKUP(B79,KTL!$H$65:$K$91,3,FALSE),"")</f>
        <v/>
      </c>
      <c r="T79" s="261" t="str">
        <f>_xlfn.IFNA(VLOOKUP(B79,SLG!$H$64:$K$81,3,FALSE),"")</f>
        <v/>
      </c>
      <c r="U79" s="261" t="str">
        <f>_xlfn.IFNA(VLOOKUP(B79,SST!$H$65:$K$88,3,FALSE),"")</f>
        <v/>
      </c>
      <c r="V79" s="261" t="str">
        <f>_xlfn.IFNA(VLOOKUP(B79,'ASY168'!$H$58:$K$80,3,FALSE),"")</f>
        <v/>
      </c>
      <c r="W79" s="262">
        <f>_xlfn.IFNA(VLOOKUP(B79,HO!$H$77:$K$93,3,FALSE),"")</f>
        <v>6258400</v>
      </c>
    </row>
    <row r="80" spans="2:23" s="46" customFormat="1" ht="14.4" outlineLevel="1" thickBot="1">
      <c r="B80" s="258">
        <v>536911</v>
      </c>
      <c r="C80" s="254" t="s">
        <v>100</v>
      </c>
      <c r="D80" s="206">
        <f t="shared" si="5"/>
        <v>1991800</v>
      </c>
      <c r="E80" s="207" t="str">
        <f>_xlfn.IFNA(VLOOKUP(B80,MPT!$H$69:$K$98,3,FALSE),"")</f>
        <v/>
      </c>
      <c r="F80" s="207">
        <f>_xlfn.IFNA(VLOOKUP(B80,CHB!$H$71:$K$91,3,FALSE),"")</f>
        <v>20000</v>
      </c>
      <c r="G80" s="207">
        <f>_xlfn.IFNA(VLOOKUP(B80,SNK!$H$69:$K$96,3,FALSE),"")</f>
        <v>8000</v>
      </c>
      <c r="H80" s="207" t="str">
        <f>_xlfn.IFNA(VLOOKUP(B80,STR!$H$68:$K$92,3,FALSE),"")</f>
        <v/>
      </c>
      <c r="I80" s="207">
        <f>_xlfn.IFNA(VLOOKUP(B80,KPC!$H$73:$K$102,3,FALSE),"")</f>
        <v>192100</v>
      </c>
      <c r="J80" s="207">
        <f>_xlfn.IFNA(VLOOKUP(B80,SNL!$H$72:$K$95,3,FALSE),"")</f>
        <v>1200000</v>
      </c>
      <c r="K80" s="207" t="str">
        <f>_xlfn.IFNA(VLOOKUP(B80,PTR!$H$69:$K$93,3,FALSE),"")</f>
        <v/>
      </c>
      <c r="L80" s="207">
        <f>_xlfn.IFNA(VLOOKUP(B80,STG!$I$75:$L$98,3,FALSE),"")</f>
        <v>3900</v>
      </c>
      <c r="M80" s="207" t="str">
        <f>_xlfn.IFNA(VLOOKUP(C80,STG!$I$75:$L$98,3,FALSE),"")</f>
        <v/>
      </c>
      <c r="N80" s="207">
        <f>_xlfn.IFNA(VLOOKUP(B80,BKV!$H$65:$K$90,3,FALSE),"")</f>
        <v>10000</v>
      </c>
      <c r="O80" s="207">
        <f>_xlfn.IFNA(VLOOKUP(B80,BLV!$H$64:$K$86,3,FALSE),"")</f>
        <v>2400</v>
      </c>
      <c r="P80" s="207">
        <f>_xlfn.IFNA(VLOOKUP(B80,'Khr168'!$H$57:$K$80,3,FALSE),"")</f>
        <v>136200</v>
      </c>
      <c r="Q80" s="207">
        <f>_xlfn.IFNA(VLOOKUP(B80,ASL!$H$64:$K$89,3,FALSE),"")</f>
        <v>19200</v>
      </c>
      <c r="R80" s="207" t="str">
        <f>_xlfn.IFNA(VLOOKUP(B80,'99cash'!$I$60:$L$81,3,FALSE),"")</f>
        <v/>
      </c>
      <c r="S80" s="207" t="str">
        <f>_xlfn.IFNA(VLOOKUP(B80,KTL!$H$65:$K$91,3,FALSE),"")</f>
        <v/>
      </c>
      <c r="T80" s="207" t="str">
        <f>_xlfn.IFNA(VLOOKUP(B80,SLG!$H$64:$K$81,3,FALSE),"")</f>
        <v/>
      </c>
      <c r="U80" s="207" t="str">
        <f>_xlfn.IFNA(VLOOKUP(B80,SST!$H$65:$K$88,3,FALSE),"")</f>
        <v/>
      </c>
      <c r="V80" s="207" t="str">
        <f>_xlfn.IFNA(VLOOKUP(B80,'ASY168'!$H$58:$K$80,3,FALSE),"")</f>
        <v/>
      </c>
      <c r="W80" s="208">
        <f>_xlfn.IFNA(VLOOKUP(B80,HO!$H$77:$K$93,3,FALSE),"")</f>
        <v>400000</v>
      </c>
    </row>
    <row r="81" spans="2:23" s="46" customFormat="1" ht="14.4" thickBot="1">
      <c r="B81" s="555" t="s">
        <v>103</v>
      </c>
      <c r="C81" s="556"/>
      <c r="D81" s="268">
        <f t="shared" si="5"/>
        <v>178090700</v>
      </c>
      <c r="E81" s="269">
        <f>SUM(E67:E80)</f>
        <v>3507000</v>
      </c>
      <c r="F81" s="269">
        <f t="shared" ref="F81:W81" si="6">SUM(F67:F80)</f>
        <v>6932300</v>
      </c>
      <c r="G81" s="269">
        <f t="shared" si="6"/>
        <v>6800500</v>
      </c>
      <c r="H81" s="269">
        <f t="shared" si="6"/>
        <v>13074400</v>
      </c>
      <c r="I81" s="269">
        <f t="shared" si="6"/>
        <v>12489500</v>
      </c>
      <c r="J81" s="269">
        <f t="shared" si="6"/>
        <v>14646000</v>
      </c>
      <c r="K81" s="269">
        <f t="shared" si="6"/>
        <v>9627000</v>
      </c>
      <c r="L81" s="269">
        <f t="shared" si="6"/>
        <v>11740100</v>
      </c>
      <c r="M81" s="269">
        <f t="shared" si="6"/>
        <v>0</v>
      </c>
      <c r="N81" s="269">
        <f t="shared" si="6"/>
        <v>14395900</v>
      </c>
      <c r="O81" s="269">
        <f t="shared" si="6"/>
        <v>8218500</v>
      </c>
      <c r="P81" s="269">
        <f t="shared" si="6"/>
        <v>6531800</v>
      </c>
      <c r="Q81" s="269">
        <f t="shared" si="6"/>
        <v>13499400</v>
      </c>
      <c r="R81" s="269">
        <f t="shared" si="6"/>
        <v>4377400</v>
      </c>
      <c r="S81" s="269">
        <f t="shared" si="6"/>
        <v>11250400</v>
      </c>
      <c r="T81" s="269">
        <f t="shared" si="6"/>
        <v>4792000</v>
      </c>
      <c r="U81" s="269">
        <f t="shared" si="6"/>
        <v>10785100</v>
      </c>
      <c r="V81" s="269">
        <f t="shared" si="6"/>
        <v>18760900</v>
      </c>
      <c r="W81" s="269">
        <f t="shared" si="6"/>
        <v>6662500</v>
      </c>
    </row>
    <row r="82" spans="2:23" s="46" customFormat="1" outlineLevel="1">
      <c r="B82" s="201">
        <v>631111101</v>
      </c>
      <c r="C82" s="202" t="s">
        <v>121</v>
      </c>
      <c r="D82" s="203">
        <f t="shared" si="5"/>
        <v>119049400</v>
      </c>
      <c r="E82" s="204">
        <f>_xlfn.IFNA(VLOOKUP(B82,MPT!$H$69:$K$98,3,FALSE),"")</f>
        <v>5720000</v>
      </c>
      <c r="F82" s="204">
        <f>_xlfn.IFNA(VLOOKUP(B82,CHB!$H$71:$K$91,3,FALSE),"")</f>
        <v>5725200</v>
      </c>
      <c r="G82" s="204">
        <f>_xlfn.IFNA(VLOOKUP(B82,SNK!$H$69:$K$96,3,FALSE),"")</f>
        <v>5221400</v>
      </c>
      <c r="H82" s="204">
        <f>_xlfn.IFNA(VLOOKUP(B82,STR!$H$68:$K$92,3,FALSE),"")</f>
        <v>9666100</v>
      </c>
      <c r="I82" s="204">
        <f>_xlfn.IFNA(VLOOKUP(B82,KPC!$H$73:$K$102,3,FALSE),"")</f>
        <v>10312900</v>
      </c>
      <c r="J82" s="204">
        <f>_xlfn.IFNA(VLOOKUP(B82,SNL!$H$72:$K$95,3,FALSE),"")</f>
        <v>8852900</v>
      </c>
      <c r="K82" s="204">
        <f>_xlfn.IFNA(VLOOKUP(B82,PTR!$H$69:$K$93,3,FALSE),"")</f>
        <v>8039800</v>
      </c>
      <c r="L82" s="204">
        <f>_xlfn.IFNA(VLOOKUP(B82,STG!$I$75:$L$98,3,FALSE),"")</f>
        <v>5236500</v>
      </c>
      <c r="M82" s="204" t="str">
        <f>_xlfn.IFNA(VLOOKUP(C82,STG!$I$75:$L$98,3,FALSE),"")</f>
        <v/>
      </c>
      <c r="N82" s="204">
        <f>_xlfn.IFNA(VLOOKUP(B82,BKV!$H$65:$K$90,3,FALSE),"")</f>
        <v>11426300</v>
      </c>
      <c r="O82" s="204">
        <f>_xlfn.IFNA(VLOOKUP(B82,BLV!$H$64:$K$86,3,FALSE),"")</f>
        <v>3999900</v>
      </c>
      <c r="P82" s="204">
        <f>_xlfn.IFNA(VLOOKUP(B82,'Khr168'!$H$57:$K$80,3,FALSE),"")</f>
        <v>5000000</v>
      </c>
      <c r="Q82" s="204">
        <f>_xlfn.IFNA(VLOOKUP(B82,ASL!$H$64:$K$89,3,FALSE),"")</f>
        <v>11419600</v>
      </c>
      <c r="R82" s="204">
        <f>_xlfn.IFNA(VLOOKUP(B82,'99cash'!$I$60:$L$81,3,FALSE),"")</f>
        <v>3786700</v>
      </c>
      <c r="S82" s="204">
        <f>_xlfn.IFNA(VLOOKUP(B82,KTL!$H$65:$K$91,3,FALSE),"")</f>
        <v>11055600</v>
      </c>
      <c r="T82" s="204">
        <f>_xlfn.IFNA(VLOOKUP(B82,SLG!$H$64:$K$81,3,FALSE),"")</f>
        <v>3413200</v>
      </c>
      <c r="U82" s="204">
        <f>_xlfn.IFNA(VLOOKUP(B82,SST!$H$65:$K$88,3,FALSE),"")</f>
        <v>4583300</v>
      </c>
      <c r="V82" s="204">
        <f>_xlfn.IFNA(VLOOKUP(B82,'ASY168'!$H$58:$K$80,3,FALSE),"")</f>
        <v>5590000</v>
      </c>
      <c r="W82" s="205" t="str">
        <f>_xlfn.IFNA(VLOOKUP(B82,HO!$H$77:$K$93,3,FALSE),"")</f>
        <v/>
      </c>
    </row>
    <row r="83" spans="2:23" s="46" customFormat="1" outlineLevel="1">
      <c r="B83" s="67">
        <v>631111107</v>
      </c>
      <c r="C83" s="68" t="s">
        <v>152</v>
      </c>
      <c r="D83" s="64">
        <f t="shared" si="5"/>
        <v>60000</v>
      </c>
      <c r="E83" s="261" t="str">
        <f>_xlfn.IFNA(VLOOKUP(B83,MPT!$H$69:$K$98,3,FALSE),"")</f>
        <v/>
      </c>
      <c r="F83" s="261" t="str">
        <f>_xlfn.IFNA(VLOOKUP(B83,CHB!$H$71:$K$91,3,FALSE),"")</f>
        <v/>
      </c>
      <c r="G83" s="261">
        <f>_xlfn.IFNA(VLOOKUP(B83,SNK!$H$69:$K$96,3,FALSE),"")</f>
        <v>60000</v>
      </c>
      <c r="H83" s="261" t="str">
        <f>_xlfn.IFNA(VLOOKUP(B83,STR!$H$68:$K$92,3,FALSE),"")</f>
        <v/>
      </c>
      <c r="I83" s="261" t="str">
        <f>_xlfn.IFNA(VLOOKUP(B83,KPC!$H$73:$K$102,3,FALSE),"")</f>
        <v/>
      </c>
      <c r="J83" s="261" t="str">
        <f>_xlfn.IFNA(VLOOKUP(B83,SNL!$H$72:$K$95,3,FALSE),"")</f>
        <v/>
      </c>
      <c r="K83" s="261" t="str">
        <f>_xlfn.IFNA(VLOOKUP(B83,PTR!$H$69:$K$93,3,FALSE),"")</f>
        <v/>
      </c>
      <c r="L83" s="261" t="str">
        <f>_xlfn.IFNA(VLOOKUP(B83,STG!$I$75:$L$98,3,FALSE),"")</f>
        <v/>
      </c>
      <c r="M83" s="261" t="str">
        <f>_xlfn.IFNA(VLOOKUP(C83,STG!$I$75:$L$98,3,FALSE),"")</f>
        <v/>
      </c>
      <c r="N83" s="261" t="str">
        <f>_xlfn.IFNA(VLOOKUP(B83,BKV!$H$65:$K$90,3,FALSE),"")</f>
        <v/>
      </c>
      <c r="O83" s="261" t="str">
        <f>_xlfn.IFNA(VLOOKUP(B83,BLV!$H$64:$K$86,3,FALSE),"")</f>
        <v/>
      </c>
      <c r="P83" s="261" t="str">
        <f>_xlfn.IFNA(VLOOKUP(B83,'Khr168'!$H$57:$K$80,3,FALSE),"")</f>
        <v/>
      </c>
      <c r="Q83" s="261" t="str">
        <f>_xlfn.IFNA(VLOOKUP(B83,ASL!$H$64:$K$89,3,FALSE),"")</f>
        <v/>
      </c>
      <c r="R83" s="261" t="str">
        <f>_xlfn.IFNA(VLOOKUP(B83,'99cash'!$I$60:$L$81,3,FALSE),"")</f>
        <v/>
      </c>
      <c r="S83" s="261" t="str">
        <f>_xlfn.IFNA(VLOOKUP(B83,KTL!$H$65:$K$91,3,FALSE),"")</f>
        <v/>
      </c>
      <c r="T83" s="261" t="str">
        <f>_xlfn.IFNA(VLOOKUP(B83,SLG!$H$64:$K$81,3,FALSE),"")</f>
        <v/>
      </c>
      <c r="U83" s="261" t="str">
        <f>_xlfn.IFNA(VLOOKUP(B83,SST!$H$65:$K$88,3,FALSE),"")</f>
        <v/>
      </c>
      <c r="V83" s="261" t="str">
        <f>_xlfn.IFNA(VLOOKUP(B83,'ASY168'!$H$58:$K$80,3,FALSE),"")</f>
        <v/>
      </c>
      <c r="W83" s="262" t="str">
        <f>_xlfn.IFNA(VLOOKUP(B83,HO!$H$77:$K$93,3,FALSE),"")</f>
        <v/>
      </c>
    </row>
    <row r="84" spans="2:23" s="46" customFormat="1" outlineLevel="1">
      <c r="B84" s="67">
        <v>636211103</v>
      </c>
      <c r="C84" s="68" t="s">
        <v>122</v>
      </c>
      <c r="D84" s="64">
        <f t="shared" si="5"/>
        <v>543780</v>
      </c>
      <c r="E84" s="57">
        <f>_xlfn.IFNA(VLOOKUP(B84,MPT!$H$69:$K$98,3,FALSE),"")</f>
        <v>60500</v>
      </c>
      <c r="F84" s="57" t="str">
        <f>_xlfn.IFNA(VLOOKUP(B84,CHB!$H$71:$K$91,3,FALSE),"")</f>
        <v/>
      </c>
      <c r="G84" s="57" t="str">
        <f>_xlfn.IFNA(VLOOKUP(B84,SNK!$H$69:$K$96,3,FALSE),"")</f>
        <v/>
      </c>
      <c r="H84" s="57">
        <f>_xlfn.IFNA(VLOOKUP(B84,STR!$H$68:$K$92,3,FALSE),"")</f>
        <v>60600</v>
      </c>
      <c r="I84" s="57">
        <f>_xlfn.IFNA(VLOOKUP(B84,KPC!$H$73:$K$102,3,FALSE),"")</f>
        <v>60700</v>
      </c>
      <c r="J84" s="57">
        <f>_xlfn.IFNA(VLOOKUP(B84,SNL!$H$72:$K$95,3,FALSE),"")</f>
        <v>60500</v>
      </c>
      <c r="K84" s="57" t="str">
        <f>_xlfn.IFNA(VLOOKUP(B84,PTR!$H$69:$K$93,3,FALSE),"")</f>
        <v/>
      </c>
      <c r="L84" s="57">
        <f>_xlfn.IFNA(VLOOKUP(B84,STG!$I$75:$L$98,3,FALSE),"")</f>
        <v>60000</v>
      </c>
      <c r="M84" s="57" t="str">
        <f>_xlfn.IFNA(VLOOKUP(C84,STG!$I$75:$L$98,3,FALSE),"")</f>
        <v/>
      </c>
      <c r="N84" s="57">
        <f>_xlfn.IFNA(VLOOKUP(B84,BKV!$H$65:$K$90,3,FALSE),"")</f>
        <v>60500</v>
      </c>
      <c r="O84" s="57">
        <f>_xlfn.IFNA(VLOOKUP(B84,BLV!$H$64:$K$86,3,FALSE),"")</f>
        <v>60500</v>
      </c>
      <c r="P84" s="57" t="str">
        <f>_xlfn.IFNA(VLOOKUP(B84,'Khr168'!$H$57:$K$80,3,FALSE),"")</f>
        <v/>
      </c>
      <c r="Q84" s="57" t="str">
        <f>_xlfn.IFNA(VLOOKUP(B84,ASL!$H$64:$K$89,3,FALSE),"")</f>
        <v/>
      </c>
      <c r="R84" s="57" t="str">
        <f>_xlfn.IFNA(VLOOKUP(B84,'99cash'!$I$60:$L$81,3,FALSE),"")</f>
        <v/>
      </c>
      <c r="S84" s="57">
        <f>_xlfn.IFNA(VLOOKUP(B84,KTL!$H$65:$K$91,3,FALSE),"")</f>
        <v>60000</v>
      </c>
      <c r="T84" s="57" t="str">
        <f>_xlfn.IFNA(VLOOKUP(B84,SLG!$H$64:$K$81,3,FALSE),"")</f>
        <v/>
      </c>
      <c r="U84" s="57" t="str">
        <f>_xlfn.IFNA(VLOOKUP(B84,SST!$H$65:$K$88,3,FALSE),"")</f>
        <v/>
      </c>
      <c r="V84" s="57">
        <f>_xlfn.IFNA(VLOOKUP(B84,'ASY168'!$H$58:$K$80,3,FALSE),"")</f>
        <v>60480</v>
      </c>
      <c r="W84" s="58" t="str">
        <f>_xlfn.IFNA(VLOOKUP(B84,HO!$H$77:$K$93,3,FALSE),"")</f>
        <v/>
      </c>
    </row>
    <row r="85" spans="2:23" s="46" customFormat="1" outlineLevel="1">
      <c r="B85" s="67">
        <v>633311101</v>
      </c>
      <c r="C85" s="68" t="s">
        <v>123</v>
      </c>
      <c r="D85" s="64">
        <f t="shared" si="5"/>
        <v>505700</v>
      </c>
      <c r="E85" s="261">
        <f>_xlfn.IFNA(VLOOKUP(B85,MPT!$H$69:$K$98,3,FALSE),"")</f>
        <v>1500</v>
      </c>
      <c r="F85" s="261">
        <f>_xlfn.IFNA(VLOOKUP(B85,CHB!$H$71:$K$91,3,FALSE),"")</f>
        <v>33000</v>
      </c>
      <c r="G85" s="261">
        <f>_xlfn.IFNA(VLOOKUP(B85,SNK!$H$69:$K$96,3,FALSE),"")</f>
        <v>31100</v>
      </c>
      <c r="H85" s="261">
        <f>_xlfn.IFNA(VLOOKUP(B85,STR!$H$68:$K$92,3,FALSE),"")</f>
        <v>40800</v>
      </c>
      <c r="I85" s="261">
        <f>_xlfn.IFNA(VLOOKUP(B85,KPC!$H$73:$K$102,3,FALSE),"")</f>
        <v>25600</v>
      </c>
      <c r="J85" s="261">
        <f>_xlfn.IFNA(VLOOKUP(B85,SNL!$H$72:$K$95,3,FALSE),"")</f>
        <v>45600</v>
      </c>
      <c r="K85" s="261">
        <f>_xlfn.IFNA(VLOOKUP(B85,PTR!$H$69:$K$93,3,FALSE),"")</f>
        <v>70800</v>
      </c>
      <c r="L85" s="261">
        <f>_xlfn.IFNA(VLOOKUP(B85,STG!$I$75:$L$98,3,FALSE),"")</f>
        <v>20000</v>
      </c>
      <c r="M85" s="261" t="str">
        <f>_xlfn.IFNA(VLOOKUP(C85,STG!$I$75:$L$98,3,FALSE),"")</f>
        <v/>
      </c>
      <c r="N85" s="261">
        <f>_xlfn.IFNA(VLOOKUP(B85,BKV!$H$65:$K$90,3,FALSE),"")</f>
        <v>49500</v>
      </c>
      <c r="O85" s="261">
        <f>_xlfn.IFNA(VLOOKUP(B85,BLV!$H$64:$K$86,3,FALSE),"")</f>
        <v>35700</v>
      </c>
      <c r="P85" s="261" t="str">
        <f>_xlfn.IFNA(VLOOKUP(B85,'Khr168'!$H$57:$K$80,3,FALSE),"")</f>
        <v/>
      </c>
      <c r="Q85" s="261">
        <f>_xlfn.IFNA(VLOOKUP(B85,ASL!$H$64:$K$89,3,FALSE),"")</f>
        <v>55500</v>
      </c>
      <c r="R85" s="261" t="str">
        <f>_xlfn.IFNA(VLOOKUP(B85,'99cash'!$I$60:$L$81,3,FALSE),"")</f>
        <v/>
      </c>
      <c r="S85" s="261">
        <f>_xlfn.IFNA(VLOOKUP(B85,KTL!$H$65:$K$91,3,FALSE),"")</f>
        <v>8100</v>
      </c>
      <c r="T85" s="261" t="str">
        <f>_xlfn.IFNA(VLOOKUP(B85,SLG!$H$64:$K$81,3,FALSE),"")</f>
        <v/>
      </c>
      <c r="U85" s="261" t="str">
        <f>_xlfn.IFNA(VLOOKUP(B85,SST!$H$65:$K$88,3,FALSE),"")</f>
        <v/>
      </c>
      <c r="V85" s="261">
        <f>_xlfn.IFNA(VLOOKUP(B85,'ASY168'!$H$58:$K$80,3,FALSE),"")</f>
        <v>88500</v>
      </c>
      <c r="W85" s="262" t="str">
        <f>_xlfn.IFNA(VLOOKUP(B85,HO!$H$77:$K$93,3,FALSE),"")</f>
        <v/>
      </c>
    </row>
    <row r="86" spans="2:23" s="46" customFormat="1" outlineLevel="1">
      <c r="B86" s="67">
        <v>637111106</v>
      </c>
      <c r="C86" s="68" t="s">
        <v>124</v>
      </c>
      <c r="D86" s="64">
        <f t="shared" si="5"/>
        <v>47000</v>
      </c>
      <c r="E86" s="57">
        <f>_xlfn.IFNA(VLOOKUP(B86,MPT!$H$69:$K$98,3,FALSE),"")</f>
        <v>32000</v>
      </c>
      <c r="F86" s="57" t="str">
        <f>_xlfn.IFNA(VLOOKUP(B86,CHB!$H$71:$K$91,3,FALSE),"")</f>
        <v/>
      </c>
      <c r="G86" s="57" t="str">
        <f>_xlfn.IFNA(VLOOKUP(B86,SNK!$H$69:$K$96,3,FALSE),"")</f>
        <v/>
      </c>
      <c r="H86" s="57" t="str">
        <f>_xlfn.IFNA(VLOOKUP(B86,STR!$H$68:$K$92,3,FALSE),"")</f>
        <v/>
      </c>
      <c r="I86" s="57">
        <f>_xlfn.IFNA(VLOOKUP(B86,KPC!$H$73:$K$102,3,FALSE),"")</f>
        <v>15000</v>
      </c>
      <c r="J86" s="57" t="str">
        <f>_xlfn.IFNA(VLOOKUP(B86,SNL!$H$72:$K$95,3,FALSE),"")</f>
        <v/>
      </c>
      <c r="K86" s="57" t="str">
        <f>_xlfn.IFNA(VLOOKUP(B86,PTR!$H$69:$K$93,3,FALSE),"")</f>
        <v/>
      </c>
      <c r="L86" s="57" t="str">
        <f>_xlfn.IFNA(VLOOKUP(B86,STG!$I$75:$L$98,3,FALSE),"")</f>
        <v/>
      </c>
      <c r="M86" s="57" t="str">
        <f>_xlfn.IFNA(VLOOKUP(C86,STG!$I$75:$L$98,3,FALSE),"")</f>
        <v/>
      </c>
      <c r="N86" s="57" t="str">
        <f>_xlfn.IFNA(VLOOKUP(B86,BKV!$H$65:$K$90,3,FALSE),"")</f>
        <v/>
      </c>
      <c r="O86" s="57" t="str">
        <f>_xlfn.IFNA(VLOOKUP(B86,BLV!$H$64:$K$86,3,FALSE),"")</f>
        <v/>
      </c>
      <c r="P86" s="57" t="str">
        <f>_xlfn.IFNA(VLOOKUP(B86,'Khr168'!$H$57:$K$80,3,FALSE),"")</f>
        <v/>
      </c>
      <c r="Q86" s="57" t="str">
        <f>_xlfn.IFNA(VLOOKUP(B86,ASL!$H$64:$K$89,3,FALSE),"")</f>
        <v/>
      </c>
      <c r="R86" s="57" t="str">
        <f>_xlfn.IFNA(VLOOKUP(B86,'99cash'!$I$60:$L$81,3,FALSE),"")</f>
        <v/>
      </c>
      <c r="S86" s="57" t="str">
        <f>_xlfn.IFNA(VLOOKUP(B86,KTL!$H$65:$K$91,3,FALSE),"")</f>
        <v/>
      </c>
      <c r="T86" s="57" t="str">
        <f>_xlfn.IFNA(VLOOKUP(B86,SLG!$H$64:$K$81,3,FALSE),"")</f>
        <v/>
      </c>
      <c r="U86" s="57" t="str">
        <f>_xlfn.IFNA(VLOOKUP(B86,SST!$H$65:$K$88,3,FALSE),"")</f>
        <v/>
      </c>
      <c r="V86" s="57" t="str">
        <f>_xlfn.IFNA(VLOOKUP(B86,'ASY168'!$H$58:$K$80,3,FALSE),"")</f>
        <v/>
      </c>
      <c r="W86" s="58" t="str">
        <f>_xlfn.IFNA(VLOOKUP(B86,HO!$H$77:$K$93,3,FALSE),"")</f>
        <v/>
      </c>
    </row>
    <row r="87" spans="2:23" s="46" customFormat="1" outlineLevel="1">
      <c r="B87" s="67">
        <v>637111102</v>
      </c>
      <c r="C87" s="68" t="s">
        <v>151</v>
      </c>
      <c r="D87" s="64">
        <f t="shared" si="5"/>
        <v>40000</v>
      </c>
      <c r="E87" s="261" t="str">
        <f>_xlfn.IFNA(VLOOKUP(B87,MPT!$H$69:$K$98,3,FALSE),"")</f>
        <v/>
      </c>
      <c r="F87" s="261" t="str">
        <f>_xlfn.IFNA(VLOOKUP(B87,CHB!$H$71:$K$91,3,FALSE),"")</f>
        <v/>
      </c>
      <c r="G87" s="261">
        <f>_xlfn.IFNA(VLOOKUP(B87,SNK!$H$69:$K$96,3,FALSE),"")</f>
        <v>40000</v>
      </c>
      <c r="H87" s="261" t="str">
        <f>_xlfn.IFNA(VLOOKUP(B87,STR!$H$68:$K$92,3,FALSE),"")</f>
        <v/>
      </c>
      <c r="I87" s="261" t="str">
        <f>_xlfn.IFNA(VLOOKUP(B87,KPC!$H$73:$K$102,3,FALSE),"")</f>
        <v/>
      </c>
      <c r="J87" s="261" t="str">
        <f>_xlfn.IFNA(VLOOKUP(B87,SNL!$H$72:$K$95,3,FALSE),"")</f>
        <v/>
      </c>
      <c r="K87" s="261" t="str">
        <f>_xlfn.IFNA(VLOOKUP(B87,PTR!$H$69:$K$93,3,FALSE),"")</f>
        <v/>
      </c>
      <c r="L87" s="261" t="str">
        <f>_xlfn.IFNA(VLOOKUP(B87,STG!$I$75:$L$98,3,FALSE),"")</f>
        <v/>
      </c>
      <c r="M87" s="261" t="str">
        <f>_xlfn.IFNA(VLOOKUP(C87,STG!$I$75:$L$98,3,FALSE),"")</f>
        <v/>
      </c>
      <c r="N87" s="261" t="str">
        <f>_xlfn.IFNA(VLOOKUP(B87,BKV!$H$65:$K$90,3,FALSE),"")</f>
        <v/>
      </c>
      <c r="O87" s="261" t="str">
        <f>_xlfn.IFNA(VLOOKUP(B87,BLV!$H$64:$K$86,3,FALSE),"")</f>
        <v/>
      </c>
      <c r="P87" s="261" t="str">
        <f>_xlfn.IFNA(VLOOKUP(B87,'Khr168'!$H$57:$K$80,3,FALSE),"")</f>
        <v/>
      </c>
      <c r="Q87" s="261" t="str">
        <f>_xlfn.IFNA(VLOOKUP(B87,ASL!$H$64:$K$89,3,FALSE),"")</f>
        <v/>
      </c>
      <c r="R87" s="261" t="str">
        <f>_xlfn.IFNA(VLOOKUP(B87,'99cash'!$I$60:$L$81,3,FALSE),"")</f>
        <v/>
      </c>
      <c r="S87" s="261" t="str">
        <f>_xlfn.IFNA(VLOOKUP(B87,KTL!$H$65:$K$91,3,FALSE),"")</f>
        <v/>
      </c>
      <c r="T87" s="261" t="str">
        <f>_xlfn.IFNA(VLOOKUP(B87,SLG!$H$64:$K$81,3,FALSE),"")</f>
        <v/>
      </c>
      <c r="U87" s="261" t="str">
        <f>_xlfn.IFNA(VLOOKUP(B87,SST!$H$65:$K$88,3,FALSE),"")</f>
        <v/>
      </c>
      <c r="V87" s="261" t="str">
        <f>_xlfn.IFNA(VLOOKUP(B87,'ASY168'!$H$58:$K$80,3,FALSE),"")</f>
        <v/>
      </c>
      <c r="W87" s="262" t="str">
        <f>_xlfn.IFNA(VLOOKUP(B87,HO!$H$77:$K$93,3,FALSE),"")</f>
        <v/>
      </c>
    </row>
    <row r="88" spans="2:23" s="46" customFormat="1" outlineLevel="1">
      <c r="B88" s="67">
        <v>633311102</v>
      </c>
      <c r="C88" s="68" t="s">
        <v>125</v>
      </c>
      <c r="D88" s="64">
        <f t="shared" si="5"/>
        <v>97000</v>
      </c>
      <c r="E88" s="57">
        <f>_xlfn.IFNA(VLOOKUP(B88,MPT!$H$69:$K$98,3,FALSE),"")</f>
        <v>2900</v>
      </c>
      <c r="F88" s="57" t="str">
        <f>_xlfn.IFNA(VLOOKUP(B88,CHB!$H$71:$K$91,3,FALSE),"")</f>
        <v/>
      </c>
      <c r="G88" s="57" t="str">
        <f>_xlfn.IFNA(VLOOKUP(B88,SNK!$H$69:$K$96,3,FALSE),"")</f>
        <v/>
      </c>
      <c r="H88" s="57">
        <f>_xlfn.IFNA(VLOOKUP(B88,STR!$H$68:$K$92,3,FALSE),"")</f>
        <v>23800</v>
      </c>
      <c r="I88" s="57">
        <f>_xlfn.IFNA(VLOOKUP(B88,KPC!$H$73:$K$102,3,FALSE),"")</f>
        <v>20000</v>
      </c>
      <c r="J88" s="57">
        <f>_xlfn.IFNA(VLOOKUP(B88,SNL!$H$72:$K$95,3,FALSE),"")</f>
        <v>9800</v>
      </c>
      <c r="K88" s="57" t="str">
        <f>_xlfn.IFNA(VLOOKUP(B88,PTR!$H$69:$K$93,3,FALSE),"")</f>
        <v/>
      </c>
      <c r="L88" s="57">
        <f>_xlfn.IFNA(VLOOKUP(B88,STG!$I$75:$L$98,3,FALSE),"")</f>
        <v>10000</v>
      </c>
      <c r="M88" s="57" t="str">
        <f>_xlfn.IFNA(VLOOKUP(C88,STG!$I$75:$L$98,3,FALSE),"")</f>
        <v/>
      </c>
      <c r="N88" s="57">
        <f>_xlfn.IFNA(VLOOKUP(B88,BKV!$H$65:$K$90,3,FALSE),"")</f>
        <v>14200</v>
      </c>
      <c r="O88" s="57" t="str">
        <f>_xlfn.IFNA(VLOOKUP(B88,BLV!$H$64:$K$86,3,FALSE),"")</f>
        <v/>
      </c>
      <c r="P88" s="57" t="str">
        <f>_xlfn.IFNA(VLOOKUP(B88,'Khr168'!$H$57:$K$80,3,FALSE),"")</f>
        <v/>
      </c>
      <c r="Q88" s="57">
        <f>_xlfn.IFNA(VLOOKUP(B88,ASL!$H$64:$K$89,3,FALSE),"")</f>
        <v>7900</v>
      </c>
      <c r="R88" s="57" t="str">
        <f>_xlfn.IFNA(VLOOKUP(B88,'99cash'!$I$60:$L$81,3,FALSE),"")</f>
        <v/>
      </c>
      <c r="S88" s="57">
        <f>_xlfn.IFNA(VLOOKUP(B88,KTL!$H$65:$K$91,3,FALSE),"")</f>
        <v>5400</v>
      </c>
      <c r="T88" s="57" t="str">
        <f>_xlfn.IFNA(VLOOKUP(B88,SLG!$H$64:$K$81,3,FALSE),"")</f>
        <v/>
      </c>
      <c r="U88" s="57">
        <f>_xlfn.IFNA(VLOOKUP(B88,SST!$H$65:$K$88,3,FALSE),"")</f>
        <v>3000</v>
      </c>
      <c r="V88" s="57" t="str">
        <f>_xlfn.IFNA(VLOOKUP(B88,'ASY168'!$H$58:$K$80,3,FALSE),"")</f>
        <v/>
      </c>
      <c r="W88" s="58" t="str">
        <f>_xlfn.IFNA(VLOOKUP(B88,HO!$H$77:$K$93,3,FALSE),"")</f>
        <v/>
      </c>
    </row>
    <row r="89" spans="2:23" s="46" customFormat="1" outlineLevel="1">
      <c r="B89" s="67">
        <v>634311102</v>
      </c>
      <c r="C89" s="68" t="s">
        <v>126</v>
      </c>
      <c r="D89" s="64">
        <f t="shared" si="5"/>
        <v>2000000</v>
      </c>
      <c r="E89" s="261">
        <f>_xlfn.IFNA(VLOOKUP(B89,MPT!$H$69:$K$98,3,FALSE),"")</f>
        <v>1200000</v>
      </c>
      <c r="F89" s="261" t="str">
        <f>_xlfn.IFNA(VLOOKUP(B89,CHB!$H$71:$K$91,3,FALSE),"")</f>
        <v/>
      </c>
      <c r="G89" s="261" t="str">
        <f>_xlfn.IFNA(VLOOKUP(B89,SNK!$H$69:$K$96,3,FALSE),"")</f>
        <v/>
      </c>
      <c r="H89" s="261" t="str">
        <f>_xlfn.IFNA(VLOOKUP(B89,STR!$H$68:$K$92,3,FALSE),"")</f>
        <v/>
      </c>
      <c r="I89" s="261" t="str">
        <f>_xlfn.IFNA(VLOOKUP(B89,KPC!$H$73:$K$102,3,FALSE),"")</f>
        <v/>
      </c>
      <c r="J89" s="261" t="str">
        <f>_xlfn.IFNA(VLOOKUP(B89,SNL!$H$72:$K$95,3,FALSE),"")</f>
        <v/>
      </c>
      <c r="K89" s="261" t="str">
        <f>_xlfn.IFNA(VLOOKUP(B89,PTR!$H$69:$K$93,3,FALSE),"")</f>
        <v/>
      </c>
      <c r="L89" s="261" t="str">
        <f>_xlfn.IFNA(VLOOKUP(B89,STG!$I$75:$L$98,3,FALSE),"")</f>
        <v/>
      </c>
      <c r="M89" s="261" t="str">
        <f>_xlfn.IFNA(VLOOKUP(C89,STG!$I$75:$L$98,3,FALSE),"")</f>
        <v/>
      </c>
      <c r="N89" s="261" t="str">
        <f>_xlfn.IFNA(VLOOKUP(B89,BKV!$H$65:$K$90,3,FALSE),"")</f>
        <v/>
      </c>
      <c r="O89" s="261" t="str">
        <f>_xlfn.IFNA(VLOOKUP(B89,BLV!$H$64:$K$86,3,FALSE),"")</f>
        <v/>
      </c>
      <c r="P89" s="261" t="str">
        <f>_xlfn.IFNA(VLOOKUP(B89,'Khr168'!$H$57:$K$80,3,FALSE),"")</f>
        <v/>
      </c>
      <c r="Q89" s="261" t="str">
        <f>_xlfn.IFNA(VLOOKUP(B89,ASL!$H$64:$K$89,3,FALSE),"")</f>
        <v/>
      </c>
      <c r="R89" s="261">
        <f>_xlfn.IFNA(VLOOKUP(B89,'99cash'!$I$60:$L$81,3,FALSE),"")</f>
        <v>400000</v>
      </c>
      <c r="S89" s="261" t="str">
        <f>_xlfn.IFNA(VLOOKUP(B89,KTL!$H$65:$K$91,3,FALSE),"")</f>
        <v/>
      </c>
      <c r="T89" s="261" t="str">
        <f>_xlfn.IFNA(VLOOKUP(B89,SLG!$H$64:$K$81,3,FALSE),"")</f>
        <v/>
      </c>
      <c r="U89" s="261" t="str">
        <f>_xlfn.IFNA(VLOOKUP(B89,SST!$H$65:$K$88,3,FALSE),"")</f>
        <v/>
      </c>
      <c r="V89" s="261">
        <f>_xlfn.IFNA(VLOOKUP(B89,'ASY168'!$H$58:$K$80,3,FALSE),"")</f>
        <v>400000</v>
      </c>
      <c r="W89" s="262" t="str">
        <f>_xlfn.IFNA(VLOOKUP(B89,HO!$H$77:$K$93,3,FALSE),"")</f>
        <v/>
      </c>
    </row>
    <row r="90" spans="2:23" s="46" customFormat="1" outlineLevel="1">
      <c r="B90" s="67">
        <v>634211104</v>
      </c>
      <c r="C90" s="68" t="s">
        <v>165</v>
      </c>
      <c r="D90" s="64">
        <f t="shared" si="5"/>
        <v>120000</v>
      </c>
      <c r="E90" s="57" t="str">
        <f>_xlfn.IFNA(VLOOKUP(B90,MPT!$H$69:$K$98,3,FALSE),"")</f>
        <v/>
      </c>
      <c r="F90" s="57" t="str">
        <f>_xlfn.IFNA(VLOOKUP(B90,CHB!$H$71:$K$91,3,FALSE),"")</f>
        <v/>
      </c>
      <c r="G90" s="57" t="str">
        <f>_xlfn.IFNA(VLOOKUP(B90,SNK!$H$69:$K$96,3,FALSE),"")</f>
        <v/>
      </c>
      <c r="H90" s="57" t="str">
        <f>_xlfn.IFNA(VLOOKUP(B90,STR!$H$68:$K$92,3,FALSE),"")</f>
        <v/>
      </c>
      <c r="I90" s="57" t="str">
        <f>_xlfn.IFNA(VLOOKUP(B90,KPC!$H$73:$K$102,3,FALSE),"")</f>
        <v/>
      </c>
      <c r="J90" s="57" t="str">
        <f>_xlfn.IFNA(VLOOKUP(B90,SNL!$H$72:$K$95,3,FALSE),"")</f>
        <v/>
      </c>
      <c r="K90" s="57" t="str">
        <f>_xlfn.IFNA(VLOOKUP(B90,PTR!$H$69:$K$93,3,FALSE),"")</f>
        <v/>
      </c>
      <c r="L90" s="57" t="str">
        <f>_xlfn.IFNA(VLOOKUP(B90,STG!$I$75:$L$98,3,FALSE),"")</f>
        <v/>
      </c>
      <c r="M90" s="57" t="str">
        <f>_xlfn.IFNA(VLOOKUP(C90,STG!$I$75:$L$98,3,FALSE),"")</f>
        <v/>
      </c>
      <c r="N90" s="57" t="str">
        <f>_xlfn.IFNA(VLOOKUP(B90,BKV!$H$65:$K$90,3,FALSE),"")</f>
        <v/>
      </c>
      <c r="O90" s="57" t="str">
        <f>_xlfn.IFNA(VLOOKUP(B90,BLV!$H$64:$K$86,3,FALSE),"")</f>
        <v/>
      </c>
      <c r="P90" s="57">
        <f>_xlfn.IFNA(VLOOKUP(B90,'Khr168'!$H$57:$K$80,3,FALSE),"")</f>
        <v>120000</v>
      </c>
      <c r="Q90" s="57" t="str">
        <f>_xlfn.IFNA(VLOOKUP(B90,ASL!$H$64:$K$89,3,FALSE),"")</f>
        <v/>
      </c>
      <c r="R90" s="57" t="str">
        <f>_xlfn.IFNA(VLOOKUP(B90,'99cash'!$I$60:$L$81,3,FALSE),"")</f>
        <v/>
      </c>
      <c r="S90" s="57" t="str">
        <f>_xlfn.IFNA(VLOOKUP(B90,KTL!$H$65:$K$91,3,FALSE),"")</f>
        <v/>
      </c>
      <c r="T90" s="57" t="str">
        <f>_xlfn.IFNA(VLOOKUP(B90,SLG!$H$64:$K$81,3,FALSE),"")</f>
        <v/>
      </c>
      <c r="U90" s="57" t="str">
        <f>_xlfn.IFNA(VLOOKUP(B90,SST!$H$65:$K$88,3,FALSE),"")</f>
        <v/>
      </c>
      <c r="V90" s="57" t="str">
        <f>_xlfn.IFNA(VLOOKUP(B90,'ASY168'!$H$58:$K$80,3,FALSE),"")</f>
        <v/>
      </c>
      <c r="W90" s="58" t="str">
        <f>_xlfn.IFNA(VLOOKUP(B90,HO!$H$77:$K$93,3,FALSE),"")</f>
        <v/>
      </c>
    </row>
    <row r="91" spans="2:23" s="46" customFormat="1" outlineLevel="1">
      <c r="B91" s="67">
        <v>634231103</v>
      </c>
      <c r="C91" s="68" t="s">
        <v>166</v>
      </c>
      <c r="D91" s="64">
        <f t="shared" si="5"/>
        <v>2010000</v>
      </c>
      <c r="E91" s="261" t="str">
        <f>_xlfn.IFNA(VLOOKUP(B91,MPT!$H$69:$K$98,3,FALSE),"")</f>
        <v/>
      </c>
      <c r="F91" s="261" t="str">
        <f>_xlfn.IFNA(VLOOKUP(B91,CHB!$H$71:$K$91,3,FALSE),"")</f>
        <v/>
      </c>
      <c r="G91" s="261" t="str">
        <f>_xlfn.IFNA(VLOOKUP(B91,SNK!$H$69:$K$96,3,FALSE),"")</f>
        <v/>
      </c>
      <c r="H91" s="261" t="str">
        <f>_xlfn.IFNA(VLOOKUP(B91,STR!$H$68:$K$92,3,FALSE),"")</f>
        <v/>
      </c>
      <c r="I91" s="261" t="str">
        <f>_xlfn.IFNA(VLOOKUP(B91,KPC!$H$73:$K$102,3,FALSE),"")</f>
        <v/>
      </c>
      <c r="J91" s="261" t="str">
        <f>_xlfn.IFNA(VLOOKUP(B91,SNL!$H$72:$K$95,3,FALSE),"")</f>
        <v/>
      </c>
      <c r="K91" s="261" t="str">
        <f>_xlfn.IFNA(VLOOKUP(B91,PTR!$H$69:$K$93,3,FALSE),"")</f>
        <v/>
      </c>
      <c r="L91" s="261" t="str">
        <f>_xlfn.IFNA(VLOOKUP(B91,STG!$I$75:$L$98,3,FALSE),"")</f>
        <v/>
      </c>
      <c r="M91" s="261" t="str">
        <f>_xlfn.IFNA(VLOOKUP(C91,STG!$I$75:$L$98,3,FALSE),"")</f>
        <v/>
      </c>
      <c r="N91" s="261" t="str">
        <f>_xlfn.IFNA(VLOOKUP(B91,BKV!$H$65:$K$90,3,FALSE),"")</f>
        <v/>
      </c>
      <c r="O91" s="261" t="str">
        <f>_xlfn.IFNA(VLOOKUP(B91,BLV!$H$64:$K$86,3,FALSE),"")</f>
        <v/>
      </c>
      <c r="P91" s="261">
        <f>_xlfn.IFNA(VLOOKUP(B91,'Khr168'!$H$57:$K$80,3,FALSE),"")</f>
        <v>2010000</v>
      </c>
      <c r="Q91" s="261" t="str">
        <f>_xlfn.IFNA(VLOOKUP(B91,ASL!$H$64:$K$89,3,FALSE),"")</f>
        <v/>
      </c>
      <c r="R91" s="261" t="str">
        <f>_xlfn.IFNA(VLOOKUP(B91,'99cash'!$I$60:$L$81,3,FALSE),"")</f>
        <v/>
      </c>
      <c r="S91" s="261" t="str">
        <f>_xlfn.IFNA(VLOOKUP(B91,KTL!$H$65:$K$91,3,FALSE),"")</f>
        <v/>
      </c>
      <c r="T91" s="261" t="str">
        <f>_xlfn.IFNA(VLOOKUP(B91,SLG!$H$64:$K$81,3,FALSE),"")</f>
        <v/>
      </c>
      <c r="U91" s="261" t="str">
        <f>_xlfn.IFNA(VLOOKUP(B91,SST!$H$65:$K$88,3,FALSE),"")</f>
        <v/>
      </c>
      <c r="V91" s="261" t="str">
        <f>_xlfn.IFNA(VLOOKUP(B91,'ASY168'!$H$58:$K$80,3,FALSE),"")</f>
        <v/>
      </c>
      <c r="W91" s="262" t="str">
        <f>_xlfn.IFNA(VLOOKUP(B91,HO!$H$77:$K$93,3,FALSE),"")</f>
        <v/>
      </c>
    </row>
    <row r="92" spans="2:23" s="46" customFormat="1" outlineLevel="1">
      <c r="B92" s="67">
        <v>645211101</v>
      </c>
      <c r="C92" s="68" t="s">
        <v>127</v>
      </c>
      <c r="D92" s="64">
        <f t="shared" si="5"/>
        <v>285505</v>
      </c>
      <c r="E92" s="57">
        <f>_xlfn.IFNA(VLOOKUP(B92,MPT!$H$69:$K$98,3,FALSE),"")</f>
        <v>24734</v>
      </c>
      <c r="F92" s="57" t="str">
        <f>_xlfn.IFNA(VLOOKUP(B92,CHB!$H$71:$K$91,3,FALSE),"")</f>
        <v/>
      </c>
      <c r="G92" s="57" t="str">
        <f>_xlfn.IFNA(VLOOKUP(B92,SNK!$H$69:$K$96,3,FALSE),"")</f>
        <v/>
      </c>
      <c r="H92" s="57" t="str">
        <f>_xlfn.IFNA(VLOOKUP(B92,STR!$H$68:$K$92,3,FALSE),"")</f>
        <v/>
      </c>
      <c r="I92" s="57" t="str">
        <f>_xlfn.IFNA(VLOOKUP(B92,KPC!$H$73:$K$102,3,FALSE),"")</f>
        <v/>
      </c>
      <c r="J92" s="57" t="str">
        <f>_xlfn.IFNA(VLOOKUP(B92,SNL!$H$72:$K$95,3,FALSE),"")</f>
        <v/>
      </c>
      <c r="K92" s="57" t="str">
        <f>_xlfn.IFNA(VLOOKUP(B92,PTR!$H$69:$K$93,3,FALSE),"")</f>
        <v/>
      </c>
      <c r="L92" s="57" t="str">
        <f>_xlfn.IFNA(VLOOKUP(B92,STG!$I$75:$L$98,3,FALSE),"")</f>
        <v/>
      </c>
      <c r="M92" s="57" t="str">
        <f>_xlfn.IFNA(VLOOKUP(C92,STG!$I$75:$L$98,3,FALSE),"")</f>
        <v/>
      </c>
      <c r="N92" s="57" t="str">
        <f>_xlfn.IFNA(VLOOKUP(B92,BKV!$H$65:$K$90,3,FALSE),"")</f>
        <v/>
      </c>
      <c r="O92" s="57" t="str">
        <f>_xlfn.IFNA(VLOOKUP(B92,BLV!$H$64:$K$86,3,FALSE),"")</f>
        <v/>
      </c>
      <c r="P92" s="57">
        <f>_xlfn.IFNA(VLOOKUP(B92,'Khr168'!$H$57:$K$80,3,FALSE),"")</f>
        <v>10146</v>
      </c>
      <c r="Q92" s="57" t="str">
        <f>_xlfn.IFNA(VLOOKUP(B92,ASL!$H$64:$K$89,3,FALSE),"")</f>
        <v/>
      </c>
      <c r="R92" s="57">
        <f>_xlfn.IFNA(VLOOKUP(B92,'99cash'!$I$60:$L$81,3,FALSE),"")</f>
        <v>14429</v>
      </c>
      <c r="S92" s="57" t="str">
        <f>_xlfn.IFNA(VLOOKUP(B92,KTL!$H$65:$K$91,3,FALSE),"")</f>
        <v/>
      </c>
      <c r="T92" s="57" t="str">
        <f>_xlfn.IFNA(VLOOKUP(B92,SLG!$H$64:$K$81,3,FALSE),"")</f>
        <v/>
      </c>
      <c r="U92" s="57" t="str">
        <f>_xlfn.IFNA(VLOOKUP(B92,SST!$H$65:$K$88,3,FALSE),"")</f>
        <v/>
      </c>
      <c r="V92" s="57">
        <f>_xlfn.IFNA(VLOOKUP(B92,'ASY168'!$H$58:$K$80,3,FALSE),"")</f>
        <v>236196</v>
      </c>
      <c r="W92" s="58" t="str">
        <f>_xlfn.IFNA(VLOOKUP(B92,HO!$H$77:$K$93,3,FALSE),"")</f>
        <v/>
      </c>
    </row>
    <row r="93" spans="2:23" s="46" customFormat="1" outlineLevel="1">
      <c r="B93" s="67">
        <v>634211101</v>
      </c>
      <c r="C93" s="68" t="s">
        <v>109</v>
      </c>
      <c r="D93" s="64">
        <f t="shared" si="5"/>
        <v>730471</v>
      </c>
      <c r="E93" s="261">
        <f>_xlfn.IFNA(VLOOKUP(B93,MPT!$H$69:$K$98,3,FALSE),"")</f>
        <v>18000</v>
      </c>
      <c r="F93" s="261">
        <f>_xlfn.IFNA(VLOOKUP(B93,CHB!$H$71:$K$91,3,FALSE),"")</f>
        <v>18000</v>
      </c>
      <c r="G93" s="261">
        <f>_xlfn.IFNA(VLOOKUP(B93,SNK!$H$69:$K$96,3,FALSE),"")</f>
        <v>18000</v>
      </c>
      <c r="H93" s="261">
        <f>_xlfn.IFNA(VLOOKUP(B93,STR!$H$68:$K$92,3,FALSE),"")</f>
        <v>18000</v>
      </c>
      <c r="I93" s="261">
        <f>_xlfn.IFNA(VLOOKUP(B93,KPC!$H$73:$K$102,3,FALSE),"")</f>
        <v>18000</v>
      </c>
      <c r="J93" s="261">
        <f>_xlfn.IFNA(VLOOKUP(B93,SNL!$H$72:$K$95,3,FALSE),"")</f>
        <v>18000</v>
      </c>
      <c r="K93" s="261">
        <f>_xlfn.IFNA(VLOOKUP(B93,PTR!$H$69:$K$93,3,FALSE),"")</f>
        <v>18000</v>
      </c>
      <c r="L93" s="261">
        <f>_xlfn.IFNA(VLOOKUP(B93,STG!$I$75:$L$98,3,FALSE),"")</f>
        <v>18000</v>
      </c>
      <c r="M93" s="261" t="str">
        <f>_xlfn.IFNA(VLOOKUP(C93,STG!$I$75:$L$98,3,FALSE),"")</f>
        <v/>
      </c>
      <c r="N93" s="261">
        <f>_xlfn.IFNA(VLOOKUP(B93,BKV!$H$65:$K$90,3,FALSE),"")</f>
        <v>18000</v>
      </c>
      <c r="O93" s="261">
        <f>_xlfn.IFNA(VLOOKUP(B93,BLV!$H$64:$K$86,3,FALSE),"")</f>
        <v>18000</v>
      </c>
      <c r="P93" s="261">
        <f>_xlfn.IFNA(VLOOKUP(B93,'Khr168'!$H$57:$K$80,3,FALSE),"")</f>
        <v>18000</v>
      </c>
      <c r="Q93" s="261">
        <f>_xlfn.IFNA(VLOOKUP(B93,ASL!$H$64:$K$89,3,FALSE),"")</f>
        <v>18000</v>
      </c>
      <c r="R93" s="261">
        <f>_xlfn.IFNA(VLOOKUP(B93,'99cash'!$I$60:$L$81,3,FALSE),"")</f>
        <v>18000</v>
      </c>
      <c r="S93" s="261">
        <f>_xlfn.IFNA(VLOOKUP(B93,KTL!$H$65:$K$91,3,FALSE),"")</f>
        <v>18000</v>
      </c>
      <c r="T93" s="261">
        <f>_xlfn.IFNA(VLOOKUP(B93,SLG!$H$64:$K$81,3,FALSE),"")</f>
        <v>18000</v>
      </c>
      <c r="U93" s="261">
        <f>_xlfn.IFNA(VLOOKUP(B93,SST!$H$65:$K$88,3,FALSE),"")</f>
        <v>18000</v>
      </c>
      <c r="V93" s="261" t="str">
        <f>_xlfn.IFNA(VLOOKUP(B93,'ASY168'!$H$58:$K$80,3,FALSE),"")</f>
        <v/>
      </c>
      <c r="W93" s="262">
        <f>_xlfn.IFNA(VLOOKUP(B93,HO!$H$77:$K$93,3,FALSE),"")</f>
        <v>442471</v>
      </c>
    </row>
    <row r="94" spans="2:23" s="46" customFormat="1" outlineLevel="1">
      <c r="B94" s="67">
        <v>632151</v>
      </c>
      <c r="C94" s="68" t="s">
        <v>112</v>
      </c>
      <c r="D94" s="64">
        <f t="shared" si="5"/>
        <v>1244475</v>
      </c>
      <c r="E94" s="57">
        <f>_xlfn.IFNA(VLOOKUP(B94,MPT!$H$69:$K$98,3,FALSE),"")</f>
        <v>20300</v>
      </c>
      <c r="F94" s="57">
        <f>_xlfn.IFNA(VLOOKUP(B94,CHB!$H$71:$K$91,3,FALSE),"")</f>
        <v>66389</v>
      </c>
      <c r="G94" s="57">
        <f>_xlfn.IFNA(VLOOKUP(B94,SNK!$H$69:$K$96,3,FALSE),"")</f>
        <v>42708</v>
      </c>
      <c r="H94" s="57">
        <f>_xlfn.IFNA(VLOOKUP(B94,STR!$H$68:$K$92,3,FALSE),"")</f>
        <v>94904</v>
      </c>
      <c r="I94" s="57">
        <f>_xlfn.IFNA(VLOOKUP(B94,KPC!$H$73:$K$102,3,FALSE),"")</f>
        <v>51904</v>
      </c>
      <c r="J94" s="57">
        <f>_xlfn.IFNA(VLOOKUP(B94,SNL!$H$72:$K$95,3,FALSE),"")</f>
        <v>20300</v>
      </c>
      <c r="K94" s="57">
        <f>_xlfn.IFNA(VLOOKUP(B94,PTR!$H$69:$K$93,3,FALSE),"")</f>
        <v>31604</v>
      </c>
      <c r="L94" s="57">
        <f>_xlfn.IFNA(VLOOKUP(B94,STG!$I$75:$L$98,3,FALSE),"")</f>
        <v>77508</v>
      </c>
      <c r="M94" s="57" t="str">
        <f>_xlfn.IFNA(VLOOKUP(C94,STG!$I$75:$L$98,3,FALSE),"")</f>
        <v/>
      </c>
      <c r="N94" s="57">
        <f>_xlfn.IFNA(VLOOKUP(B94,BKV!$H$65:$K$90,3,FALSE),"")</f>
        <v>51904</v>
      </c>
      <c r="O94" s="57">
        <f>_xlfn.IFNA(VLOOKUP(B94,BLV!$H$64:$K$86,3,FALSE),"")</f>
        <v>51329</v>
      </c>
      <c r="P94" s="57" t="str">
        <f>_xlfn.IFNA(VLOOKUP(B94,'Khr168'!$H$57:$K$80,3,FALSE),"")</f>
        <v/>
      </c>
      <c r="Q94" s="57">
        <f>_xlfn.IFNA(VLOOKUP(B94,ASL!$H$64:$K$89,3,FALSE),"")</f>
        <v>99760</v>
      </c>
      <c r="R94" s="57">
        <f>_xlfn.IFNA(VLOOKUP(B94,'99cash'!$I$60:$L$81,3,FALSE),"")</f>
        <v>19200</v>
      </c>
      <c r="S94" s="57">
        <f>_xlfn.IFNA(VLOOKUP(B94,KTL!$H$65:$K$91,3,FALSE),"")</f>
        <v>50986</v>
      </c>
      <c r="T94" s="57">
        <f>_xlfn.IFNA(VLOOKUP(B94,SLG!$H$64:$K$81,3,FALSE),"")</f>
        <v>51116</v>
      </c>
      <c r="U94" s="57">
        <f>_xlfn.IFNA(VLOOKUP(B94,SST!$H$65:$K$88,3,FALSE),"")</f>
        <v>50311</v>
      </c>
      <c r="V94" s="57" t="str">
        <f>_xlfn.IFNA(VLOOKUP(B94,'ASY168'!$H$58:$K$80,3,FALSE),"")</f>
        <v/>
      </c>
      <c r="W94" s="58">
        <f>_xlfn.IFNA(VLOOKUP(B94,HO!$H$77:$K$93,3,FALSE),"")</f>
        <v>464252</v>
      </c>
    </row>
    <row r="95" spans="2:23" s="46" customFormat="1" outlineLevel="1">
      <c r="B95" s="67">
        <v>632141</v>
      </c>
      <c r="C95" s="68" t="s">
        <v>106</v>
      </c>
      <c r="D95" s="64">
        <f t="shared" si="5"/>
        <v>321943</v>
      </c>
      <c r="E95" s="261" t="str">
        <f>_xlfn.IFNA(VLOOKUP(B95,MPT!$H$69:$K$98,3,FALSE),"")</f>
        <v/>
      </c>
      <c r="F95" s="261" t="str">
        <f>_xlfn.IFNA(VLOOKUP(B95,CHB!$H$71:$K$91,3,FALSE),"")</f>
        <v/>
      </c>
      <c r="G95" s="261" t="str">
        <f>_xlfn.IFNA(VLOOKUP(B95,SNK!$H$69:$K$96,3,FALSE),"")</f>
        <v/>
      </c>
      <c r="H95" s="261" t="str">
        <f>_xlfn.IFNA(VLOOKUP(B95,STR!$H$68:$K$92,3,FALSE),"")</f>
        <v/>
      </c>
      <c r="I95" s="261">
        <f>_xlfn.IFNA(VLOOKUP(B95,KPC!$H$73:$K$102,3,FALSE),"")</f>
        <v>46800</v>
      </c>
      <c r="J95" s="261">
        <f>_xlfn.IFNA(VLOOKUP(B95,SNL!$H$72:$K$95,3,FALSE),"")</f>
        <v>20000</v>
      </c>
      <c r="K95" s="261">
        <f>_xlfn.IFNA(VLOOKUP(B95,PTR!$H$69:$K$93,3,FALSE),"")</f>
        <v>40300</v>
      </c>
      <c r="L95" s="261">
        <f>_xlfn.IFNA(VLOOKUP(B95,STG!$I$75:$L$98,3,FALSE),"")</f>
        <v>39167</v>
      </c>
      <c r="M95" s="261" t="str">
        <f>_xlfn.IFNA(VLOOKUP(C95,STG!$I$75:$L$98,3,FALSE),"")</f>
        <v/>
      </c>
      <c r="N95" s="261" t="str">
        <f>_xlfn.IFNA(VLOOKUP(B95,BKV!$H$65:$K$90,3,FALSE),"")</f>
        <v/>
      </c>
      <c r="O95" s="261">
        <f>_xlfn.IFNA(VLOOKUP(B95,BLV!$H$64:$K$86,3,FALSE),"")</f>
        <v>20000</v>
      </c>
      <c r="P95" s="261" t="str">
        <f>_xlfn.IFNA(VLOOKUP(B95,'Khr168'!$H$57:$K$80,3,FALSE),"")</f>
        <v/>
      </c>
      <c r="Q95" s="261" t="str">
        <f>_xlfn.IFNA(VLOOKUP(B95,ASL!$H$64:$K$89,3,FALSE),"")</f>
        <v/>
      </c>
      <c r="R95" s="261" t="str">
        <f>_xlfn.IFNA(VLOOKUP(B95,'99cash'!$I$60:$L$81,3,FALSE),"")</f>
        <v/>
      </c>
      <c r="S95" s="261">
        <f>_xlfn.IFNA(VLOOKUP(B95,KTL!$H$65:$K$91,3,FALSE),"")</f>
        <v>35117</v>
      </c>
      <c r="T95" s="261">
        <f>_xlfn.IFNA(VLOOKUP(B95,SLG!$H$64:$K$81,3,FALSE),"")</f>
        <v>35417</v>
      </c>
      <c r="U95" s="261">
        <f>_xlfn.IFNA(VLOOKUP(B95,SST!$H$65:$K$88,3,FALSE),"")</f>
        <v>38333</v>
      </c>
      <c r="V95" s="261" t="str">
        <f>_xlfn.IFNA(VLOOKUP(B95,'ASY168'!$H$58:$K$80,3,FALSE),"")</f>
        <v/>
      </c>
      <c r="W95" s="262">
        <f>_xlfn.IFNA(VLOOKUP(B95,HO!$H$77:$K$93,3,FALSE),"")</f>
        <v>46809</v>
      </c>
    </row>
    <row r="96" spans="2:23" s="46" customFormat="1" outlineLevel="1">
      <c r="B96" s="67">
        <v>632171</v>
      </c>
      <c r="C96" s="68" t="s">
        <v>110</v>
      </c>
      <c r="D96" s="64">
        <f t="shared" si="5"/>
        <v>3393399</v>
      </c>
      <c r="E96" s="57" t="str">
        <f>_xlfn.IFNA(VLOOKUP(B96,MPT!$H$69:$K$98,3,FALSE),"")</f>
        <v/>
      </c>
      <c r="F96" s="57">
        <f>_xlfn.IFNA(VLOOKUP(B96,CHB!$H$71:$K$91,3,FALSE),"")</f>
        <v>652594</v>
      </c>
      <c r="G96" s="57" t="str">
        <f>_xlfn.IFNA(VLOOKUP(B96,SNK!$H$69:$K$96,3,FALSE),"")</f>
        <v/>
      </c>
      <c r="H96" s="57" t="str">
        <f>_xlfn.IFNA(VLOOKUP(B96,STR!$H$68:$K$92,3,FALSE),"")</f>
        <v/>
      </c>
      <c r="I96" s="57" t="str">
        <f>_xlfn.IFNA(VLOOKUP(B96,KPC!$H$73:$K$102,3,FALSE),"")</f>
        <v/>
      </c>
      <c r="J96" s="57" t="str">
        <f>_xlfn.IFNA(VLOOKUP(B96,SNL!$H$72:$K$95,3,FALSE),"")</f>
        <v/>
      </c>
      <c r="K96" s="57" t="str">
        <f>_xlfn.IFNA(VLOOKUP(B96,PTR!$H$69:$K$93,3,FALSE),"")</f>
        <v/>
      </c>
      <c r="L96" s="57" t="str">
        <f>_xlfn.IFNA(VLOOKUP(B96,STG!$I$75:$L$98,3,FALSE),"")</f>
        <v/>
      </c>
      <c r="M96" s="57" t="str">
        <f>_xlfn.IFNA(VLOOKUP(C96,STG!$I$75:$L$98,3,FALSE),"")</f>
        <v/>
      </c>
      <c r="N96" s="57" t="str">
        <f>_xlfn.IFNA(VLOOKUP(B96,BKV!$H$65:$K$90,3,FALSE),"")</f>
        <v/>
      </c>
      <c r="O96" s="57" t="str">
        <f>_xlfn.IFNA(VLOOKUP(B96,BLV!$H$64:$K$86,3,FALSE),"")</f>
        <v/>
      </c>
      <c r="P96" s="57" t="str">
        <f>_xlfn.IFNA(VLOOKUP(B96,'Khr168'!$H$57:$K$80,3,FALSE),"")</f>
        <v/>
      </c>
      <c r="Q96" s="57">
        <f>_xlfn.IFNA(VLOOKUP(B96,ASL!$H$64:$K$89,3,FALSE),"")</f>
        <v>70000</v>
      </c>
      <c r="R96" s="57" t="str">
        <f>_xlfn.IFNA(VLOOKUP(B96,'99cash'!$I$60:$L$81,3,FALSE),"")</f>
        <v/>
      </c>
      <c r="S96" s="57" t="str">
        <f>_xlfn.IFNA(VLOOKUP(B96,KTL!$H$65:$K$91,3,FALSE),"")</f>
        <v/>
      </c>
      <c r="T96" s="57" t="str">
        <f>_xlfn.IFNA(VLOOKUP(B96,SLG!$H$64:$K$81,3,FALSE),"")</f>
        <v/>
      </c>
      <c r="U96" s="57" t="str">
        <f>_xlfn.IFNA(VLOOKUP(B96,SST!$H$65:$K$88,3,FALSE),"")</f>
        <v/>
      </c>
      <c r="V96" s="57" t="str">
        <f>_xlfn.IFNA(VLOOKUP(B96,'ASY168'!$H$58:$K$80,3,FALSE),"")</f>
        <v/>
      </c>
      <c r="W96" s="58">
        <f>_xlfn.IFNA(VLOOKUP(B96,HO!$H$77:$K$93,3,FALSE),"")</f>
        <v>2670805</v>
      </c>
    </row>
    <row r="97" spans="2:23" s="46" customFormat="1" outlineLevel="1">
      <c r="B97" s="67">
        <v>632321</v>
      </c>
      <c r="C97" s="68" t="s">
        <v>111</v>
      </c>
      <c r="D97" s="64">
        <f t="shared" si="5"/>
        <v>236428</v>
      </c>
      <c r="E97" s="261" t="str">
        <f>_xlfn.IFNA(VLOOKUP(B97,MPT!$H$69:$K$98,3,FALSE),"")</f>
        <v/>
      </c>
      <c r="F97" s="261">
        <f>_xlfn.IFNA(VLOOKUP(B97,CHB!$H$71:$K$91,3,FALSE),"")</f>
        <v>87539</v>
      </c>
      <c r="G97" s="261">
        <f>_xlfn.IFNA(VLOOKUP(B97,SNK!$H$69:$K$96,3,FALSE),"")</f>
        <v>55556</v>
      </c>
      <c r="H97" s="261" t="str">
        <f>_xlfn.IFNA(VLOOKUP(B97,STR!$H$68:$K$92,3,FALSE),"")</f>
        <v/>
      </c>
      <c r="I97" s="261" t="str">
        <f>_xlfn.IFNA(VLOOKUP(B97,KPC!$H$73:$K$102,3,FALSE),"")</f>
        <v/>
      </c>
      <c r="J97" s="261" t="str">
        <f>_xlfn.IFNA(VLOOKUP(B97,SNL!$H$72:$K$95,3,FALSE),"")</f>
        <v/>
      </c>
      <c r="K97" s="261" t="str">
        <f>_xlfn.IFNA(VLOOKUP(B97,PTR!$H$69:$K$93,3,FALSE),"")</f>
        <v/>
      </c>
      <c r="L97" s="261" t="str">
        <f>_xlfn.IFNA(VLOOKUP(B97,STG!$I$75:$L$98,3,FALSE),"")</f>
        <v/>
      </c>
      <c r="M97" s="261" t="str">
        <f>_xlfn.IFNA(VLOOKUP(C97,STG!$I$75:$L$98,3,FALSE),"")</f>
        <v/>
      </c>
      <c r="N97" s="261" t="str">
        <f>_xlfn.IFNA(VLOOKUP(B97,BKV!$H$65:$K$90,3,FALSE),"")</f>
        <v/>
      </c>
      <c r="O97" s="261" t="str">
        <f>_xlfn.IFNA(VLOOKUP(B97,BLV!$H$64:$K$86,3,FALSE),"")</f>
        <v/>
      </c>
      <c r="P97" s="261" t="str">
        <f>_xlfn.IFNA(VLOOKUP(B97,'Khr168'!$H$57:$K$80,3,FALSE),"")</f>
        <v/>
      </c>
      <c r="Q97" s="261" t="str">
        <f>_xlfn.IFNA(VLOOKUP(B97,ASL!$H$64:$K$89,3,FALSE),"")</f>
        <v/>
      </c>
      <c r="R97" s="261" t="str">
        <f>_xlfn.IFNA(VLOOKUP(B97,'99cash'!$I$60:$L$81,3,FALSE),"")</f>
        <v/>
      </c>
      <c r="S97" s="261" t="str">
        <f>_xlfn.IFNA(VLOOKUP(B97,KTL!$H$65:$K$91,3,FALSE),"")</f>
        <v/>
      </c>
      <c r="T97" s="261" t="str">
        <f>_xlfn.IFNA(VLOOKUP(B97,SLG!$H$64:$K$81,3,FALSE),"")</f>
        <v/>
      </c>
      <c r="U97" s="261" t="str">
        <f>_xlfn.IFNA(VLOOKUP(B97,SST!$H$65:$K$88,3,FALSE),"")</f>
        <v/>
      </c>
      <c r="V97" s="261" t="str">
        <f>_xlfn.IFNA(VLOOKUP(B97,'ASY168'!$H$58:$K$80,3,FALSE),"")</f>
        <v/>
      </c>
      <c r="W97" s="262">
        <f>_xlfn.IFNA(VLOOKUP(B97,HO!$H$77:$K$93,3,FALSE),"")</f>
        <v>93333</v>
      </c>
    </row>
    <row r="98" spans="2:23" s="46" customFormat="1" outlineLevel="1">
      <c r="B98" s="67">
        <v>682113</v>
      </c>
      <c r="C98" s="68" t="s">
        <v>139</v>
      </c>
      <c r="D98" s="64">
        <f t="shared" si="5"/>
        <v>6258400</v>
      </c>
      <c r="E98" s="57" t="str">
        <f>_xlfn.IFNA(VLOOKUP(B98,MPT!$H$69:$K$98,3,FALSE),"")</f>
        <v/>
      </c>
      <c r="F98" s="57">
        <f>_xlfn.IFNA(VLOOKUP(B98,CHB!$H$71:$K$91,3,FALSE),"")</f>
        <v>368100</v>
      </c>
      <c r="G98" s="57">
        <f>_xlfn.IFNA(VLOOKUP(B98,SNK!$H$69:$K$96,3,FALSE),"")</f>
        <v>368100</v>
      </c>
      <c r="H98" s="57">
        <f>_xlfn.IFNA(VLOOKUP(B98,STR!$H$68:$K$92,3,FALSE),"")</f>
        <v>552200</v>
      </c>
      <c r="I98" s="57">
        <f>_xlfn.IFNA(VLOOKUP(B98,KPC!$H$73:$K$102,3,FALSE),"")</f>
        <v>736200</v>
      </c>
      <c r="J98" s="57">
        <f>_xlfn.IFNA(VLOOKUP(B98,SNL!$H$72:$K$95,3,FALSE),"")</f>
        <v>736300</v>
      </c>
      <c r="K98" s="57">
        <f>_xlfn.IFNA(VLOOKUP(B98,PTR!$H$69:$K$93,3,FALSE),"")</f>
        <v>368200</v>
      </c>
      <c r="L98" s="57">
        <f>_xlfn.IFNA(VLOOKUP(B98,STG!$I$75:$L$98,3,FALSE),"")</f>
        <v>368100</v>
      </c>
      <c r="M98" s="57" t="str">
        <f>_xlfn.IFNA(VLOOKUP(C98,STG!$I$75:$L$98,3,FALSE),"")</f>
        <v/>
      </c>
      <c r="N98" s="57">
        <f>_xlfn.IFNA(VLOOKUP(B98,BKV!$H$65:$K$90,3,FALSE),"")</f>
        <v>736300</v>
      </c>
      <c r="O98" s="57">
        <f>_xlfn.IFNA(VLOOKUP(B98,BLV!$H$64:$K$86,3,FALSE),"")</f>
        <v>184100</v>
      </c>
      <c r="P98" s="57" t="str">
        <f>_xlfn.IFNA(VLOOKUP(B98,'Khr168'!$H$57:$K$80,3,FALSE),"")</f>
        <v/>
      </c>
      <c r="Q98" s="57">
        <f>_xlfn.IFNA(VLOOKUP(B98,ASL!$H$64:$K$89,3,FALSE),"")</f>
        <v>736300</v>
      </c>
      <c r="R98" s="57" t="str">
        <f>_xlfn.IFNA(VLOOKUP(B98,'99cash'!$I$60:$L$81,3,FALSE),"")</f>
        <v/>
      </c>
      <c r="S98" s="57">
        <f>_xlfn.IFNA(VLOOKUP(B98,KTL!$H$65:$K$91,3,FALSE),"")</f>
        <v>736300</v>
      </c>
      <c r="T98" s="57">
        <f>_xlfn.IFNA(VLOOKUP(B98,SLG!$H$64:$K$81,3,FALSE),"")</f>
        <v>184100</v>
      </c>
      <c r="U98" s="57">
        <f>_xlfn.IFNA(VLOOKUP(B98,SST!$H$65:$K$88,3,FALSE),"")</f>
        <v>184100</v>
      </c>
      <c r="V98" s="57" t="str">
        <f>_xlfn.IFNA(VLOOKUP(B98,'ASY168'!$H$58:$K$80,3,FALSE),"")</f>
        <v/>
      </c>
      <c r="W98" s="58" t="str">
        <f>_xlfn.IFNA(VLOOKUP(B98,HO!$H$77:$K$93,3,FALSE),"")</f>
        <v/>
      </c>
    </row>
    <row r="99" spans="2:23" s="46" customFormat="1" outlineLevel="1">
      <c r="B99" s="67">
        <v>637121102</v>
      </c>
      <c r="C99" s="68" t="s">
        <v>130</v>
      </c>
      <c r="D99" s="64">
        <f t="shared" ref="D99:D126" si="7">SUM(E99:W99)</f>
        <v>4500</v>
      </c>
      <c r="E99" s="261">
        <f>_xlfn.IFNA(VLOOKUP(B99,MPT!$H$69:$K$98,3,FALSE),"")</f>
        <v>2500</v>
      </c>
      <c r="F99" s="261" t="str">
        <f>_xlfn.IFNA(VLOOKUP(B99,CHB!$H$71:$K$91,3,FALSE),"")</f>
        <v/>
      </c>
      <c r="G99" s="261" t="str">
        <f>_xlfn.IFNA(VLOOKUP(B99,SNK!$H$69:$K$96,3,FALSE),"")</f>
        <v/>
      </c>
      <c r="H99" s="261" t="str">
        <f>_xlfn.IFNA(VLOOKUP(B99,STR!$H$68:$K$92,3,FALSE),"")</f>
        <v/>
      </c>
      <c r="I99" s="261" t="str">
        <f>_xlfn.IFNA(VLOOKUP(B99,KPC!$H$73:$K$102,3,FALSE),"")</f>
        <v/>
      </c>
      <c r="J99" s="261" t="str">
        <f>_xlfn.IFNA(VLOOKUP(B99,SNL!$H$72:$K$95,3,FALSE),"")</f>
        <v/>
      </c>
      <c r="K99" s="261" t="str">
        <f>_xlfn.IFNA(VLOOKUP(B99,PTR!$H$69:$K$93,3,FALSE),"")</f>
        <v/>
      </c>
      <c r="L99" s="261" t="str">
        <f>_xlfn.IFNA(VLOOKUP(B99,STG!$I$75:$L$98,3,FALSE),"")</f>
        <v/>
      </c>
      <c r="M99" s="261" t="str">
        <f>_xlfn.IFNA(VLOOKUP(C99,STG!$I$75:$L$98,3,FALSE),"")</f>
        <v/>
      </c>
      <c r="N99" s="261" t="str">
        <f>_xlfn.IFNA(VLOOKUP(B99,BKV!$H$65:$K$90,3,FALSE),"")</f>
        <v/>
      </c>
      <c r="O99" s="261" t="str">
        <f>_xlfn.IFNA(VLOOKUP(B99,BLV!$H$64:$K$86,3,FALSE),"")</f>
        <v/>
      </c>
      <c r="P99" s="261">
        <f>_xlfn.IFNA(VLOOKUP(B99,'Khr168'!$H$57:$K$80,3,FALSE),"")</f>
        <v>2000</v>
      </c>
      <c r="Q99" s="261" t="str">
        <f>_xlfn.IFNA(VLOOKUP(B99,ASL!$H$64:$K$89,3,FALSE),"")</f>
        <v/>
      </c>
      <c r="R99" s="261" t="str">
        <f>_xlfn.IFNA(VLOOKUP(B99,'99cash'!$I$60:$L$81,3,FALSE),"")</f>
        <v/>
      </c>
      <c r="S99" s="261" t="str">
        <f>_xlfn.IFNA(VLOOKUP(B99,KTL!$H$65:$K$91,3,FALSE),"")</f>
        <v/>
      </c>
      <c r="T99" s="261" t="str">
        <f>_xlfn.IFNA(VLOOKUP(B99,SLG!$H$64:$K$81,3,FALSE),"")</f>
        <v/>
      </c>
      <c r="U99" s="261" t="str">
        <f>_xlfn.IFNA(VLOOKUP(B99,SST!$H$65:$K$88,3,FALSE),"")</f>
        <v/>
      </c>
      <c r="V99" s="261" t="str">
        <f>_xlfn.IFNA(VLOOKUP(B99,'ASY168'!$H$58:$K$80,3,FALSE),"")</f>
        <v/>
      </c>
      <c r="W99" s="262" t="str">
        <f>_xlfn.IFNA(VLOOKUP(B99,HO!$H$77:$K$93,3,FALSE),"")</f>
        <v/>
      </c>
    </row>
    <row r="100" spans="2:23" s="46" customFormat="1" outlineLevel="1">
      <c r="B100" s="67">
        <v>637121101</v>
      </c>
      <c r="C100" s="68" t="s">
        <v>158</v>
      </c>
      <c r="D100" s="64">
        <f t="shared" si="7"/>
        <v>22000</v>
      </c>
      <c r="E100" s="57" t="str">
        <f>_xlfn.IFNA(VLOOKUP(B100,MPT!$H$69:$K$98,3,FALSE),"")</f>
        <v/>
      </c>
      <c r="F100" s="57" t="str">
        <f>_xlfn.IFNA(VLOOKUP(B100,CHB!$H$71:$K$91,3,FALSE),"")</f>
        <v/>
      </c>
      <c r="G100" s="57" t="str">
        <f>_xlfn.IFNA(VLOOKUP(B100,SNK!$H$69:$K$96,3,FALSE),"")</f>
        <v/>
      </c>
      <c r="H100" s="57" t="str">
        <f>_xlfn.IFNA(VLOOKUP(B100,STR!$H$68:$K$92,3,FALSE),"")</f>
        <v/>
      </c>
      <c r="I100" s="57" t="str">
        <f>_xlfn.IFNA(VLOOKUP(B100,KPC!$H$73:$K$102,3,FALSE),"")</f>
        <v/>
      </c>
      <c r="J100" s="57" t="str">
        <f>_xlfn.IFNA(VLOOKUP(B100,SNL!$H$72:$K$95,3,FALSE),"")</f>
        <v/>
      </c>
      <c r="K100" s="57">
        <f>_xlfn.IFNA(VLOOKUP(B100,PTR!$H$69:$K$93,3,FALSE),"")</f>
        <v>10000</v>
      </c>
      <c r="L100" s="57" t="str">
        <f>_xlfn.IFNA(VLOOKUP(B100,STG!$I$75:$L$98,3,FALSE),"")</f>
        <v/>
      </c>
      <c r="M100" s="57" t="str">
        <f>_xlfn.IFNA(VLOOKUP(C100,STG!$I$75:$L$98,3,FALSE),"")</f>
        <v/>
      </c>
      <c r="N100" s="57">
        <f>_xlfn.IFNA(VLOOKUP(B100,BKV!$H$65:$K$90,3,FALSE),"")</f>
        <v>8000</v>
      </c>
      <c r="O100" s="57" t="str">
        <f>_xlfn.IFNA(VLOOKUP(B100,BLV!$H$64:$K$86,3,FALSE),"")</f>
        <v/>
      </c>
      <c r="P100" s="57" t="str">
        <f>_xlfn.IFNA(VLOOKUP(B100,'Khr168'!$H$57:$K$80,3,FALSE),"")</f>
        <v/>
      </c>
      <c r="Q100" s="57">
        <f>_xlfn.IFNA(VLOOKUP(B100,ASL!$H$64:$K$89,3,FALSE),"")</f>
        <v>4000</v>
      </c>
      <c r="R100" s="57" t="str">
        <f>_xlfn.IFNA(VLOOKUP(B100,'99cash'!$I$60:$L$81,3,FALSE),"")</f>
        <v/>
      </c>
      <c r="S100" s="57" t="str">
        <f>_xlfn.IFNA(VLOOKUP(B100,KTL!$H$65:$K$91,3,FALSE),"")</f>
        <v/>
      </c>
      <c r="T100" s="57" t="str">
        <f>_xlfn.IFNA(VLOOKUP(B100,SLG!$H$64:$K$81,3,FALSE),"")</f>
        <v/>
      </c>
      <c r="U100" s="57" t="str">
        <f>_xlfn.IFNA(VLOOKUP(B100,SST!$H$65:$K$88,3,FALSE),"")</f>
        <v/>
      </c>
      <c r="V100" s="57" t="str">
        <f>_xlfn.IFNA(VLOOKUP(B100,'ASY168'!$H$58:$K$80,3,FALSE),"")</f>
        <v/>
      </c>
      <c r="W100" s="58" t="str">
        <f>_xlfn.IFNA(VLOOKUP(B100,HO!$H$77:$K$93,3,FALSE),"")</f>
        <v/>
      </c>
    </row>
    <row r="101" spans="2:23" s="46" customFormat="1" outlineLevel="1">
      <c r="B101" s="67">
        <v>633111109</v>
      </c>
      <c r="C101" s="68" t="s">
        <v>153</v>
      </c>
      <c r="D101" s="64">
        <f t="shared" si="7"/>
        <v>30000</v>
      </c>
      <c r="E101" s="261" t="str">
        <f>_xlfn.IFNA(VLOOKUP(B101,MPT!$H$69:$K$98,3,FALSE),"")</f>
        <v/>
      </c>
      <c r="F101" s="261" t="str">
        <f>_xlfn.IFNA(VLOOKUP(B101,CHB!$H$71:$K$91,3,FALSE),"")</f>
        <v/>
      </c>
      <c r="G101" s="261">
        <f>_xlfn.IFNA(VLOOKUP(B101,SNK!$H$69:$K$96,3,FALSE),"")</f>
        <v>30000</v>
      </c>
      <c r="H101" s="261" t="str">
        <f>_xlfn.IFNA(VLOOKUP(B101,STR!$H$68:$K$92,3,FALSE),"")</f>
        <v/>
      </c>
      <c r="I101" s="261" t="str">
        <f>_xlfn.IFNA(VLOOKUP(B101,KPC!$H$73:$K$102,3,FALSE),"")</f>
        <v/>
      </c>
      <c r="J101" s="261" t="str">
        <f>_xlfn.IFNA(VLOOKUP(B101,SNL!$H$72:$K$95,3,FALSE),"")</f>
        <v/>
      </c>
      <c r="K101" s="261" t="str">
        <f>_xlfn.IFNA(VLOOKUP(B101,PTR!$H$69:$K$93,3,FALSE),"")</f>
        <v/>
      </c>
      <c r="L101" s="261" t="str">
        <f>_xlfn.IFNA(VLOOKUP(B101,STG!$I$75:$L$98,3,FALSE),"")</f>
        <v/>
      </c>
      <c r="M101" s="261" t="str">
        <f>_xlfn.IFNA(VLOOKUP(C101,STG!$I$75:$L$98,3,FALSE),"")</f>
        <v/>
      </c>
      <c r="N101" s="261" t="str">
        <f>_xlfn.IFNA(VLOOKUP(B101,BKV!$H$65:$K$90,3,FALSE),"")</f>
        <v/>
      </c>
      <c r="O101" s="261" t="str">
        <f>_xlfn.IFNA(VLOOKUP(B101,BLV!$H$64:$K$86,3,FALSE),"")</f>
        <v/>
      </c>
      <c r="P101" s="261" t="str">
        <f>_xlfn.IFNA(VLOOKUP(B101,'Khr168'!$H$57:$K$80,3,FALSE),"")</f>
        <v/>
      </c>
      <c r="Q101" s="261" t="str">
        <f>_xlfn.IFNA(VLOOKUP(B101,ASL!$H$64:$K$89,3,FALSE),"")</f>
        <v/>
      </c>
      <c r="R101" s="261" t="str">
        <f>_xlfn.IFNA(VLOOKUP(B101,'99cash'!$I$60:$L$81,3,FALSE),"")</f>
        <v/>
      </c>
      <c r="S101" s="261" t="str">
        <f>_xlfn.IFNA(VLOOKUP(B101,KTL!$H$65:$K$91,3,FALSE),"")</f>
        <v/>
      </c>
      <c r="T101" s="261" t="str">
        <f>_xlfn.IFNA(VLOOKUP(B101,SLG!$H$64:$K$81,3,FALSE),"")</f>
        <v/>
      </c>
      <c r="U101" s="261" t="str">
        <f>_xlfn.IFNA(VLOOKUP(B101,SST!$H$65:$K$88,3,FALSE),"")</f>
        <v/>
      </c>
      <c r="V101" s="261" t="str">
        <f>_xlfn.IFNA(VLOOKUP(B101,'ASY168'!$H$58:$K$80,3,FALSE),"")</f>
        <v/>
      </c>
      <c r="W101" s="262" t="str">
        <f>_xlfn.IFNA(VLOOKUP(B101,HO!$H$77:$K$93,3,FALSE),"")</f>
        <v/>
      </c>
    </row>
    <row r="102" spans="2:23" s="46" customFormat="1" ht="27.6" outlineLevel="1">
      <c r="B102" s="67">
        <v>633111105</v>
      </c>
      <c r="C102" s="68" t="s">
        <v>170</v>
      </c>
      <c r="D102" s="64">
        <f t="shared" si="7"/>
        <v>112000</v>
      </c>
      <c r="E102" s="57" t="str">
        <f>_xlfn.IFNA(VLOOKUP(B102,MPT!$H$69:$K$98,3,FALSE),"")</f>
        <v/>
      </c>
      <c r="F102" s="57" t="str">
        <f>_xlfn.IFNA(VLOOKUP(B102,CHB!$H$71:$K$91,3,FALSE),"")</f>
        <v/>
      </c>
      <c r="G102" s="57" t="str">
        <f>_xlfn.IFNA(VLOOKUP(B102,SNK!$H$69:$K$96,3,FALSE),"")</f>
        <v/>
      </c>
      <c r="H102" s="57">
        <f>_xlfn.IFNA(VLOOKUP(B102,STR!$H$68:$K$92,3,FALSE),"")</f>
        <v>72000</v>
      </c>
      <c r="I102" s="57" t="str">
        <f>_xlfn.IFNA(VLOOKUP(B102,KPC!$H$73:$K$102,3,FALSE),"")</f>
        <v/>
      </c>
      <c r="J102" s="57" t="str">
        <f>_xlfn.IFNA(VLOOKUP(B102,SNL!$H$72:$K$95,3,FALSE),"")</f>
        <v/>
      </c>
      <c r="K102" s="57" t="str">
        <f>_xlfn.IFNA(VLOOKUP(B102,PTR!$H$69:$K$93,3,FALSE),"")</f>
        <v/>
      </c>
      <c r="L102" s="57" t="str">
        <f>_xlfn.IFNA(VLOOKUP(B102,STG!$I$75:$L$98,3,FALSE),"")</f>
        <v/>
      </c>
      <c r="M102" s="57" t="str">
        <f>_xlfn.IFNA(VLOOKUP(C102,STG!$I$75:$L$98,3,FALSE),"")</f>
        <v/>
      </c>
      <c r="N102" s="57" t="str">
        <f>_xlfn.IFNA(VLOOKUP(B102,BKV!$H$65:$K$90,3,FALSE),"")</f>
        <v/>
      </c>
      <c r="O102" s="57" t="str">
        <f>_xlfn.IFNA(VLOOKUP(B102,BLV!$H$64:$K$86,3,FALSE),"")</f>
        <v/>
      </c>
      <c r="P102" s="57" t="str">
        <f>_xlfn.IFNA(VLOOKUP(B102,'Khr168'!$H$57:$K$80,3,FALSE),"")</f>
        <v/>
      </c>
      <c r="Q102" s="57" t="str">
        <f>_xlfn.IFNA(VLOOKUP(B102,ASL!$H$64:$K$89,3,FALSE),"")</f>
        <v/>
      </c>
      <c r="R102" s="57">
        <f>_xlfn.IFNA(VLOOKUP(B102,'99cash'!$I$60:$L$81,3,FALSE),"")</f>
        <v>40000</v>
      </c>
      <c r="S102" s="57" t="str">
        <f>_xlfn.IFNA(VLOOKUP(B102,KTL!$H$65:$K$91,3,FALSE),"")</f>
        <v/>
      </c>
      <c r="T102" s="57" t="str">
        <f>_xlfn.IFNA(VLOOKUP(B102,SLG!$H$64:$K$81,3,FALSE),"")</f>
        <v/>
      </c>
      <c r="U102" s="57" t="str">
        <f>_xlfn.IFNA(VLOOKUP(B102,SST!$H$65:$K$88,3,FALSE),"")</f>
        <v/>
      </c>
      <c r="V102" s="57" t="str">
        <f>_xlfn.IFNA(VLOOKUP(B102,'ASY168'!$H$58:$K$80,3,FALSE),"")</f>
        <v/>
      </c>
      <c r="W102" s="58" t="str">
        <f>_xlfn.IFNA(VLOOKUP(B102,HO!$H$77:$K$93,3,FALSE),"")</f>
        <v/>
      </c>
    </row>
    <row r="103" spans="2:23" s="46" customFormat="1" outlineLevel="1">
      <c r="B103" s="67">
        <v>633111101</v>
      </c>
      <c r="C103" s="68" t="s">
        <v>177</v>
      </c>
      <c r="D103" s="64">
        <f t="shared" si="7"/>
        <v>15000</v>
      </c>
      <c r="E103" s="261" t="str">
        <f>_xlfn.IFNA(VLOOKUP(B103,MPT!$H$69:$K$98,3,FALSE),"")</f>
        <v/>
      </c>
      <c r="F103" s="261" t="str">
        <f>_xlfn.IFNA(VLOOKUP(B103,CHB!$H$71:$K$91,3,FALSE),"")</f>
        <v/>
      </c>
      <c r="G103" s="261" t="str">
        <f>_xlfn.IFNA(VLOOKUP(B103,SNK!$H$69:$K$96,3,FALSE),"")</f>
        <v/>
      </c>
      <c r="H103" s="261" t="str">
        <f>_xlfn.IFNA(VLOOKUP(B103,STR!$H$68:$K$92,3,FALSE),"")</f>
        <v/>
      </c>
      <c r="I103" s="261" t="str">
        <f>_xlfn.IFNA(VLOOKUP(B103,KPC!$H$73:$K$102,3,FALSE),"")</f>
        <v/>
      </c>
      <c r="J103" s="261" t="str">
        <f>_xlfn.IFNA(VLOOKUP(B103,SNL!$H$72:$K$95,3,FALSE),"")</f>
        <v/>
      </c>
      <c r="K103" s="261" t="str">
        <f>_xlfn.IFNA(VLOOKUP(B103,PTR!$H$69:$K$93,3,FALSE),"")</f>
        <v/>
      </c>
      <c r="L103" s="261" t="str">
        <f>_xlfn.IFNA(VLOOKUP(B103,STG!$I$75:$L$98,3,FALSE),"")</f>
        <v/>
      </c>
      <c r="M103" s="261" t="str">
        <f>_xlfn.IFNA(VLOOKUP(C103,STG!$I$75:$L$98,3,FALSE),"")</f>
        <v/>
      </c>
      <c r="N103" s="261" t="str">
        <f>_xlfn.IFNA(VLOOKUP(B103,BKV!$H$65:$K$90,3,FALSE),"")</f>
        <v/>
      </c>
      <c r="O103" s="261" t="str">
        <f>_xlfn.IFNA(VLOOKUP(B103,BLV!$H$64:$K$86,3,FALSE),"")</f>
        <v/>
      </c>
      <c r="P103" s="261" t="str">
        <f>_xlfn.IFNA(VLOOKUP(B103,'Khr168'!$H$57:$K$80,3,FALSE),"")</f>
        <v/>
      </c>
      <c r="Q103" s="261" t="str">
        <f>_xlfn.IFNA(VLOOKUP(B103,ASL!$H$64:$K$89,3,FALSE),"")</f>
        <v/>
      </c>
      <c r="R103" s="261" t="str">
        <f>_xlfn.IFNA(VLOOKUP(B103,'99cash'!$I$60:$L$81,3,FALSE),"")</f>
        <v/>
      </c>
      <c r="S103" s="261" t="str">
        <f>_xlfn.IFNA(VLOOKUP(B103,KTL!$H$65:$K$91,3,FALSE),"")</f>
        <v/>
      </c>
      <c r="T103" s="261" t="str">
        <f>_xlfn.IFNA(VLOOKUP(B103,SLG!$H$64:$K$81,3,FALSE),"")</f>
        <v/>
      </c>
      <c r="U103" s="261" t="str">
        <f>_xlfn.IFNA(VLOOKUP(B103,SST!$H$65:$K$88,3,FALSE),"")</f>
        <v/>
      </c>
      <c r="V103" s="261">
        <f>_xlfn.IFNA(VLOOKUP(B103,'ASY168'!$H$58:$K$80,3,FALSE),"")</f>
        <v>15000</v>
      </c>
      <c r="W103" s="262" t="str">
        <f>_xlfn.IFNA(VLOOKUP(B103,HO!$H$77:$K$93,3,FALSE),"")</f>
        <v/>
      </c>
    </row>
    <row r="104" spans="2:23" s="46" customFormat="1" outlineLevel="1">
      <c r="B104" s="67">
        <v>637111104</v>
      </c>
      <c r="C104" s="68" t="s">
        <v>154</v>
      </c>
      <c r="D104" s="64">
        <f t="shared" si="7"/>
        <v>128300</v>
      </c>
      <c r="E104" s="57" t="str">
        <f>_xlfn.IFNA(VLOOKUP(B104,MPT!$H$69:$K$98,3,FALSE),"")</f>
        <v/>
      </c>
      <c r="F104" s="57" t="str">
        <f>_xlfn.IFNA(VLOOKUP(B104,CHB!$H$71:$K$91,3,FALSE),"")</f>
        <v/>
      </c>
      <c r="G104" s="57">
        <f>_xlfn.IFNA(VLOOKUP(B104,SNK!$H$69:$K$96,3,FALSE),"")</f>
        <v>25000</v>
      </c>
      <c r="H104" s="57">
        <f>_xlfn.IFNA(VLOOKUP(B104,STR!$H$68:$K$92,3,FALSE),"")</f>
        <v>15000</v>
      </c>
      <c r="I104" s="57" t="str">
        <f>_xlfn.IFNA(VLOOKUP(B104,KPC!$H$73:$K$102,3,FALSE),"")</f>
        <v/>
      </c>
      <c r="J104" s="57" t="str">
        <f>_xlfn.IFNA(VLOOKUP(B104,SNL!$H$72:$K$95,3,FALSE),"")</f>
        <v/>
      </c>
      <c r="K104" s="57">
        <f>_xlfn.IFNA(VLOOKUP(B104,PTR!$H$69:$K$93,3,FALSE),"")</f>
        <v>7000</v>
      </c>
      <c r="L104" s="57">
        <f>_xlfn.IFNA(VLOOKUP(B104,STG!$I$75:$L$98,3,FALSE),"")</f>
        <v>15000</v>
      </c>
      <c r="M104" s="57" t="str">
        <f>_xlfn.IFNA(VLOOKUP(C104,STG!$I$75:$L$98,3,FALSE),"")</f>
        <v/>
      </c>
      <c r="N104" s="57">
        <f>_xlfn.IFNA(VLOOKUP(B104,BKV!$H$65:$K$90,3,FALSE),"")</f>
        <v>20000</v>
      </c>
      <c r="O104" s="57">
        <f>_xlfn.IFNA(VLOOKUP(B104,BLV!$H$64:$K$86,3,FALSE),"")</f>
        <v>10000</v>
      </c>
      <c r="P104" s="57" t="str">
        <f>_xlfn.IFNA(VLOOKUP(B104,'Khr168'!$H$57:$K$80,3,FALSE),"")</f>
        <v/>
      </c>
      <c r="Q104" s="57">
        <f>_xlfn.IFNA(VLOOKUP(B104,ASL!$H$64:$K$89,3,FALSE),"")</f>
        <v>5000</v>
      </c>
      <c r="R104" s="57" t="str">
        <f>_xlfn.IFNA(VLOOKUP(B104,'99cash'!$I$60:$L$81,3,FALSE),"")</f>
        <v/>
      </c>
      <c r="S104" s="57">
        <f>_xlfn.IFNA(VLOOKUP(B104,KTL!$H$65:$K$91,3,FALSE),"")</f>
        <v>7500</v>
      </c>
      <c r="T104" s="57" t="str">
        <f>_xlfn.IFNA(VLOOKUP(B104,SLG!$H$64:$K$81,3,FALSE),"")</f>
        <v/>
      </c>
      <c r="U104" s="57" t="str">
        <f>_xlfn.IFNA(VLOOKUP(B104,SST!$H$65:$K$88,3,FALSE),"")</f>
        <v/>
      </c>
      <c r="V104" s="57">
        <f>_xlfn.IFNA(VLOOKUP(B104,'ASY168'!$H$58:$K$80,3,FALSE),"")</f>
        <v>23800</v>
      </c>
      <c r="W104" s="58" t="str">
        <f>_xlfn.IFNA(VLOOKUP(B104,HO!$H$77:$K$93,3,FALSE),"")</f>
        <v/>
      </c>
    </row>
    <row r="105" spans="2:23" s="46" customFormat="1" outlineLevel="1">
      <c r="B105" s="67">
        <v>637111103</v>
      </c>
      <c r="C105" s="68" t="s">
        <v>143</v>
      </c>
      <c r="D105" s="64">
        <f t="shared" si="7"/>
        <v>126700</v>
      </c>
      <c r="E105" s="261" t="str">
        <f>_xlfn.IFNA(VLOOKUP(B105,MPT!$H$69:$K$98,3,FALSE),"")</f>
        <v/>
      </c>
      <c r="F105" s="261" t="str">
        <f>_xlfn.IFNA(VLOOKUP(B105,CHB!$H$71:$K$91,3,FALSE),"")</f>
        <v/>
      </c>
      <c r="G105" s="261">
        <f>_xlfn.IFNA(VLOOKUP(B105,SNK!$H$69:$K$96,3,FALSE),"")</f>
        <v>24200</v>
      </c>
      <c r="H105" s="261">
        <f>_xlfn.IFNA(VLOOKUP(B105,STR!$H$68:$K$92,3,FALSE),"")</f>
        <v>44500</v>
      </c>
      <c r="I105" s="261">
        <f>_xlfn.IFNA(VLOOKUP(B105,KPC!$H$73:$K$102,3,FALSE),"")</f>
        <v>12000</v>
      </c>
      <c r="J105" s="261">
        <f>_xlfn.IFNA(VLOOKUP(B105,SNL!$H$72:$K$95,3,FALSE),"")</f>
        <v>6000</v>
      </c>
      <c r="K105" s="261">
        <f>_xlfn.IFNA(VLOOKUP(B105,PTR!$H$69:$K$93,3,FALSE),"")</f>
        <v>10000</v>
      </c>
      <c r="L105" s="261" t="str">
        <f>_xlfn.IFNA(VLOOKUP(B105,STG!$I$75:$L$98,3,FALSE),"")</f>
        <v/>
      </c>
      <c r="M105" s="261" t="str">
        <f>_xlfn.IFNA(VLOOKUP(C105,STG!$I$75:$L$98,3,FALSE),"")</f>
        <v/>
      </c>
      <c r="N105" s="261">
        <f>_xlfn.IFNA(VLOOKUP(B105,BKV!$H$65:$K$90,3,FALSE),"")</f>
        <v>7000</v>
      </c>
      <c r="O105" s="261" t="str">
        <f>_xlfn.IFNA(VLOOKUP(B105,BLV!$H$64:$K$86,3,FALSE),"")</f>
        <v/>
      </c>
      <c r="P105" s="261" t="str">
        <f>_xlfn.IFNA(VLOOKUP(B105,'Khr168'!$H$57:$K$80,3,FALSE),"")</f>
        <v/>
      </c>
      <c r="Q105" s="261">
        <f>_xlfn.IFNA(VLOOKUP(B105,ASL!$H$64:$K$89,3,FALSE),"")</f>
        <v>5000</v>
      </c>
      <c r="R105" s="261">
        <f>_xlfn.IFNA(VLOOKUP(B105,'99cash'!$I$60:$L$81,3,FALSE),"")</f>
        <v>15000</v>
      </c>
      <c r="S105" s="261">
        <f>_xlfn.IFNA(VLOOKUP(B105,KTL!$H$65:$K$91,3,FALSE),"")</f>
        <v>3000</v>
      </c>
      <c r="T105" s="261" t="str">
        <f>_xlfn.IFNA(VLOOKUP(B105,SLG!$H$64:$K$81,3,FALSE),"")</f>
        <v/>
      </c>
      <c r="U105" s="261" t="str">
        <f>_xlfn.IFNA(VLOOKUP(B105,SST!$H$65:$K$88,3,FALSE),"")</f>
        <v/>
      </c>
      <c r="V105" s="261" t="str">
        <f>_xlfn.IFNA(VLOOKUP(B105,'ASY168'!$H$58:$K$80,3,FALSE),"")</f>
        <v/>
      </c>
      <c r="W105" s="262" t="str">
        <f>_xlfn.IFNA(VLOOKUP(B105,HO!$H$77:$K$93,3,FALSE),"")</f>
        <v/>
      </c>
    </row>
    <row r="106" spans="2:23" s="46" customFormat="1" outlineLevel="1">
      <c r="B106" s="67">
        <v>633311103</v>
      </c>
      <c r="C106" s="68" t="s">
        <v>104</v>
      </c>
      <c r="D106" s="64">
        <f t="shared" si="7"/>
        <v>48500</v>
      </c>
      <c r="E106" s="57" t="str">
        <f>_xlfn.IFNA(VLOOKUP(B106,MPT!$H$69:$K$98,3,FALSE),"")</f>
        <v/>
      </c>
      <c r="F106" s="57" t="str">
        <f>_xlfn.IFNA(VLOOKUP(B106,CHB!$H$71:$K$91,3,FALSE),"")</f>
        <v/>
      </c>
      <c r="G106" s="57">
        <f>_xlfn.IFNA(VLOOKUP(B106,SNK!$H$69:$K$96,3,FALSE),"")</f>
        <v>10500</v>
      </c>
      <c r="H106" s="57" t="str">
        <f>_xlfn.IFNA(VLOOKUP(B106,STR!$H$68:$K$92,3,FALSE),"")</f>
        <v/>
      </c>
      <c r="I106" s="57" t="str">
        <f>_xlfn.IFNA(VLOOKUP(B106,KPC!$H$73:$K$102,3,FALSE),"")</f>
        <v/>
      </c>
      <c r="J106" s="57" t="str">
        <f>_xlfn.IFNA(VLOOKUP(B106,SNL!$H$72:$K$95,3,FALSE),"")</f>
        <v/>
      </c>
      <c r="K106" s="57" t="str">
        <f>_xlfn.IFNA(VLOOKUP(B106,PTR!$H$69:$K$93,3,FALSE),"")</f>
        <v/>
      </c>
      <c r="L106" s="57" t="str">
        <f>_xlfn.IFNA(VLOOKUP(B106,STG!$I$75:$L$98,3,FALSE),"")</f>
        <v/>
      </c>
      <c r="M106" s="57" t="str">
        <f>_xlfn.IFNA(VLOOKUP(C106,STG!$I$75:$L$98,3,FALSE),"")</f>
        <v/>
      </c>
      <c r="N106" s="57">
        <f>_xlfn.IFNA(VLOOKUP(B106,BKV!$H$65:$K$90,3,FALSE),"")</f>
        <v>10000</v>
      </c>
      <c r="O106" s="57" t="str">
        <f>_xlfn.IFNA(VLOOKUP(B106,BLV!$H$64:$K$86,3,FALSE),"")</f>
        <v/>
      </c>
      <c r="P106" s="57" t="str">
        <f>_xlfn.IFNA(VLOOKUP(B106,'Khr168'!$H$57:$K$80,3,FALSE),"")</f>
        <v/>
      </c>
      <c r="Q106" s="57" t="str">
        <f>_xlfn.IFNA(VLOOKUP(B106,ASL!$H$64:$K$89,3,FALSE),"")</f>
        <v/>
      </c>
      <c r="R106" s="57" t="str">
        <f>_xlfn.IFNA(VLOOKUP(B106,'99cash'!$I$60:$L$81,3,FALSE),"")</f>
        <v/>
      </c>
      <c r="S106" s="57" t="str">
        <f>_xlfn.IFNA(VLOOKUP(B106,KTL!$H$65:$K$91,3,FALSE),"")</f>
        <v/>
      </c>
      <c r="T106" s="57" t="str">
        <f>_xlfn.IFNA(VLOOKUP(B106,SLG!$H$64:$K$81,3,FALSE),"")</f>
        <v/>
      </c>
      <c r="U106" s="57">
        <f>_xlfn.IFNA(VLOOKUP(B106,SST!$H$65:$K$88,3,FALSE),"")</f>
        <v>2000</v>
      </c>
      <c r="V106" s="57">
        <f>_xlfn.IFNA(VLOOKUP(B106,'ASY168'!$H$58:$K$80,3,FALSE),"")</f>
        <v>20000</v>
      </c>
      <c r="W106" s="58">
        <f>_xlfn.IFNA(VLOOKUP(B106,HO!$H$77:$K$93,3,FALSE),"")</f>
        <v>6000</v>
      </c>
    </row>
    <row r="107" spans="2:23" s="46" customFormat="1" outlineLevel="1">
      <c r="B107" s="67">
        <v>633311104</v>
      </c>
      <c r="C107" s="68" t="s">
        <v>144</v>
      </c>
      <c r="D107" s="64">
        <f t="shared" si="7"/>
        <v>25000</v>
      </c>
      <c r="E107" s="261" t="str">
        <f>_xlfn.IFNA(VLOOKUP(B107,MPT!$H$69:$K$98,3,FALSE),"")</f>
        <v/>
      </c>
      <c r="F107" s="261" t="str">
        <f>_xlfn.IFNA(VLOOKUP(B107,CHB!$H$71:$K$91,3,FALSE),"")</f>
        <v/>
      </c>
      <c r="G107" s="261" t="str">
        <f>_xlfn.IFNA(VLOOKUP(B107,SNK!$H$69:$K$96,3,FALSE),"")</f>
        <v/>
      </c>
      <c r="H107" s="261" t="str">
        <f>_xlfn.IFNA(VLOOKUP(B107,STR!$H$68:$K$92,3,FALSE),"")</f>
        <v/>
      </c>
      <c r="I107" s="261">
        <f>_xlfn.IFNA(VLOOKUP(B107,KPC!$H$73:$K$102,3,FALSE),"")</f>
        <v>10000</v>
      </c>
      <c r="J107" s="261" t="str">
        <f>_xlfn.IFNA(VLOOKUP(B107,SNL!$H$72:$K$95,3,FALSE),"")</f>
        <v/>
      </c>
      <c r="K107" s="261" t="str">
        <f>_xlfn.IFNA(VLOOKUP(B107,PTR!$H$69:$K$93,3,FALSE),"")</f>
        <v/>
      </c>
      <c r="L107" s="261" t="str">
        <f>_xlfn.IFNA(VLOOKUP(B107,STG!$I$75:$L$98,3,FALSE),"")</f>
        <v/>
      </c>
      <c r="M107" s="261" t="str">
        <f>_xlfn.IFNA(VLOOKUP(C107,STG!$I$75:$L$98,3,FALSE),"")</f>
        <v/>
      </c>
      <c r="N107" s="261" t="str">
        <f>_xlfn.IFNA(VLOOKUP(B107,BKV!$H$65:$K$90,3,FALSE),"")</f>
        <v/>
      </c>
      <c r="O107" s="261" t="str">
        <f>_xlfn.IFNA(VLOOKUP(B107,BLV!$H$64:$K$86,3,FALSE),"")</f>
        <v/>
      </c>
      <c r="P107" s="261" t="str">
        <f>_xlfn.IFNA(VLOOKUP(B107,'Khr168'!$H$57:$K$80,3,FALSE),"")</f>
        <v/>
      </c>
      <c r="Q107" s="261" t="str">
        <f>_xlfn.IFNA(VLOOKUP(B107,ASL!$H$64:$K$89,3,FALSE),"")</f>
        <v/>
      </c>
      <c r="R107" s="261" t="str">
        <f>_xlfn.IFNA(VLOOKUP(B107,'99cash'!$I$60:$L$81,3,FALSE),"")</f>
        <v/>
      </c>
      <c r="S107" s="261">
        <f>_xlfn.IFNA(VLOOKUP(B107,KTL!$H$65:$K$91,3,FALSE),"")</f>
        <v>15000</v>
      </c>
      <c r="T107" s="261" t="str">
        <f>_xlfn.IFNA(VLOOKUP(B107,SLG!$H$64:$K$81,3,FALSE),"")</f>
        <v/>
      </c>
      <c r="U107" s="261" t="str">
        <f>_xlfn.IFNA(VLOOKUP(B107,SST!$H$65:$K$88,3,FALSE),"")</f>
        <v/>
      </c>
      <c r="V107" s="261" t="str">
        <f>_xlfn.IFNA(VLOOKUP(B107,'ASY168'!$H$58:$K$80,3,FALSE),"")</f>
        <v/>
      </c>
      <c r="W107" s="262" t="str">
        <f>_xlfn.IFNA(VLOOKUP(B107,HO!$H$77:$K$93,3,FALSE),"")</f>
        <v/>
      </c>
    </row>
    <row r="108" spans="2:23" s="46" customFormat="1" outlineLevel="1">
      <c r="B108" s="67">
        <v>637111101</v>
      </c>
      <c r="C108" s="68" t="s">
        <v>146</v>
      </c>
      <c r="D108" s="64">
        <f t="shared" si="7"/>
        <v>133000</v>
      </c>
      <c r="E108" s="57" t="str">
        <f>_xlfn.IFNA(VLOOKUP(B108,MPT!$H$69:$K$98,3,FALSE),"")</f>
        <v/>
      </c>
      <c r="F108" s="57" t="str">
        <f>_xlfn.IFNA(VLOOKUP(B108,CHB!$H$71:$K$91,3,FALSE),"")</f>
        <v/>
      </c>
      <c r="G108" s="57">
        <f>_xlfn.IFNA(VLOOKUP(B108,SNK!$H$69:$K$96,3,FALSE),"")</f>
        <v>24000</v>
      </c>
      <c r="H108" s="57" t="str">
        <f>_xlfn.IFNA(VLOOKUP(B108,STR!$H$68:$K$92,3,FALSE),"")</f>
        <v/>
      </c>
      <c r="I108" s="57">
        <f>_xlfn.IFNA(VLOOKUP(B108,KPC!$H$73:$K$102,3,FALSE),"")</f>
        <v>12000</v>
      </c>
      <c r="J108" s="57" t="str">
        <f>_xlfn.IFNA(VLOOKUP(B108,SNL!$H$72:$K$95,3,FALSE),"")</f>
        <v/>
      </c>
      <c r="K108" s="57">
        <f>_xlfn.IFNA(VLOOKUP(B108,PTR!$H$69:$K$93,3,FALSE),"")</f>
        <v>17000</v>
      </c>
      <c r="L108" s="57" t="str">
        <f>_xlfn.IFNA(VLOOKUP(B108,STG!$I$75:$L$98,3,FALSE),"")</f>
        <v/>
      </c>
      <c r="M108" s="57" t="str">
        <f>_xlfn.IFNA(VLOOKUP(C108,STG!$I$75:$L$98,3,FALSE),"")</f>
        <v/>
      </c>
      <c r="N108" s="57" t="str">
        <f>_xlfn.IFNA(VLOOKUP(B108,BKV!$H$65:$K$90,3,FALSE),"")</f>
        <v/>
      </c>
      <c r="O108" s="57" t="str">
        <f>_xlfn.IFNA(VLOOKUP(B108,BLV!$H$64:$K$86,3,FALSE),"")</f>
        <v/>
      </c>
      <c r="P108" s="57" t="str">
        <f>_xlfn.IFNA(VLOOKUP(B108,'Khr168'!$H$57:$K$80,3,FALSE),"")</f>
        <v/>
      </c>
      <c r="Q108" s="57">
        <f>_xlfn.IFNA(VLOOKUP(B108,ASL!$H$64:$K$89,3,FALSE),"")</f>
        <v>60000</v>
      </c>
      <c r="R108" s="57">
        <f>_xlfn.IFNA(VLOOKUP(B108,'99cash'!$I$60:$L$81,3,FALSE),"")</f>
        <v>20000</v>
      </c>
      <c r="S108" s="57" t="str">
        <f>_xlfn.IFNA(VLOOKUP(B108,KTL!$H$65:$K$91,3,FALSE),"")</f>
        <v/>
      </c>
      <c r="T108" s="57" t="str">
        <f>_xlfn.IFNA(VLOOKUP(B108,SLG!$H$64:$K$81,3,FALSE),"")</f>
        <v/>
      </c>
      <c r="U108" s="57" t="str">
        <f>_xlfn.IFNA(VLOOKUP(B108,SST!$H$65:$K$88,3,FALSE),"")</f>
        <v/>
      </c>
      <c r="V108" s="57" t="str">
        <f>_xlfn.IFNA(VLOOKUP(B108,'ASY168'!$H$58:$K$80,3,FALSE),"")</f>
        <v/>
      </c>
      <c r="W108" s="58" t="str">
        <f>_xlfn.IFNA(VLOOKUP(B108,HO!$H$77:$K$93,3,FALSE),"")</f>
        <v/>
      </c>
    </row>
    <row r="109" spans="2:23" s="46" customFormat="1" outlineLevel="1">
      <c r="B109" s="67">
        <v>653111101</v>
      </c>
      <c r="C109" s="68" t="s">
        <v>131</v>
      </c>
      <c r="D109" s="64">
        <f t="shared" si="7"/>
        <v>126</v>
      </c>
      <c r="E109" s="261">
        <f>_xlfn.IFNA(VLOOKUP(B109,MPT!$H$69:$K$98,3,FALSE),"")</f>
        <v>126</v>
      </c>
      <c r="F109" s="261" t="str">
        <f>_xlfn.IFNA(VLOOKUP(B109,CHB!$H$71:$K$91,3,FALSE),"")</f>
        <v/>
      </c>
      <c r="G109" s="261" t="str">
        <f>_xlfn.IFNA(VLOOKUP(B109,SNK!$H$69:$K$96,3,FALSE),"")</f>
        <v/>
      </c>
      <c r="H109" s="261" t="str">
        <f>_xlfn.IFNA(VLOOKUP(B109,STR!$H$68:$K$92,3,FALSE),"")</f>
        <v/>
      </c>
      <c r="I109" s="261" t="str">
        <f>_xlfn.IFNA(VLOOKUP(B109,KPC!$H$73:$K$102,3,FALSE),"")</f>
        <v/>
      </c>
      <c r="J109" s="261" t="str">
        <f>_xlfn.IFNA(VLOOKUP(B109,SNL!$H$72:$K$95,3,FALSE),"")</f>
        <v/>
      </c>
      <c r="K109" s="261" t="str">
        <f>_xlfn.IFNA(VLOOKUP(B109,PTR!$H$69:$K$93,3,FALSE),"")</f>
        <v/>
      </c>
      <c r="L109" s="261" t="str">
        <f>_xlfn.IFNA(VLOOKUP(B109,STG!$I$75:$L$98,3,FALSE),"")</f>
        <v/>
      </c>
      <c r="M109" s="261" t="str">
        <f>_xlfn.IFNA(VLOOKUP(C109,STG!$I$75:$L$98,3,FALSE),"")</f>
        <v/>
      </c>
      <c r="N109" s="261" t="str">
        <f>_xlfn.IFNA(VLOOKUP(B109,BKV!$H$65:$K$90,3,FALSE),"")</f>
        <v/>
      </c>
      <c r="O109" s="261" t="str">
        <f>_xlfn.IFNA(VLOOKUP(B109,BLV!$H$64:$K$86,3,FALSE),"")</f>
        <v/>
      </c>
      <c r="P109" s="261" t="str">
        <f>_xlfn.IFNA(VLOOKUP(B109,'Khr168'!$H$57:$K$80,3,FALSE),"")</f>
        <v/>
      </c>
      <c r="Q109" s="261" t="str">
        <f>_xlfn.IFNA(VLOOKUP(B109,ASL!$H$64:$K$89,3,FALSE),"")</f>
        <v/>
      </c>
      <c r="R109" s="261" t="str">
        <f>_xlfn.IFNA(VLOOKUP(B109,'99cash'!$I$60:$L$81,3,FALSE),"")</f>
        <v/>
      </c>
      <c r="S109" s="261" t="str">
        <f>_xlfn.IFNA(VLOOKUP(B109,KTL!$H$65:$K$91,3,FALSE),"")</f>
        <v/>
      </c>
      <c r="T109" s="261" t="str">
        <f>_xlfn.IFNA(VLOOKUP(B109,SLG!$H$64:$K$81,3,FALSE),"")</f>
        <v/>
      </c>
      <c r="U109" s="261" t="str">
        <f>_xlfn.IFNA(VLOOKUP(B109,SST!$H$65:$K$88,3,FALSE),"")</f>
        <v/>
      </c>
      <c r="V109" s="261" t="str">
        <f>_xlfn.IFNA(VLOOKUP(B109,'ASY168'!$H$58:$K$80,3,FALSE),"")</f>
        <v/>
      </c>
      <c r="W109" s="262" t="str">
        <f>_xlfn.IFNA(VLOOKUP(B109,HO!$H$77:$K$93,3,FALSE),"")</f>
        <v/>
      </c>
    </row>
    <row r="110" spans="2:23" s="46" customFormat="1" outlineLevel="1">
      <c r="B110" s="67">
        <v>536221</v>
      </c>
      <c r="C110" s="68" t="s">
        <v>172</v>
      </c>
      <c r="D110" s="64">
        <f t="shared" si="7"/>
        <v>220</v>
      </c>
      <c r="E110" s="57" t="str">
        <f>_xlfn.IFNA(VLOOKUP(B110,MPT!$H$69:$K$98,3,FALSE),"")</f>
        <v/>
      </c>
      <c r="F110" s="57" t="str">
        <f>_xlfn.IFNA(VLOOKUP(B110,CHB!$H$71:$K$91,3,FALSE),"")</f>
        <v/>
      </c>
      <c r="G110" s="57" t="str">
        <f>_xlfn.IFNA(VLOOKUP(B110,SNK!$H$69:$K$96,3,FALSE),"")</f>
        <v/>
      </c>
      <c r="H110" s="57" t="str">
        <f>_xlfn.IFNA(VLOOKUP(B110,STR!$H$68:$K$92,3,FALSE),"")</f>
        <v/>
      </c>
      <c r="I110" s="57" t="str">
        <f>_xlfn.IFNA(VLOOKUP(B110,KPC!$H$73:$K$102,3,FALSE),"")</f>
        <v/>
      </c>
      <c r="J110" s="57" t="str">
        <f>_xlfn.IFNA(VLOOKUP(B110,SNL!$H$72:$K$95,3,FALSE),"")</f>
        <v/>
      </c>
      <c r="K110" s="57" t="str">
        <f>_xlfn.IFNA(VLOOKUP(B110,PTR!$H$69:$K$93,3,FALSE),"")</f>
        <v/>
      </c>
      <c r="L110" s="57" t="str">
        <f>_xlfn.IFNA(VLOOKUP(B110,STG!$I$75:$L$98,3,FALSE),"")</f>
        <v/>
      </c>
      <c r="M110" s="57" t="str">
        <f>_xlfn.IFNA(VLOOKUP(C110,STG!$I$75:$L$98,3,FALSE),"")</f>
        <v/>
      </c>
      <c r="N110" s="57" t="str">
        <f>_xlfn.IFNA(VLOOKUP(B110,BKV!$H$65:$K$90,3,FALSE),"")</f>
        <v/>
      </c>
      <c r="O110" s="57" t="str">
        <f>_xlfn.IFNA(VLOOKUP(B110,BLV!$H$64:$K$86,3,FALSE),"")</f>
        <v/>
      </c>
      <c r="P110" s="57" t="str">
        <f>_xlfn.IFNA(VLOOKUP(B110,'Khr168'!$H$57:$K$80,3,FALSE),"")</f>
        <v/>
      </c>
      <c r="Q110" s="57" t="str">
        <f>_xlfn.IFNA(VLOOKUP(B110,ASL!$H$64:$K$89,3,FALSE),"")</f>
        <v/>
      </c>
      <c r="R110" s="57" t="str">
        <f>_xlfn.IFNA(VLOOKUP(B110,'99cash'!$I$60:$L$81,3,FALSE),"")</f>
        <v/>
      </c>
      <c r="S110" s="57">
        <f>_xlfn.IFNA(VLOOKUP(B110,KTL!$H$65:$K$91,3,FALSE),"")</f>
        <v>220</v>
      </c>
      <c r="T110" s="57" t="str">
        <f>_xlfn.IFNA(VLOOKUP(B110,SLG!$H$64:$K$81,3,FALSE),"")</f>
        <v/>
      </c>
      <c r="U110" s="57" t="str">
        <f>_xlfn.IFNA(VLOOKUP(B110,SST!$H$65:$K$88,3,FALSE),"")</f>
        <v/>
      </c>
      <c r="V110" s="57" t="str">
        <f>_xlfn.IFNA(VLOOKUP(B110,'ASY168'!$H$58:$K$80,3,FALSE),"")</f>
        <v/>
      </c>
      <c r="W110" s="58" t="str">
        <f>_xlfn.IFNA(VLOOKUP(B110,HO!$H$77:$K$93,3,FALSE),"")</f>
        <v/>
      </c>
    </row>
    <row r="111" spans="2:23" s="46" customFormat="1" outlineLevel="1">
      <c r="B111" s="67">
        <v>645111101</v>
      </c>
      <c r="C111" s="68" t="s">
        <v>132</v>
      </c>
      <c r="D111" s="64">
        <f t="shared" si="7"/>
        <v>11948900</v>
      </c>
      <c r="E111" s="261">
        <f>_xlfn.IFNA(VLOOKUP(B111,MPT!$H$69:$K$98,3,FALSE),"")</f>
        <v>593300</v>
      </c>
      <c r="F111" s="261">
        <f>_xlfn.IFNA(VLOOKUP(B111,CHB!$H$71:$K$91,3,FALSE),"")</f>
        <v>593300</v>
      </c>
      <c r="G111" s="261">
        <f>_xlfn.IFNA(VLOOKUP(B111,SNK!$H$69:$K$96,3,FALSE),"")</f>
        <v>526700</v>
      </c>
      <c r="H111" s="261">
        <f>_xlfn.IFNA(VLOOKUP(B111,STR!$H$68:$K$92,3,FALSE),"")</f>
        <v>993300</v>
      </c>
      <c r="I111" s="261">
        <f>_xlfn.IFNA(VLOOKUP(B111,KPC!$H$73:$K$102,3,FALSE),"")</f>
        <v>1000000</v>
      </c>
      <c r="J111" s="261">
        <f>_xlfn.IFNA(VLOOKUP(B111,SNL!$H$72:$K$95,3,FALSE),"")</f>
        <v>1600000</v>
      </c>
      <c r="K111" s="261">
        <f>_xlfn.IFNA(VLOOKUP(B111,PTR!$H$69:$K$93,3,FALSE),"")</f>
        <v>800000</v>
      </c>
      <c r="L111" s="261">
        <f>_xlfn.IFNA(VLOOKUP(B111,STG!$I$75:$L$98,3,FALSE),"")</f>
        <v>600000</v>
      </c>
      <c r="M111" s="261" t="str">
        <f>_xlfn.IFNA(VLOOKUP(C111,STG!$I$75:$L$98,3,FALSE),"")</f>
        <v/>
      </c>
      <c r="N111" s="261">
        <f>_xlfn.IFNA(VLOOKUP(B111,BKV!$H$65:$K$90,3,FALSE),"")</f>
        <v>1193300</v>
      </c>
      <c r="O111" s="261">
        <f>_xlfn.IFNA(VLOOKUP(B111,BLV!$H$64:$K$86,3,FALSE),"")</f>
        <v>400000</v>
      </c>
      <c r="P111" s="261">
        <f>_xlfn.IFNA(VLOOKUP(B111,'Khr168'!$H$57:$K$80,3,FALSE),"")</f>
        <v>800000</v>
      </c>
      <c r="Q111" s="261">
        <f>_xlfn.IFNA(VLOOKUP(B111,ASL!$H$64:$K$89,3,FALSE),"")</f>
        <v>993300</v>
      </c>
      <c r="R111" s="261" t="str">
        <f>_xlfn.IFNA(VLOOKUP(B111,'99cash'!$I$60:$L$81,3,FALSE),"")</f>
        <v/>
      </c>
      <c r="S111" s="261">
        <f>_xlfn.IFNA(VLOOKUP(B111,KTL!$H$65:$K$91,3,FALSE),"")</f>
        <v>993300</v>
      </c>
      <c r="T111" s="261">
        <f>_xlfn.IFNA(VLOOKUP(B111,SLG!$H$64:$K$81,3,FALSE),"")</f>
        <v>400000</v>
      </c>
      <c r="U111" s="261">
        <f>_xlfn.IFNA(VLOOKUP(B111,SST!$H$65:$K$88,3,FALSE),"")</f>
        <v>400000</v>
      </c>
      <c r="V111" s="261">
        <f>_xlfn.IFNA(VLOOKUP(B111,'ASY168'!$H$58:$K$80,3,FALSE),"")</f>
        <v>62400</v>
      </c>
      <c r="W111" s="262" t="str">
        <f>_xlfn.IFNA(VLOOKUP(B111,HO!$H$77:$K$93,3,FALSE),"")</f>
        <v/>
      </c>
    </row>
    <row r="112" spans="2:23" s="46" customFormat="1" outlineLevel="1">
      <c r="B112" s="67">
        <v>631111105</v>
      </c>
      <c r="C112" s="68" t="s">
        <v>133</v>
      </c>
      <c r="D112" s="64">
        <f t="shared" si="7"/>
        <v>1969900</v>
      </c>
      <c r="E112" s="57">
        <f>_xlfn.IFNA(VLOOKUP(B112,MPT!$H$69:$K$98,3,FALSE),"")</f>
        <v>96000</v>
      </c>
      <c r="F112" s="57">
        <f>_xlfn.IFNA(VLOOKUP(B112,CHB!$H$71:$K$91,3,FALSE),"")</f>
        <v>96500</v>
      </c>
      <c r="G112" s="57">
        <f>_xlfn.IFNA(VLOOKUP(B112,SNK!$H$69:$K$96,3,FALSE),"")</f>
        <v>87300</v>
      </c>
      <c r="H112" s="57">
        <f>_xlfn.IFNA(VLOOKUP(B112,STR!$H$68:$K$92,3,FALSE),"")</f>
        <v>161300</v>
      </c>
      <c r="I112" s="57">
        <f>_xlfn.IFNA(VLOOKUP(B112,KPC!$H$73:$K$102,3,FALSE),"")</f>
        <v>171800</v>
      </c>
      <c r="J112" s="57">
        <f>_xlfn.IFNA(VLOOKUP(B112,SNL!$H$72:$K$95,3,FALSE),"")</f>
        <v>147500</v>
      </c>
      <c r="K112" s="57">
        <f>_xlfn.IFNA(VLOOKUP(B112,PTR!$H$69:$K$93,3,FALSE),"")</f>
        <v>128100</v>
      </c>
      <c r="L112" s="57">
        <f>_xlfn.IFNA(VLOOKUP(B112,STG!$I$75:$L$98,3,FALSE),"")</f>
        <v>87300</v>
      </c>
      <c r="M112" s="57" t="str">
        <f>_xlfn.IFNA(VLOOKUP(C112,STG!$I$75:$L$98,3,FALSE),"")</f>
        <v/>
      </c>
      <c r="N112" s="57">
        <f>_xlfn.IFNA(VLOOKUP(B112,BKV!$H$65:$K$90,3,FALSE),"")</f>
        <v>190900</v>
      </c>
      <c r="O112" s="57">
        <f>_xlfn.IFNA(VLOOKUP(B112,BLV!$H$64:$K$86,3,FALSE),"")</f>
        <v>54900</v>
      </c>
      <c r="P112" s="57">
        <f>_xlfn.IFNA(VLOOKUP(B112,'Khr168'!$H$57:$K$80,3,FALSE),"")</f>
        <v>83300</v>
      </c>
      <c r="Q112" s="57">
        <f>_xlfn.IFNA(VLOOKUP(B112,ASL!$H$64:$K$89,3,FALSE),"")</f>
        <v>190300</v>
      </c>
      <c r="R112" s="57">
        <f>_xlfn.IFNA(VLOOKUP(B112,'99cash'!$I$60:$L$81,3,FALSE),"")</f>
        <v>63300</v>
      </c>
      <c r="S112" s="57">
        <f>_xlfn.IFNA(VLOOKUP(B112,KTL!$H$65:$K$91,3,FALSE),"")</f>
        <v>184900</v>
      </c>
      <c r="T112" s="57">
        <f>_xlfn.IFNA(VLOOKUP(B112,SLG!$H$64:$K$81,3,FALSE),"")</f>
        <v>56900</v>
      </c>
      <c r="U112" s="57">
        <f>_xlfn.IFNA(VLOOKUP(B112,SST!$H$65:$K$88,3,FALSE),"")</f>
        <v>76400</v>
      </c>
      <c r="V112" s="57">
        <f>_xlfn.IFNA(VLOOKUP(B112,'ASY168'!$H$58:$K$80,3,FALSE),"")</f>
        <v>93200</v>
      </c>
      <c r="W112" s="58" t="str">
        <f>_xlfn.IFNA(VLOOKUP(B112,HO!$H$77:$K$93,3,FALSE),"")</f>
        <v/>
      </c>
    </row>
    <row r="113" spans="2:23" s="46" customFormat="1" outlineLevel="1">
      <c r="B113" s="67">
        <v>636111104</v>
      </c>
      <c r="C113" s="68" t="s">
        <v>107</v>
      </c>
      <c r="D113" s="64">
        <f t="shared" si="7"/>
        <v>1301283</v>
      </c>
      <c r="E113" s="261" t="str">
        <f>_xlfn.IFNA(VLOOKUP(B113,MPT!$H$69:$K$98,3,FALSE),"")</f>
        <v/>
      </c>
      <c r="F113" s="261" t="str">
        <f>_xlfn.IFNA(VLOOKUP(B113,CHB!$H$71:$K$91,3,FALSE),"")</f>
        <v/>
      </c>
      <c r="G113" s="261" t="str">
        <f>_xlfn.IFNA(VLOOKUP(B113,SNK!$H$69:$K$96,3,FALSE),"")</f>
        <v/>
      </c>
      <c r="H113" s="261" t="str">
        <f>_xlfn.IFNA(VLOOKUP(B113,STR!$H$68:$K$92,3,FALSE),"")</f>
        <v/>
      </c>
      <c r="I113" s="261" t="str">
        <f>_xlfn.IFNA(VLOOKUP(B113,KPC!$H$73:$K$102,3,FALSE),"")</f>
        <v/>
      </c>
      <c r="J113" s="261" t="str">
        <f>_xlfn.IFNA(VLOOKUP(B113,SNL!$H$72:$K$95,3,FALSE),"")</f>
        <v/>
      </c>
      <c r="K113" s="261" t="str">
        <f>_xlfn.IFNA(VLOOKUP(B113,PTR!$H$69:$K$93,3,FALSE),"")</f>
        <v/>
      </c>
      <c r="L113" s="261" t="str">
        <f>_xlfn.IFNA(VLOOKUP(B113,STG!$I$75:$L$98,3,FALSE),"")</f>
        <v/>
      </c>
      <c r="M113" s="261" t="str">
        <f>_xlfn.IFNA(VLOOKUP(C113,STG!$I$75:$L$98,3,FALSE),"")</f>
        <v/>
      </c>
      <c r="N113" s="261">
        <f>_xlfn.IFNA(VLOOKUP(B113,BKV!$H$65:$K$90,3,FALSE),"")</f>
        <v>80000</v>
      </c>
      <c r="O113" s="261">
        <f>_xlfn.IFNA(VLOOKUP(B113,BLV!$H$64:$K$86,3,FALSE),"")</f>
        <v>25000</v>
      </c>
      <c r="P113" s="261" t="str">
        <f>_xlfn.IFNA(VLOOKUP(B113,'Khr168'!$H$57:$K$80,3,FALSE),"")</f>
        <v/>
      </c>
      <c r="Q113" s="261" t="str">
        <f>_xlfn.IFNA(VLOOKUP(B113,ASL!$H$64:$K$89,3,FALSE),"")</f>
        <v/>
      </c>
      <c r="R113" s="261" t="str">
        <f>_xlfn.IFNA(VLOOKUP(B113,'99cash'!$I$60:$L$81,3,FALSE),"")</f>
        <v/>
      </c>
      <c r="S113" s="261" t="str">
        <f>_xlfn.IFNA(VLOOKUP(B113,KTL!$H$65:$K$91,3,FALSE),"")</f>
        <v/>
      </c>
      <c r="T113" s="261" t="str">
        <f>_xlfn.IFNA(VLOOKUP(B113,SLG!$H$64:$K$81,3,FALSE),"")</f>
        <v/>
      </c>
      <c r="U113" s="261" t="str">
        <f>_xlfn.IFNA(VLOOKUP(B113,SST!$H$65:$K$88,3,FALSE),"")</f>
        <v/>
      </c>
      <c r="V113" s="261">
        <f>_xlfn.IFNA(VLOOKUP(B113,'ASY168'!$H$58:$K$80,3,FALSE),"")</f>
        <v>131905</v>
      </c>
      <c r="W113" s="262">
        <f>_xlfn.IFNA(VLOOKUP(B113,HO!$H$77:$K$93,3,FALSE),"")</f>
        <v>1064378</v>
      </c>
    </row>
    <row r="114" spans="2:23" s="46" customFormat="1" outlineLevel="1">
      <c r="B114" s="67">
        <v>636111103</v>
      </c>
      <c r="C114" s="68" t="s">
        <v>108</v>
      </c>
      <c r="D114" s="64">
        <f t="shared" si="7"/>
        <v>1586000</v>
      </c>
      <c r="E114" s="57" t="str">
        <f>_xlfn.IFNA(VLOOKUP(B114,MPT!$H$69:$K$98,3,FALSE),"")</f>
        <v/>
      </c>
      <c r="F114" s="57" t="str">
        <f>_xlfn.IFNA(VLOOKUP(B114,CHB!$H$71:$K$91,3,FALSE),"")</f>
        <v/>
      </c>
      <c r="G114" s="57" t="str">
        <f>_xlfn.IFNA(VLOOKUP(B114,SNK!$H$69:$K$96,3,FALSE),"")</f>
        <v/>
      </c>
      <c r="H114" s="57" t="str">
        <f>_xlfn.IFNA(VLOOKUP(B114,STR!$H$68:$K$92,3,FALSE),"")</f>
        <v/>
      </c>
      <c r="I114" s="57" t="str">
        <f>_xlfn.IFNA(VLOOKUP(B114,KPC!$H$73:$K$102,3,FALSE),"")</f>
        <v/>
      </c>
      <c r="J114" s="57" t="str">
        <f>_xlfn.IFNA(VLOOKUP(B114,SNL!$H$72:$K$95,3,FALSE),"")</f>
        <v/>
      </c>
      <c r="K114" s="57" t="str">
        <f>_xlfn.IFNA(VLOOKUP(B114,PTR!$H$69:$K$93,3,FALSE),"")</f>
        <v/>
      </c>
      <c r="L114" s="57" t="str">
        <f>_xlfn.IFNA(VLOOKUP(B114,STG!$I$75:$L$98,3,FALSE),"")</f>
        <v/>
      </c>
      <c r="M114" s="57" t="str">
        <f>_xlfn.IFNA(VLOOKUP(C114,STG!$I$75:$L$98,3,FALSE),"")</f>
        <v/>
      </c>
      <c r="N114" s="57" t="str">
        <f>_xlfn.IFNA(VLOOKUP(B114,BKV!$H$65:$K$90,3,FALSE),"")</f>
        <v/>
      </c>
      <c r="O114" s="57" t="str">
        <f>_xlfn.IFNA(VLOOKUP(B114,BLV!$H$64:$K$86,3,FALSE),"")</f>
        <v/>
      </c>
      <c r="P114" s="57" t="str">
        <f>_xlfn.IFNA(VLOOKUP(B114,'Khr168'!$H$57:$K$80,3,FALSE),"")</f>
        <v/>
      </c>
      <c r="Q114" s="57" t="str">
        <f>_xlfn.IFNA(VLOOKUP(B114,ASL!$H$64:$K$89,3,FALSE),"")</f>
        <v/>
      </c>
      <c r="R114" s="57" t="str">
        <f>_xlfn.IFNA(VLOOKUP(B114,'99cash'!$I$60:$L$81,3,FALSE),"")</f>
        <v/>
      </c>
      <c r="S114" s="57" t="str">
        <f>_xlfn.IFNA(VLOOKUP(B114,KTL!$H$65:$K$91,3,FALSE),"")</f>
        <v/>
      </c>
      <c r="T114" s="57" t="str">
        <f>_xlfn.IFNA(VLOOKUP(B114,SLG!$H$64:$K$81,3,FALSE),"")</f>
        <v/>
      </c>
      <c r="U114" s="57" t="str">
        <f>_xlfn.IFNA(VLOOKUP(B114,SST!$H$65:$K$88,3,FALSE),"")</f>
        <v/>
      </c>
      <c r="V114" s="57">
        <f>_xlfn.IFNA(VLOOKUP(B114,'ASY168'!$H$58:$K$80,3,FALSE),"")</f>
        <v>40000</v>
      </c>
      <c r="W114" s="58">
        <f>_xlfn.IFNA(VLOOKUP(B114,HO!$H$77:$K$93,3,FALSE),"")</f>
        <v>1546000</v>
      </c>
    </row>
    <row r="115" spans="2:23" s="46" customFormat="1" outlineLevel="1">
      <c r="B115" s="67">
        <v>661611104</v>
      </c>
      <c r="C115" s="68" t="s">
        <v>134</v>
      </c>
      <c r="D115" s="64">
        <f t="shared" si="7"/>
        <v>1440092</v>
      </c>
      <c r="E115" s="261">
        <f>_xlfn.IFNA(VLOOKUP(B115,MPT!$H$69:$K$98,3,FALSE),"")</f>
        <v>367040</v>
      </c>
      <c r="F115" s="261" t="str">
        <f>_xlfn.IFNA(VLOOKUP(B115,CHB!$H$71:$K$91,3,FALSE),"")</f>
        <v/>
      </c>
      <c r="G115" s="261" t="str">
        <f>_xlfn.IFNA(VLOOKUP(B115,SNK!$H$69:$K$96,3,FALSE),"")</f>
        <v/>
      </c>
      <c r="H115" s="261" t="str">
        <f>_xlfn.IFNA(VLOOKUP(B115,STR!$H$68:$K$92,3,FALSE),"")</f>
        <v/>
      </c>
      <c r="I115" s="261" t="str">
        <f>_xlfn.IFNA(VLOOKUP(B115,KPC!$H$73:$K$102,3,FALSE),"")</f>
        <v/>
      </c>
      <c r="J115" s="261" t="str">
        <f>_xlfn.IFNA(VLOOKUP(B115,SNL!$H$72:$K$95,3,FALSE),"")</f>
        <v/>
      </c>
      <c r="K115" s="261" t="str">
        <f>_xlfn.IFNA(VLOOKUP(B115,PTR!$H$69:$K$93,3,FALSE),"")</f>
        <v/>
      </c>
      <c r="L115" s="261" t="str">
        <f>_xlfn.IFNA(VLOOKUP(B115,STG!$I$75:$L$98,3,FALSE),"")</f>
        <v/>
      </c>
      <c r="M115" s="261" t="str">
        <f>_xlfn.IFNA(VLOOKUP(C115,STG!$I$75:$L$98,3,FALSE),"")</f>
        <v/>
      </c>
      <c r="N115" s="261" t="str">
        <f>_xlfn.IFNA(VLOOKUP(B115,BKV!$H$65:$K$90,3,FALSE),"")</f>
        <v/>
      </c>
      <c r="O115" s="261" t="str">
        <f>_xlfn.IFNA(VLOOKUP(B115,BLV!$H$64:$K$86,3,FALSE),"")</f>
        <v/>
      </c>
      <c r="P115" s="261">
        <f>_xlfn.IFNA(VLOOKUP(B115,'Khr168'!$H$57:$K$80,3,FALSE),"")</f>
        <v>362600</v>
      </c>
      <c r="Q115" s="261" t="str">
        <f>_xlfn.IFNA(VLOOKUP(B115,ASL!$H$64:$K$89,3,FALSE),"")</f>
        <v/>
      </c>
      <c r="R115" s="261">
        <f>_xlfn.IFNA(VLOOKUP(B115,'99cash'!$I$60:$L$81,3,FALSE),"")</f>
        <v>266400</v>
      </c>
      <c r="S115" s="261" t="str">
        <f>_xlfn.IFNA(VLOOKUP(B115,KTL!$H$65:$K$91,3,FALSE),"")</f>
        <v/>
      </c>
      <c r="T115" s="261" t="str">
        <f>_xlfn.IFNA(VLOOKUP(B115,SLG!$H$64:$K$81,3,FALSE),"")</f>
        <v/>
      </c>
      <c r="U115" s="261" t="str">
        <f>_xlfn.IFNA(VLOOKUP(B115,SST!$H$65:$K$88,3,FALSE),"")</f>
        <v/>
      </c>
      <c r="V115" s="261">
        <f>_xlfn.IFNA(VLOOKUP(B115,'ASY168'!$H$58:$K$80,3,FALSE),"")</f>
        <v>444052</v>
      </c>
      <c r="W115" s="262" t="str">
        <f>_xlfn.IFNA(VLOOKUP(B115,HO!$H$77:$K$93,3,FALSE),"")</f>
        <v/>
      </c>
    </row>
    <row r="116" spans="2:23" s="46" customFormat="1" outlineLevel="1">
      <c r="B116" s="67">
        <v>645212103</v>
      </c>
      <c r="C116" s="68" t="s">
        <v>135</v>
      </c>
      <c r="D116" s="64">
        <f t="shared" si="7"/>
        <v>10000</v>
      </c>
      <c r="E116" s="57">
        <f>_xlfn.IFNA(VLOOKUP(B116,MPT!$H$69:$K$98,3,FALSE),"")</f>
        <v>10000</v>
      </c>
      <c r="F116" s="57" t="str">
        <f>_xlfn.IFNA(VLOOKUP(B116,CHB!$H$71:$K$91,3,FALSE),"")</f>
        <v/>
      </c>
      <c r="G116" s="57" t="str">
        <f>_xlfn.IFNA(VLOOKUP(B116,SNK!$H$69:$K$96,3,FALSE),"")</f>
        <v/>
      </c>
      <c r="H116" s="57" t="str">
        <f>_xlfn.IFNA(VLOOKUP(B116,STR!$H$68:$K$92,3,FALSE),"")</f>
        <v/>
      </c>
      <c r="I116" s="57" t="str">
        <f>_xlfn.IFNA(VLOOKUP(B116,KPC!$H$73:$K$102,3,FALSE),"")</f>
        <v/>
      </c>
      <c r="J116" s="57" t="str">
        <f>_xlfn.IFNA(VLOOKUP(B116,SNL!$H$72:$K$95,3,FALSE),"")</f>
        <v/>
      </c>
      <c r="K116" s="57" t="str">
        <f>_xlfn.IFNA(VLOOKUP(B116,PTR!$H$69:$K$93,3,FALSE),"")</f>
        <v/>
      </c>
      <c r="L116" s="57" t="str">
        <f>_xlfn.IFNA(VLOOKUP(B116,STG!$I$75:$L$98,3,FALSE),"")</f>
        <v/>
      </c>
      <c r="M116" s="57" t="str">
        <f>_xlfn.IFNA(VLOOKUP(C116,STG!$I$75:$L$98,3,FALSE),"")</f>
        <v/>
      </c>
      <c r="N116" s="57" t="str">
        <f>_xlfn.IFNA(VLOOKUP(B116,BKV!$H$65:$K$90,3,FALSE),"")</f>
        <v/>
      </c>
      <c r="O116" s="57" t="str">
        <f>_xlfn.IFNA(VLOOKUP(B116,BLV!$H$64:$K$86,3,FALSE),"")</f>
        <v/>
      </c>
      <c r="P116" s="57" t="str">
        <f>_xlfn.IFNA(VLOOKUP(B116,'Khr168'!$H$57:$K$80,3,FALSE),"")</f>
        <v/>
      </c>
      <c r="Q116" s="57" t="str">
        <f>_xlfn.IFNA(VLOOKUP(B116,ASL!$H$64:$K$89,3,FALSE),"")</f>
        <v/>
      </c>
      <c r="R116" s="57" t="str">
        <f>_xlfn.IFNA(VLOOKUP(B116,'99cash'!$I$60:$L$81,3,FALSE),"")</f>
        <v/>
      </c>
      <c r="S116" s="57" t="str">
        <f>_xlfn.IFNA(VLOOKUP(B116,KTL!$H$65:$K$91,3,FALSE),"")</f>
        <v/>
      </c>
      <c r="T116" s="57" t="str">
        <f>_xlfn.IFNA(VLOOKUP(B116,SLG!$H$64:$K$81,3,FALSE),"")</f>
        <v/>
      </c>
      <c r="U116" s="57" t="str">
        <f>_xlfn.IFNA(VLOOKUP(B116,SST!$H$65:$K$88,3,FALSE),"")</f>
        <v/>
      </c>
      <c r="V116" s="57" t="str">
        <f>_xlfn.IFNA(VLOOKUP(B116,'ASY168'!$H$58:$K$80,3,FALSE),"")</f>
        <v/>
      </c>
      <c r="W116" s="58" t="str">
        <f>_xlfn.IFNA(VLOOKUP(B116,HO!$H$77:$K$93,3,FALSE),"")</f>
        <v/>
      </c>
    </row>
    <row r="117" spans="2:23" s="46" customFormat="1" outlineLevel="1">
      <c r="B117" s="67">
        <v>645212104</v>
      </c>
      <c r="C117" s="68" t="s">
        <v>136</v>
      </c>
      <c r="D117" s="64">
        <f t="shared" si="7"/>
        <v>323280</v>
      </c>
      <c r="E117" s="261">
        <f>_xlfn.IFNA(VLOOKUP(B117,MPT!$H$69:$K$98,3,FALSE),"")</f>
        <v>102500</v>
      </c>
      <c r="F117" s="261" t="str">
        <f>_xlfn.IFNA(VLOOKUP(B117,CHB!$H$71:$K$91,3,FALSE),"")</f>
        <v/>
      </c>
      <c r="G117" s="261" t="str">
        <f>_xlfn.IFNA(VLOOKUP(B117,SNK!$H$69:$K$96,3,FALSE),"")</f>
        <v/>
      </c>
      <c r="H117" s="261" t="str">
        <f>_xlfn.IFNA(VLOOKUP(B117,STR!$H$68:$K$92,3,FALSE),"")</f>
        <v/>
      </c>
      <c r="I117" s="261" t="str">
        <f>_xlfn.IFNA(VLOOKUP(B117,KPC!$H$73:$K$102,3,FALSE),"")</f>
        <v/>
      </c>
      <c r="J117" s="261" t="str">
        <f>_xlfn.IFNA(VLOOKUP(B117,SNL!$H$72:$K$95,3,FALSE),"")</f>
        <v/>
      </c>
      <c r="K117" s="261" t="str">
        <f>_xlfn.IFNA(VLOOKUP(B117,PTR!$H$69:$K$93,3,FALSE),"")</f>
        <v/>
      </c>
      <c r="L117" s="261" t="str">
        <f>_xlfn.IFNA(VLOOKUP(B117,STG!$I$75:$L$98,3,FALSE),"")</f>
        <v/>
      </c>
      <c r="M117" s="261" t="str">
        <f>_xlfn.IFNA(VLOOKUP(C117,STG!$I$75:$L$98,3,FALSE),"")</f>
        <v/>
      </c>
      <c r="N117" s="261" t="str">
        <f>_xlfn.IFNA(VLOOKUP(B117,BKV!$H$65:$K$90,3,FALSE),"")</f>
        <v/>
      </c>
      <c r="O117" s="261" t="str">
        <f>_xlfn.IFNA(VLOOKUP(B117,BLV!$H$64:$K$86,3,FALSE),"")</f>
        <v/>
      </c>
      <c r="P117" s="261">
        <f>_xlfn.IFNA(VLOOKUP(B117,'Khr168'!$H$57:$K$80,3,FALSE),"")</f>
        <v>40000</v>
      </c>
      <c r="Q117" s="261" t="str">
        <f>_xlfn.IFNA(VLOOKUP(B117,ASL!$H$64:$K$89,3,FALSE),"")</f>
        <v/>
      </c>
      <c r="R117" s="261">
        <f>_xlfn.IFNA(VLOOKUP(B117,'99cash'!$I$60:$L$81,3,FALSE),"")</f>
        <v>60000</v>
      </c>
      <c r="S117" s="261" t="str">
        <f>_xlfn.IFNA(VLOOKUP(B117,KTL!$H$65:$K$91,3,FALSE),"")</f>
        <v/>
      </c>
      <c r="T117" s="261" t="str">
        <f>_xlfn.IFNA(VLOOKUP(B117,SLG!$H$64:$K$81,3,FALSE),"")</f>
        <v/>
      </c>
      <c r="U117" s="261" t="str">
        <f>_xlfn.IFNA(VLOOKUP(B117,SST!$H$65:$K$88,3,FALSE),"")</f>
        <v/>
      </c>
      <c r="V117" s="261">
        <f>_xlfn.IFNA(VLOOKUP(B117,'ASY168'!$H$58:$K$80,3,FALSE),"")</f>
        <v>120780</v>
      </c>
      <c r="W117" s="262" t="str">
        <f>_xlfn.IFNA(VLOOKUP(B117,HO!$H$77:$K$93,3,FALSE),"")</f>
        <v/>
      </c>
    </row>
    <row r="118" spans="2:23" s="46" customFormat="1" outlineLevel="1">
      <c r="B118" s="67">
        <v>632161</v>
      </c>
      <c r="C118" s="68" t="s">
        <v>105</v>
      </c>
      <c r="D118" s="64">
        <f t="shared" si="7"/>
        <v>1324208</v>
      </c>
      <c r="E118" s="57">
        <f>_xlfn.IFNA(VLOOKUP(B118,MPT!$H$69:$K$98,3,FALSE),"")</f>
        <v>28500</v>
      </c>
      <c r="F118" s="57">
        <f>_xlfn.IFNA(VLOOKUP(B118,CHB!$H$71:$K$91,3,FALSE),"")</f>
        <v>28304</v>
      </c>
      <c r="G118" s="57">
        <f>_xlfn.IFNA(VLOOKUP(B118,SNK!$H$69:$K$96,3,FALSE),"")</f>
        <v>104456</v>
      </c>
      <c r="H118" s="57">
        <f>_xlfn.IFNA(VLOOKUP(B118,STR!$H$68:$K$92,3,FALSE),"")</f>
        <v>69172</v>
      </c>
      <c r="I118" s="57">
        <f>_xlfn.IFNA(VLOOKUP(B118,KPC!$H$73:$K$102,3,FALSE),"")</f>
        <v>33038</v>
      </c>
      <c r="J118" s="57">
        <f>_xlfn.IFNA(VLOOKUP(B118,SNL!$H$72:$K$95,3,FALSE),"")</f>
        <v>20200</v>
      </c>
      <c r="K118" s="57">
        <f>_xlfn.IFNA(VLOOKUP(B118,PTR!$H$69:$K$93,3,FALSE),"")</f>
        <v>119988</v>
      </c>
      <c r="L118" s="57">
        <f>_xlfn.IFNA(VLOOKUP(B118,STG!$I$75:$L$98,3,FALSE),"")</f>
        <v>128400</v>
      </c>
      <c r="M118" s="57" t="str">
        <f>_xlfn.IFNA(VLOOKUP(C118,STG!$I$75:$L$98,3,FALSE),"")</f>
        <v/>
      </c>
      <c r="N118" s="57">
        <f>_xlfn.IFNA(VLOOKUP(B118,BKV!$H$65:$K$90,3,FALSE),"")</f>
        <v>93746</v>
      </c>
      <c r="O118" s="57">
        <f>_xlfn.IFNA(VLOOKUP(B118,BLV!$H$64:$K$86,3,FALSE),"")</f>
        <v>89883</v>
      </c>
      <c r="P118" s="57" t="str">
        <f>_xlfn.IFNA(VLOOKUP(B118,'Khr168'!$H$57:$K$80,3,FALSE),"")</f>
        <v/>
      </c>
      <c r="Q118" s="57">
        <f>_xlfn.IFNA(VLOOKUP(B118,ASL!$H$64:$K$89,3,FALSE),"")</f>
        <v>80381</v>
      </c>
      <c r="R118" s="57" t="str">
        <f>_xlfn.IFNA(VLOOKUP(B118,'99cash'!$I$60:$L$81,3,FALSE),"")</f>
        <v/>
      </c>
      <c r="S118" s="57">
        <f>_xlfn.IFNA(VLOOKUP(B118,KTL!$H$65:$K$91,3,FALSE),"")</f>
        <v>58494</v>
      </c>
      <c r="T118" s="57">
        <f>_xlfn.IFNA(VLOOKUP(B118,SLG!$H$64:$K$81,3,FALSE),"")</f>
        <v>58594</v>
      </c>
      <c r="U118" s="57">
        <f>_xlfn.IFNA(VLOOKUP(B118,SST!$H$65:$K$88,3,FALSE),"")</f>
        <v>82833</v>
      </c>
      <c r="V118" s="57" t="str">
        <f>_xlfn.IFNA(VLOOKUP(B118,'ASY168'!$H$58:$K$80,3,FALSE),"")</f>
        <v/>
      </c>
      <c r="W118" s="58">
        <f>_xlfn.IFNA(VLOOKUP(B118,HO!$H$77:$K$93,3,FALSE),"")</f>
        <v>328219</v>
      </c>
    </row>
    <row r="119" spans="2:23" s="46" customFormat="1" outlineLevel="1">
      <c r="B119" s="67">
        <v>633211103</v>
      </c>
      <c r="C119" s="68" t="s">
        <v>137</v>
      </c>
      <c r="D119" s="64">
        <f t="shared" si="7"/>
        <v>13037800</v>
      </c>
      <c r="E119" s="261">
        <f>_xlfn.IFNA(VLOOKUP(B119,MPT!$H$69:$K$98,3,FALSE),"")</f>
        <v>922500</v>
      </c>
      <c r="F119" s="261">
        <f>_xlfn.IFNA(VLOOKUP(B119,CHB!$H$71:$K$91,3,FALSE),"")</f>
        <v>400000</v>
      </c>
      <c r="G119" s="261">
        <f>_xlfn.IFNA(VLOOKUP(B119,SNK!$H$69:$K$96,3,FALSE),"")</f>
        <v>520000</v>
      </c>
      <c r="H119" s="261">
        <f>_xlfn.IFNA(VLOOKUP(B119,STR!$H$68:$K$92,3,FALSE),"")</f>
        <v>500000</v>
      </c>
      <c r="I119" s="261">
        <f>_xlfn.IFNA(VLOOKUP(B119,KPC!$H$73:$K$102,3,FALSE),"")</f>
        <v>1143000</v>
      </c>
      <c r="J119" s="261">
        <f>_xlfn.IFNA(VLOOKUP(B119,SNL!$H$72:$K$95,3,FALSE),"")</f>
        <v>1200000</v>
      </c>
      <c r="K119" s="261">
        <f>_xlfn.IFNA(VLOOKUP(B119,PTR!$H$69:$K$93,3,FALSE),"")</f>
        <v>800000</v>
      </c>
      <c r="L119" s="261">
        <f>_xlfn.IFNA(VLOOKUP(B119,STG!$I$75:$L$98,3,FALSE),"")</f>
        <v>800000</v>
      </c>
      <c r="M119" s="261" t="str">
        <f>_xlfn.IFNA(VLOOKUP(C119,STG!$I$75:$L$98,3,FALSE),"")</f>
        <v/>
      </c>
      <c r="N119" s="261">
        <f>_xlfn.IFNA(VLOOKUP(B119,BKV!$H$65:$K$90,3,FALSE),"")</f>
        <v>800000</v>
      </c>
      <c r="O119" s="261">
        <f>_xlfn.IFNA(VLOOKUP(B119,BLV!$H$64:$K$86,3,FALSE),"")</f>
        <v>2400000</v>
      </c>
      <c r="P119" s="261">
        <f>_xlfn.IFNA(VLOOKUP(B119,'Khr168'!$H$57:$K$80,3,FALSE),"")</f>
        <v>400000</v>
      </c>
      <c r="Q119" s="261">
        <f>_xlfn.IFNA(VLOOKUP(B119,ASL!$H$64:$K$89,3,FALSE),"")</f>
        <v>1000000</v>
      </c>
      <c r="R119" s="261" t="str">
        <f>_xlfn.IFNA(VLOOKUP(B119,'99cash'!$I$60:$L$81,3,FALSE),"")</f>
        <v/>
      </c>
      <c r="S119" s="261">
        <f>_xlfn.IFNA(VLOOKUP(B119,KTL!$H$65:$K$91,3,FALSE),"")</f>
        <v>600000</v>
      </c>
      <c r="T119" s="261">
        <f>_xlfn.IFNA(VLOOKUP(B119,SLG!$H$64:$K$81,3,FALSE),"")</f>
        <v>180000</v>
      </c>
      <c r="U119" s="261">
        <f>_xlfn.IFNA(VLOOKUP(B119,SST!$H$65:$K$88,3,FALSE),"")</f>
        <v>160000</v>
      </c>
      <c r="V119" s="261">
        <f>_xlfn.IFNA(VLOOKUP(B119,'ASY168'!$H$58:$K$80,3,FALSE),"")</f>
        <v>1212300</v>
      </c>
      <c r="W119" s="262" t="str">
        <f>_xlfn.IFNA(VLOOKUP(B119,HO!$H$77:$K$93,3,FALSE),"")</f>
        <v/>
      </c>
    </row>
    <row r="120" spans="2:23" s="46" customFormat="1" outlineLevel="1">
      <c r="B120" s="67">
        <v>633211109</v>
      </c>
      <c r="C120" s="68" t="s">
        <v>169</v>
      </c>
      <c r="D120" s="64">
        <f t="shared" si="7"/>
        <v>1200000</v>
      </c>
      <c r="E120" s="57" t="str">
        <f>_xlfn.IFNA(VLOOKUP(B120,MPT!$H$69:$K$98,3,FALSE),"")</f>
        <v/>
      </c>
      <c r="F120" s="57" t="str">
        <f>_xlfn.IFNA(VLOOKUP(B120,CHB!$H$71:$K$91,3,FALSE),"")</f>
        <v/>
      </c>
      <c r="G120" s="57" t="str">
        <f>_xlfn.IFNA(VLOOKUP(B120,SNK!$H$69:$K$96,3,FALSE),"")</f>
        <v/>
      </c>
      <c r="H120" s="57" t="str">
        <f>_xlfn.IFNA(VLOOKUP(B120,STR!$H$68:$K$92,3,FALSE),"")</f>
        <v/>
      </c>
      <c r="I120" s="57" t="str">
        <f>_xlfn.IFNA(VLOOKUP(B120,KPC!$H$73:$K$102,3,FALSE),"")</f>
        <v/>
      </c>
      <c r="J120" s="57" t="str">
        <f>_xlfn.IFNA(VLOOKUP(B120,SNL!$H$72:$K$95,3,FALSE),"")</f>
        <v/>
      </c>
      <c r="K120" s="57" t="str">
        <f>_xlfn.IFNA(VLOOKUP(B120,PTR!$H$69:$K$93,3,FALSE),"")</f>
        <v/>
      </c>
      <c r="L120" s="57" t="str">
        <f>_xlfn.IFNA(VLOOKUP(B120,STG!$I$75:$L$98,3,FALSE),"")</f>
        <v/>
      </c>
      <c r="M120" s="57" t="str">
        <f>_xlfn.IFNA(VLOOKUP(C120,STG!$I$75:$L$98,3,FALSE),"")</f>
        <v/>
      </c>
      <c r="N120" s="57" t="str">
        <f>_xlfn.IFNA(VLOOKUP(B120,BKV!$H$65:$K$90,3,FALSE),"")</f>
        <v/>
      </c>
      <c r="O120" s="57" t="str">
        <f>_xlfn.IFNA(VLOOKUP(B120,BLV!$H$64:$K$86,3,FALSE),"")</f>
        <v/>
      </c>
      <c r="P120" s="57" t="str">
        <f>_xlfn.IFNA(VLOOKUP(B120,'Khr168'!$H$57:$K$80,3,FALSE),"")</f>
        <v/>
      </c>
      <c r="Q120" s="57" t="str">
        <f>_xlfn.IFNA(VLOOKUP(B120,ASL!$H$64:$K$89,3,FALSE),"")</f>
        <v/>
      </c>
      <c r="R120" s="57">
        <f>_xlfn.IFNA(VLOOKUP(B120,'99cash'!$I$60:$L$81,3,FALSE),"")</f>
        <v>1200000</v>
      </c>
      <c r="S120" s="57" t="str">
        <f>_xlfn.IFNA(VLOOKUP(B120,KTL!$H$65:$K$91,3,FALSE),"")</f>
        <v/>
      </c>
      <c r="T120" s="57" t="str">
        <f>_xlfn.IFNA(VLOOKUP(B120,SLG!$H$64:$K$81,3,FALSE),"")</f>
        <v/>
      </c>
      <c r="U120" s="57" t="str">
        <f>_xlfn.IFNA(VLOOKUP(B120,SST!$H$65:$K$88,3,FALSE),"")</f>
        <v/>
      </c>
      <c r="V120" s="57" t="str">
        <f>_xlfn.IFNA(VLOOKUP(B120,'ASY168'!$H$58:$K$80,3,FALSE),"")</f>
        <v/>
      </c>
      <c r="W120" s="58" t="str">
        <f>_xlfn.IFNA(VLOOKUP(B120,HO!$H$77:$K$93,3,FALSE),"")</f>
        <v/>
      </c>
    </row>
    <row r="121" spans="2:23" s="46" customFormat="1" outlineLevel="1">
      <c r="B121" s="67">
        <v>642111</v>
      </c>
      <c r="C121" s="68" t="s">
        <v>145</v>
      </c>
      <c r="D121" s="64">
        <f t="shared" si="7"/>
        <v>38000</v>
      </c>
      <c r="E121" s="261" t="str">
        <f>_xlfn.IFNA(VLOOKUP(B121,MPT!$H$69:$K$98,3,FALSE),"")</f>
        <v/>
      </c>
      <c r="F121" s="261" t="str">
        <f>_xlfn.IFNA(VLOOKUP(B121,CHB!$H$71:$K$91,3,FALSE),"")</f>
        <v/>
      </c>
      <c r="G121" s="261" t="str">
        <f>_xlfn.IFNA(VLOOKUP(B121,SNK!$H$69:$K$96,3,FALSE),"")</f>
        <v/>
      </c>
      <c r="H121" s="261" t="str">
        <f>_xlfn.IFNA(VLOOKUP(B121,STR!$H$68:$K$92,3,FALSE),"")</f>
        <v/>
      </c>
      <c r="I121" s="261">
        <f>_xlfn.IFNA(VLOOKUP(B121,KPC!$H$73:$K$102,3,FALSE),"")</f>
        <v>38000</v>
      </c>
      <c r="J121" s="261" t="str">
        <f>_xlfn.IFNA(VLOOKUP(B121,SNL!$H$72:$K$95,3,FALSE),"")</f>
        <v/>
      </c>
      <c r="K121" s="261" t="str">
        <f>_xlfn.IFNA(VLOOKUP(B121,PTR!$H$69:$K$93,3,FALSE),"")</f>
        <v/>
      </c>
      <c r="L121" s="261" t="str">
        <f>_xlfn.IFNA(VLOOKUP(B121,STG!$I$75:$L$98,3,FALSE),"")</f>
        <v/>
      </c>
      <c r="M121" s="261" t="str">
        <f>_xlfn.IFNA(VLOOKUP(C121,STG!$I$75:$L$98,3,FALSE),"")</f>
        <v/>
      </c>
      <c r="N121" s="261" t="str">
        <f>_xlfn.IFNA(VLOOKUP(B121,BKV!$H$65:$K$90,3,FALSE),"")</f>
        <v/>
      </c>
      <c r="O121" s="261" t="str">
        <f>_xlfn.IFNA(VLOOKUP(B121,BLV!$H$64:$K$86,3,FALSE),"")</f>
        <v/>
      </c>
      <c r="P121" s="261" t="str">
        <f>_xlfn.IFNA(VLOOKUP(B121,'Khr168'!$H$57:$K$80,3,FALSE),"")</f>
        <v/>
      </c>
      <c r="Q121" s="261" t="str">
        <f>_xlfn.IFNA(VLOOKUP(B121,ASL!$H$64:$K$89,3,FALSE),"")</f>
        <v/>
      </c>
      <c r="R121" s="261" t="str">
        <f>_xlfn.IFNA(VLOOKUP(B121,'99cash'!$I$60:$L$81,3,FALSE),"")</f>
        <v/>
      </c>
      <c r="S121" s="261" t="str">
        <f>_xlfn.IFNA(VLOOKUP(B121,KTL!$H$65:$K$91,3,FALSE),"")</f>
        <v/>
      </c>
      <c r="T121" s="261" t="str">
        <f>_xlfn.IFNA(VLOOKUP(B121,SLG!$H$64:$K$81,3,FALSE),"")</f>
        <v/>
      </c>
      <c r="U121" s="261" t="str">
        <f>_xlfn.IFNA(VLOOKUP(B121,SST!$H$65:$K$88,3,FALSE),"")</f>
        <v/>
      </c>
      <c r="V121" s="261" t="str">
        <f>_xlfn.IFNA(VLOOKUP(B121,'ASY168'!$H$58:$K$80,3,FALSE),"")</f>
        <v/>
      </c>
      <c r="W121" s="262" t="str">
        <f>_xlfn.IFNA(VLOOKUP(B121,HO!$H$77:$K$93,3,FALSE),"")</f>
        <v/>
      </c>
    </row>
    <row r="122" spans="2:23" s="46" customFormat="1" outlineLevel="1">
      <c r="B122" s="67">
        <v>645311</v>
      </c>
      <c r="C122" s="68" t="s">
        <v>113</v>
      </c>
      <c r="D122" s="64">
        <f t="shared" si="7"/>
        <v>1800</v>
      </c>
      <c r="E122" s="57">
        <f>_xlfn.IFNA(VLOOKUP(B122,MPT!$H$69:$K$98,3,FALSE),"")</f>
        <v>600</v>
      </c>
      <c r="F122" s="57" t="str">
        <f>_xlfn.IFNA(VLOOKUP(B122,CHB!$H$71:$K$91,3,FALSE),"")</f>
        <v/>
      </c>
      <c r="G122" s="57" t="str">
        <f>_xlfn.IFNA(VLOOKUP(B122,SNK!$H$69:$K$96,3,FALSE),"")</f>
        <v/>
      </c>
      <c r="H122" s="57" t="str">
        <f>_xlfn.IFNA(VLOOKUP(B122,STR!$H$68:$K$92,3,FALSE),"")</f>
        <v/>
      </c>
      <c r="I122" s="57">
        <f>_xlfn.IFNA(VLOOKUP(B122,KPC!$H$73:$K$102,3,FALSE),"")</f>
        <v>200</v>
      </c>
      <c r="J122" s="57" t="str">
        <f>_xlfn.IFNA(VLOOKUP(B122,SNL!$H$72:$K$95,3,FALSE),"")</f>
        <v/>
      </c>
      <c r="K122" s="57" t="str">
        <f>_xlfn.IFNA(VLOOKUP(B122,PTR!$H$69:$K$93,3,FALSE),"")</f>
        <v/>
      </c>
      <c r="L122" s="57" t="str">
        <f>_xlfn.IFNA(VLOOKUP(B122,STG!$I$75:$L$98,3,FALSE),"")</f>
        <v/>
      </c>
      <c r="M122" s="57" t="str">
        <f>_xlfn.IFNA(VLOOKUP(C122,STG!$I$75:$L$98,3,FALSE),"")</f>
        <v/>
      </c>
      <c r="N122" s="57" t="str">
        <f>_xlfn.IFNA(VLOOKUP(B122,BKV!$H$65:$K$90,3,FALSE),"")</f>
        <v/>
      </c>
      <c r="O122" s="57" t="str">
        <f>_xlfn.IFNA(VLOOKUP(B122,BLV!$H$64:$K$86,3,FALSE),"")</f>
        <v/>
      </c>
      <c r="P122" s="57">
        <f>_xlfn.IFNA(VLOOKUP(B122,'Khr168'!$H$57:$K$80,3,FALSE),"")</f>
        <v>200</v>
      </c>
      <c r="Q122" s="57">
        <f>_xlfn.IFNA(VLOOKUP(B122,ASL!$H$64:$K$89,3,FALSE),"")</f>
        <v>300</v>
      </c>
      <c r="R122" s="57" t="str">
        <f>_xlfn.IFNA(VLOOKUP(B122,'99cash'!$I$60:$L$81,3,FALSE),"")</f>
        <v/>
      </c>
      <c r="S122" s="57" t="str">
        <f>_xlfn.IFNA(VLOOKUP(B122,KTL!$H$65:$K$91,3,FALSE),"")</f>
        <v/>
      </c>
      <c r="T122" s="57" t="str">
        <f>_xlfn.IFNA(VLOOKUP(B122,SLG!$H$64:$K$81,3,FALSE),"")</f>
        <v/>
      </c>
      <c r="U122" s="57" t="str">
        <f>_xlfn.IFNA(VLOOKUP(B122,SST!$H$65:$K$88,3,FALSE),"")</f>
        <v/>
      </c>
      <c r="V122" s="57">
        <f>_xlfn.IFNA(VLOOKUP(B122,'ASY168'!$H$58:$K$80,3,FALSE),"")</f>
        <v>300</v>
      </c>
      <c r="W122" s="58">
        <f>_xlfn.IFNA(VLOOKUP(B122,HO!$H$77:$K$93,3,FALSE),"")</f>
        <v>200</v>
      </c>
    </row>
    <row r="123" spans="2:23" s="46" customFormat="1" outlineLevel="1">
      <c r="B123" s="67">
        <v>637111107</v>
      </c>
      <c r="C123" s="68" t="s">
        <v>179</v>
      </c>
      <c r="D123" s="64">
        <f t="shared" si="7"/>
        <v>14770000</v>
      </c>
      <c r="E123" s="261" t="str">
        <f>_xlfn.IFNA(VLOOKUP(B123,MPT!$H$69:$K$98,3,FALSE),"")</f>
        <v/>
      </c>
      <c r="F123" s="261" t="str">
        <f>_xlfn.IFNA(VLOOKUP(B123,CHB!$H$71:$K$91,3,FALSE),"")</f>
        <v/>
      </c>
      <c r="G123" s="261" t="str">
        <f>_xlfn.IFNA(VLOOKUP(B123,SNK!$H$69:$K$96,3,FALSE),"")</f>
        <v/>
      </c>
      <c r="H123" s="261" t="str">
        <f>_xlfn.IFNA(VLOOKUP(B123,STR!$H$68:$K$92,3,FALSE),"")</f>
        <v/>
      </c>
      <c r="I123" s="261" t="str">
        <f>_xlfn.IFNA(VLOOKUP(B123,KPC!$H$73:$K$102,3,FALSE),"")</f>
        <v/>
      </c>
      <c r="J123" s="261" t="str">
        <f>_xlfn.IFNA(VLOOKUP(B123,SNL!$H$72:$K$95,3,FALSE),"")</f>
        <v/>
      </c>
      <c r="K123" s="261" t="str">
        <f>_xlfn.IFNA(VLOOKUP(B123,PTR!$H$69:$K$93,3,FALSE),"")</f>
        <v/>
      </c>
      <c r="L123" s="261" t="str">
        <f>_xlfn.IFNA(VLOOKUP(B123,STG!$I$75:$L$98,3,FALSE),"")</f>
        <v/>
      </c>
      <c r="M123" s="261" t="str">
        <f>_xlfn.IFNA(VLOOKUP(C123,STG!$I$75:$L$98,3,FALSE),"")</f>
        <v/>
      </c>
      <c r="N123" s="261" t="str">
        <f>_xlfn.IFNA(VLOOKUP(B123,BKV!$H$65:$K$90,3,FALSE),"")</f>
        <v/>
      </c>
      <c r="O123" s="261" t="str">
        <f>_xlfn.IFNA(VLOOKUP(B123,BLV!$H$64:$K$86,3,FALSE),"")</f>
        <v/>
      </c>
      <c r="P123" s="261" t="str">
        <f>_xlfn.IFNA(VLOOKUP(B123,'Khr168'!$H$57:$K$80,3,FALSE),"")</f>
        <v/>
      </c>
      <c r="Q123" s="261" t="str">
        <f>_xlfn.IFNA(VLOOKUP(B123,ASL!$H$64:$K$89,3,FALSE),"")</f>
        <v/>
      </c>
      <c r="R123" s="261" t="str">
        <f>_xlfn.IFNA(VLOOKUP(B123,'99cash'!$I$60:$L$81,3,FALSE),"")</f>
        <v/>
      </c>
      <c r="S123" s="261" t="str">
        <f>_xlfn.IFNA(VLOOKUP(B123,KTL!$H$65:$K$91,3,FALSE),"")</f>
        <v/>
      </c>
      <c r="T123" s="261" t="str">
        <f>_xlfn.IFNA(VLOOKUP(B123,SLG!$H$64:$K$81,3,FALSE),"")</f>
        <v/>
      </c>
      <c r="U123" s="261" t="str">
        <f>_xlfn.IFNA(VLOOKUP(B123,SST!$H$65:$K$88,3,FALSE),"")</f>
        <v/>
      </c>
      <c r="V123" s="261">
        <f>_xlfn.IFNA(VLOOKUP(B123,'ASY168'!$H$58:$K$80,3,FALSE),"")</f>
        <v>14770000</v>
      </c>
      <c r="W123" s="262" t="str">
        <f>_xlfn.IFNA(VLOOKUP(B123,HO!$H$77:$K$93,3,FALSE),"")</f>
        <v/>
      </c>
    </row>
    <row r="124" spans="2:23" s="46" customFormat="1" ht="14.4" outlineLevel="1" thickBot="1">
      <c r="B124" s="258">
        <v>661611103</v>
      </c>
      <c r="C124" s="254" t="s">
        <v>159</v>
      </c>
      <c r="D124" s="206">
        <f t="shared" si="7"/>
        <v>190300</v>
      </c>
      <c r="E124" s="207">
        <f>_xlfn.IFNA(VLOOKUP(B124,MPT!$H$69:$K$98,3,FALSE),"")</f>
        <v>500</v>
      </c>
      <c r="F124" s="207" t="str">
        <f>_xlfn.IFNA(VLOOKUP(B124,CHB!$H$71:$K$91,3,FALSE),"")</f>
        <v/>
      </c>
      <c r="G124" s="207">
        <f>_xlfn.IFNA(VLOOKUP(B124,SNK!$H$69:$K$96,3,FALSE),"")</f>
        <v>160500</v>
      </c>
      <c r="H124" s="207">
        <f>_xlfn.IFNA(VLOOKUP(B124,STR!$H$68:$K$92,3,FALSE),"")</f>
        <v>1000</v>
      </c>
      <c r="I124" s="207">
        <f>_xlfn.IFNA(VLOOKUP(B124,KPC!$H$73:$K$102,3,FALSE),"")</f>
        <v>0</v>
      </c>
      <c r="J124" s="207">
        <f>_xlfn.IFNA(VLOOKUP(B124,SNL!$H$72:$K$95,3,FALSE),"")</f>
        <v>800</v>
      </c>
      <c r="K124" s="207">
        <f>_xlfn.IFNA(VLOOKUP(B124,PTR!$H$69:$K$93,3,FALSE),"")</f>
        <v>500</v>
      </c>
      <c r="L124" s="207" t="str">
        <f>_xlfn.IFNA(VLOOKUP(B124,STG!$I$75:$L$98,3,FALSE),"")</f>
        <v/>
      </c>
      <c r="M124" s="207" t="str">
        <f>_xlfn.IFNA(VLOOKUP(C124,STG!$I$75:$L$98,3,FALSE),"")</f>
        <v/>
      </c>
      <c r="N124" s="207" t="str">
        <f>_xlfn.IFNA(VLOOKUP(B124,BKV!$H$65:$K$90,3,FALSE),"")</f>
        <v/>
      </c>
      <c r="O124" s="207" t="str">
        <f>_xlfn.IFNA(VLOOKUP(B124,BLV!$H$64:$K$86,3,FALSE),"")</f>
        <v/>
      </c>
      <c r="P124" s="207">
        <f>_xlfn.IFNA(VLOOKUP(B124,'Khr168'!$H$57:$K$80,3,FALSE),"")</f>
        <v>8000</v>
      </c>
      <c r="Q124" s="207">
        <f>_xlfn.IFNA(VLOOKUP(B124,ASL!$H$64:$K$89,3,FALSE),"")</f>
        <v>2000</v>
      </c>
      <c r="R124" s="207" t="str">
        <f>_xlfn.IFNA(VLOOKUP(B124,'99cash'!$I$60:$L$81,3,FALSE),"")</f>
        <v/>
      </c>
      <c r="S124" s="207">
        <f>_xlfn.IFNA(VLOOKUP(B124,KTL!$H$65:$K$91,3,FALSE),"")</f>
        <v>1000</v>
      </c>
      <c r="T124" s="207" t="str">
        <f>_xlfn.IFNA(VLOOKUP(B124,SLG!$H$64:$K$81,3,FALSE),"")</f>
        <v/>
      </c>
      <c r="U124" s="207">
        <f>_xlfn.IFNA(VLOOKUP(B124,SST!$H$65:$K$88,3,FALSE),"")</f>
        <v>16000</v>
      </c>
      <c r="V124" s="207" t="str">
        <f>_xlfn.IFNA(VLOOKUP(B124,'ASY168'!$H$58:$K$80,3,FALSE),"")</f>
        <v/>
      </c>
      <c r="W124" s="208" t="str">
        <f>_xlfn.IFNA(VLOOKUP(B124,HO!$H$77:$K$93,3,FALSE),"")</f>
        <v/>
      </c>
    </row>
    <row r="125" spans="2:23" s="46" customFormat="1">
      <c r="B125" s="557" t="s">
        <v>114</v>
      </c>
      <c r="C125" s="558"/>
      <c r="D125" s="267">
        <f t="shared" si="7"/>
        <v>186730410</v>
      </c>
      <c r="E125" s="270">
        <f t="shared" ref="E125:W125" si="8">SUM(E82:E124)</f>
        <v>9203500</v>
      </c>
      <c r="F125" s="270">
        <f t="shared" si="8"/>
        <v>8068926</v>
      </c>
      <c r="G125" s="270">
        <f t="shared" si="8"/>
        <v>7349520</v>
      </c>
      <c r="H125" s="270">
        <f t="shared" si="8"/>
        <v>12312676</v>
      </c>
      <c r="I125" s="270">
        <f t="shared" si="8"/>
        <v>13707142</v>
      </c>
      <c r="J125" s="270">
        <f t="shared" si="8"/>
        <v>12737900</v>
      </c>
      <c r="K125" s="270">
        <f t="shared" si="8"/>
        <v>10461292</v>
      </c>
      <c r="L125" s="270">
        <f t="shared" si="8"/>
        <v>7459975</v>
      </c>
      <c r="M125" s="270">
        <f t="shared" si="8"/>
        <v>0</v>
      </c>
      <c r="N125" s="270">
        <f t="shared" si="8"/>
        <v>14759650</v>
      </c>
      <c r="O125" s="270">
        <f t="shared" si="8"/>
        <v>7349312</v>
      </c>
      <c r="P125" s="270">
        <f t="shared" si="8"/>
        <v>8854246</v>
      </c>
      <c r="Q125" s="270">
        <f t="shared" si="8"/>
        <v>14747341</v>
      </c>
      <c r="R125" s="270">
        <f t="shared" si="8"/>
        <v>5903029</v>
      </c>
      <c r="S125" s="270">
        <f t="shared" si="8"/>
        <v>13832917</v>
      </c>
      <c r="T125" s="270">
        <f t="shared" si="8"/>
        <v>4397327</v>
      </c>
      <c r="U125" s="270">
        <f t="shared" si="8"/>
        <v>5614277</v>
      </c>
      <c r="V125" s="270">
        <f t="shared" si="8"/>
        <v>23308913</v>
      </c>
      <c r="W125" s="270">
        <f t="shared" si="8"/>
        <v>6662467</v>
      </c>
    </row>
    <row r="126" spans="2:23" s="60" customFormat="1" ht="14.4" thickBot="1">
      <c r="B126" s="559" t="s">
        <v>115</v>
      </c>
      <c r="C126" s="560"/>
      <c r="D126" s="62">
        <f t="shared" si="7"/>
        <v>-8639710</v>
      </c>
      <c r="E126" s="59">
        <f t="shared" ref="E126:W126" si="9">E81-E125</f>
        <v>-5696500</v>
      </c>
      <c r="F126" s="59">
        <f t="shared" si="9"/>
        <v>-1136626</v>
      </c>
      <c r="G126" s="59">
        <f t="shared" si="9"/>
        <v>-549020</v>
      </c>
      <c r="H126" s="59">
        <f t="shared" si="9"/>
        <v>761724</v>
      </c>
      <c r="I126" s="59">
        <f t="shared" si="9"/>
        <v>-1217642</v>
      </c>
      <c r="J126" s="59">
        <f t="shared" si="9"/>
        <v>1908100</v>
      </c>
      <c r="K126" s="59">
        <f t="shared" si="9"/>
        <v>-834292</v>
      </c>
      <c r="L126" s="59">
        <f t="shared" si="9"/>
        <v>4280125</v>
      </c>
      <c r="M126" s="59">
        <f t="shared" si="9"/>
        <v>0</v>
      </c>
      <c r="N126" s="59">
        <f t="shared" si="9"/>
        <v>-363750</v>
      </c>
      <c r="O126" s="59">
        <f t="shared" si="9"/>
        <v>869188</v>
      </c>
      <c r="P126" s="59">
        <f t="shared" si="9"/>
        <v>-2322446</v>
      </c>
      <c r="Q126" s="59">
        <f t="shared" si="9"/>
        <v>-1247941</v>
      </c>
      <c r="R126" s="59">
        <f t="shared" si="9"/>
        <v>-1525629</v>
      </c>
      <c r="S126" s="59">
        <f t="shared" si="9"/>
        <v>-2582517</v>
      </c>
      <c r="T126" s="59">
        <f t="shared" si="9"/>
        <v>394673</v>
      </c>
      <c r="U126" s="59">
        <f t="shared" si="9"/>
        <v>5170823</v>
      </c>
      <c r="V126" s="59">
        <f t="shared" si="9"/>
        <v>-4548013</v>
      </c>
      <c r="W126" s="59">
        <f t="shared" si="9"/>
        <v>33</v>
      </c>
    </row>
    <row r="127" spans="2:23">
      <c r="B127" s="44"/>
      <c r="C127" s="45"/>
      <c r="D127" s="45"/>
      <c r="E127" s="43">
        <f>E81-MPT!J74</f>
        <v>0</v>
      </c>
      <c r="F127" s="136">
        <f>F81-CHB!J77</f>
        <v>0</v>
      </c>
      <c r="G127" s="136">
        <f>G81-SNK!J75</f>
        <v>0</v>
      </c>
      <c r="H127" s="136">
        <f>H81-STR!J73</f>
        <v>0</v>
      </c>
      <c r="I127" s="136">
        <f>I81-KPC!J80</f>
        <v>0</v>
      </c>
      <c r="J127" s="136">
        <f>J81-SNL!J78</f>
        <v>0</v>
      </c>
      <c r="K127" s="136">
        <f>K81-PTR!J75</f>
        <v>0</v>
      </c>
      <c r="L127" s="136">
        <f>L81-STG!K82</f>
        <v>0</v>
      </c>
      <c r="N127" s="136">
        <f>N81-BKV!J71</f>
        <v>0</v>
      </c>
      <c r="O127" s="136">
        <f>O81-BLV!J70</f>
        <v>0</v>
      </c>
      <c r="P127" s="136">
        <f>P81-'Khr168'!J64</f>
        <v>0</v>
      </c>
      <c r="Q127" s="136">
        <f>Q81-ASL!J69</f>
        <v>0</v>
      </c>
      <c r="R127" s="136">
        <f>R81-'99cash'!K66</f>
        <v>0</v>
      </c>
      <c r="S127" s="136">
        <f>S81-KTL!J71</f>
        <v>-220</v>
      </c>
      <c r="T127" s="136">
        <f>T81-SLG!J68</f>
        <v>0</v>
      </c>
      <c r="U127" s="136">
        <f>U81-SST!J70</f>
        <v>0</v>
      </c>
      <c r="V127" s="136">
        <f>V81-'ASY168'!J60</f>
        <v>0</v>
      </c>
      <c r="W127" s="136">
        <f>W81-HO!J80</f>
        <v>0</v>
      </c>
    </row>
    <row r="128" spans="2:23">
      <c r="E128" s="43">
        <f>E125-MPT!J96</f>
        <v>0</v>
      </c>
      <c r="F128" s="136">
        <f>F125-CHB!J89</f>
        <v>-1</v>
      </c>
      <c r="G128" s="136">
        <f>G125-SNK!J94</f>
        <v>1</v>
      </c>
      <c r="H128" s="136">
        <f>H125-STR!J89</f>
        <v>0</v>
      </c>
      <c r="I128" s="136">
        <f>I125-KPC!J100</f>
        <v>0</v>
      </c>
      <c r="J128" s="136">
        <f>J125-SNL!J93</f>
        <v>0</v>
      </c>
      <c r="K128" s="136">
        <f>K125-PTR!J91</f>
        <v>0</v>
      </c>
      <c r="L128" s="136">
        <f>L125-STG!K96</f>
        <v>0</v>
      </c>
      <c r="N128" s="136">
        <f>N125-BKV!J88</f>
        <v>0</v>
      </c>
      <c r="O128" s="136">
        <f>O125-BLV!J84</f>
        <v>-1</v>
      </c>
      <c r="P128" s="136">
        <f>P125-'Khr168'!J78</f>
        <v>0</v>
      </c>
      <c r="Q128" s="136">
        <f>Q125-ASL!J87</f>
        <v>-1</v>
      </c>
      <c r="R128" s="136">
        <f>R125-'99cash'!K79</f>
        <v>0</v>
      </c>
      <c r="S128" s="136">
        <f>S125-KTL!J88</f>
        <v>220</v>
      </c>
      <c r="T128" s="136">
        <f>T125-SLG!J78</f>
        <v>1</v>
      </c>
      <c r="U128" s="136">
        <f>U125-SST!J83</f>
        <v>0</v>
      </c>
      <c r="V128" s="136">
        <f>V125-'ASY168'!J78</f>
        <v>0</v>
      </c>
      <c r="W128" s="136">
        <f>W125-HO!J91</f>
        <v>-1</v>
      </c>
    </row>
    <row r="129" spans="2:23">
      <c r="D129" s="43"/>
      <c r="E129" s="43">
        <f>E126-MPT!J97</f>
        <v>0</v>
      </c>
      <c r="F129" s="43">
        <f>F126-CHB!J90</f>
        <v>1</v>
      </c>
      <c r="G129" s="43">
        <f>G126-SNK!J95</f>
        <v>-1</v>
      </c>
      <c r="H129" s="43">
        <f>H126-STR!J90</f>
        <v>0</v>
      </c>
      <c r="I129" s="43">
        <f>I126-KPC!J101</f>
        <v>0</v>
      </c>
      <c r="J129" s="43">
        <f>J126-SNL!J94</f>
        <v>0</v>
      </c>
      <c r="K129" s="43">
        <f>K126-PTR!J92</f>
        <v>0</v>
      </c>
      <c r="L129" s="43">
        <f>L126-STG!K97</f>
        <v>0</v>
      </c>
      <c r="M129" s="43"/>
      <c r="N129" s="43">
        <f>N126-BKV!J89</f>
        <v>0</v>
      </c>
      <c r="O129" s="43">
        <f>O126-BLV!J85</f>
        <v>0</v>
      </c>
      <c r="P129" s="43">
        <f>P126-'Khr168'!J79</f>
        <v>0</v>
      </c>
      <c r="Q129" s="43">
        <f>Q126-ASL!J88</f>
        <v>1</v>
      </c>
      <c r="R129" s="43">
        <f>R126-'99cash'!K80</f>
        <v>0</v>
      </c>
      <c r="S129" s="43">
        <f>S126-KTL!J89</f>
        <v>-440</v>
      </c>
      <c r="T129" s="43">
        <f>T126-SLG!J79</f>
        <v>-1</v>
      </c>
      <c r="U129" s="43">
        <f>U126-SST!J84</f>
        <v>0</v>
      </c>
      <c r="V129" s="43">
        <f>V126-'ASY168'!J79</f>
        <v>0</v>
      </c>
      <c r="W129" s="43">
        <f>W126-HO!J92</f>
        <v>1</v>
      </c>
    </row>
    <row r="130" spans="2:23">
      <c r="D130" s="43"/>
      <c r="F130" s="43"/>
      <c r="G130" s="43"/>
      <c r="H130" s="43"/>
      <c r="I130" s="43"/>
      <c r="J130" s="43"/>
      <c r="K130" s="43"/>
      <c r="L130" s="43"/>
      <c r="M130" s="43"/>
      <c r="N130" s="43"/>
      <c r="O130" s="43"/>
      <c r="P130" s="43"/>
      <c r="Q130" s="43"/>
      <c r="R130" s="43"/>
      <c r="S130" s="43"/>
      <c r="T130" s="43"/>
      <c r="U130" s="43"/>
      <c r="V130" s="43"/>
      <c r="W130" s="43"/>
    </row>
    <row r="131" spans="2:23">
      <c r="B131" s="212" t="s">
        <v>202</v>
      </c>
    </row>
    <row r="132" spans="2:23">
      <c r="B132" s="212" t="s">
        <v>203</v>
      </c>
    </row>
    <row r="133" spans="2:23" ht="14.4" thickBot="1">
      <c r="B133" s="212" t="s">
        <v>271</v>
      </c>
    </row>
    <row r="134" spans="2:23" s="54" customFormat="1" ht="14.4" thickBot="1">
      <c r="B134" s="47" t="s">
        <v>96</v>
      </c>
      <c r="C134" s="48" t="s">
        <v>97</v>
      </c>
      <c r="D134" s="219" t="s">
        <v>205</v>
      </c>
      <c r="E134" s="51" t="s">
        <v>184</v>
      </c>
      <c r="F134" s="52" t="s">
        <v>185</v>
      </c>
      <c r="G134" s="52" t="s">
        <v>186</v>
      </c>
      <c r="H134" s="52" t="s">
        <v>187</v>
      </c>
      <c r="I134" s="52" t="s">
        <v>188</v>
      </c>
      <c r="J134" s="52" t="s">
        <v>189</v>
      </c>
      <c r="K134" s="52" t="s">
        <v>190</v>
      </c>
      <c r="L134" s="52" t="s">
        <v>191</v>
      </c>
      <c r="M134" s="52" t="s">
        <v>272</v>
      </c>
      <c r="N134" s="52" t="s">
        <v>192</v>
      </c>
      <c r="O134" s="52" t="s">
        <v>193</v>
      </c>
      <c r="P134" s="52" t="s">
        <v>194</v>
      </c>
      <c r="Q134" s="52" t="s">
        <v>195</v>
      </c>
      <c r="R134" s="52" t="s">
        <v>196</v>
      </c>
      <c r="S134" s="52" t="s">
        <v>197</v>
      </c>
      <c r="T134" s="52" t="s">
        <v>198</v>
      </c>
      <c r="U134" s="52" t="s">
        <v>199</v>
      </c>
      <c r="V134" s="52" t="s">
        <v>200</v>
      </c>
      <c r="W134" s="53" t="s">
        <v>201</v>
      </c>
    </row>
    <row r="135" spans="2:23" s="46" customFormat="1" outlineLevel="2">
      <c r="B135" s="201">
        <v>531111102</v>
      </c>
      <c r="C135" s="202" t="s">
        <v>117</v>
      </c>
      <c r="D135" s="203">
        <f t="shared" ref="D135:D148" si="10">SUM(E135:W135)</f>
        <v>207942200</v>
      </c>
      <c r="E135" s="204">
        <f>_xlfn.IFNA(VLOOKUP(B135,MPT!$N$69:$P$103,3,FALSE),"")</f>
        <v>3251200</v>
      </c>
      <c r="F135" s="204">
        <f>_xlfn.IFNA(VLOOKUP(B135,CHB!$N$71:$Q$91,3,FALSE),"")</f>
        <v>5005100</v>
      </c>
      <c r="G135" s="204">
        <f>_xlfn.IFNA(VLOOKUP(B135,SNK!$N$71:$Q$104,3,FALSE),"")</f>
        <v>13617300</v>
      </c>
      <c r="H135" s="204">
        <f>_xlfn.IFNA(VLOOKUP(B135,STR!$N$69:$Q$97,3,FALSE),"")</f>
        <v>17474000</v>
      </c>
      <c r="I135" s="204">
        <f>_xlfn.IFNA(VLOOKUP(B135,KPC!$N$74:$P$104,3,FALSE),"")</f>
        <v>18376100</v>
      </c>
      <c r="J135" s="204">
        <f>_xlfn.IFNA(VLOOKUP(B135,SNL!$N$71:$Q$103,3,FALSE),"")</f>
        <v>15289400</v>
      </c>
      <c r="K135" s="204">
        <f>_xlfn.IFNA(VLOOKUP(B135,PTR!$N$70:$Q$105,3,FALSE),"")</f>
        <v>20075100</v>
      </c>
      <c r="L135" s="204">
        <f>_xlfn.IFNA(VLOOKUP(B135,STG!$O$76:$R$115,3,FALSE),"")</f>
        <v>9538400</v>
      </c>
      <c r="M135" s="204" t="str">
        <f>_xlfn.IFNA(VLOOKUP(B135,RTK!$M$67:$P$76,3,FALSE),"")</f>
        <v/>
      </c>
      <c r="N135" s="204">
        <f>_xlfn.IFNA(VLOOKUP(B135,BKV!$N$70:$Q$107,3,FALSE),"")</f>
        <v>20298800</v>
      </c>
      <c r="O135" s="204">
        <f>_xlfn.IFNA(VLOOKUP(B135,BLV!$N$67:$P$102,3,FALSE),"")</f>
        <v>16944700</v>
      </c>
      <c r="P135" s="204">
        <f>_xlfn.IFNA(VLOOKUP(B135,'Khr168'!$N$62:$Q$77,3,FALSE),"")</f>
        <v>10722100</v>
      </c>
      <c r="Q135" s="204">
        <f>_xlfn.IFNA(VLOOKUP(B135,ASL!$N$68:$Q$101,3,FALSE),"")</f>
        <v>16848400</v>
      </c>
      <c r="R135" s="204">
        <f>_xlfn.IFNA(VLOOKUP(B135,'99cash'!$O$61:$R$82,3,FALSE),"")</f>
        <v>6928500</v>
      </c>
      <c r="S135" s="204">
        <f>_xlfn.IFNA(VLOOKUP(B135,KTL!$N$72:$Q$107,3,FALSE),"")</f>
        <v>14301700</v>
      </c>
      <c r="T135" s="204">
        <f>_xlfn.IFNA(VLOOKUP(B135,SLG!$N$66:$Q$93,3,FALSE),"")</f>
        <v>4614900</v>
      </c>
      <c r="U135" s="204">
        <f>_xlfn.IFNA(VLOOKUP(B135,SST!$N$68:$Q$107,3,FALSE),"")</f>
        <v>14656500</v>
      </c>
      <c r="V135" s="204" t="str">
        <f>_xlfn.IFNA(VLOOKUP(B135,'ASY168'!$N$60:$Q$85,3,FALSE),"")</f>
        <v/>
      </c>
      <c r="W135" s="205" t="str">
        <f>_xlfn.IFNA(VLOOKUP(B135,HO!$N$77:$Q$113,3,FALSE),"")</f>
        <v/>
      </c>
    </row>
    <row r="136" spans="2:23" s="46" customFormat="1" ht="27.6" outlineLevel="2">
      <c r="B136" s="67">
        <v>523011101</v>
      </c>
      <c r="C136" s="68" t="s">
        <v>118</v>
      </c>
      <c r="D136" s="64">
        <f t="shared" si="10"/>
        <v>5645600</v>
      </c>
      <c r="E136" s="49">
        <f>_xlfn.IFNA(VLOOKUP(B136,MPT!$N$69:$P$103,3,FALSE),"")</f>
        <v>426800</v>
      </c>
      <c r="F136" s="49">
        <f>_xlfn.IFNA(VLOOKUP(B136,CHB!$N$71:$Q$91,3,FALSE),"")</f>
        <v>125300</v>
      </c>
      <c r="G136" s="49" t="str">
        <f>_xlfn.IFNA(VLOOKUP(B136,SNK!$N$71:$Q$104,3,FALSE),"")</f>
        <v/>
      </c>
      <c r="H136" s="49" t="str">
        <f>_xlfn.IFNA(VLOOKUP(B136,STR!$N$69:$Q$97,3,FALSE),"")</f>
        <v/>
      </c>
      <c r="I136" s="49">
        <f>_xlfn.IFNA(VLOOKUP(B136,KPC!$N$74:$P$104,3,FALSE),"")</f>
        <v>8100</v>
      </c>
      <c r="J136" s="49">
        <f>_xlfn.IFNA(VLOOKUP(B136,SNL!$N$71:$Q$103,3,FALSE),"")</f>
        <v>3200</v>
      </c>
      <c r="K136" s="49">
        <f>_xlfn.IFNA(VLOOKUP(B136,PTR!$N$70:$Q$105,3,FALSE),"")</f>
        <v>1588900</v>
      </c>
      <c r="L136" s="49">
        <f>_xlfn.IFNA(VLOOKUP(B136,STG!$O$76:$R$115,3,FALSE),"")</f>
        <v>93900</v>
      </c>
      <c r="M136" s="49" t="str">
        <f>_xlfn.IFNA(VLOOKUP(B136,RTK!$M$67:$P$76,3,FALSE),"")</f>
        <v/>
      </c>
      <c r="N136" s="49">
        <f>_xlfn.IFNA(VLOOKUP(B136,BKV!$N$70:$Q$107,3,FALSE),"")</f>
        <v>249400</v>
      </c>
      <c r="O136" s="49" t="str">
        <f>_xlfn.IFNA(VLOOKUP(B136,BLV!$N$67:$P$102,3,FALSE),"")</f>
        <v/>
      </c>
      <c r="P136" s="49">
        <f>_xlfn.IFNA(VLOOKUP(B136,'Khr168'!$N$62:$Q$77,3,FALSE),"")</f>
        <v>744400</v>
      </c>
      <c r="Q136" s="49">
        <f>_xlfn.IFNA(VLOOKUP(B136,ASL!$N$68:$Q$101,3,FALSE),"")</f>
        <v>1293900</v>
      </c>
      <c r="R136" s="49" t="str">
        <f>_xlfn.IFNA(VLOOKUP(B136,'99cash'!$O$61:$R$82,3,FALSE),"")</f>
        <v/>
      </c>
      <c r="S136" s="49">
        <f>_xlfn.IFNA(VLOOKUP(B136,KTL!$N$72:$Q$107,3,FALSE),"")</f>
        <v>1111700</v>
      </c>
      <c r="T136" s="49" t="str">
        <f>_xlfn.IFNA(VLOOKUP(B136,SLG!$N$66:$Q$93,3,FALSE),"")</f>
        <v/>
      </c>
      <c r="U136" s="49" t="str">
        <f>_xlfn.IFNA(VLOOKUP(B136,SST!$N$68:$Q$107,3,FALSE),"")</f>
        <v/>
      </c>
      <c r="V136" s="49" t="str">
        <f>_xlfn.IFNA(VLOOKUP(B136,'ASY168'!$N$60:$Q$85,3,FALSE),"")</f>
        <v/>
      </c>
      <c r="W136" s="50" t="str">
        <f>_xlfn.IFNA(VLOOKUP(B136,HO!$N$77:$Q$113,3,FALSE),"")</f>
        <v/>
      </c>
    </row>
    <row r="137" spans="2:23" s="46" customFormat="1" outlineLevel="2">
      <c r="B137" s="67">
        <v>531111103</v>
      </c>
      <c r="C137" s="68" t="s">
        <v>119</v>
      </c>
      <c r="D137" s="64">
        <f t="shared" si="10"/>
        <v>5693900</v>
      </c>
      <c r="E137" s="57">
        <f>_xlfn.IFNA(VLOOKUP(B137,MPT!$N$69:$P$103,3,FALSE),"")</f>
        <v>205700</v>
      </c>
      <c r="F137" s="57">
        <f>_xlfn.IFNA(VLOOKUP(B137,CHB!$N$71:$Q$91,3,FALSE),"")</f>
        <v>308300</v>
      </c>
      <c r="G137" s="57">
        <f>_xlfn.IFNA(VLOOKUP(B137,SNK!$N$71:$Q$104,3,FALSE),"")</f>
        <v>238500</v>
      </c>
      <c r="H137" s="57">
        <f>_xlfn.IFNA(VLOOKUP(B137,STR!$N$69:$Q$97,3,FALSE),"")</f>
        <v>313900</v>
      </c>
      <c r="I137" s="57">
        <f>_xlfn.IFNA(VLOOKUP(B137,KPC!$N$74:$P$104,3,FALSE),"")</f>
        <v>422300</v>
      </c>
      <c r="J137" s="57">
        <f>_xlfn.IFNA(VLOOKUP(B137,SNL!$N$71:$Q$103,3,FALSE),"")</f>
        <v>133800</v>
      </c>
      <c r="K137" s="57">
        <f>_xlfn.IFNA(VLOOKUP(B137,PTR!$N$70:$Q$105,3,FALSE),"")</f>
        <v>616500</v>
      </c>
      <c r="L137" s="57">
        <f>_xlfn.IFNA(VLOOKUP(B137,STG!$O$76:$R$115,3,FALSE),"")</f>
        <v>282100</v>
      </c>
      <c r="M137" s="57" t="str">
        <f>_xlfn.IFNA(VLOOKUP(B137,RTK!$M$67:$P$76,3,FALSE),"")</f>
        <v/>
      </c>
      <c r="N137" s="57">
        <f>_xlfn.IFNA(VLOOKUP(B137,BKV!$N$70:$Q$107,3,FALSE),"")</f>
        <v>63400</v>
      </c>
      <c r="O137" s="57">
        <f>_xlfn.IFNA(VLOOKUP(B137,BLV!$N$67:$P$102,3,FALSE),"")</f>
        <v>356900</v>
      </c>
      <c r="P137" s="57">
        <f>_xlfn.IFNA(VLOOKUP(B137,'Khr168'!$N$62:$Q$77,3,FALSE),"")</f>
        <v>89000</v>
      </c>
      <c r="Q137" s="57">
        <f>_xlfn.IFNA(VLOOKUP(B137,ASL!$N$68:$Q$101,3,FALSE),"")</f>
        <v>673900</v>
      </c>
      <c r="R137" s="57">
        <f>_xlfn.IFNA(VLOOKUP(B137,'99cash'!$O$61:$R$82,3,FALSE),"")</f>
        <v>31900</v>
      </c>
      <c r="S137" s="57">
        <f>_xlfn.IFNA(VLOOKUP(B137,KTL!$N$72:$Q$107,3,FALSE),"")</f>
        <v>952000</v>
      </c>
      <c r="T137" s="57">
        <f>_xlfn.IFNA(VLOOKUP(B137,SLG!$N$66:$Q$93,3,FALSE),"")</f>
        <v>950000</v>
      </c>
      <c r="U137" s="57">
        <f>_xlfn.IFNA(VLOOKUP(B137,SST!$N$68:$Q$107,3,FALSE),"")</f>
        <v>55700</v>
      </c>
      <c r="V137" s="57" t="str">
        <f>_xlfn.IFNA(VLOOKUP(B137,'ASY168'!$N$60:$Q$85,3,FALSE),"")</f>
        <v/>
      </c>
      <c r="W137" s="58" t="str">
        <f>_xlfn.IFNA(VLOOKUP(B137,HO!$N$77:$Q$113,3,FALSE),"")</f>
        <v/>
      </c>
    </row>
    <row r="138" spans="2:23" s="46" customFormat="1" ht="27.6" outlineLevel="2">
      <c r="B138" s="67">
        <v>523211101</v>
      </c>
      <c r="C138" s="68" t="s">
        <v>120</v>
      </c>
      <c r="D138" s="64">
        <f t="shared" si="10"/>
        <v>27000</v>
      </c>
      <c r="E138" s="49">
        <f>_xlfn.IFNA(VLOOKUP(B138,MPT!$N$69:$P$103,3,FALSE),"")</f>
        <v>27000</v>
      </c>
      <c r="F138" s="49" t="str">
        <f>_xlfn.IFNA(VLOOKUP(B138,CHB!$N$71:$Q$91,3,FALSE),"")</f>
        <v/>
      </c>
      <c r="G138" s="49" t="str">
        <f>_xlfn.IFNA(VLOOKUP(B138,SNK!$N$71:$Q$104,3,FALSE),"")</f>
        <v/>
      </c>
      <c r="H138" s="49" t="str">
        <f>_xlfn.IFNA(VLOOKUP(B138,STR!$N$69:$Q$97,3,FALSE),"")</f>
        <v/>
      </c>
      <c r="I138" s="49" t="str">
        <f>_xlfn.IFNA(VLOOKUP(B138,KPC!$N$74:$P$104,3,FALSE),"")</f>
        <v/>
      </c>
      <c r="J138" s="49" t="str">
        <f>_xlfn.IFNA(VLOOKUP(B138,SNL!$N$71:$Q$103,3,FALSE),"")</f>
        <v/>
      </c>
      <c r="K138" s="49" t="str">
        <f>_xlfn.IFNA(VLOOKUP(B138,PTR!$N$70:$Q$105,3,FALSE),"")</f>
        <v/>
      </c>
      <c r="L138" s="49" t="str">
        <f>_xlfn.IFNA(VLOOKUP(B138,STG!$O$76:$R$115,3,FALSE),"")</f>
        <v/>
      </c>
      <c r="M138" s="49" t="str">
        <f>_xlfn.IFNA(VLOOKUP(B138,RTK!$M$67:$P$76,3,FALSE),"")</f>
        <v/>
      </c>
      <c r="N138" s="49" t="str">
        <f>_xlfn.IFNA(VLOOKUP(B138,BKV!$N$70:$Q$107,3,FALSE),"")</f>
        <v/>
      </c>
      <c r="O138" s="49" t="str">
        <f>_xlfn.IFNA(VLOOKUP(B138,BLV!$N$67:$P$102,3,FALSE),"")</f>
        <v/>
      </c>
      <c r="P138" s="49" t="str">
        <f>_xlfn.IFNA(VLOOKUP(B138,'Khr168'!$N$62:$Q$77,3,FALSE),"")</f>
        <v/>
      </c>
      <c r="Q138" s="49" t="str">
        <f>_xlfn.IFNA(VLOOKUP(B138,ASL!$N$68:$Q$101,3,FALSE),"")</f>
        <v/>
      </c>
      <c r="R138" s="49" t="str">
        <f>_xlfn.IFNA(VLOOKUP(B138,'99cash'!$O$61:$R$82,3,FALSE),"")</f>
        <v/>
      </c>
      <c r="S138" s="49" t="str">
        <f>_xlfn.IFNA(VLOOKUP(B138,KTL!$N$72:$Q$107,3,FALSE),"")</f>
        <v/>
      </c>
      <c r="T138" s="49" t="str">
        <f>_xlfn.IFNA(VLOOKUP(B138,SLG!$N$66:$Q$93,3,FALSE),"")</f>
        <v/>
      </c>
      <c r="U138" s="49" t="str">
        <f>_xlfn.IFNA(VLOOKUP(B138,SST!$N$68:$Q$107,3,FALSE),"")</f>
        <v/>
      </c>
      <c r="V138" s="49" t="str">
        <f>_xlfn.IFNA(VLOOKUP(B138,'ASY168'!$N$60:$Q$85,3,FALSE),"")</f>
        <v/>
      </c>
      <c r="W138" s="50" t="str">
        <f>_xlfn.IFNA(VLOOKUP(B138,HO!$N$77:$Q$113,3,FALSE),"")</f>
        <v/>
      </c>
    </row>
    <row r="139" spans="2:23" s="46" customFormat="1" ht="27.6" outlineLevel="2">
      <c r="B139" s="67">
        <v>512111101</v>
      </c>
      <c r="C139" s="68" t="s">
        <v>102</v>
      </c>
      <c r="D139" s="64">
        <f t="shared" si="10"/>
        <v>26900</v>
      </c>
      <c r="E139" s="57">
        <f>_xlfn.IFNA(VLOOKUP(B139,MPT!$N$69:$P$103,3,FALSE),"")</f>
        <v>12600</v>
      </c>
      <c r="F139" s="57">
        <f>_xlfn.IFNA(VLOOKUP(B139,CHB!$N$71:$Q$91,3,FALSE),"")</f>
        <v>200</v>
      </c>
      <c r="G139" s="57">
        <f>_xlfn.IFNA(VLOOKUP(B139,SNK!$N$71:$Q$104,3,FALSE),"")</f>
        <v>100</v>
      </c>
      <c r="H139" s="57">
        <f>_xlfn.IFNA(VLOOKUP(B139,STR!$N$69:$Q$97,3,FALSE),"")</f>
        <v>400</v>
      </c>
      <c r="I139" s="57">
        <f>_xlfn.IFNA(VLOOKUP(B139,KPC!$N$74:$P$104,3,FALSE),"")</f>
        <v>400</v>
      </c>
      <c r="J139" s="57" t="str">
        <f>_xlfn.IFNA(VLOOKUP(B139,SNL!$N$71:$Q$103,3,FALSE),"")</f>
        <v/>
      </c>
      <c r="K139" s="57">
        <f>_xlfn.IFNA(VLOOKUP(B139,PTR!$N$70:$Q$105,3,FALSE),"")</f>
        <v>200</v>
      </c>
      <c r="L139" s="57">
        <f>_xlfn.IFNA(VLOOKUP(B139,STG!$O$76:$R$115,3,FALSE),"")</f>
        <v>100</v>
      </c>
      <c r="M139" s="57">
        <f>_xlfn.IFNA(VLOOKUP(B139,RTK!$M$67:$P$76,3,FALSE),"")</f>
        <v>100</v>
      </c>
      <c r="N139" s="57">
        <f>_xlfn.IFNA(VLOOKUP(B139,BKV!$N$70:$Q$107,3,FALSE),"")</f>
        <v>500</v>
      </c>
      <c r="O139" s="57">
        <f>_xlfn.IFNA(VLOOKUP(B139,BLV!$N$67:$P$102,3,FALSE),"")</f>
        <v>500</v>
      </c>
      <c r="P139" s="57">
        <f>_xlfn.IFNA(VLOOKUP(B139,'Khr168'!$N$62:$Q$77,3,FALSE),"")</f>
        <v>400</v>
      </c>
      <c r="Q139" s="57">
        <f>_xlfn.IFNA(VLOOKUP(B139,ASL!$N$68:$Q$101,3,FALSE),"")</f>
        <v>900</v>
      </c>
      <c r="R139" s="57">
        <f>_xlfn.IFNA(VLOOKUP(B139,'99cash'!$O$61:$R$82,3,FALSE),"")</f>
        <v>200</v>
      </c>
      <c r="S139" s="57">
        <f>_xlfn.IFNA(VLOOKUP(B139,KTL!$N$72:$Q$107,3,FALSE),"")</f>
        <v>400</v>
      </c>
      <c r="T139" s="57">
        <f>_xlfn.IFNA(VLOOKUP(B139,SLG!$N$66:$Q$93,3,FALSE),"")</f>
        <v>300</v>
      </c>
      <c r="U139" s="57">
        <f>_xlfn.IFNA(VLOOKUP(B139,SST!$N$68:$Q$107,3,FALSE),"")</f>
        <v>200</v>
      </c>
      <c r="V139" s="57">
        <f>_xlfn.IFNA(VLOOKUP(B139,'ASY168'!$N$60:$Q$85,3,FALSE),"")</f>
        <v>2800</v>
      </c>
      <c r="W139" s="58">
        <f>_xlfn.IFNA(VLOOKUP(B139,HO!$N$77:$Q$113,3,FALSE),"")</f>
        <v>6600</v>
      </c>
    </row>
    <row r="140" spans="2:23" s="46" customFormat="1" ht="27.6" outlineLevel="2">
      <c r="B140" s="67">
        <v>523511101</v>
      </c>
      <c r="C140" s="68" t="s">
        <v>138</v>
      </c>
      <c r="D140" s="64">
        <f t="shared" si="10"/>
        <v>6509100</v>
      </c>
      <c r="E140" s="49" t="str">
        <f>_xlfn.IFNA(VLOOKUP(B140,MPT!$N$69:$P$103,3,FALSE),"")</f>
        <v/>
      </c>
      <c r="F140" s="49">
        <f>_xlfn.IFNA(VLOOKUP(B140,CHB!$N$71:$Q$91,3,FALSE),"")</f>
        <v>397800</v>
      </c>
      <c r="G140" s="49">
        <f>_xlfn.IFNA(VLOOKUP(B140,SNK!$N$71:$Q$104,3,FALSE),"")</f>
        <v>1144200</v>
      </c>
      <c r="H140" s="49">
        <f>_xlfn.IFNA(VLOOKUP(B140,STR!$N$69:$Q$97,3,FALSE),"")</f>
        <v>1236200</v>
      </c>
      <c r="I140" s="49" t="str">
        <f>_xlfn.IFNA(VLOOKUP(B140,KPC!$N$74:$P$104,3,FALSE),"")</f>
        <v/>
      </c>
      <c r="J140" s="49" t="str">
        <f>_xlfn.IFNA(VLOOKUP(B140,SNL!$N$71:$Q$103,3,FALSE),"")</f>
        <v/>
      </c>
      <c r="K140" s="49">
        <f>_xlfn.IFNA(VLOOKUP(B140,PTR!$N$70:$Q$105,3,FALSE),"")</f>
        <v>292900</v>
      </c>
      <c r="L140" s="49">
        <f>_xlfn.IFNA(VLOOKUP(B140,STG!$O$76:$R$115,3,FALSE),"")</f>
        <v>660900</v>
      </c>
      <c r="M140" s="49" t="str">
        <f>_xlfn.IFNA(VLOOKUP(B140,RTK!$M$67:$P$76,3,FALSE),"")</f>
        <v/>
      </c>
      <c r="N140" s="49">
        <f>_xlfn.IFNA(VLOOKUP(B140,BKV!$N$70:$Q$107,3,FALSE),"")</f>
        <v>1191100</v>
      </c>
      <c r="O140" s="49">
        <f>_xlfn.IFNA(VLOOKUP(B140,BLV!$N$67:$P$102,3,FALSE),"")</f>
        <v>1297900</v>
      </c>
      <c r="P140" s="49" t="str">
        <f>_xlfn.IFNA(VLOOKUP(B140,'Khr168'!$N$62:$Q$77,3,FALSE),"")</f>
        <v/>
      </c>
      <c r="Q140" s="49" t="str">
        <f>_xlfn.IFNA(VLOOKUP(B140,ASL!$N$68:$Q$101,3,FALSE),"")</f>
        <v/>
      </c>
      <c r="R140" s="49" t="str">
        <f>_xlfn.IFNA(VLOOKUP(B140,'99cash'!$O$61:$R$82,3,FALSE),"")</f>
        <v/>
      </c>
      <c r="S140" s="49" t="str">
        <f>_xlfn.IFNA(VLOOKUP(B140,KTL!$N$72:$Q$107,3,FALSE),"")</f>
        <v/>
      </c>
      <c r="T140" s="49">
        <f>_xlfn.IFNA(VLOOKUP(B140,SLG!$N$66:$Q$93,3,FALSE),"")</f>
        <v>288100</v>
      </c>
      <c r="U140" s="49" t="str">
        <f>_xlfn.IFNA(VLOOKUP(B140,SST!$N$68:$Q$107,3,FALSE),"")</f>
        <v/>
      </c>
      <c r="V140" s="49" t="str">
        <f>_xlfn.IFNA(VLOOKUP(B140,'ASY168'!$N$60:$Q$85,3,FALSE),"")</f>
        <v/>
      </c>
      <c r="W140" s="50" t="str">
        <f>_xlfn.IFNA(VLOOKUP(B140,HO!$N$77:$Q$113,3,FALSE),"")</f>
        <v/>
      </c>
    </row>
    <row r="141" spans="2:23" s="46" customFormat="1" ht="27.6" outlineLevel="2">
      <c r="B141" s="67">
        <v>523511</v>
      </c>
      <c r="C141" s="68" t="s">
        <v>141</v>
      </c>
      <c r="D141" s="64">
        <f t="shared" si="10"/>
        <v>1252300</v>
      </c>
      <c r="E141" s="57" t="str">
        <f>_xlfn.IFNA(VLOOKUP(B141,MPT!$N$69:$P$103,3,FALSE),"")</f>
        <v/>
      </c>
      <c r="F141" s="57" t="str">
        <f>_xlfn.IFNA(VLOOKUP(B141,CHB!$N$71:$Q$91,3,FALSE),"")</f>
        <v/>
      </c>
      <c r="G141" s="57" t="str">
        <f>_xlfn.IFNA(VLOOKUP(B141,SNK!$N$71:$Q$104,3,FALSE),"")</f>
        <v/>
      </c>
      <c r="H141" s="57" t="str">
        <f>_xlfn.IFNA(VLOOKUP(B141,STR!$N$69:$Q$97,3,FALSE),"")</f>
        <v/>
      </c>
      <c r="I141" s="57">
        <f>_xlfn.IFNA(VLOOKUP(B141,KPC!$N$74:$P$104,3,FALSE),"")</f>
        <v>1252300</v>
      </c>
      <c r="J141" s="57" t="str">
        <f>_xlfn.IFNA(VLOOKUP(B141,SNL!$N$71:$Q$103,3,FALSE),"")</f>
        <v/>
      </c>
      <c r="K141" s="57" t="str">
        <f>_xlfn.IFNA(VLOOKUP(B141,PTR!$N$70:$Q$105,3,FALSE),"")</f>
        <v/>
      </c>
      <c r="L141" s="57" t="str">
        <f>_xlfn.IFNA(VLOOKUP(B141,STG!$O$76:$R$115,3,FALSE),"")</f>
        <v/>
      </c>
      <c r="M141" s="57" t="str">
        <f>_xlfn.IFNA(VLOOKUP(B141,RTK!$M$67:$P$76,3,FALSE),"")</f>
        <v/>
      </c>
      <c r="N141" s="57" t="str">
        <f>_xlfn.IFNA(VLOOKUP(B141,BKV!$N$70:$Q$107,3,FALSE),"")</f>
        <v/>
      </c>
      <c r="O141" s="57" t="str">
        <f>_xlfn.IFNA(VLOOKUP(B141,BLV!$N$67:$P$102,3,FALSE),"")</f>
        <v/>
      </c>
      <c r="P141" s="57" t="str">
        <f>_xlfn.IFNA(VLOOKUP(B141,'Khr168'!$N$62:$Q$77,3,FALSE),"")</f>
        <v/>
      </c>
      <c r="Q141" s="57" t="str">
        <f>_xlfn.IFNA(VLOOKUP(B141,ASL!$N$68:$Q$101,3,FALSE),"")</f>
        <v/>
      </c>
      <c r="R141" s="57" t="str">
        <f>_xlfn.IFNA(VLOOKUP(B141,'99cash'!$O$61:$R$82,3,FALSE),"")</f>
        <v/>
      </c>
      <c r="S141" s="57" t="str">
        <f>_xlfn.IFNA(VLOOKUP(B141,KTL!$N$72:$Q$107,3,FALSE),"")</f>
        <v/>
      </c>
      <c r="T141" s="57" t="str">
        <f>_xlfn.IFNA(VLOOKUP(B141,SLG!$N$66:$Q$93,3,FALSE),"")</f>
        <v/>
      </c>
      <c r="U141" s="57" t="str">
        <f>_xlfn.IFNA(VLOOKUP(B141,SST!$N$68:$Q$107,3,FALSE),"")</f>
        <v/>
      </c>
      <c r="V141" s="57" t="str">
        <f>_xlfn.IFNA(VLOOKUP(B141,'ASY168'!$N$60:$Q$85,3,FALSE),"")</f>
        <v/>
      </c>
      <c r="W141" s="58" t="str">
        <f>_xlfn.IFNA(VLOOKUP(B141,HO!$N$77:$Q$113,3,FALSE),"")</f>
        <v/>
      </c>
    </row>
    <row r="142" spans="2:23" s="46" customFormat="1" ht="27.6" outlineLevel="2">
      <c r="B142" s="67">
        <v>523511103</v>
      </c>
      <c r="C142" s="68" t="s">
        <v>142</v>
      </c>
      <c r="D142" s="64">
        <f t="shared" si="10"/>
        <v>183900</v>
      </c>
      <c r="E142" s="49" t="str">
        <f>_xlfn.IFNA(VLOOKUP(B142,MPT!$N$69:$P$103,3,FALSE),"")</f>
        <v/>
      </c>
      <c r="F142" s="49" t="str">
        <f>_xlfn.IFNA(VLOOKUP(B142,CHB!$N$71:$Q$91,3,FALSE),"")</f>
        <v/>
      </c>
      <c r="G142" s="49" t="str">
        <f>_xlfn.IFNA(VLOOKUP(B142,SNK!$N$71:$Q$104,3,FALSE),"")</f>
        <v/>
      </c>
      <c r="H142" s="49" t="str">
        <f>_xlfn.IFNA(VLOOKUP(B142,STR!$N$69:$Q$97,3,FALSE),"")</f>
        <v/>
      </c>
      <c r="I142" s="49">
        <f>_xlfn.IFNA(VLOOKUP(B142,KPC!$N$74:$P$104,3,FALSE),"")</f>
        <v>183900</v>
      </c>
      <c r="J142" s="49" t="str">
        <f>_xlfn.IFNA(VLOOKUP(B142,SNL!$N$71:$Q$103,3,FALSE),"")</f>
        <v/>
      </c>
      <c r="K142" s="49" t="str">
        <f>_xlfn.IFNA(VLOOKUP(B142,PTR!$N$70:$Q$105,3,FALSE),"")</f>
        <v/>
      </c>
      <c r="L142" s="49" t="str">
        <f>_xlfn.IFNA(VLOOKUP(B142,STG!$O$76:$R$115,3,FALSE),"")</f>
        <v/>
      </c>
      <c r="M142" s="49" t="str">
        <f>_xlfn.IFNA(VLOOKUP(B142,RTK!$M$67:$P$76,3,FALSE),"")</f>
        <v/>
      </c>
      <c r="N142" s="49" t="str">
        <f>_xlfn.IFNA(VLOOKUP(B142,BKV!$N$70:$Q$107,3,FALSE),"")</f>
        <v/>
      </c>
      <c r="O142" s="49" t="str">
        <f>_xlfn.IFNA(VLOOKUP(B142,BLV!$N$67:$P$102,3,FALSE),"")</f>
        <v/>
      </c>
      <c r="P142" s="49" t="str">
        <f>_xlfn.IFNA(VLOOKUP(B142,'Khr168'!$N$62:$Q$77,3,FALSE),"")</f>
        <v/>
      </c>
      <c r="Q142" s="49" t="str">
        <f>_xlfn.IFNA(VLOOKUP(B142,ASL!$N$68:$Q$101,3,FALSE),"")</f>
        <v/>
      </c>
      <c r="R142" s="49" t="str">
        <f>_xlfn.IFNA(VLOOKUP(B142,'99cash'!$O$61:$R$82,3,FALSE),"")</f>
        <v/>
      </c>
      <c r="S142" s="49" t="str">
        <f>_xlfn.IFNA(VLOOKUP(B142,KTL!$N$72:$Q$107,3,FALSE),"")</f>
        <v/>
      </c>
      <c r="T142" s="49" t="str">
        <f>_xlfn.IFNA(VLOOKUP(B142,SLG!$N$66:$Q$93,3,FALSE),"")</f>
        <v/>
      </c>
      <c r="U142" s="49" t="str">
        <f>_xlfn.IFNA(VLOOKUP(B142,SST!$N$68:$Q$107,3,FALSE),"")</f>
        <v/>
      </c>
      <c r="V142" s="49" t="str">
        <f>_xlfn.IFNA(VLOOKUP(B142,'ASY168'!$N$60:$Q$85,3,FALSE),"")</f>
        <v/>
      </c>
      <c r="W142" s="50" t="str">
        <f>_xlfn.IFNA(VLOOKUP(B142,HO!$N$77:$Q$113,3,FALSE),"")</f>
        <v/>
      </c>
    </row>
    <row r="143" spans="2:23" s="46" customFormat="1" ht="27.6" outlineLevel="2">
      <c r="B143" s="67">
        <v>522711103</v>
      </c>
      <c r="C143" s="68" t="s">
        <v>148</v>
      </c>
      <c r="D143" s="64">
        <f t="shared" si="10"/>
        <v>1389800</v>
      </c>
      <c r="E143" s="57" t="str">
        <f>_xlfn.IFNA(VLOOKUP(B143,MPT!$N$69:$P$103,3,FALSE),"")</f>
        <v/>
      </c>
      <c r="F143" s="57" t="str">
        <f>_xlfn.IFNA(VLOOKUP(B143,CHB!$N$71:$Q$91,3,FALSE),"")</f>
        <v/>
      </c>
      <c r="G143" s="57" t="str">
        <f>_xlfn.IFNA(VLOOKUP(B143,SNK!$N$71:$Q$104,3,FALSE),"")</f>
        <v/>
      </c>
      <c r="H143" s="57" t="str">
        <f>_xlfn.IFNA(VLOOKUP(B143,STR!$N$69:$Q$97,3,FALSE),"")</f>
        <v/>
      </c>
      <c r="I143" s="57" t="str">
        <f>_xlfn.IFNA(VLOOKUP(B143,KPC!$N$74:$P$104,3,FALSE),"")</f>
        <v/>
      </c>
      <c r="J143" s="57">
        <f>_xlfn.IFNA(VLOOKUP(B143,SNL!$N$71:$Q$103,3,FALSE),"")</f>
        <v>1389800</v>
      </c>
      <c r="K143" s="57" t="str">
        <f>_xlfn.IFNA(VLOOKUP(B143,PTR!$N$70:$Q$105,3,FALSE),"")</f>
        <v/>
      </c>
      <c r="L143" s="57" t="str">
        <f>_xlfn.IFNA(VLOOKUP(B143,STG!$O$76:$R$115,3,FALSE),"")</f>
        <v/>
      </c>
      <c r="M143" s="57" t="str">
        <f>_xlfn.IFNA(VLOOKUP(B143,RTK!$M$67:$P$76,3,FALSE),"")</f>
        <v/>
      </c>
      <c r="N143" s="57" t="str">
        <f>_xlfn.IFNA(VLOOKUP(B143,BKV!$N$70:$Q$107,3,FALSE),"")</f>
        <v/>
      </c>
      <c r="O143" s="57" t="str">
        <f>_xlfn.IFNA(VLOOKUP(B143,BLV!$N$67:$P$102,3,FALSE),"")</f>
        <v/>
      </c>
      <c r="P143" s="57" t="str">
        <f>_xlfn.IFNA(VLOOKUP(B143,'Khr168'!$N$62:$Q$77,3,FALSE),"")</f>
        <v/>
      </c>
      <c r="Q143" s="57" t="str">
        <f>_xlfn.IFNA(VLOOKUP(B143,ASL!$N$68:$Q$101,3,FALSE),"")</f>
        <v/>
      </c>
      <c r="R143" s="57" t="str">
        <f>_xlfn.IFNA(VLOOKUP(B143,'99cash'!$O$61:$R$82,3,FALSE),"")</f>
        <v/>
      </c>
      <c r="S143" s="57" t="str">
        <f>_xlfn.IFNA(VLOOKUP(B143,KTL!$N$72:$Q$107,3,FALSE),"")</f>
        <v/>
      </c>
      <c r="T143" s="57" t="str">
        <f>_xlfn.IFNA(VLOOKUP(B143,SLG!$N$66:$Q$93,3,FALSE),"")</f>
        <v/>
      </c>
      <c r="U143" s="57" t="str">
        <f>_xlfn.IFNA(VLOOKUP(B143,SST!$N$68:$Q$107,3,FALSE),"")</f>
        <v/>
      </c>
      <c r="V143" s="57" t="str">
        <f>_xlfn.IFNA(VLOOKUP(B143,'ASY168'!$N$60:$Q$85,3,FALSE),"")</f>
        <v/>
      </c>
      <c r="W143" s="58" t="str">
        <f>_xlfn.IFNA(VLOOKUP(B143,HO!$N$77:$Q$113,3,FALSE),"")</f>
        <v/>
      </c>
    </row>
    <row r="144" spans="2:23" s="46" customFormat="1" ht="27.6" outlineLevel="2">
      <c r="B144" s="67">
        <v>522311101</v>
      </c>
      <c r="C144" s="68" t="s">
        <v>164</v>
      </c>
      <c r="D144" s="64">
        <f t="shared" si="10"/>
        <v>1527400</v>
      </c>
      <c r="E144" s="49" t="str">
        <f>_xlfn.IFNA(VLOOKUP(B144,MPT!$N$69:$P$103,3,FALSE),"")</f>
        <v/>
      </c>
      <c r="F144" s="49" t="str">
        <f>_xlfn.IFNA(VLOOKUP(B144,CHB!$N$71:$Q$91,3,FALSE),"")</f>
        <v/>
      </c>
      <c r="G144" s="49" t="str">
        <f>_xlfn.IFNA(VLOOKUP(B144,SNK!$N$71:$Q$104,3,FALSE),"")</f>
        <v/>
      </c>
      <c r="H144" s="49" t="str">
        <f>_xlfn.IFNA(VLOOKUP(B144,STR!$N$69:$Q$97,3,FALSE),"")</f>
        <v/>
      </c>
      <c r="I144" s="49" t="str">
        <f>_xlfn.IFNA(VLOOKUP(B144,KPC!$N$74:$P$104,3,FALSE),"")</f>
        <v/>
      </c>
      <c r="J144" s="49" t="str">
        <f>_xlfn.IFNA(VLOOKUP(B144,SNL!$N$71:$Q$103,3,FALSE),"")</f>
        <v/>
      </c>
      <c r="K144" s="49" t="str">
        <f>_xlfn.IFNA(VLOOKUP(B144,PTR!$N$70:$Q$105,3,FALSE),"")</f>
        <v/>
      </c>
      <c r="L144" s="49" t="str">
        <f>_xlfn.IFNA(VLOOKUP(B144,STG!$O$76:$R$115,3,FALSE),"")</f>
        <v/>
      </c>
      <c r="M144" s="49" t="str">
        <f>_xlfn.IFNA(VLOOKUP(B144,RTK!$M$67:$P$76,3,FALSE),"")</f>
        <v/>
      </c>
      <c r="N144" s="49" t="str">
        <f>_xlfn.IFNA(VLOOKUP(B144,BKV!$N$70:$Q$107,3,FALSE),"")</f>
        <v/>
      </c>
      <c r="O144" s="49" t="str">
        <f>_xlfn.IFNA(VLOOKUP(B144,BLV!$N$67:$P$102,3,FALSE),"")</f>
        <v/>
      </c>
      <c r="P144" s="49">
        <f>_xlfn.IFNA(VLOOKUP(B144,'Khr168'!$N$62:$Q$77,3,FALSE),"")</f>
        <v>18800</v>
      </c>
      <c r="Q144" s="49" t="str">
        <f>_xlfn.IFNA(VLOOKUP(B144,ASL!$N$68:$Q$101,3,FALSE),"")</f>
        <v/>
      </c>
      <c r="R144" s="49">
        <f>_xlfn.IFNA(VLOOKUP(B144,'99cash'!$O$61:$R$82,3,FALSE),"")</f>
        <v>530600</v>
      </c>
      <c r="S144" s="49">
        <f>_xlfn.IFNA(VLOOKUP(B144,KTL!$N$72:$Q$107,3,FALSE),"")</f>
        <v>2800</v>
      </c>
      <c r="T144" s="49" t="str">
        <f>_xlfn.IFNA(VLOOKUP(B144,SLG!$N$66:$Q$93,3,FALSE),"")</f>
        <v/>
      </c>
      <c r="U144" s="49">
        <f>_xlfn.IFNA(VLOOKUP(B144,SST!$N$68:$Q$107,3,FALSE),"")</f>
        <v>975200</v>
      </c>
      <c r="V144" s="49" t="str">
        <f>_xlfn.IFNA(VLOOKUP(B144,'ASY168'!$N$60:$Q$85,3,FALSE),"")</f>
        <v/>
      </c>
      <c r="W144" s="50" t="str">
        <f>_xlfn.IFNA(VLOOKUP(B144,HO!$N$77:$Q$113,3,FALSE),"")</f>
        <v/>
      </c>
    </row>
    <row r="145" spans="2:23" s="46" customFormat="1" outlineLevel="2">
      <c r="B145" s="67">
        <v>536512206</v>
      </c>
      <c r="C145" s="68" t="s">
        <v>149</v>
      </c>
      <c r="D145" s="64">
        <f t="shared" si="10"/>
        <v>916600</v>
      </c>
      <c r="E145" s="57">
        <f>_xlfn.IFNA(VLOOKUP(B145,MPT!$N$69:$P$103,3,FALSE),"")</f>
        <v>550000</v>
      </c>
      <c r="F145" s="57" t="str">
        <f>_xlfn.IFNA(VLOOKUP(B145,CHB!$N$71:$Q$91,3,FALSE),"")</f>
        <v/>
      </c>
      <c r="G145" s="57" t="str">
        <f>_xlfn.IFNA(VLOOKUP(B145,SNK!$N$71:$Q$104,3,FALSE),"")</f>
        <v/>
      </c>
      <c r="H145" s="57" t="str">
        <f>_xlfn.IFNA(VLOOKUP(B145,STR!$N$69:$Q$97,3,FALSE),"")</f>
        <v/>
      </c>
      <c r="I145" s="57" t="str">
        <f>_xlfn.IFNA(VLOOKUP(B145,KPC!$N$74:$P$104,3,FALSE),"")</f>
        <v/>
      </c>
      <c r="J145" s="57" t="str">
        <f>_xlfn.IFNA(VLOOKUP(B145,SNL!$N$71:$Q$103,3,FALSE),"")</f>
        <v/>
      </c>
      <c r="K145" s="57" t="str">
        <f>_xlfn.IFNA(VLOOKUP(B145,PTR!$N$70:$Q$105,3,FALSE),"")</f>
        <v/>
      </c>
      <c r="L145" s="57" t="str">
        <f>_xlfn.IFNA(VLOOKUP(B145,STG!$O$76:$R$115,3,FALSE),"")</f>
        <v/>
      </c>
      <c r="M145" s="57" t="str">
        <f>_xlfn.IFNA(VLOOKUP(B145,RTK!$M$67:$P$76,3,FALSE),"")</f>
        <v/>
      </c>
      <c r="N145" s="57" t="str">
        <f>_xlfn.IFNA(VLOOKUP(B145,BKV!$N$70:$Q$107,3,FALSE),"")</f>
        <v/>
      </c>
      <c r="O145" s="57" t="str">
        <f>_xlfn.IFNA(VLOOKUP(B145,BLV!$N$67:$P$102,3,FALSE),"")</f>
        <v/>
      </c>
      <c r="P145" s="57" t="str">
        <f>_xlfn.IFNA(VLOOKUP(B145,'Khr168'!$N$62:$Q$77,3,FALSE),"")</f>
        <v/>
      </c>
      <c r="Q145" s="57" t="str">
        <f>_xlfn.IFNA(VLOOKUP(B145,ASL!$N$68:$Q$101,3,FALSE),"")</f>
        <v/>
      </c>
      <c r="R145" s="57" t="str">
        <f>_xlfn.IFNA(VLOOKUP(B145,'99cash'!$O$61:$R$82,3,FALSE),"")</f>
        <v/>
      </c>
      <c r="S145" s="57" t="str">
        <f>_xlfn.IFNA(VLOOKUP(B145,KTL!$N$72:$Q$107,3,FALSE),"")</f>
        <v/>
      </c>
      <c r="T145" s="57">
        <f>_xlfn.IFNA(VLOOKUP(B145,SLG!$N$66:$Q$93,3,FALSE),"")</f>
        <v>366600</v>
      </c>
      <c r="U145" s="57" t="str">
        <f>_xlfn.IFNA(VLOOKUP(B145,SST!$N$68:$Q$107,3,FALSE),"")</f>
        <v/>
      </c>
      <c r="V145" s="57" t="str">
        <f>_xlfn.IFNA(VLOOKUP(B145,'ASY168'!$N$60:$Q$85,3,FALSE),"")</f>
        <v/>
      </c>
      <c r="W145" s="58" t="str">
        <f>_xlfn.IFNA(VLOOKUP(B145,HO!$N$77:$Q$113,3,FALSE),"")</f>
        <v/>
      </c>
    </row>
    <row r="146" spans="2:23" s="46" customFormat="1" outlineLevel="2">
      <c r="B146" s="67">
        <v>531111107</v>
      </c>
      <c r="C146" s="68" t="s">
        <v>176</v>
      </c>
      <c r="D146" s="64">
        <f t="shared" si="10"/>
        <v>44362100</v>
      </c>
      <c r="E146" s="49" t="str">
        <f>_xlfn.IFNA(VLOOKUP(B146,MPT!$N$69:$P$103,3,FALSE),"")</f>
        <v/>
      </c>
      <c r="F146" s="49">
        <f>_xlfn.IFNA(VLOOKUP(B146,CHB!$N$71:$Q$91,3,FALSE),"")</f>
        <v>1282000</v>
      </c>
      <c r="G146" s="49">
        <f>_xlfn.IFNA(VLOOKUP(B146,SNK!$N$71:$Q$104,3,FALSE),"")</f>
        <v>2286400</v>
      </c>
      <c r="H146" s="49">
        <f>_xlfn.IFNA(VLOOKUP(B146,STR!$N$69:$Q$97,3,FALSE),"")</f>
        <v>2650000</v>
      </c>
      <c r="I146" s="49">
        <f>_xlfn.IFNA(VLOOKUP(B146,KPC!$N$74:$P$104,3,FALSE),"")</f>
        <v>6884000</v>
      </c>
      <c r="J146" s="49">
        <f>_xlfn.IFNA(VLOOKUP(B146,SNL!$N$71:$Q$103,3,FALSE),"")</f>
        <v>6907500</v>
      </c>
      <c r="K146" s="49">
        <f>_xlfn.IFNA(VLOOKUP(B146,PTR!$N$70:$Q$105,3,FALSE),"")</f>
        <v>115000</v>
      </c>
      <c r="L146" s="49">
        <f>_xlfn.IFNA(VLOOKUP(B146,STG!$O$76:$R$115,3,FALSE),"")</f>
        <v>2410000</v>
      </c>
      <c r="M146" s="49" t="str">
        <f>_xlfn.IFNA(VLOOKUP(B146,RTK!$M$67:$P$76,3,FALSE),"")</f>
        <v/>
      </c>
      <c r="N146" s="49">
        <f>_xlfn.IFNA(VLOOKUP(B146,BKV!$N$70:$Q$107,3,FALSE),"")</f>
        <v>3529000</v>
      </c>
      <c r="O146" s="49">
        <f>_xlfn.IFNA(VLOOKUP(B146,BLV!$N$67:$P$102,3,FALSE),"")</f>
        <v>1550000</v>
      </c>
      <c r="P146" s="49" t="str">
        <f>_xlfn.IFNA(VLOOKUP(B146,'Khr168'!$N$62:$Q$77,3,FALSE),"")</f>
        <v/>
      </c>
      <c r="Q146" s="49" t="str">
        <f>_xlfn.IFNA(VLOOKUP(B146,ASL!$N$68:$Q$101,3,FALSE),"")</f>
        <v/>
      </c>
      <c r="R146" s="49" t="str">
        <f>_xlfn.IFNA(VLOOKUP(B146,'99cash'!$O$61:$R$82,3,FALSE),"")</f>
        <v/>
      </c>
      <c r="S146" s="49">
        <f>_xlfn.IFNA(VLOOKUP(B146,KTL!$N$72:$Q$107,3,FALSE),"")</f>
        <v>500000</v>
      </c>
      <c r="T146" s="49" t="str">
        <f>_xlfn.IFNA(VLOOKUP(B146,SLG!$N$66:$Q$93,3,FALSE),"")</f>
        <v/>
      </c>
      <c r="U146" s="49" t="str">
        <f>_xlfn.IFNA(VLOOKUP(B146,SST!$N$68:$Q$107,3,FALSE),"")</f>
        <v/>
      </c>
      <c r="V146" s="49">
        <f>_xlfn.IFNA(VLOOKUP(B146,'ASY168'!$N$60:$Q$85,3,FALSE),"")</f>
        <v>16248200</v>
      </c>
      <c r="W146" s="50" t="str">
        <f>_xlfn.IFNA(VLOOKUP(B146,HO!$N$77:$Q$113,3,FALSE),"")</f>
        <v/>
      </c>
    </row>
    <row r="147" spans="2:23" s="46" customFormat="1" outlineLevel="2">
      <c r="B147" s="67">
        <v>536913</v>
      </c>
      <c r="C147" s="68" t="s">
        <v>101</v>
      </c>
      <c r="D147" s="64">
        <f t="shared" si="10"/>
        <v>6594100</v>
      </c>
      <c r="E147" s="57" t="str">
        <f>_xlfn.IFNA(VLOOKUP(B147,MPT!$N$69:$P$103,3,FALSE),"")</f>
        <v/>
      </c>
      <c r="F147" s="57" t="str">
        <f>_xlfn.IFNA(VLOOKUP(B147,CHB!$N$71:$Q$91,3,FALSE),"")</f>
        <v/>
      </c>
      <c r="G147" s="57" t="str">
        <f>_xlfn.IFNA(VLOOKUP(B147,SNK!$N$71:$Q$104,3,FALSE),"")</f>
        <v/>
      </c>
      <c r="H147" s="57" t="str">
        <f>_xlfn.IFNA(VLOOKUP(B147,STR!$N$69:$Q$97,3,FALSE),"")</f>
        <v/>
      </c>
      <c r="I147" s="57" t="str">
        <f>_xlfn.IFNA(VLOOKUP(B147,KPC!$N$74:$P$104,3,FALSE),"")</f>
        <v/>
      </c>
      <c r="J147" s="57" t="str">
        <f>_xlfn.IFNA(VLOOKUP(B147,SNL!$N$71:$Q$103,3,FALSE),"")</f>
        <v/>
      </c>
      <c r="K147" s="57" t="str">
        <f>_xlfn.IFNA(VLOOKUP(B147,PTR!$N$70:$Q$105,3,FALSE),"")</f>
        <v/>
      </c>
      <c r="L147" s="57" t="str">
        <f>_xlfn.IFNA(VLOOKUP(B147,STG!$O$76:$R$115,3,FALSE),"")</f>
        <v/>
      </c>
      <c r="M147" s="57" t="str">
        <f>_xlfn.IFNA(VLOOKUP(B147,RTK!$M$67:$P$76,3,FALSE),"")</f>
        <v/>
      </c>
      <c r="N147" s="57" t="str">
        <f>_xlfn.IFNA(VLOOKUP(B147,BKV!$N$70:$Q$107,3,FALSE),"")</f>
        <v/>
      </c>
      <c r="O147" s="57" t="str">
        <f>_xlfn.IFNA(VLOOKUP(B147,BLV!$N$67:$P$102,3,FALSE),"")</f>
        <v/>
      </c>
      <c r="P147" s="57" t="str">
        <f>_xlfn.IFNA(VLOOKUP(B147,'Khr168'!$N$62:$Q$77,3,FALSE),"")</f>
        <v/>
      </c>
      <c r="Q147" s="57" t="str">
        <f>_xlfn.IFNA(VLOOKUP(B147,ASL!$N$68:$Q$101,3,FALSE),"")</f>
        <v/>
      </c>
      <c r="R147" s="57" t="str">
        <f>_xlfn.IFNA(VLOOKUP(B147,'99cash'!$O$61:$R$82,3,FALSE),"")</f>
        <v/>
      </c>
      <c r="S147" s="57" t="str">
        <f>_xlfn.IFNA(VLOOKUP(B147,KTL!$N$72:$Q$107,3,FALSE),"")</f>
        <v/>
      </c>
      <c r="T147" s="57" t="str">
        <f>_xlfn.IFNA(VLOOKUP(B147,SLG!$N$66:$Q$93,3,FALSE),"")</f>
        <v/>
      </c>
      <c r="U147" s="57" t="str">
        <f>_xlfn.IFNA(VLOOKUP(B147,SST!$N$68:$Q$107,3,FALSE),"")</f>
        <v/>
      </c>
      <c r="V147" s="57" t="str">
        <f>_xlfn.IFNA(VLOOKUP(B147,'ASY168'!$N$60:$Q$85,3,FALSE),"")</f>
        <v/>
      </c>
      <c r="W147" s="58">
        <f>_xlfn.IFNA(VLOOKUP(B147,HO!$N$77:$Q$113,3,FALSE),"")</f>
        <v>6594100</v>
      </c>
    </row>
    <row r="148" spans="2:23" s="46" customFormat="1" outlineLevel="2">
      <c r="B148" s="67">
        <v>536911</v>
      </c>
      <c r="C148" s="68" t="s">
        <v>100</v>
      </c>
      <c r="D148" s="64">
        <f t="shared" si="10"/>
        <v>1186400</v>
      </c>
      <c r="E148" s="49" t="str">
        <f>_xlfn.IFNA(VLOOKUP(B148,MPT!$N$69:$P$103,3,FALSE),"")</f>
        <v/>
      </c>
      <c r="F148" s="49" t="str">
        <f>_xlfn.IFNA(VLOOKUP(B148,CHB!$N$71:$Q$91,3,FALSE),"")</f>
        <v/>
      </c>
      <c r="G148" s="49" t="str">
        <f>_xlfn.IFNA(VLOOKUP(B148,SNK!$N$71:$Q$104,3,FALSE),"")</f>
        <v/>
      </c>
      <c r="H148" s="49" t="str">
        <f>_xlfn.IFNA(VLOOKUP(B148,STR!$N$69:$Q$97,3,FALSE),"")</f>
        <v/>
      </c>
      <c r="I148" s="49">
        <f>_xlfn.IFNA(VLOOKUP(B148,KPC!$N$74:$P$104,3,FALSE),"")</f>
        <v>140400</v>
      </c>
      <c r="J148" s="49">
        <f>_xlfn.IFNA(VLOOKUP(B148,SNL!$N$71:$Q$103,3,FALSE),"")</f>
        <v>600000</v>
      </c>
      <c r="K148" s="49">
        <f>_xlfn.IFNA(VLOOKUP(B148,PTR!$N$70:$Q$105,3,FALSE),"")</f>
        <v>244900</v>
      </c>
      <c r="L148" s="49" t="str">
        <f>_xlfn.IFNA(VLOOKUP(B148,STG!$O$76:$R$115,3,FALSE),"")</f>
        <v/>
      </c>
      <c r="M148" s="49" t="str">
        <f>_xlfn.IFNA(VLOOKUP(B148,RTK!$M$67:$P$76,3,FALSE),"")</f>
        <v/>
      </c>
      <c r="N148" s="49" t="str">
        <f>_xlfn.IFNA(VLOOKUP(B148,BKV!$N$70:$Q$107,3,FALSE),"")</f>
        <v/>
      </c>
      <c r="O148" s="49">
        <f>_xlfn.IFNA(VLOOKUP(B148,BLV!$N$67:$P$102,3,FALSE),"")</f>
        <v>500</v>
      </c>
      <c r="P148" s="49" t="str">
        <f>_xlfn.IFNA(VLOOKUP(B148,'Khr168'!$N$62:$Q$77,3,FALSE),"")</f>
        <v/>
      </c>
      <c r="Q148" s="49" t="str">
        <f>_xlfn.IFNA(VLOOKUP(B148,ASL!$N$68:$Q$101,3,FALSE),"")</f>
        <v/>
      </c>
      <c r="R148" s="49" t="str">
        <f>_xlfn.IFNA(VLOOKUP(B148,'99cash'!$O$61:$R$82,3,FALSE),"")</f>
        <v/>
      </c>
      <c r="S148" s="49" t="str">
        <f>_xlfn.IFNA(VLOOKUP(B148,KTL!$N$72:$Q$107,3,FALSE),"")</f>
        <v/>
      </c>
      <c r="T148" s="49" t="str">
        <f>_xlfn.IFNA(VLOOKUP(B148,SLG!$N$66:$Q$93,3,FALSE),"")</f>
        <v/>
      </c>
      <c r="U148" s="49" t="str">
        <f>_xlfn.IFNA(VLOOKUP(B148,SST!$N$68:$Q$107,3,FALSE),"")</f>
        <v/>
      </c>
      <c r="V148" s="49" t="str">
        <f>_xlfn.IFNA(VLOOKUP(B148,'ASY168'!$N$60:$Q$85,3,FALSE),"")</f>
        <v/>
      </c>
      <c r="W148" s="50">
        <f>_xlfn.IFNA(VLOOKUP(B148,HO!$N$77:$Q$113,3,FALSE),"")</f>
        <v>200600</v>
      </c>
    </row>
    <row r="149" spans="2:23" s="46" customFormat="1" ht="14.4" outlineLevel="2" thickBot="1">
      <c r="B149" s="255">
        <v>536221</v>
      </c>
      <c r="C149" s="256" t="s">
        <v>172</v>
      </c>
      <c r="D149" s="206"/>
      <c r="E149" s="207" t="str">
        <f>_xlfn.IFNA(VLOOKUP(B149,MPT!$N$69:$P$103,3,FALSE),"")</f>
        <v/>
      </c>
      <c r="F149" s="207" t="str">
        <f>_xlfn.IFNA(VLOOKUP(B149,CHB!$N$71:$Q$91,3,FALSE),"")</f>
        <v/>
      </c>
      <c r="G149" s="207" t="str">
        <f>_xlfn.IFNA(VLOOKUP(B149,SNK!$N$71:$Q$104,3,FALSE),"")</f>
        <v/>
      </c>
      <c r="H149" s="207" t="str">
        <f>_xlfn.IFNA(VLOOKUP(B149,STR!$N$69:$Q$97,3,FALSE),"")</f>
        <v/>
      </c>
      <c r="I149" s="207" t="str">
        <f>_xlfn.IFNA(VLOOKUP(B149,KPC!$N$74:$P$104,3,FALSE),"")</f>
        <v/>
      </c>
      <c r="J149" s="207" t="str">
        <f>_xlfn.IFNA(VLOOKUP(B149,SNL!$N$71:$Q$103,3,FALSE),"")</f>
        <v/>
      </c>
      <c r="K149" s="207" t="str">
        <f>_xlfn.IFNA(VLOOKUP(B149,PTR!$N$70:$Q$105,3,FALSE),"")</f>
        <v/>
      </c>
      <c r="L149" s="207" t="str">
        <f>_xlfn.IFNA(VLOOKUP(B149,STG!$O$76:$R$115,3,FALSE),"")</f>
        <v/>
      </c>
      <c r="M149" s="207" t="str">
        <f>_xlfn.IFNA(VLOOKUP(B149,RTK!$M$67:$P$76,3,FALSE),"")</f>
        <v/>
      </c>
      <c r="N149" s="207" t="str">
        <f>_xlfn.IFNA(VLOOKUP(B149,BKV!$N$70:$Q$107,3,FALSE),"")</f>
        <v/>
      </c>
      <c r="O149" s="207" t="str">
        <f>_xlfn.IFNA(VLOOKUP(B149,BLV!$N$67:$P$102,3,FALSE),"")</f>
        <v/>
      </c>
      <c r="P149" s="207" t="str">
        <f>_xlfn.IFNA(VLOOKUP(B149,'Khr168'!$N$62:$Q$77,3,FALSE),"")</f>
        <v/>
      </c>
      <c r="Q149" s="207" t="str">
        <f>_xlfn.IFNA(VLOOKUP(B149,ASL!$N$68:$Q$101,3,FALSE),"")</f>
        <v/>
      </c>
      <c r="R149" s="207" t="str">
        <f>_xlfn.IFNA(VLOOKUP(B149,'99cash'!$O$61:$R$82,3,FALSE),"")</f>
        <v/>
      </c>
      <c r="S149" s="207" t="str">
        <f>_xlfn.IFNA(VLOOKUP(B149,KTL!$N$72:$Q$107,3,FALSE),"")</f>
        <v/>
      </c>
      <c r="T149" s="207" t="str">
        <f>_xlfn.IFNA(VLOOKUP(B149,SLG!$N$66:$Q$93,3,FALSE),"")</f>
        <v/>
      </c>
      <c r="U149" s="207">
        <f>_xlfn.IFNA(VLOOKUP(B149,SST!$N$68:$Q$107,3,FALSE),"")</f>
        <v>600</v>
      </c>
      <c r="V149" s="207" t="str">
        <f>_xlfn.IFNA(VLOOKUP(B149,'ASY168'!$N$60:$Q$85,3,FALSE),"")</f>
        <v/>
      </c>
      <c r="W149" s="208" t="str">
        <f>_xlfn.IFNA(VLOOKUP(B149,HO!$N$77:$Q$113,3,FALSE),"")</f>
        <v/>
      </c>
    </row>
    <row r="150" spans="2:23" s="46" customFormat="1" ht="14.4" thickBot="1">
      <c r="B150" s="545" t="s">
        <v>103</v>
      </c>
      <c r="C150" s="546"/>
      <c r="D150" s="209">
        <f t="shared" ref="D150:W150" si="11">SUM(D135:D149)</f>
        <v>283257300</v>
      </c>
      <c r="E150" s="209">
        <f t="shared" si="11"/>
        <v>4473300</v>
      </c>
      <c r="F150" s="209">
        <f t="shared" si="11"/>
        <v>7118700</v>
      </c>
      <c r="G150" s="209">
        <f t="shared" si="11"/>
        <v>17286500</v>
      </c>
      <c r="H150" s="209">
        <f t="shared" si="11"/>
        <v>21674500</v>
      </c>
      <c r="I150" s="209">
        <f t="shared" si="11"/>
        <v>27267500</v>
      </c>
      <c r="J150" s="209">
        <f t="shared" si="11"/>
        <v>24323700</v>
      </c>
      <c r="K150" s="209">
        <f t="shared" si="11"/>
        <v>22933500</v>
      </c>
      <c r="L150" s="209">
        <f t="shared" si="11"/>
        <v>12985400</v>
      </c>
      <c r="M150" s="209">
        <f t="shared" si="11"/>
        <v>100</v>
      </c>
      <c r="N150" s="209">
        <f t="shared" si="11"/>
        <v>25332200</v>
      </c>
      <c r="O150" s="209">
        <f t="shared" si="11"/>
        <v>20150500</v>
      </c>
      <c r="P150" s="209">
        <f t="shared" si="11"/>
        <v>11574700</v>
      </c>
      <c r="Q150" s="209">
        <f t="shared" si="11"/>
        <v>18817100</v>
      </c>
      <c r="R150" s="209">
        <f t="shared" si="11"/>
        <v>7491200</v>
      </c>
      <c r="S150" s="209">
        <f t="shared" si="11"/>
        <v>16868600</v>
      </c>
      <c r="T150" s="209">
        <f t="shared" si="11"/>
        <v>6219900</v>
      </c>
      <c r="U150" s="209">
        <f t="shared" si="11"/>
        <v>15688200</v>
      </c>
      <c r="V150" s="209">
        <f t="shared" si="11"/>
        <v>16251000</v>
      </c>
      <c r="W150" s="210">
        <f t="shared" si="11"/>
        <v>6801300</v>
      </c>
    </row>
    <row r="151" spans="2:23" s="46" customFormat="1" outlineLevel="2">
      <c r="B151" s="201">
        <v>632321</v>
      </c>
      <c r="C151" s="202" t="s">
        <v>111</v>
      </c>
      <c r="D151" s="203">
        <f t="shared" ref="D151:D182" si="12">SUM(E151:W151)</f>
        <v>236428</v>
      </c>
      <c r="E151" s="214" t="str">
        <f>_xlfn.IFNA(VLOOKUP(B151,MPT!$N$69:$P$103,3,FALSE),"")</f>
        <v/>
      </c>
      <c r="F151" s="214">
        <f>_xlfn.IFNA(VLOOKUP(B151,CHB!$N$71:$Q$91,3,FALSE),"")</f>
        <v>87539</v>
      </c>
      <c r="G151" s="214">
        <f>_xlfn.IFNA(VLOOKUP(B151,SNK!$N$71:$Q$104,3,FALSE),"")</f>
        <v>55556</v>
      </c>
      <c r="H151" s="214" t="str">
        <f>_xlfn.IFNA(VLOOKUP(B151,STR!$N$69:$Q$97,3,FALSE),"")</f>
        <v/>
      </c>
      <c r="I151" s="214" t="str">
        <f>_xlfn.IFNA(VLOOKUP(B151,KPC!$N$74:$P$104,3,FALSE),"")</f>
        <v/>
      </c>
      <c r="J151" s="214" t="str">
        <f>_xlfn.IFNA(VLOOKUP(B151,SNL!$N$71:$Q$103,3,FALSE),"")</f>
        <v/>
      </c>
      <c r="K151" s="214" t="str">
        <f>_xlfn.IFNA(VLOOKUP(B151,PTR!$N$70:$Q$105,3,FALSE),"")</f>
        <v/>
      </c>
      <c r="L151" s="214" t="str">
        <f>_xlfn.IFNA(VLOOKUP(B151,STG!$O$76:$R$115,3,FALSE),"")</f>
        <v/>
      </c>
      <c r="M151" s="214" t="str">
        <f>_xlfn.IFNA(VLOOKUP(B151,RTK!$M$67:$P$76,3,FALSE),"")</f>
        <v/>
      </c>
      <c r="N151" s="214" t="str">
        <f>_xlfn.IFNA(VLOOKUP(B151,BKV!$N$70:$Q$107,3,FALSE),"")</f>
        <v/>
      </c>
      <c r="O151" s="214" t="str">
        <f>_xlfn.IFNA(VLOOKUP(B151,BLV!$N$67:$P$102,3,FALSE),"")</f>
        <v/>
      </c>
      <c r="P151" s="214" t="str">
        <f>_xlfn.IFNA(VLOOKUP(B151,'Khr168'!$N$62:$Q$77,3,FALSE),"")</f>
        <v/>
      </c>
      <c r="Q151" s="214" t="str">
        <f>_xlfn.IFNA(VLOOKUP(B151,ASL!$N$68:$Q$101,3,FALSE),"")</f>
        <v/>
      </c>
      <c r="R151" s="214" t="str">
        <f>_xlfn.IFNA(VLOOKUP(B151,'99cash'!$O$61:$R$82,3,FALSE),"")</f>
        <v/>
      </c>
      <c r="S151" s="214" t="str">
        <f>_xlfn.IFNA(VLOOKUP(B151,KTL!$N$72:$Q$107,3,FALSE),"")</f>
        <v/>
      </c>
      <c r="T151" s="214" t="str">
        <f>_xlfn.IFNA(VLOOKUP(B151,SLG!$N$66:$Q$93,3,FALSE),"")</f>
        <v/>
      </c>
      <c r="U151" s="214" t="str">
        <f>_xlfn.IFNA(VLOOKUP(B151,SST!$N$68:$Q$107,3,FALSE),"")</f>
        <v/>
      </c>
      <c r="V151" s="214" t="str">
        <f>_xlfn.IFNA(VLOOKUP(B151,'ASY168'!$N$60:$Q$85,3,FALSE),"")</f>
        <v/>
      </c>
      <c r="W151" s="215">
        <f>_xlfn.IFNA(VLOOKUP(B151,HO!$N$77:$Q$113,3,FALSE),"")</f>
        <v>93333</v>
      </c>
    </row>
    <row r="152" spans="2:23" s="46" customFormat="1" outlineLevel="2">
      <c r="B152" s="67">
        <v>642111</v>
      </c>
      <c r="C152" s="68" t="s">
        <v>145</v>
      </c>
      <c r="D152" s="64">
        <f t="shared" si="12"/>
        <v>8600</v>
      </c>
      <c r="E152" s="57" t="str">
        <f>_xlfn.IFNA(VLOOKUP(B152,MPT!$N$69:$P$103,3,FALSE),"")</f>
        <v/>
      </c>
      <c r="F152" s="57" t="str">
        <f>_xlfn.IFNA(VLOOKUP(B152,CHB!$N$71:$Q$91,3,FALSE),"")</f>
        <v/>
      </c>
      <c r="G152" s="57" t="str">
        <f>_xlfn.IFNA(VLOOKUP(B152,SNK!$N$71:$Q$104,3,FALSE),"")</f>
        <v/>
      </c>
      <c r="H152" s="57" t="str">
        <f>_xlfn.IFNA(VLOOKUP(B152,STR!$N$69:$Q$97,3,FALSE),"")</f>
        <v/>
      </c>
      <c r="I152" s="57" t="str">
        <f>_xlfn.IFNA(VLOOKUP(B152,KPC!$N$74:$P$104,3,FALSE),"")</f>
        <v/>
      </c>
      <c r="J152" s="57" t="str">
        <f>_xlfn.IFNA(VLOOKUP(B152,SNL!$N$71:$Q$103,3,FALSE),"")</f>
        <v/>
      </c>
      <c r="K152" s="57" t="str">
        <f>_xlfn.IFNA(VLOOKUP(B152,PTR!$N$70:$Q$105,3,FALSE),"")</f>
        <v/>
      </c>
      <c r="L152" s="57" t="str">
        <f>_xlfn.IFNA(VLOOKUP(B152,STG!$O$76:$R$115,3,FALSE),"")</f>
        <v/>
      </c>
      <c r="M152" s="57" t="str">
        <f>_xlfn.IFNA(VLOOKUP(B152,RTK!$M$67:$P$76,3,FALSE),"")</f>
        <v/>
      </c>
      <c r="N152" s="57" t="str">
        <f>_xlfn.IFNA(VLOOKUP(B152,BKV!$N$70:$Q$107,3,FALSE),"")</f>
        <v/>
      </c>
      <c r="O152" s="57" t="str">
        <f>_xlfn.IFNA(VLOOKUP(B152,BLV!$N$67:$P$102,3,FALSE),"")</f>
        <v/>
      </c>
      <c r="P152" s="57" t="str">
        <f>_xlfn.IFNA(VLOOKUP(B152,'Khr168'!$N$62:$Q$77,3,FALSE),"")</f>
        <v/>
      </c>
      <c r="Q152" s="57" t="str">
        <f>_xlfn.IFNA(VLOOKUP(B152,ASL!$N$68:$Q$101,3,FALSE),"")</f>
        <v/>
      </c>
      <c r="R152" s="57" t="str">
        <f>_xlfn.IFNA(VLOOKUP(B152,'99cash'!$O$61:$R$82,3,FALSE),"")</f>
        <v/>
      </c>
      <c r="S152" s="57">
        <f>_xlfn.IFNA(VLOOKUP(B152,KTL!$N$72:$Q$107,3,FALSE),"")</f>
        <v>8600</v>
      </c>
      <c r="T152" s="57" t="str">
        <f>_xlfn.IFNA(VLOOKUP(B152,SLG!$N$66:$Q$93,3,FALSE),"")</f>
        <v/>
      </c>
      <c r="U152" s="57" t="str">
        <f>_xlfn.IFNA(VLOOKUP(B152,SST!$N$68:$Q$107,3,FALSE),"")</f>
        <v/>
      </c>
      <c r="V152" s="57" t="str">
        <f>_xlfn.IFNA(VLOOKUP(B152,'ASY168'!$N$60:$Q$85,3,FALSE),"")</f>
        <v/>
      </c>
      <c r="W152" s="58" t="str">
        <f>_xlfn.IFNA(VLOOKUP(B152,HO!$N$77:$Q$113,3,FALSE),"")</f>
        <v/>
      </c>
    </row>
    <row r="153" spans="2:23" s="46" customFormat="1" outlineLevel="2">
      <c r="B153" s="67">
        <v>636211103</v>
      </c>
      <c r="C153" s="68" t="s">
        <v>122</v>
      </c>
      <c r="D153" s="64">
        <f t="shared" si="12"/>
        <v>663430</v>
      </c>
      <c r="E153" s="49">
        <f>_xlfn.IFNA(VLOOKUP(B153,MPT!$N$69:$P$103,3,FALSE),"")</f>
        <v>60200</v>
      </c>
      <c r="F153" s="49" t="str">
        <f>_xlfn.IFNA(VLOOKUP(B153,CHB!$N$71:$Q$91,3,FALSE),"")</f>
        <v/>
      </c>
      <c r="G153" s="49">
        <f>_xlfn.IFNA(VLOOKUP(B153,SNK!$N$71:$Q$104,3,FALSE),"")</f>
        <v>60300</v>
      </c>
      <c r="H153" s="49">
        <f>_xlfn.IFNA(VLOOKUP(B153,STR!$N$69:$Q$97,3,FALSE),"")</f>
        <v>60300</v>
      </c>
      <c r="I153" s="49">
        <f>_xlfn.IFNA(VLOOKUP(B153,KPC!$N$74:$P$104,3,FALSE),"")</f>
        <v>60500</v>
      </c>
      <c r="J153" s="49">
        <f>_xlfn.IFNA(VLOOKUP(B153,SNL!$N$71:$Q$103,3,FALSE),"")</f>
        <v>60500</v>
      </c>
      <c r="K153" s="49" t="str">
        <f>_xlfn.IFNA(VLOOKUP(B153,PTR!$N$70:$Q$105,3,FALSE),"")</f>
        <v/>
      </c>
      <c r="L153" s="49">
        <f>_xlfn.IFNA(VLOOKUP(B153,STG!$O$76:$R$115,3,FALSE),"")</f>
        <v>60000</v>
      </c>
      <c r="M153" s="49" t="str">
        <f>_xlfn.IFNA(VLOOKUP(B153,RTK!$M$67:$P$76,3,FALSE),"")</f>
        <v/>
      </c>
      <c r="N153" s="49">
        <f>_xlfn.IFNA(VLOOKUP(B153,BKV!$N$70:$Q$107,3,FALSE),"")</f>
        <v>60500</v>
      </c>
      <c r="O153" s="49">
        <f>_xlfn.IFNA(VLOOKUP(B153,BLV!$N$67:$P$102,3,FALSE),"")</f>
        <v>60400</v>
      </c>
      <c r="P153" s="49" t="str">
        <f>_xlfn.IFNA(VLOOKUP(B153,'Khr168'!$N$62:$Q$77,3,FALSE),"")</f>
        <v/>
      </c>
      <c r="Q153" s="49">
        <f>_xlfn.IFNA(VLOOKUP(B153,ASL!$N$68:$Q$101,3,FALSE),"")</f>
        <v>60400</v>
      </c>
      <c r="R153" s="49" t="str">
        <f>_xlfn.IFNA(VLOOKUP(B153,'99cash'!$O$61:$R$82,3,FALSE),"")</f>
        <v/>
      </c>
      <c r="S153" s="49">
        <f>_xlfn.IFNA(VLOOKUP(B153,KTL!$N$72:$Q$107,3,FALSE),"")</f>
        <v>60000</v>
      </c>
      <c r="T153" s="49" t="str">
        <f>_xlfn.IFNA(VLOOKUP(B153,SLG!$N$66:$Q$93,3,FALSE),"")</f>
        <v/>
      </c>
      <c r="U153" s="49" t="str">
        <f>_xlfn.IFNA(VLOOKUP(B153,SST!$N$68:$Q$107,3,FALSE),"")</f>
        <v/>
      </c>
      <c r="V153" s="49">
        <f>_xlfn.IFNA(VLOOKUP(B153,'ASY168'!$N$60:$Q$85,3,FALSE),"")</f>
        <v>60330</v>
      </c>
      <c r="W153" s="50" t="str">
        <f>_xlfn.IFNA(VLOOKUP(B153,HO!$N$77:$Q$113,3,FALSE),"")</f>
        <v/>
      </c>
    </row>
    <row r="154" spans="2:23" s="46" customFormat="1" outlineLevel="2">
      <c r="B154" s="67">
        <v>637111107</v>
      </c>
      <c r="C154" s="68" t="s">
        <v>179</v>
      </c>
      <c r="D154" s="64">
        <f t="shared" si="12"/>
        <v>35598500</v>
      </c>
      <c r="E154" s="57" t="str">
        <f>_xlfn.IFNA(VLOOKUP(B154,MPT!$N$69:$P$103,3,FALSE),"")</f>
        <v/>
      </c>
      <c r="F154" s="57">
        <f>_xlfn.IFNA(VLOOKUP(B154,CHB!$N$71:$Q$91,3,FALSE),"")</f>
        <v>1027000</v>
      </c>
      <c r="G154" s="57">
        <f>_xlfn.IFNA(VLOOKUP(B154,SNK!$N$71:$Q$104,3,FALSE),"")</f>
        <v>1662000</v>
      </c>
      <c r="H154" s="57">
        <f>_xlfn.IFNA(VLOOKUP(B154,STR!$N$69:$Q$97,3,FALSE),"")</f>
        <v>2370000</v>
      </c>
      <c r="I154" s="57">
        <f>_xlfn.IFNA(VLOOKUP(B154,KPC!$N$74:$P$104,3,FALSE),"")</f>
        <v>5530000</v>
      </c>
      <c r="J154" s="57">
        <f>_xlfn.IFNA(VLOOKUP(B154,SNL!$N$71:$Q$103,3,FALSE),"")</f>
        <v>5837500</v>
      </c>
      <c r="K154" s="57">
        <f>_xlfn.IFNA(VLOOKUP(B154,PTR!$N$70:$Q$105,3,FALSE),"")</f>
        <v>79000</v>
      </c>
      <c r="L154" s="57">
        <f>_xlfn.IFNA(VLOOKUP(B154,STG!$O$76:$R$115,3,FALSE),"")</f>
        <v>1860000</v>
      </c>
      <c r="M154" s="57" t="str">
        <f>_xlfn.IFNA(VLOOKUP(B154,RTK!$M$67:$P$76,3,FALSE),"")</f>
        <v/>
      </c>
      <c r="N154" s="57">
        <f>_xlfn.IFNA(VLOOKUP(B154,BKV!$N$70:$Q$107,3,FALSE),"")</f>
        <v>2880000</v>
      </c>
      <c r="O154" s="57">
        <f>_xlfn.IFNA(VLOOKUP(B154,BLV!$N$67:$P$102,3,FALSE),"")</f>
        <v>1264000</v>
      </c>
      <c r="P154" s="57" t="str">
        <f>_xlfn.IFNA(VLOOKUP(B154,'Khr168'!$N$62:$Q$77,3,FALSE),"")</f>
        <v/>
      </c>
      <c r="Q154" s="57" t="str">
        <f>_xlfn.IFNA(VLOOKUP(B154,ASL!$N$68:$Q$101,3,FALSE),"")</f>
        <v/>
      </c>
      <c r="R154" s="57" t="str">
        <f>_xlfn.IFNA(VLOOKUP(B154,'99cash'!$O$61:$R$82,3,FALSE),"")</f>
        <v/>
      </c>
      <c r="S154" s="57">
        <f>_xlfn.IFNA(VLOOKUP(B154,KTL!$N$72:$Q$107,3,FALSE),"")</f>
        <v>395000</v>
      </c>
      <c r="T154" s="57" t="str">
        <f>_xlfn.IFNA(VLOOKUP(B154,SLG!$N$66:$Q$93,3,FALSE),"")</f>
        <v/>
      </c>
      <c r="U154" s="57" t="str">
        <f>_xlfn.IFNA(VLOOKUP(B154,SST!$N$68:$Q$107,3,FALSE),"")</f>
        <v/>
      </c>
      <c r="V154" s="57">
        <f>_xlfn.IFNA(VLOOKUP(B154,'ASY168'!$N$60:$Q$85,3,FALSE),"")</f>
        <v>12694000</v>
      </c>
      <c r="W154" s="58" t="str">
        <f>_xlfn.IFNA(VLOOKUP(B154,HO!$N$77:$Q$113,3,FALSE),"")</f>
        <v/>
      </c>
    </row>
    <row r="155" spans="2:23" s="46" customFormat="1" outlineLevel="2">
      <c r="B155" s="67">
        <v>632161</v>
      </c>
      <c r="C155" s="68" t="s">
        <v>105</v>
      </c>
      <c r="D155" s="64">
        <f t="shared" si="12"/>
        <v>1446016</v>
      </c>
      <c r="E155" s="49">
        <f>_xlfn.IFNA(VLOOKUP(B155,MPT!$N$69:$P$103,3,FALSE),"")</f>
        <v>28500</v>
      </c>
      <c r="F155" s="49">
        <f>_xlfn.IFNA(VLOOKUP(B155,CHB!$N$71:$Q$91,3,FALSE),"")</f>
        <v>28304</v>
      </c>
      <c r="G155" s="49">
        <f>_xlfn.IFNA(VLOOKUP(B155,SNK!$N$71:$Q$104,3,FALSE),"")</f>
        <v>104456</v>
      </c>
      <c r="H155" s="49">
        <f>_xlfn.IFNA(VLOOKUP(B155,STR!$N$69:$Q$97,3,FALSE),"")</f>
        <v>69172</v>
      </c>
      <c r="I155" s="49">
        <f>_xlfn.IFNA(VLOOKUP(B155,KPC!$N$74:$P$104,3,FALSE),"")</f>
        <v>33038</v>
      </c>
      <c r="J155" s="49">
        <f>_xlfn.IFNA(VLOOKUP(B155,SNL!$N$71:$Q$103,3,FALSE),"")</f>
        <v>20200</v>
      </c>
      <c r="K155" s="49">
        <f>_xlfn.IFNA(VLOOKUP(B155,PTR!$N$70:$Q$105,3,FALSE),"")</f>
        <v>119988</v>
      </c>
      <c r="L155" s="49">
        <f>_xlfn.IFNA(VLOOKUP(B155,STG!$O$76:$R$115,3,FALSE),"")</f>
        <v>128400</v>
      </c>
      <c r="M155" s="49">
        <f>_xlfn.IFNA(VLOOKUP(B155,RTK!$M$67:$P$76,3,FALSE),"")</f>
        <v>121808</v>
      </c>
      <c r="N155" s="49">
        <f>_xlfn.IFNA(VLOOKUP(B155,BKV!$N$70:$Q$107,3,FALSE),"")</f>
        <v>93746</v>
      </c>
      <c r="O155" s="49">
        <f>_xlfn.IFNA(VLOOKUP(B155,BLV!$N$67:$P$102,3,FALSE),"")</f>
        <v>89883</v>
      </c>
      <c r="P155" s="49" t="str">
        <f>_xlfn.IFNA(VLOOKUP(B155,'Khr168'!$N$62:$Q$77,3,FALSE),"")</f>
        <v/>
      </c>
      <c r="Q155" s="49">
        <f>_xlfn.IFNA(VLOOKUP(B155,ASL!$N$68:$Q$101,3,FALSE),"")</f>
        <v>80381</v>
      </c>
      <c r="R155" s="49" t="str">
        <f>_xlfn.IFNA(VLOOKUP(B155,'99cash'!$O$61:$R$82,3,FALSE),"")</f>
        <v/>
      </c>
      <c r="S155" s="49">
        <f>_xlfn.IFNA(VLOOKUP(B155,KTL!$N$72:$Q$107,3,FALSE),"")</f>
        <v>58494</v>
      </c>
      <c r="T155" s="49">
        <f>_xlfn.IFNA(VLOOKUP(B155,SLG!$N$66:$Q$93,3,FALSE),"")</f>
        <v>58594</v>
      </c>
      <c r="U155" s="49">
        <f>_xlfn.IFNA(VLOOKUP(B155,SST!$N$68:$Q$107,3,FALSE),"")</f>
        <v>82833</v>
      </c>
      <c r="V155" s="49" t="str">
        <f>_xlfn.IFNA(VLOOKUP(B155,'ASY168'!$N$60:$Q$85,3,FALSE),"")</f>
        <v/>
      </c>
      <c r="W155" s="50">
        <f>_xlfn.IFNA(VLOOKUP(B155,HO!$N$77:$Q$113,3,FALSE),"")</f>
        <v>328219</v>
      </c>
    </row>
    <row r="156" spans="2:23" s="46" customFormat="1" outlineLevel="2">
      <c r="B156" s="67">
        <v>632151</v>
      </c>
      <c r="C156" s="68" t="s">
        <v>112</v>
      </c>
      <c r="D156" s="64">
        <f t="shared" si="12"/>
        <v>1905058</v>
      </c>
      <c r="E156" s="57">
        <f>_xlfn.IFNA(VLOOKUP(B156,MPT!$N$69:$P$103,3,FALSE),"")</f>
        <v>20300</v>
      </c>
      <c r="F156" s="57">
        <f>_xlfn.IFNA(VLOOKUP(B156,CHB!$N$71:$Q$91,3,FALSE),"")</f>
        <v>66389</v>
      </c>
      <c r="G156" s="57">
        <f>_xlfn.IFNA(VLOOKUP(B156,SNK!$N$71:$Q$104,3,FALSE),"")</f>
        <v>42708</v>
      </c>
      <c r="H156" s="57">
        <f>_xlfn.IFNA(VLOOKUP(B156,STR!$N$69:$Q$97,3,FALSE),"")</f>
        <v>94904</v>
      </c>
      <c r="I156" s="57">
        <f>_xlfn.IFNA(VLOOKUP(B156,KPC!$N$74:$P$104,3,FALSE),"")</f>
        <v>51904</v>
      </c>
      <c r="J156" s="57">
        <f>_xlfn.IFNA(VLOOKUP(B156,SNL!$N$71:$Q$103,3,FALSE),"")</f>
        <v>20300</v>
      </c>
      <c r="K156" s="57">
        <f>_xlfn.IFNA(VLOOKUP(B156,PTR!$N$70:$Q$105,3,FALSE),"")</f>
        <v>31604</v>
      </c>
      <c r="L156" s="57">
        <f>_xlfn.IFNA(VLOOKUP(B156,STG!$O$76:$R$115,3,FALSE),"")</f>
        <v>77508</v>
      </c>
      <c r="M156" s="57">
        <f>_xlfn.IFNA(VLOOKUP(B156,RTK!$M$67:$P$76,3,FALSE),"")</f>
        <v>153383</v>
      </c>
      <c r="N156" s="57">
        <f>_xlfn.IFNA(VLOOKUP(B156,BKV!$N$70:$Q$107,3,FALSE),"")</f>
        <v>51904</v>
      </c>
      <c r="O156" s="57">
        <f>_xlfn.IFNA(VLOOKUP(B156,BLV!$N$67:$P$102,3,FALSE),"")</f>
        <v>51329</v>
      </c>
      <c r="P156" s="57" t="str">
        <f>_xlfn.IFNA(VLOOKUP(B156,'Khr168'!$N$62:$Q$77,3,FALSE),"")</f>
        <v/>
      </c>
      <c r="Q156" s="57">
        <f>_xlfn.IFNA(VLOOKUP(B156,ASL!$N$68:$Q$101,3,FALSE),"")</f>
        <v>99760</v>
      </c>
      <c r="R156" s="57">
        <f>_xlfn.IFNA(VLOOKUP(B156,'99cash'!$O$61:$R$82,3,FALSE),"")</f>
        <v>19200</v>
      </c>
      <c r="S156" s="57">
        <f>_xlfn.IFNA(VLOOKUP(B156,KTL!$N$72:$Q$107,3,FALSE),"")</f>
        <v>50986</v>
      </c>
      <c r="T156" s="57">
        <f>_xlfn.IFNA(VLOOKUP(B156,SLG!$N$66:$Q$93,3,FALSE),"")</f>
        <v>51116</v>
      </c>
      <c r="U156" s="57">
        <f>_xlfn.IFNA(VLOOKUP(B156,SST!$N$68:$Q$107,3,FALSE),"")</f>
        <v>50311</v>
      </c>
      <c r="V156" s="57" t="str">
        <f>_xlfn.IFNA(VLOOKUP(B156,'ASY168'!$N$60:$Q$85,3,FALSE),"")</f>
        <v/>
      </c>
      <c r="W156" s="58">
        <f>_xlfn.IFNA(VLOOKUP(B156,HO!$N$77:$Q$113,3,FALSE),"")</f>
        <v>971452</v>
      </c>
    </row>
    <row r="157" spans="2:23" s="46" customFormat="1" outlineLevel="2">
      <c r="B157" s="67">
        <v>632141</v>
      </c>
      <c r="C157" s="68" t="s">
        <v>106</v>
      </c>
      <c r="D157" s="64">
        <f t="shared" si="12"/>
        <v>398710</v>
      </c>
      <c r="E157" s="49" t="str">
        <f>_xlfn.IFNA(VLOOKUP(B157,MPT!$N$69:$P$103,3,FALSE),"")</f>
        <v/>
      </c>
      <c r="F157" s="49" t="str">
        <f>_xlfn.IFNA(VLOOKUP(B157,CHB!$N$71:$Q$91,3,FALSE),"")</f>
        <v/>
      </c>
      <c r="G157" s="49" t="str">
        <f>_xlfn.IFNA(VLOOKUP(B157,SNK!$N$71:$Q$104,3,FALSE),"")</f>
        <v/>
      </c>
      <c r="H157" s="49" t="str">
        <f>_xlfn.IFNA(VLOOKUP(B157,STR!$N$69:$Q$97,3,FALSE),"")</f>
        <v/>
      </c>
      <c r="I157" s="49">
        <f>_xlfn.IFNA(VLOOKUP(B157,KPC!$N$74:$P$104,3,FALSE),"")</f>
        <v>46800</v>
      </c>
      <c r="J157" s="49">
        <f>_xlfn.IFNA(VLOOKUP(B157,SNL!$N$71:$Q$103,3,FALSE),"")</f>
        <v>20000</v>
      </c>
      <c r="K157" s="49">
        <f>_xlfn.IFNA(VLOOKUP(B157,PTR!$N$70:$Q$105,3,FALSE),"")</f>
        <v>40300</v>
      </c>
      <c r="L157" s="49">
        <f>_xlfn.IFNA(VLOOKUP(B157,STG!$O$76:$R$115,3,FALSE),"")</f>
        <v>39167</v>
      </c>
      <c r="M157" s="49">
        <f>_xlfn.IFNA(VLOOKUP(B157,RTK!$M$67:$P$76,3,FALSE),"")</f>
        <v>76767</v>
      </c>
      <c r="N157" s="49" t="str">
        <f>_xlfn.IFNA(VLOOKUP(B157,BKV!$N$70:$Q$107,3,FALSE),"")</f>
        <v/>
      </c>
      <c r="O157" s="49">
        <f>_xlfn.IFNA(VLOOKUP(B157,BLV!$N$67:$P$102,3,FALSE),"")</f>
        <v>20000</v>
      </c>
      <c r="P157" s="49" t="str">
        <f>_xlfn.IFNA(VLOOKUP(B157,'Khr168'!$N$62:$Q$77,3,FALSE),"")</f>
        <v/>
      </c>
      <c r="Q157" s="49" t="str">
        <f>_xlfn.IFNA(VLOOKUP(B157,ASL!$N$68:$Q$101,3,FALSE),"")</f>
        <v/>
      </c>
      <c r="R157" s="49" t="str">
        <f>_xlfn.IFNA(VLOOKUP(B157,'99cash'!$O$61:$R$82,3,FALSE),"")</f>
        <v/>
      </c>
      <c r="S157" s="49">
        <f>_xlfn.IFNA(VLOOKUP(B157,KTL!$N$72:$Q$107,3,FALSE),"")</f>
        <v>35117</v>
      </c>
      <c r="T157" s="49">
        <f>_xlfn.IFNA(VLOOKUP(B157,SLG!$N$66:$Q$93,3,FALSE),"")</f>
        <v>35417</v>
      </c>
      <c r="U157" s="49">
        <f>_xlfn.IFNA(VLOOKUP(B157,SST!$N$68:$Q$107,3,FALSE),"")</f>
        <v>38333</v>
      </c>
      <c r="V157" s="49" t="str">
        <f>_xlfn.IFNA(VLOOKUP(B157,'ASY168'!$N$60:$Q$85,3,FALSE),"")</f>
        <v/>
      </c>
      <c r="W157" s="50">
        <f>_xlfn.IFNA(VLOOKUP(B157,HO!$N$77:$Q$113,3,FALSE),"")</f>
        <v>46809</v>
      </c>
    </row>
    <row r="158" spans="2:23" s="46" customFormat="1" outlineLevel="2">
      <c r="B158" s="67">
        <v>632171</v>
      </c>
      <c r="C158" s="68" t="s">
        <v>110</v>
      </c>
      <c r="D158" s="64">
        <f t="shared" si="12"/>
        <v>3560199</v>
      </c>
      <c r="E158" s="57" t="str">
        <f>_xlfn.IFNA(VLOOKUP(B158,MPT!$N$69:$P$103,3,FALSE),"")</f>
        <v/>
      </c>
      <c r="F158" s="57">
        <f>_xlfn.IFNA(VLOOKUP(B158,CHB!$N$71:$Q$91,3,FALSE),"")</f>
        <v>652594</v>
      </c>
      <c r="G158" s="57" t="str">
        <f>_xlfn.IFNA(VLOOKUP(B158,SNK!$N$71:$Q$104,3,FALSE),"")</f>
        <v/>
      </c>
      <c r="H158" s="57" t="str">
        <f>_xlfn.IFNA(VLOOKUP(B158,STR!$N$69:$Q$97,3,FALSE),"")</f>
        <v/>
      </c>
      <c r="I158" s="57">
        <f>_xlfn.IFNA(VLOOKUP(B158,KPC!$N$74:$P$104,3,FALSE),"")</f>
        <v>166800</v>
      </c>
      <c r="J158" s="57" t="str">
        <f>_xlfn.IFNA(VLOOKUP(B158,SNL!$N$71:$Q$103,3,FALSE),"")</f>
        <v/>
      </c>
      <c r="K158" s="57" t="str">
        <f>_xlfn.IFNA(VLOOKUP(B158,PTR!$N$70:$Q$105,3,FALSE),"")</f>
        <v/>
      </c>
      <c r="L158" s="57" t="str">
        <f>_xlfn.IFNA(VLOOKUP(B158,STG!$O$76:$R$115,3,FALSE),"")</f>
        <v/>
      </c>
      <c r="M158" s="57" t="str">
        <f>_xlfn.IFNA(VLOOKUP(B158,RTK!$M$67:$P$76,3,FALSE),"")</f>
        <v/>
      </c>
      <c r="N158" s="57" t="str">
        <f>_xlfn.IFNA(VLOOKUP(B158,BKV!$N$70:$Q$107,3,FALSE),"")</f>
        <v/>
      </c>
      <c r="O158" s="57" t="str">
        <f>_xlfn.IFNA(VLOOKUP(B158,BLV!$N$67:$P$102,3,FALSE),"")</f>
        <v/>
      </c>
      <c r="P158" s="57" t="str">
        <f>_xlfn.IFNA(VLOOKUP(B158,'Khr168'!$N$62:$Q$77,3,FALSE),"")</f>
        <v/>
      </c>
      <c r="Q158" s="57">
        <f>_xlfn.IFNA(VLOOKUP(B158,ASL!$N$68:$Q$101,3,FALSE),"")</f>
        <v>70000</v>
      </c>
      <c r="R158" s="57" t="str">
        <f>_xlfn.IFNA(VLOOKUP(B158,'99cash'!$O$61:$R$82,3,FALSE),"")</f>
        <v/>
      </c>
      <c r="S158" s="57" t="str">
        <f>_xlfn.IFNA(VLOOKUP(B158,KTL!$N$72:$Q$107,3,FALSE),"")</f>
        <v/>
      </c>
      <c r="T158" s="57" t="str">
        <f>_xlfn.IFNA(VLOOKUP(B158,SLG!$N$66:$Q$93,3,FALSE),"")</f>
        <v/>
      </c>
      <c r="U158" s="57" t="str">
        <f>_xlfn.IFNA(VLOOKUP(B158,SST!$N$68:$Q$107,3,FALSE),"")</f>
        <v/>
      </c>
      <c r="V158" s="57" t="str">
        <f>_xlfn.IFNA(VLOOKUP(B158,'ASY168'!$N$60:$Q$85,3,FALSE),"")</f>
        <v/>
      </c>
      <c r="W158" s="58">
        <f>_xlfn.IFNA(VLOOKUP(B158,HO!$N$77:$Q$113,3,FALSE),"")</f>
        <v>2670805</v>
      </c>
    </row>
    <row r="159" spans="2:23" s="46" customFormat="1" outlineLevel="2">
      <c r="B159" s="257">
        <v>631161102</v>
      </c>
      <c r="C159" s="252" t="s">
        <v>268</v>
      </c>
      <c r="D159" s="64">
        <f t="shared" si="12"/>
        <v>60000</v>
      </c>
      <c r="E159" s="49" t="str">
        <f>_xlfn.IFNA(VLOOKUP(B159,MPT!$N$69:$P$103,3,FALSE),"")</f>
        <v/>
      </c>
      <c r="F159" s="49" t="str">
        <f>_xlfn.IFNA(VLOOKUP(B159,CHB!$N$71:$Q$91,3,FALSE),"")</f>
        <v/>
      </c>
      <c r="G159" s="49" t="str">
        <f>_xlfn.IFNA(VLOOKUP(B159,SNK!$N$71:$Q$104,3,FALSE),"")</f>
        <v/>
      </c>
      <c r="H159" s="49" t="str">
        <f>_xlfn.IFNA(VLOOKUP(B159,STR!$N$69:$Q$97,3,FALSE),"")</f>
        <v/>
      </c>
      <c r="I159" s="49" t="str">
        <f>_xlfn.IFNA(VLOOKUP(B159,KPC!$N$74:$P$104,3,FALSE),"")</f>
        <v/>
      </c>
      <c r="J159" s="49" t="str">
        <f>_xlfn.IFNA(VLOOKUP(B159,SNL!$N$71:$Q$103,3,FALSE),"")</f>
        <v/>
      </c>
      <c r="K159" s="49" t="str">
        <f>_xlfn.IFNA(VLOOKUP(B159,PTR!$N$70:$Q$105,3,FALSE),"")</f>
        <v/>
      </c>
      <c r="L159" s="49">
        <f>_xlfn.IFNA(VLOOKUP(B159,STG!$O$76:$R$115,3,FALSE),"")</f>
        <v>60000</v>
      </c>
      <c r="M159" s="49" t="str">
        <f>_xlfn.IFNA(VLOOKUP(B159,RTK!$M$67:$P$76,3,FALSE),"")</f>
        <v/>
      </c>
      <c r="N159" s="49" t="str">
        <f>_xlfn.IFNA(VLOOKUP(B159,BKV!$N$70:$Q$107,3,FALSE),"")</f>
        <v/>
      </c>
      <c r="O159" s="49" t="str">
        <f>_xlfn.IFNA(VLOOKUP(B159,BLV!$N$67:$P$102,3,FALSE),"")</f>
        <v/>
      </c>
      <c r="P159" s="49" t="str">
        <f>_xlfn.IFNA(VLOOKUP(B159,'Khr168'!$N$62:$Q$77,3,FALSE),"")</f>
        <v/>
      </c>
      <c r="Q159" s="49" t="str">
        <f>_xlfn.IFNA(VLOOKUP(B159,ASL!$N$68:$Q$101,3,FALSE),"")</f>
        <v/>
      </c>
      <c r="R159" s="49" t="str">
        <f>_xlfn.IFNA(VLOOKUP(B159,'99cash'!$O$61:$R$82,3,FALSE),"")</f>
        <v/>
      </c>
      <c r="S159" s="49" t="str">
        <f>_xlfn.IFNA(VLOOKUP(B159,KTL!$N$72:$Q$107,3,FALSE),"")</f>
        <v/>
      </c>
      <c r="T159" s="49" t="str">
        <f>_xlfn.IFNA(VLOOKUP(B159,SLG!$N$66:$Q$93,3,FALSE),"")</f>
        <v/>
      </c>
      <c r="U159" s="49" t="str">
        <f>_xlfn.IFNA(VLOOKUP(B159,SST!$N$68:$Q$107,3,FALSE),"")</f>
        <v/>
      </c>
      <c r="V159" s="49" t="str">
        <f>_xlfn.IFNA(VLOOKUP(B159,'ASY168'!$N$60:$Q$85,3,FALSE),"")</f>
        <v/>
      </c>
      <c r="W159" s="50" t="str">
        <f>_xlfn.IFNA(VLOOKUP(B159,HO!$N$77:$Q$113,3,FALSE),"")</f>
        <v/>
      </c>
    </row>
    <row r="160" spans="2:23" s="46" customFormat="1" outlineLevel="2">
      <c r="B160" s="67">
        <v>682113</v>
      </c>
      <c r="C160" s="68" t="s">
        <v>139</v>
      </c>
      <c r="D160" s="64">
        <f t="shared" si="12"/>
        <v>6594100</v>
      </c>
      <c r="E160" s="57" t="str">
        <f>_xlfn.IFNA(VLOOKUP(B160,MPT!$N$69:$P$103,3,FALSE),"")</f>
        <v/>
      </c>
      <c r="F160" s="57">
        <f>_xlfn.IFNA(VLOOKUP(B160,CHB!$N$71:$Q$91,3,FALSE),"")</f>
        <v>347100</v>
      </c>
      <c r="G160" s="57">
        <f>_xlfn.IFNA(VLOOKUP(B160,SNK!$N$71:$Q$104,3,FALSE),"")</f>
        <v>347000</v>
      </c>
      <c r="H160" s="57">
        <f>_xlfn.IFNA(VLOOKUP(B160,STR!$N$69:$Q$97,3,FALSE),"")</f>
        <v>694100</v>
      </c>
      <c r="I160" s="57">
        <f>_xlfn.IFNA(VLOOKUP(B160,KPC!$N$74:$P$104,3,FALSE),"")</f>
        <v>694100</v>
      </c>
      <c r="J160" s="57">
        <f>_xlfn.IFNA(VLOOKUP(B160,SNL!$N$71:$Q$103,3,FALSE),"")</f>
        <v>520500</v>
      </c>
      <c r="K160" s="57">
        <f>_xlfn.IFNA(VLOOKUP(B160,PTR!$N$70:$Q$105,3,FALSE),"")</f>
        <v>347000</v>
      </c>
      <c r="L160" s="57">
        <f>_xlfn.IFNA(VLOOKUP(B160,STG!$O$76:$R$115,3,FALSE),"")</f>
        <v>520500</v>
      </c>
      <c r="M160" s="57" t="str">
        <f>_xlfn.IFNA(VLOOKUP(B160,RTK!$M$67:$P$76,3,FALSE),"")</f>
        <v/>
      </c>
      <c r="N160" s="57">
        <f>_xlfn.IFNA(VLOOKUP(B160,BKV!$N$70:$Q$107,3,FALSE),"")</f>
        <v>694200</v>
      </c>
      <c r="O160" s="57">
        <f>_xlfn.IFNA(VLOOKUP(B160,BLV!$N$67:$P$102,3,FALSE),"")</f>
        <v>347000</v>
      </c>
      <c r="P160" s="57" t="str">
        <f>_xlfn.IFNA(VLOOKUP(B160,'Khr168'!$N$62:$Q$77,3,FALSE),"")</f>
        <v/>
      </c>
      <c r="Q160" s="57">
        <f>_xlfn.IFNA(VLOOKUP(B160,ASL!$N$68:$Q$101,3,FALSE),"")</f>
        <v>867700</v>
      </c>
      <c r="R160" s="57" t="str">
        <f>_xlfn.IFNA(VLOOKUP(B160,'99cash'!$O$61:$R$82,3,FALSE),"")</f>
        <v/>
      </c>
      <c r="S160" s="57">
        <f>_xlfn.IFNA(VLOOKUP(B160,KTL!$N$72:$Q$107,3,FALSE),"")</f>
        <v>694200</v>
      </c>
      <c r="T160" s="57">
        <f>_xlfn.IFNA(VLOOKUP(B160,SLG!$N$66:$Q$93,3,FALSE),"")</f>
        <v>347100</v>
      </c>
      <c r="U160" s="57">
        <f>_xlfn.IFNA(VLOOKUP(B160,SST!$N$68:$Q$107,3,FALSE),"")</f>
        <v>173600</v>
      </c>
      <c r="V160" s="57" t="str">
        <f>_xlfn.IFNA(VLOOKUP(B160,'ASY168'!$N$60:$Q$85,3,FALSE),"")</f>
        <v/>
      </c>
      <c r="W160" s="58" t="str">
        <f>_xlfn.IFNA(VLOOKUP(B160,HO!$N$77:$Q$113,3,FALSE),"")</f>
        <v/>
      </c>
    </row>
    <row r="161" spans="2:23" s="46" customFormat="1" outlineLevel="2">
      <c r="B161" s="67">
        <v>645211101</v>
      </c>
      <c r="C161" s="68" t="s">
        <v>127</v>
      </c>
      <c r="D161" s="64">
        <f t="shared" si="12"/>
        <v>331771</v>
      </c>
      <c r="E161" s="49">
        <f>_xlfn.IFNA(VLOOKUP(B161,MPT!$N$69:$P$103,3,FALSE),"")</f>
        <v>35070</v>
      </c>
      <c r="F161" s="49" t="str">
        <f>_xlfn.IFNA(VLOOKUP(B161,CHB!$N$71:$Q$91,3,FALSE),"")</f>
        <v/>
      </c>
      <c r="G161" s="49" t="str">
        <f>_xlfn.IFNA(VLOOKUP(B161,SNK!$N$71:$Q$104,3,FALSE),"")</f>
        <v/>
      </c>
      <c r="H161" s="49" t="str">
        <f>_xlfn.IFNA(VLOOKUP(B161,STR!$N$69:$Q$97,3,FALSE),"")</f>
        <v/>
      </c>
      <c r="I161" s="49" t="str">
        <f>_xlfn.IFNA(VLOOKUP(B161,KPC!$N$74:$P$104,3,FALSE),"")</f>
        <v/>
      </c>
      <c r="J161" s="49" t="str">
        <f>_xlfn.IFNA(VLOOKUP(B161,SNL!$N$71:$Q$103,3,FALSE),"")</f>
        <v/>
      </c>
      <c r="K161" s="49" t="str">
        <f>_xlfn.IFNA(VLOOKUP(B161,PTR!$N$70:$Q$105,3,FALSE),"")</f>
        <v/>
      </c>
      <c r="L161" s="49" t="str">
        <f>_xlfn.IFNA(VLOOKUP(B161,STG!$O$76:$R$115,3,FALSE),"")</f>
        <v/>
      </c>
      <c r="M161" s="49" t="str">
        <f>_xlfn.IFNA(VLOOKUP(B161,RTK!$M$67:$P$76,3,FALSE),"")</f>
        <v/>
      </c>
      <c r="N161" s="49" t="str">
        <f>_xlfn.IFNA(VLOOKUP(B161,BKV!$N$70:$Q$107,3,FALSE),"")</f>
        <v/>
      </c>
      <c r="O161" s="49" t="str">
        <f>_xlfn.IFNA(VLOOKUP(B161,BLV!$N$67:$P$102,3,FALSE),"")</f>
        <v/>
      </c>
      <c r="P161" s="49">
        <f>_xlfn.IFNA(VLOOKUP(B161,'Khr168'!$N$62:$Q$77,3,FALSE),"")</f>
        <v>65318</v>
      </c>
      <c r="Q161" s="49" t="str">
        <f>_xlfn.IFNA(VLOOKUP(B161,ASL!$N$68:$Q$101,3,FALSE),"")</f>
        <v/>
      </c>
      <c r="R161" s="49">
        <f>_xlfn.IFNA(VLOOKUP(B161,'99cash'!$O$61:$R$82,3,FALSE),"")</f>
        <v>43774</v>
      </c>
      <c r="S161" s="49" t="str">
        <f>_xlfn.IFNA(VLOOKUP(B161,KTL!$N$72:$Q$107,3,FALSE),"")</f>
        <v/>
      </c>
      <c r="T161" s="49" t="str">
        <f>_xlfn.IFNA(VLOOKUP(B161,SLG!$N$66:$Q$93,3,FALSE),"")</f>
        <v/>
      </c>
      <c r="U161" s="49" t="str">
        <f>_xlfn.IFNA(VLOOKUP(B161,SST!$N$68:$Q$107,3,FALSE),"")</f>
        <v/>
      </c>
      <c r="V161" s="49">
        <f>_xlfn.IFNA(VLOOKUP(B161,'ASY168'!$N$60:$Q$85,3,FALSE),"")</f>
        <v>187609</v>
      </c>
      <c r="W161" s="50" t="str">
        <f>_xlfn.IFNA(VLOOKUP(B161,HO!$N$77:$Q$113,3,FALSE),"")</f>
        <v/>
      </c>
    </row>
    <row r="162" spans="2:23" s="46" customFormat="1" outlineLevel="2">
      <c r="B162" s="67">
        <v>634231103</v>
      </c>
      <c r="C162" s="68" t="s">
        <v>166</v>
      </c>
      <c r="D162" s="64">
        <f t="shared" si="12"/>
        <v>202000</v>
      </c>
      <c r="E162" s="57">
        <f>_xlfn.IFNA(VLOOKUP(B162,MPT!$N$69:$P$103,3,FALSE),"")</f>
        <v>202000</v>
      </c>
      <c r="F162" s="57" t="str">
        <f>_xlfn.IFNA(VLOOKUP(B162,CHB!$N$71:$Q$91,3,FALSE),"")</f>
        <v/>
      </c>
      <c r="G162" s="57" t="str">
        <f>_xlfn.IFNA(VLOOKUP(B162,SNK!$N$71:$Q$104,3,FALSE),"")</f>
        <v/>
      </c>
      <c r="H162" s="57" t="str">
        <f>_xlfn.IFNA(VLOOKUP(B162,STR!$N$69:$Q$97,3,FALSE),"")</f>
        <v/>
      </c>
      <c r="I162" s="57" t="str">
        <f>_xlfn.IFNA(VLOOKUP(B162,KPC!$N$74:$P$104,3,FALSE),"")</f>
        <v/>
      </c>
      <c r="J162" s="57" t="str">
        <f>_xlfn.IFNA(VLOOKUP(B162,SNL!$N$71:$Q$103,3,FALSE),"")</f>
        <v/>
      </c>
      <c r="K162" s="57" t="str">
        <f>_xlfn.IFNA(VLOOKUP(B162,PTR!$N$70:$Q$105,3,FALSE),"")</f>
        <v/>
      </c>
      <c r="L162" s="57" t="str">
        <f>_xlfn.IFNA(VLOOKUP(B162,STG!$O$76:$R$115,3,FALSE),"")</f>
        <v/>
      </c>
      <c r="M162" s="57" t="str">
        <f>_xlfn.IFNA(VLOOKUP(B162,RTK!$M$67:$P$76,3,FALSE),"")</f>
        <v/>
      </c>
      <c r="N162" s="57" t="str">
        <f>_xlfn.IFNA(VLOOKUP(B162,BKV!$N$70:$Q$107,3,FALSE),"")</f>
        <v/>
      </c>
      <c r="O162" s="57" t="str">
        <f>_xlfn.IFNA(VLOOKUP(B162,BLV!$N$67:$P$102,3,FALSE),"")</f>
        <v/>
      </c>
      <c r="P162" s="57" t="str">
        <f>_xlfn.IFNA(VLOOKUP(B162,'Khr168'!$N$62:$Q$77,3,FALSE),"")</f>
        <v/>
      </c>
      <c r="Q162" s="57" t="str">
        <f>_xlfn.IFNA(VLOOKUP(B162,ASL!$N$68:$Q$101,3,FALSE),"")</f>
        <v/>
      </c>
      <c r="R162" s="57" t="str">
        <f>_xlfn.IFNA(VLOOKUP(B162,'99cash'!$O$61:$R$82,3,FALSE),"")</f>
        <v/>
      </c>
      <c r="S162" s="57" t="str">
        <f>_xlfn.IFNA(VLOOKUP(B162,KTL!$N$72:$Q$107,3,FALSE),"")</f>
        <v/>
      </c>
      <c r="T162" s="57" t="str">
        <f>_xlfn.IFNA(VLOOKUP(B162,SLG!$N$66:$Q$93,3,FALSE),"")</f>
        <v/>
      </c>
      <c r="U162" s="57" t="str">
        <f>_xlfn.IFNA(VLOOKUP(B162,SST!$N$68:$Q$107,3,FALSE),"")</f>
        <v/>
      </c>
      <c r="V162" s="57" t="str">
        <f>_xlfn.IFNA(VLOOKUP(B162,'ASY168'!$N$60:$Q$85,3,FALSE),"")</f>
        <v/>
      </c>
      <c r="W162" s="58" t="str">
        <f>_xlfn.IFNA(VLOOKUP(B162,HO!$N$77:$Q$113,3,FALSE),"")</f>
        <v/>
      </c>
    </row>
    <row r="163" spans="2:23" s="46" customFormat="1" outlineLevel="2">
      <c r="B163" s="67">
        <v>634311102</v>
      </c>
      <c r="C163" s="68" t="s">
        <v>126</v>
      </c>
      <c r="D163" s="64">
        <f t="shared" si="12"/>
        <v>0</v>
      </c>
      <c r="E163" s="49" t="str">
        <f>_xlfn.IFNA(VLOOKUP(B163,MPT!$N$69:$P$103,3,FALSE),"")</f>
        <v/>
      </c>
      <c r="F163" s="49" t="str">
        <f>_xlfn.IFNA(VLOOKUP(B163,CHB!$N$71:$Q$91,3,FALSE),"")</f>
        <v/>
      </c>
      <c r="G163" s="49" t="str">
        <f>_xlfn.IFNA(VLOOKUP(B163,SNK!$N$71:$Q$104,3,FALSE),"")</f>
        <v/>
      </c>
      <c r="H163" s="49" t="str">
        <f>_xlfn.IFNA(VLOOKUP(B163,STR!$N$69:$Q$97,3,FALSE),"")</f>
        <v/>
      </c>
      <c r="I163" s="49" t="str">
        <f>_xlfn.IFNA(VLOOKUP(B163,KPC!$N$74:$P$104,3,FALSE),"")</f>
        <v/>
      </c>
      <c r="J163" s="49" t="str">
        <f>_xlfn.IFNA(VLOOKUP(B163,SNL!$N$71:$Q$103,3,FALSE),"")</f>
        <v/>
      </c>
      <c r="K163" s="49" t="str">
        <f>_xlfn.IFNA(VLOOKUP(B163,PTR!$N$70:$Q$105,3,FALSE),"")</f>
        <v/>
      </c>
      <c r="L163" s="49" t="str">
        <f>_xlfn.IFNA(VLOOKUP(B163,STG!$O$76:$R$115,3,FALSE),"")</f>
        <v/>
      </c>
      <c r="M163" s="49" t="str">
        <f>_xlfn.IFNA(VLOOKUP(B163,RTK!$M$67:$P$76,3,FALSE),"")</f>
        <v/>
      </c>
      <c r="N163" s="49" t="str">
        <f>_xlfn.IFNA(VLOOKUP(B163,BKV!$N$70:$Q$107,3,FALSE),"")</f>
        <v/>
      </c>
      <c r="O163" s="49" t="str">
        <f>_xlfn.IFNA(VLOOKUP(B163,BLV!$N$67:$P$102,3,FALSE),"")</f>
        <v/>
      </c>
      <c r="P163" s="49" t="str">
        <f>_xlfn.IFNA(VLOOKUP(B163,'Khr168'!$N$62:$Q$77,3,FALSE),"")</f>
        <v/>
      </c>
      <c r="Q163" s="49" t="str">
        <f>_xlfn.IFNA(VLOOKUP(B163,ASL!$N$68:$Q$101,3,FALSE),"")</f>
        <v/>
      </c>
      <c r="R163" s="49" t="str">
        <f>_xlfn.IFNA(VLOOKUP(B163,'99cash'!$O$61:$R$82,3,FALSE),"")</f>
        <v/>
      </c>
      <c r="S163" s="49" t="str">
        <f>_xlfn.IFNA(VLOOKUP(B163,KTL!$N$72:$Q$107,3,FALSE),"")</f>
        <v/>
      </c>
      <c r="T163" s="49" t="str">
        <f>_xlfn.IFNA(VLOOKUP(B163,SLG!$N$66:$Q$93,3,FALSE),"")</f>
        <v/>
      </c>
      <c r="U163" s="49" t="str">
        <f>_xlfn.IFNA(VLOOKUP(B163,SST!$N$68:$Q$107,3,FALSE),"")</f>
        <v/>
      </c>
      <c r="V163" s="49" t="str">
        <f>_xlfn.IFNA(VLOOKUP(B163,'ASY168'!$N$60:$Q$85,3,FALSE),"")</f>
        <v/>
      </c>
      <c r="W163" s="50" t="str">
        <f>_xlfn.IFNA(VLOOKUP(B163,HO!$N$77:$Q$113,3,FALSE),"")</f>
        <v/>
      </c>
    </row>
    <row r="164" spans="2:23" s="46" customFormat="1" outlineLevel="2">
      <c r="B164" s="67">
        <v>661611103</v>
      </c>
      <c r="C164" s="68" t="s">
        <v>159</v>
      </c>
      <c r="D164" s="64">
        <f t="shared" si="12"/>
        <v>250800</v>
      </c>
      <c r="E164" s="57" t="str">
        <f>_xlfn.IFNA(VLOOKUP(B164,MPT!$N$69:$P$103,3,FALSE),"")</f>
        <v/>
      </c>
      <c r="F164" s="57" t="str">
        <f>_xlfn.IFNA(VLOOKUP(B164,CHB!$N$71:$Q$91,3,FALSE),"")</f>
        <v/>
      </c>
      <c r="G164" s="57">
        <f>_xlfn.IFNA(VLOOKUP(B164,SNK!$N$71:$Q$104,3,FALSE),"")</f>
        <v>1300</v>
      </c>
      <c r="H164" s="57">
        <f>_xlfn.IFNA(VLOOKUP(B164,STR!$N$69:$Q$97,3,FALSE),"")</f>
        <v>1000</v>
      </c>
      <c r="I164" s="57">
        <f>_xlfn.IFNA(VLOOKUP(B164,KPC!$N$74:$P$104,3,FALSE),"")</f>
        <v>15000</v>
      </c>
      <c r="J164" s="57">
        <f>_xlfn.IFNA(VLOOKUP(B164,SNL!$N$71:$Q$103,3,FALSE),"")</f>
        <v>100000</v>
      </c>
      <c r="K164" s="57">
        <f>_xlfn.IFNA(VLOOKUP(B164,PTR!$N$70:$Q$105,3,FALSE),"")</f>
        <v>500</v>
      </c>
      <c r="L164" s="57" t="str">
        <f>_xlfn.IFNA(VLOOKUP(B164,STG!$O$76:$R$115,3,FALSE),"")</f>
        <v/>
      </c>
      <c r="M164" s="57" t="str">
        <f>_xlfn.IFNA(VLOOKUP(B164,RTK!$M$67:$P$76,3,FALSE),"")</f>
        <v/>
      </c>
      <c r="N164" s="57" t="str">
        <f>_xlfn.IFNA(VLOOKUP(B164,BKV!$N$70:$Q$107,3,FALSE),"")</f>
        <v/>
      </c>
      <c r="O164" s="57" t="str">
        <f>_xlfn.IFNA(VLOOKUP(B164,BLV!$N$67:$P$102,3,FALSE),"")</f>
        <v/>
      </c>
      <c r="P164" s="57" t="str">
        <f>_xlfn.IFNA(VLOOKUP(B164,'Khr168'!$N$62:$Q$77,3,FALSE),"")</f>
        <v/>
      </c>
      <c r="Q164" s="57">
        <f>_xlfn.IFNA(VLOOKUP(B164,ASL!$N$68:$Q$101,3,FALSE),"")</f>
        <v>2000</v>
      </c>
      <c r="R164" s="57" t="str">
        <f>_xlfn.IFNA(VLOOKUP(B164,'99cash'!$O$61:$R$82,3,FALSE),"")</f>
        <v/>
      </c>
      <c r="S164" s="57">
        <f>_xlfn.IFNA(VLOOKUP(B164,KTL!$N$72:$Q$107,3,FALSE),"")</f>
        <v>1000</v>
      </c>
      <c r="T164" s="57" t="str">
        <f>_xlfn.IFNA(VLOOKUP(B164,SLG!$N$66:$Q$93,3,FALSE),"")</f>
        <v/>
      </c>
      <c r="U164" s="57">
        <f>_xlfn.IFNA(VLOOKUP(B164,SST!$N$68:$Q$107,3,FALSE),"")</f>
        <v>20500</v>
      </c>
      <c r="V164" s="57">
        <f>_xlfn.IFNA(VLOOKUP(B164,'ASY168'!$N$60:$Q$85,3,FALSE),"")</f>
        <v>500</v>
      </c>
      <c r="W164" s="58">
        <f>_xlfn.IFNA(VLOOKUP(B164,HO!$N$77:$Q$113,3,FALSE),"")</f>
        <v>109000</v>
      </c>
    </row>
    <row r="165" spans="2:23" s="46" customFormat="1" outlineLevel="2">
      <c r="B165" s="67">
        <v>645111101</v>
      </c>
      <c r="C165" s="68" t="s">
        <v>132</v>
      </c>
      <c r="D165" s="64">
        <f t="shared" si="12"/>
        <v>12828800</v>
      </c>
      <c r="E165" s="49">
        <f>_xlfn.IFNA(VLOOKUP(B165,MPT!$N$69:$P$103,3,FALSE),"")</f>
        <v>580000</v>
      </c>
      <c r="F165" s="49">
        <f>_xlfn.IFNA(VLOOKUP(B165,CHB!$N$71:$Q$91,3,FALSE),"")</f>
        <v>533300</v>
      </c>
      <c r="G165" s="49">
        <f>_xlfn.IFNA(VLOOKUP(B165,SNK!$N$71:$Q$104,3,FALSE),"")</f>
        <v>793300</v>
      </c>
      <c r="H165" s="49">
        <f>_xlfn.IFNA(VLOOKUP(B165,STR!$N$69:$Q$97,3,FALSE),"")</f>
        <v>1193300</v>
      </c>
      <c r="I165" s="49">
        <f>_xlfn.IFNA(VLOOKUP(B165,KPC!$N$74:$P$104,3,FALSE),"")</f>
        <v>1010000</v>
      </c>
      <c r="J165" s="49">
        <f>_xlfn.IFNA(VLOOKUP(B165,SNL!$N$71:$Q$103,3,FALSE),"")</f>
        <v>1422000</v>
      </c>
      <c r="K165" s="49">
        <f>_xlfn.IFNA(VLOOKUP(B165,PTR!$N$70:$Q$105,3,FALSE),"")</f>
        <v>746700</v>
      </c>
      <c r="L165" s="49">
        <f>_xlfn.IFNA(VLOOKUP(B165,STG!$O$76:$R$115,3,FALSE),"")</f>
        <v>740000</v>
      </c>
      <c r="M165" s="49" t="str">
        <f>_xlfn.IFNA(VLOOKUP(B165,RTK!$M$67:$P$76,3,FALSE),"")</f>
        <v/>
      </c>
      <c r="N165" s="49">
        <f>_xlfn.IFNA(VLOOKUP(B165,BKV!$N$70:$Q$107,3,FALSE),"")</f>
        <v>1173300</v>
      </c>
      <c r="O165" s="49">
        <f>_xlfn.IFNA(VLOOKUP(B165,BLV!$N$67:$P$102,3,FALSE),"")</f>
        <v>756700</v>
      </c>
      <c r="P165" s="49">
        <f>_xlfn.IFNA(VLOOKUP(B165,'Khr168'!$N$62:$Q$77,3,FALSE),"")</f>
        <v>800000</v>
      </c>
      <c r="Q165" s="49">
        <f>_xlfn.IFNA(VLOOKUP(B165,ASL!$N$68:$Q$101,3,FALSE),"")</f>
        <v>1197000</v>
      </c>
      <c r="R165" s="49" t="str">
        <f>_xlfn.IFNA(VLOOKUP(B165,'99cash'!$O$61:$R$82,3,FALSE),"")</f>
        <v/>
      </c>
      <c r="S165" s="49">
        <f>_xlfn.IFNA(VLOOKUP(B165,KTL!$N$72:$Q$107,3,FALSE),"")</f>
        <v>800000</v>
      </c>
      <c r="T165" s="49">
        <f>_xlfn.IFNA(VLOOKUP(B165,SLG!$N$66:$Q$93,3,FALSE),"")</f>
        <v>593300</v>
      </c>
      <c r="U165" s="49">
        <f>_xlfn.IFNA(VLOOKUP(B165,SST!$N$68:$Q$107,3,FALSE),"")</f>
        <v>400000</v>
      </c>
      <c r="V165" s="49">
        <f>_xlfn.IFNA(VLOOKUP(B165,'ASY168'!$N$60:$Q$85,3,FALSE),"")</f>
        <v>89900</v>
      </c>
      <c r="W165" s="50" t="str">
        <f>_xlfn.IFNA(VLOOKUP(B165,HO!$N$77:$Q$113,3,FALSE),"")</f>
        <v/>
      </c>
    </row>
    <row r="166" spans="2:23" s="46" customFormat="1" outlineLevel="2">
      <c r="B166" s="257">
        <v>645111104</v>
      </c>
      <c r="C166" s="252" t="s">
        <v>266</v>
      </c>
      <c r="D166" s="64">
        <f t="shared" si="12"/>
        <v>28200</v>
      </c>
      <c r="E166" s="57" t="str">
        <f>_xlfn.IFNA(VLOOKUP(B166,MPT!$N$69:$P$103,3,FALSE),"")</f>
        <v/>
      </c>
      <c r="F166" s="57" t="str">
        <f>_xlfn.IFNA(VLOOKUP(B166,CHB!$N$71:$Q$91,3,FALSE),"")</f>
        <v/>
      </c>
      <c r="G166" s="57" t="str">
        <f>_xlfn.IFNA(VLOOKUP(B166,SNK!$N$71:$Q$104,3,FALSE),"")</f>
        <v/>
      </c>
      <c r="H166" s="57" t="str">
        <f>_xlfn.IFNA(VLOOKUP(B166,STR!$N$69:$Q$97,3,FALSE),"")</f>
        <v/>
      </c>
      <c r="I166" s="57">
        <f>_xlfn.IFNA(VLOOKUP(B166,KPC!$N$74:$P$104,3,FALSE),"")</f>
        <v>7200</v>
      </c>
      <c r="J166" s="57" t="str">
        <f>_xlfn.IFNA(VLOOKUP(B166,SNL!$N$71:$Q$103,3,FALSE),"")</f>
        <v/>
      </c>
      <c r="K166" s="57" t="str">
        <f>_xlfn.IFNA(VLOOKUP(B166,PTR!$N$70:$Q$105,3,FALSE),"")</f>
        <v/>
      </c>
      <c r="L166" s="57" t="str">
        <f>_xlfn.IFNA(VLOOKUP(B166,STG!$O$76:$R$115,3,FALSE),"")</f>
        <v/>
      </c>
      <c r="M166" s="57" t="str">
        <f>_xlfn.IFNA(VLOOKUP(B166,RTK!$M$67:$P$76,3,FALSE),"")</f>
        <v/>
      </c>
      <c r="N166" s="57" t="str">
        <f>_xlfn.IFNA(VLOOKUP(B166,BKV!$N$70:$Q$107,3,FALSE),"")</f>
        <v/>
      </c>
      <c r="O166" s="57">
        <f>_xlfn.IFNA(VLOOKUP(B166,BLV!$N$67:$P$102,3,FALSE),"")</f>
        <v>21000</v>
      </c>
      <c r="P166" s="57" t="str">
        <f>_xlfn.IFNA(VLOOKUP(B166,'Khr168'!$N$62:$Q$77,3,FALSE),"")</f>
        <v/>
      </c>
      <c r="Q166" s="57" t="str">
        <f>_xlfn.IFNA(VLOOKUP(B166,ASL!$N$68:$Q$101,3,FALSE),"")</f>
        <v/>
      </c>
      <c r="R166" s="57" t="str">
        <f>_xlfn.IFNA(VLOOKUP(B166,'99cash'!$O$61:$R$82,3,FALSE),"")</f>
        <v/>
      </c>
      <c r="S166" s="57" t="str">
        <f>_xlfn.IFNA(VLOOKUP(B166,KTL!$N$72:$Q$107,3,FALSE),"")</f>
        <v/>
      </c>
      <c r="T166" s="57" t="str">
        <f>_xlfn.IFNA(VLOOKUP(B166,SLG!$N$66:$Q$93,3,FALSE),"")</f>
        <v/>
      </c>
      <c r="U166" s="57" t="str">
        <f>_xlfn.IFNA(VLOOKUP(B166,SST!$N$68:$Q$107,3,FALSE),"")</f>
        <v/>
      </c>
      <c r="V166" s="57" t="str">
        <f>_xlfn.IFNA(VLOOKUP(B166,'ASY168'!$N$60:$Q$85,3,FALSE),"")</f>
        <v/>
      </c>
      <c r="W166" s="58" t="str">
        <f>_xlfn.IFNA(VLOOKUP(B166,HO!$N$77:$Q$113,3,FALSE),"")</f>
        <v/>
      </c>
    </row>
    <row r="167" spans="2:23" s="46" customFormat="1" outlineLevel="2">
      <c r="B167" s="67">
        <v>638012</v>
      </c>
      <c r="C167" s="68" t="s">
        <v>128</v>
      </c>
      <c r="D167" s="64">
        <f t="shared" si="12"/>
        <v>0</v>
      </c>
      <c r="E167" s="57" t="str">
        <f>_xlfn.IFNA(VLOOKUP(B167,MPT!$N$69:$P$103,3,FALSE),"")</f>
        <v/>
      </c>
      <c r="F167" s="57" t="str">
        <f>_xlfn.IFNA(VLOOKUP(B167,CHB!$N$71:$Q$91,3,FALSE),"")</f>
        <v/>
      </c>
      <c r="G167" s="57" t="str">
        <f>_xlfn.IFNA(VLOOKUP(B167,SNK!$N$71:$Q$104,3,FALSE),"")</f>
        <v/>
      </c>
      <c r="H167" s="57" t="str">
        <f>_xlfn.IFNA(VLOOKUP(B167,STR!$N$69:$Q$97,3,FALSE),"")</f>
        <v/>
      </c>
      <c r="I167" s="57" t="str">
        <f>_xlfn.IFNA(VLOOKUP(B167,KPC!$N$74:$P$104,3,FALSE),"")</f>
        <v/>
      </c>
      <c r="J167" s="57" t="str">
        <f>_xlfn.IFNA(VLOOKUP(B167,SNL!$N$71:$Q$103,3,FALSE),"")</f>
        <v/>
      </c>
      <c r="K167" s="57" t="str">
        <f>_xlfn.IFNA(VLOOKUP(B167,PTR!$N$70:$Q$105,3,FALSE),"")</f>
        <v/>
      </c>
      <c r="L167" s="57" t="str">
        <f>_xlfn.IFNA(VLOOKUP(B167,STG!$O$76:$R$115,3,FALSE),"")</f>
        <v/>
      </c>
      <c r="M167" s="57" t="str">
        <f>_xlfn.IFNA(VLOOKUP(B167,RTK!$M$67:$P$76,3,FALSE),"")</f>
        <v/>
      </c>
      <c r="N167" s="57" t="str">
        <f>_xlfn.IFNA(VLOOKUP(B167,BKV!$N$70:$Q$107,3,FALSE),"")</f>
        <v/>
      </c>
      <c r="O167" s="57" t="str">
        <f>_xlfn.IFNA(VLOOKUP(B167,BLV!$N$67:$P$102,3,FALSE),"")</f>
        <v/>
      </c>
      <c r="P167" s="57" t="str">
        <f>_xlfn.IFNA(VLOOKUP(B167,'Khr168'!$N$62:$Q$77,3,FALSE),"")</f>
        <v/>
      </c>
      <c r="Q167" s="57" t="str">
        <f>_xlfn.IFNA(VLOOKUP(B167,ASL!$N$68:$Q$101,3,FALSE),"")</f>
        <v/>
      </c>
      <c r="R167" s="57" t="str">
        <f>_xlfn.IFNA(VLOOKUP(B167,'99cash'!$O$61:$R$82,3,FALSE),"")</f>
        <v/>
      </c>
      <c r="S167" s="57" t="str">
        <f>_xlfn.IFNA(VLOOKUP(B167,KTL!$N$72:$Q$107,3,FALSE),"")</f>
        <v/>
      </c>
      <c r="T167" s="57" t="str">
        <f>_xlfn.IFNA(VLOOKUP(B167,SLG!$N$66:$Q$93,3,FALSE),"")</f>
        <v/>
      </c>
      <c r="U167" s="57" t="str">
        <f>_xlfn.IFNA(VLOOKUP(B167,SST!$N$68:$Q$107,3,FALSE),"")</f>
        <v/>
      </c>
      <c r="V167" s="57" t="str">
        <f>_xlfn.IFNA(VLOOKUP(B167,'ASY168'!$N$60:$Q$85,3,FALSE),"")</f>
        <v/>
      </c>
      <c r="W167" s="58" t="str">
        <f>_xlfn.IFNA(VLOOKUP(B167,HO!$N$77:$Q$113,3,FALSE),"")</f>
        <v/>
      </c>
    </row>
    <row r="168" spans="2:23" s="46" customFormat="1" outlineLevel="2">
      <c r="B168" s="67">
        <v>661611104</v>
      </c>
      <c r="C168" s="68" t="s">
        <v>134</v>
      </c>
      <c r="D168" s="64">
        <f t="shared" si="12"/>
        <v>1387500</v>
      </c>
      <c r="E168" s="49">
        <f>_xlfn.IFNA(VLOOKUP(B168,MPT!$N$69:$P$103,3,FALSE),"")</f>
        <v>367040</v>
      </c>
      <c r="F168" s="49" t="str">
        <f>_xlfn.IFNA(VLOOKUP(B168,CHB!$N$71:$Q$91,3,FALSE),"")</f>
        <v/>
      </c>
      <c r="G168" s="49" t="str">
        <f>_xlfn.IFNA(VLOOKUP(B168,SNK!$N$71:$Q$104,3,FALSE),"")</f>
        <v/>
      </c>
      <c r="H168" s="49" t="str">
        <f>_xlfn.IFNA(VLOOKUP(B168,STR!$N$69:$Q$97,3,FALSE),"")</f>
        <v/>
      </c>
      <c r="I168" s="49" t="str">
        <f>_xlfn.IFNA(VLOOKUP(B168,KPC!$N$74:$P$104,3,FALSE),"")</f>
        <v/>
      </c>
      <c r="J168" s="49" t="str">
        <f>_xlfn.IFNA(VLOOKUP(B168,SNL!$N$71:$Q$103,3,FALSE),"")</f>
        <v/>
      </c>
      <c r="K168" s="49" t="str">
        <f>_xlfn.IFNA(VLOOKUP(B168,PTR!$N$70:$Q$105,3,FALSE),"")</f>
        <v/>
      </c>
      <c r="L168" s="49" t="str">
        <f>_xlfn.IFNA(VLOOKUP(B168,STG!$O$76:$R$115,3,FALSE),"")</f>
        <v/>
      </c>
      <c r="M168" s="49" t="str">
        <f>_xlfn.IFNA(VLOOKUP(B168,RTK!$M$67:$P$76,3,FALSE),"")</f>
        <v/>
      </c>
      <c r="N168" s="49" t="str">
        <f>_xlfn.IFNA(VLOOKUP(B168,BKV!$N$70:$Q$107,3,FALSE),"")</f>
        <v/>
      </c>
      <c r="O168" s="49" t="str">
        <f>_xlfn.IFNA(VLOOKUP(B168,BLV!$N$67:$P$102,3,FALSE),"")</f>
        <v/>
      </c>
      <c r="P168" s="49">
        <f>_xlfn.IFNA(VLOOKUP(B168,'Khr168'!$N$62:$Q$77,3,FALSE),"")</f>
        <v>362600</v>
      </c>
      <c r="Q168" s="49" t="str">
        <f>_xlfn.IFNA(VLOOKUP(B168,ASL!$N$68:$Q$101,3,FALSE),"")</f>
        <v/>
      </c>
      <c r="R168" s="49">
        <f>_xlfn.IFNA(VLOOKUP(B168,'99cash'!$O$61:$R$82,3,FALSE),"")</f>
        <v>266400</v>
      </c>
      <c r="S168" s="49" t="str">
        <f>_xlfn.IFNA(VLOOKUP(B168,KTL!$N$72:$Q$107,3,FALSE),"")</f>
        <v/>
      </c>
      <c r="T168" s="49" t="str">
        <f>_xlfn.IFNA(VLOOKUP(B168,SLG!$N$66:$Q$93,3,FALSE),"")</f>
        <v/>
      </c>
      <c r="U168" s="49" t="str">
        <f>_xlfn.IFNA(VLOOKUP(B168,SST!$N$68:$Q$107,3,FALSE),"")</f>
        <v/>
      </c>
      <c r="V168" s="49">
        <f>_xlfn.IFNA(VLOOKUP(B168,'ASY168'!$N$60:$Q$85,3,FALSE),"")</f>
        <v>391460</v>
      </c>
      <c r="W168" s="50" t="str">
        <f>_xlfn.IFNA(VLOOKUP(B168,HO!$N$77:$Q$113,3,FALSE),"")</f>
        <v/>
      </c>
    </row>
    <row r="169" spans="2:23" s="46" customFormat="1" outlineLevel="2">
      <c r="B169" s="67">
        <v>645311</v>
      </c>
      <c r="C169" s="68" t="s">
        <v>113</v>
      </c>
      <c r="D169" s="64">
        <f t="shared" si="12"/>
        <v>900</v>
      </c>
      <c r="E169" s="57">
        <f>_xlfn.IFNA(VLOOKUP(B169,MPT!$N$69:$P$103,3,FALSE),"")</f>
        <v>500</v>
      </c>
      <c r="F169" s="57" t="str">
        <f>_xlfn.IFNA(VLOOKUP(B169,CHB!$N$71:$Q$91,3,FALSE),"")</f>
        <v/>
      </c>
      <c r="G169" s="57" t="str">
        <f>_xlfn.IFNA(VLOOKUP(B169,SNK!$N$71:$Q$104,3,FALSE),"")</f>
        <v/>
      </c>
      <c r="H169" s="57" t="str">
        <f>_xlfn.IFNA(VLOOKUP(B169,STR!$N$69:$Q$97,3,FALSE),"")</f>
        <v/>
      </c>
      <c r="I169" s="57" t="str">
        <f>_xlfn.IFNA(VLOOKUP(B169,KPC!$N$74:$P$104,3,FALSE),"")</f>
        <v/>
      </c>
      <c r="J169" s="57" t="str">
        <f>_xlfn.IFNA(VLOOKUP(B169,SNL!$N$71:$Q$103,3,FALSE),"")</f>
        <v/>
      </c>
      <c r="K169" s="57" t="str">
        <f>_xlfn.IFNA(VLOOKUP(B169,PTR!$N$70:$Q$105,3,FALSE),"")</f>
        <v/>
      </c>
      <c r="L169" s="57" t="str">
        <f>_xlfn.IFNA(VLOOKUP(B169,STG!$O$76:$R$115,3,FALSE),"")</f>
        <v/>
      </c>
      <c r="M169" s="57" t="str">
        <f>_xlfn.IFNA(VLOOKUP(B169,RTK!$M$67:$P$76,3,FALSE),"")</f>
        <v/>
      </c>
      <c r="N169" s="57" t="str">
        <f>_xlfn.IFNA(VLOOKUP(B169,BKV!$N$70:$Q$107,3,FALSE),"")</f>
        <v/>
      </c>
      <c r="O169" s="57" t="str">
        <f>_xlfn.IFNA(VLOOKUP(B169,BLV!$N$67:$P$102,3,FALSE),"")</f>
        <v/>
      </c>
      <c r="P169" s="57" t="str">
        <f>_xlfn.IFNA(VLOOKUP(B169,'Khr168'!$N$62:$Q$77,3,FALSE),"")</f>
        <v/>
      </c>
      <c r="Q169" s="57" t="str">
        <f>_xlfn.IFNA(VLOOKUP(B169,ASL!$N$68:$Q$101,3,FALSE),"")</f>
        <v/>
      </c>
      <c r="R169" s="57" t="str">
        <f>_xlfn.IFNA(VLOOKUP(B169,'99cash'!$O$61:$R$82,3,FALSE),"")</f>
        <v/>
      </c>
      <c r="S169" s="57" t="str">
        <f>_xlfn.IFNA(VLOOKUP(B169,KTL!$N$72:$Q$107,3,FALSE),"")</f>
        <v/>
      </c>
      <c r="T169" s="57" t="str">
        <f>_xlfn.IFNA(VLOOKUP(B169,SLG!$N$66:$Q$93,3,FALSE),"")</f>
        <v/>
      </c>
      <c r="U169" s="57" t="str">
        <f>_xlfn.IFNA(VLOOKUP(B169,SST!$N$68:$Q$107,3,FALSE),"")</f>
        <v/>
      </c>
      <c r="V169" s="57">
        <f>_xlfn.IFNA(VLOOKUP(B169,'ASY168'!$N$60:$Q$85,3,FALSE),"")</f>
        <v>100</v>
      </c>
      <c r="W169" s="58">
        <f>_xlfn.IFNA(VLOOKUP(B169,HO!$N$77:$Q$113,3,FALSE),"")</f>
        <v>300</v>
      </c>
    </row>
    <row r="170" spans="2:23" s="46" customFormat="1" outlineLevel="2">
      <c r="B170" s="67">
        <v>634211104</v>
      </c>
      <c r="C170" s="68" t="s">
        <v>165</v>
      </c>
      <c r="D170" s="64">
        <f t="shared" si="12"/>
        <v>1160200</v>
      </c>
      <c r="E170" s="49">
        <f>_xlfn.IFNA(VLOOKUP(B170,MPT!$N$69:$P$103,3,FALSE),"")</f>
        <v>1160200</v>
      </c>
      <c r="F170" s="49" t="str">
        <f>_xlfn.IFNA(VLOOKUP(B170,CHB!$N$71:$Q$91,3,FALSE),"")</f>
        <v/>
      </c>
      <c r="G170" s="49" t="str">
        <f>_xlfn.IFNA(VLOOKUP(B170,SNK!$N$71:$Q$104,3,FALSE),"")</f>
        <v/>
      </c>
      <c r="H170" s="49" t="str">
        <f>_xlfn.IFNA(VLOOKUP(B170,STR!$N$69:$Q$97,3,FALSE),"")</f>
        <v/>
      </c>
      <c r="I170" s="49" t="str">
        <f>_xlfn.IFNA(VLOOKUP(B170,KPC!$N$74:$P$104,3,FALSE),"")</f>
        <v/>
      </c>
      <c r="J170" s="49" t="str">
        <f>_xlfn.IFNA(VLOOKUP(B170,SNL!$N$71:$Q$103,3,FALSE),"")</f>
        <v/>
      </c>
      <c r="K170" s="49" t="str">
        <f>_xlfn.IFNA(VLOOKUP(B170,PTR!$N$70:$Q$105,3,FALSE),"")</f>
        <v/>
      </c>
      <c r="L170" s="49" t="str">
        <f>_xlfn.IFNA(VLOOKUP(B170,STG!$O$76:$R$115,3,FALSE),"")</f>
        <v/>
      </c>
      <c r="M170" s="49" t="str">
        <f>_xlfn.IFNA(VLOOKUP(B170,RTK!$M$67:$P$76,3,FALSE),"")</f>
        <v/>
      </c>
      <c r="N170" s="49" t="str">
        <f>_xlfn.IFNA(VLOOKUP(B170,BKV!$N$70:$Q$107,3,FALSE),"")</f>
        <v/>
      </c>
      <c r="O170" s="49" t="str">
        <f>_xlfn.IFNA(VLOOKUP(B170,BLV!$N$67:$P$102,3,FALSE),"")</f>
        <v/>
      </c>
      <c r="P170" s="49" t="str">
        <f>_xlfn.IFNA(VLOOKUP(B170,'Khr168'!$N$62:$Q$77,3,FALSE),"")</f>
        <v/>
      </c>
      <c r="Q170" s="49" t="str">
        <f>_xlfn.IFNA(VLOOKUP(B170,ASL!$N$68:$Q$101,3,FALSE),"")</f>
        <v/>
      </c>
      <c r="R170" s="49" t="str">
        <f>_xlfn.IFNA(VLOOKUP(B170,'99cash'!$O$61:$R$82,3,FALSE),"")</f>
        <v/>
      </c>
      <c r="S170" s="49" t="str">
        <f>_xlfn.IFNA(VLOOKUP(B170,KTL!$N$72:$Q$107,3,FALSE),"")</f>
        <v/>
      </c>
      <c r="T170" s="49" t="str">
        <f>_xlfn.IFNA(VLOOKUP(B170,SLG!$N$66:$Q$93,3,FALSE),"")</f>
        <v/>
      </c>
      <c r="U170" s="49" t="str">
        <f>_xlfn.IFNA(VLOOKUP(B170,SST!$N$68:$Q$107,3,FALSE),"")</f>
        <v/>
      </c>
      <c r="V170" s="49" t="str">
        <f>_xlfn.IFNA(VLOOKUP(B170,'ASY168'!$N$60:$Q$85,3,FALSE),"")</f>
        <v/>
      </c>
      <c r="W170" s="50" t="str">
        <f>_xlfn.IFNA(VLOOKUP(B170,HO!$N$77:$Q$113,3,FALSE),"")</f>
        <v/>
      </c>
    </row>
    <row r="171" spans="2:23" s="46" customFormat="1" outlineLevel="2">
      <c r="B171" s="257">
        <v>634211103</v>
      </c>
      <c r="C171" s="252" t="s">
        <v>263</v>
      </c>
      <c r="D171" s="64">
        <f t="shared" si="12"/>
        <v>135300</v>
      </c>
      <c r="E171" s="57">
        <f>_xlfn.IFNA(VLOOKUP(B171,MPT!$N$69:$P$103,3,FALSE),"")</f>
        <v>11500</v>
      </c>
      <c r="F171" s="57" t="str">
        <f>_xlfn.IFNA(VLOOKUP(B171,CHB!$N$71:$Q$91,3,FALSE),"")</f>
        <v/>
      </c>
      <c r="G171" s="57">
        <f>_xlfn.IFNA(VLOOKUP(B171,SNK!$N$71:$Q$104,3,FALSE),"")</f>
        <v>22500</v>
      </c>
      <c r="H171" s="57">
        <f>_xlfn.IFNA(VLOOKUP(B171,STR!$N$69:$Q$97,3,FALSE),"")</f>
        <v>13500</v>
      </c>
      <c r="I171" s="57">
        <f>_xlfn.IFNA(VLOOKUP(B171,KPC!$N$74:$P$104,3,FALSE),"")</f>
        <v>3000</v>
      </c>
      <c r="J171" s="57">
        <f>_xlfn.IFNA(VLOOKUP(B171,SNL!$N$71:$Q$103,3,FALSE),"")</f>
        <v>18500</v>
      </c>
      <c r="K171" s="57" t="str">
        <f>_xlfn.IFNA(VLOOKUP(B171,PTR!$N$70:$Q$105,3,FALSE),"")</f>
        <v/>
      </c>
      <c r="L171" s="57" t="str">
        <f>_xlfn.IFNA(VLOOKUP(B171,STG!$O$76:$R$115,3,FALSE),"")</f>
        <v/>
      </c>
      <c r="M171" s="57" t="str">
        <f>_xlfn.IFNA(VLOOKUP(B171,RTK!$M$67:$P$76,3,FALSE),"")</f>
        <v/>
      </c>
      <c r="N171" s="57">
        <f>_xlfn.IFNA(VLOOKUP(B171,BKV!$N$70:$Q$107,3,FALSE),"")</f>
        <v>12100</v>
      </c>
      <c r="O171" s="57">
        <f>_xlfn.IFNA(VLOOKUP(B171,BLV!$N$67:$P$102,3,FALSE),"")</f>
        <v>12100</v>
      </c>
      <c r="P171" s="57" t="str">
        <f>_xlfn.IFNA(VLOOKUP(B171,'Khr168'!$N$62:$Q$77,3,FALSE),"")</f>
        <v/>
      </c>
      <c r="Q171" s="57">
        <f>_xlfn.IFNA(VLOOKUP(B171,ASL!$N$68:$Q$101,3,FALSE),"")</f>
        <v>11000</v>
      </c>
      <c r="R171" s="57" t="str">
        <f>_xlfn.IFNA(VLOOKUP(B171,'99cash'!$O$61:$R$82,3,FALSE),"")</f>
        <v/>
      </c>
      <c r="S171" s="57">
        <f>_xlfn.IFNA(VLOOKUP(B171,KTL!$N$72:$Q$107,3,FALSE),"")</f>
        <v>6500</v>
      </c>
      <c r="T171" s="57">
        <f>_xlfn.IFNA(VLOOKUP(B171,SLG!$N$66:$Q$93,3,FALSE),"")</f>
        <v>6500</v>
      </c>
      <c r="U171" s="57">
        <f>_xlfn.IFNA(VLOOKUP(B171,SST!$N$68:$Q$107,3,FALSE),"")</f>
        <v>18100</v>
      </c>
      <c r="V171" s="57" t="str">
        <f>_xlfn.IFNA(VLOOKUP(B171,'ASY168'!$N$60:$Q$85,3,FALSE),"")</f>
        <v/>
      </c>
      <c r="W171" s="58" t="str">
        <f>_xlfn.IFNA(VLOOKUP(B171,HO!$N$77:$Q$113,3,FALSE),"")</f>
        <v/>
      </c>
    </row>
    <row r="172" spans="2:23" s="46" customFormat="1" outlineLevel="2">
      <c r="B172" s="67">
        <v>634211101</v>
      </c>
      <c r="C172" s="68" t="s">
        <v>109</v>
      </c>
      <c r="D172" s="64">
        <f t="shared" si="12"/>
        <v>1443627</v>
      </c>
      <c r="E172" s="49">
        <f>_xlfn.IFNA(VLOOKUP(B172,MPT!$N$69:$P$103,3,FALSE),"")</f>
        <v>60000</v>
      </c>
      <c r="F172" s="49">
        <f>_xlfn.IFNA(VLOOKUP(B172,CHB!$N$71:$Q$91,3,FALSE),"")</f>
        <v>60000</v>
      </c>
      <c r="G172" s="49">
        <f>_xlfn.IFNA(VLOOKUP(B172,SNK!$N$71:$Q$104,3,FALSE),"")</f>
        <v>60000</v>
      </c>
      <c r="H172" s="49">
        <f>_xlfn.IFNA(VLOOKUP(B172,STR!$N$69:$Q$97,3,FALSE),"")</f>
        <v>60000</v>
      </c>
      <c r="I172" s="49">
        <f>_xlfn.IFNA(VLOOKUP(B172,KPC!$N$74:$P$104,3,FALSE),"")</f>
        <v>60000</v>
      </c>
      <c r="J172" s="49">
        <f>_xlfn.IFNA(VLOOKUP(B172,SNL!$N$71:$Q$103,3,FALSE),"")</f>
        <v>60000</v>
      </c>
      <c r="K172" s="49">
        <f>_xlfn.IFNA(VLOOKUP(B172,PTR!$N$70:$Q$105,3,FALSE),"")</f>
        <v>60000</v>
      </c>
      <c r="L172" s="49">
        <f>_xlfn.IFNA(VLOOKUP(B172,STG!$O$76:$R$115,3,FALSE),"")</f>
        <v>60000</v>
      </c>
      <c r="M172" s="49" t="str">
        <f>_xlfn.IFNA(VLOOKUP(B172,RTK!$M$67:$P$76,3,FALSE),"")</f>
        <v/>
      </c>
      <c r="N172" s="49">
        <f>_xlfn.IFNA(VLOOKUP(B172,BKV!$N$70:$Q$107,3,FALSE),"")</f>
        <v>60000</v>
      </c>
      <c r="O172" s="49">
        <f>_xlfn.IFNA(VLOOKUP(B172,BLV!$N$67:$P$102,3,FALSE),"")</f>
        <v>60000</v>
      </c>
      <c r="P172" s="49">
        <f>_xlfn.IFNA(VLOOKUP(B172,'Khr168'!$N$62:$Q$77,3,FALSE),"")</f>
        <v>60000</v>
      </c>
      <c r="Q172" s="49">
        <f>_xlfn.IFNA(VLOOKUP(B172,ASL!$N$68:$Q$101,3,FALSE),"")</f>
        <v>60000</v>
      </c>
      <c r="R172" s="49">
        <f>_xlfn.IFNA(VLOOKUP(B172,'99cash'!$O$61:$R$82,3,FALSE),"")</f>
        <v>60000</v>
      </c>
      <c r="S172" s="49">
        <f>_xlfn.IFNA(VLOOKUP(B172,KTL!$N$72:$Q$107,3,FALSE),"")</f>
        <v>60000</v>
      </c>
      <c r="T172" s="49">
        <f>_xlfn.IFNA(VLOOKUP(B172,SLG!$N$66:$Q$93,3,FALSE),"")</f>
        <v>60000</v>
      </c>
      <c r="U172" s="49">
        <f>_xlfn.IFNA(VLOOKUP(B172,SST!$N$68:$Q$107,3,FALSE),"")</f>
        <v>60000</v>
      </c>
      <c r="V172" s="49" t="str">
        <f>_xlfn.IFNA(VLOOKUP(B172,'ASY168'!$N$60:$Q$85,3,FALSE),"")</f>
        <v/>
      </c>
      <c r="W172" s="50">
        <f>_xlfn.IFNA(VLOOKUP(B172,HO!$N$77:$Q$113,3,FALSE),"")</f>
        <v>483627</v>
      </c>
    </row>
    <row r="173" spans="2:23" s="46" customFormat="1" outlineLevel="2">
      <c r="B173" s="67">
        <v>637121101</v>
      </c>
      <c r="C173" s="68" t="s">
        <v>158</v>
      </c>
      <c r="D173" s="64">
        <f t="shared" si="12"/>
        <v>480000</v>
      </c>
      <c r="E173" s="57" t="str">
        <f>_xlfn.IFNA(VLOOKUP(B173,MPT!$N$69:$P$103,3,FALSE),"")</f>
        <v/>
      </c>
      <c r="F173" s="57" t="str">
        <f>_xlfn.IFNA(VLOOKUP(B173,CHB!$N$71:$Q$91,3,FALSE),"")</f>
        <v/>
      </c>
      <c r="G173" s="57">
        <f>_xlfn.IFNA(VLOOKUP(B173,SNK!$N$71:$Q$104,3,FALSE),"")</f>
        <v>99000</v>
      </c>
      <c r="H173" s="57">
        <f>_xlfn.IFNA(VLOOKUP(B173,STR!$N$69:$Q$97,3,FALSE),"")</f>
        <v>81000</v>
      </c>
      <c r="I173" s="57" t="str">
        <f>_xlfn.IFNA(VLOOKUP(B173,KPC!$N$74:$P$104,3,FALSE),"")</f>
        <v/>
      </c>
      <c r="J173" s="57">
        <f>_xlfn.IFNA(VLOOKUP(B173,SNL!$N$71:$Q$103,3,FALSE),"")</f>
        <v>24000</v>
      </c>
      <c r="K173" s="57" t="str">
        <f>_xlfn.IFNA(VLOOKUP(B173,PTR!$N$70:$Q$105,3,FALSE),"")</f>
        <v/>
      </c>
      <c r="L173" s="57">
        <f>_xlfn.IFNA(VLOOKUP(B173,STG!$O$76:$R$115,3,FALSE),"")</f>
        <v>6000</v>
      </c>
      <c r="M173" s="57" t="str">
        <f>_xlfn.IFNA(VLOOKUP(B173,RTK!$M$67:$P$76,3,FALSE),"")</f>
        <v/>
      </c>
      <c r="N173" s="57">
        <f>_xlfn.IFNA(VLOOKUP(B173,BKV!$N$70:$Q$107,3,FALSE),"")</f>
        <v>18000</v>
      </c>
      <c r="O173" s="57">
        <f>_xlfn.IFNA(VLOOKUP(B173,BLV!$N$67:$P$102,3,FALSE),"")</f>
        <v>117000</v>
      </c>
      <c r="P173" s="57" t="str">
        <f>_xlfn.IFNA(VLOOKUP(B173,'Khr168'!$N$62:$Q$77,3,FALSE),"")</f>
        <v/>
      </c>
      <c r="Q173" s="57">
        <f>_xlfn.IFNA(VLOOKUP(B173,ASL!$N$68:$Q$101,3,FALSE),"")</f>
        <v>18000</v>
      </c>
      <c r="R173" s="57" t="str">
        <f>_xlfn.IFNA(VLOOKUP(B173,'99cash'!$O$61:$R$82,3,FALSE),"")</f>
        <v/>
      </c>
      <c r="S173" s="57">
        <f>_xlfn.IFNA(VLOOKUP(B173,KTL!$N$72:$Q$107,3,FALSE),"")</f>
        <v>18000</v>
      </c>
      <c r="T173" s="57" t="str">
        <f>_xlfn.IFNA(VLOOKUP(B173,SLG!$N$66:$Q$93,3,FALSE),"")</f>
        <v/>
      </c>
      <c r="U173" s="57">
        <f>_xlfn.IFNA(VLOOKUP(B173,SST!$N$68:$Q$107,3,FALSE),"")</f>
        <v>99000</v>
      </c>
      <c r="V173" s="57" t="str">
        <f>_xlfn.IFNA(VLOOKUP(B173,'ASY168'!$N$60:$Q$85,3,FALSE),"")</f>
        <v/>
      </c>
      <c r="W173" s="58" t="str">
        <f>_xlfn.IFNA(VLOOKUP(B173,HO!$N$77:$Q$113,3,FALSE),"")</f>
        <v/>
      </c>
    </row>
    <row r="174" spans="2:23" s="46" customFormat="1" outlineLevel="2">
      <c r="B174" s="257">
        <v>637121103</v>
      </c>
      <c r="C174" s="252" t="s">
        <v>267</v>
      </c>
      <c r="D174" s="64">
        <f t="shared" si="12"/>
        <v>432000</v>
      </c>
      <c r="E174" s="49" t="str">
        <f>_xlfn.IFNA(VLOOKUP(B174,MPT!$N$69:$P$103,3,FALSE),"")</f>
        <v/>
      </c>
      <c r="F174" s="49" t="str">
        <f>_xlfn.IFNA(VLOOKUP(B174,CHB!$N$71:$Q$91,3,FALSE),"")</f>
        <v/>
      </c>
      <c r="G174" s="49">
        <f>_xlfn.IFNA(VLOOKUP(B174,SNK!$N$71:$Q$104,3,FALSE),"")</f>
        <v>63000</v>
      </c>
      <c r="H174" s="49" t="str">
        <f>_xlfn.IFNA(VLOOKUP(B174,STR!$N$69:$Q$97,3,FALSE),"")</f>
        <v/>
      </c>
      <c r="I174" s="49" t="str">
        <f>_xlfn.IFNA(VLOOKUP(B174,KPC!$N$74:$P$104,3,FALSE),"")</f>
        <v/>
      </c>
      <c r="J174" s="49">
        <f>_xlfn.IFNA(VLOOKUP(B174,SNL!$N$71:$Q$103,3,FALSE),"")</f>
        <v>135000</v>
      </c>
      <c r="K174" s="49" t="str">
        <f>_xlfn.IFNA(VLOOKUP(B174,PTR!$N$70:$Q$105,3,FALSE),"")</f>
        <v/>
      </c>
      <c r="L174" s="49" t="str">
        <f>_xlfn.IFNA(VLOOKUP(B174,STG!$O$76:$R$115,3,FALSE),"")</f>
        <v/>
      </c>
      <c r="M174" s="49" t="str">
        <f>_xlfn.IFNA(VLOOKUP(B174,RTK!$M$67:$P$76,3,FALSE),"")</f>
        <v/>
      </c>
      <c r="N174" s="49">
        <f>_xlfn.IFNA(VLOOKUP(B174,BKV!$N$70:$Q$107,3,FALSE),"")</f>
        <v>36000</v>
      </c>
      <c r="O174" s="49" t="str">
        <f>_xlfn.IFNA(VLOOKUP(B174,BLV!$N$67:$P$102,3,FALSE),"")</f>
        <v/>
      </c>
      <c r="P174" s="49" t="str">
        <f>_xlfn.IFNA(VLOOKUP(B174,'Khr168'!$N$62:$Q$77,3,FALSE),"")</f>
        <v/>
      </c>
      <c r="Q174" s="49">
        <f>_xlfn.IFNA(VLOOKUP(B174,ASL!$N$68:$Q$101,3,FALSE),"")</f>
        <v>135000</v>
      </c>
      <c r="R174" s="49" t="str">
        <f>_xlfn.IFNA(VLOOKUP(B174,'99cash'!$O$61:$R$82,3,FALSE),"")</f>
        <v/>
      </c>
      <c r="S174" s="49">
        <f>_xlfn.IFNA(VLOOKUP(B174,KTL!$N$72:$Q$107,3,FALSE),"")</f>
        <v>63000</v>
      </c>
      <c r="T174" s="49" t="str">
        <f>_xlfn.IFNA(VLOOKUP(B174,SLG!$N$66:$Q$93,3,FALSE),"")</f>
        <v/>
      </c>
      <c r="U174" s="49" t="str">
        <f>_xlfn.IFNA(VLOOKUP(B174,SST!$N$68:$Q$107,3,FALSE),"")</f>
        <v/>
      </c>
      <c r="V174" s="49" t="str">
        <f>_xlfn.IFNA(VLOOKUP(B174,'ASY168'!$N$60:$Q$85,3,FALSE),"")</f>
        <v/>
      </c>
      <c r="W174" s="50" t="str">
        <f>_xlfn.IFNA(VLOOKUP(B174,HO!$N$77:$Q$113,3,FALSE),"")</f>
        <v/>
      </c>
    </row>
    <row r="175" spans="2:23" s="46" customFormat="1" outlineLevel="2">
      <c r="B175" s="67">
        <v>637121102</v>
      </c>
      <c r="C175" s="68" t="s">
        <v>130</v>
      </c>
      <c r="D175" s="64">
        <f t="shared" si="12"/>
        <v>105500</v>
      </c>
      <c r="E175" s="57">
        <f>_xlfn.IFNA(VLOOKUP(B175,MPT!$N$69:$P$103,3,FALSE),"")</f>
        <v>9500</v>
      </c>
      <c r="F175" s="57" t="str">
        <f>_xlfn.IFNA(VLOOKUP(B175,CHB!$N$71:$Q$91,3,FALSE),"")</f>
        <v/>
      </c>
      <c r="G175" s="57">
        <f>_xlfn.IFNA(VLOOKUP(B175,SNK!$N$71:$Q$104,3,FALSE),"")</f>
        <v>30000</v>
      </c>
      <c r="H175" s="57">
        <f>_xlfn.IFNA(VLOOKUP(B175,STR!$N$69:$Q$97,3,FALSE),"")</f>
        <v>12000</v>
      </c>
      <c r="I175" s="57" t="str">
        <f>_xlfn.IFNA(VLOOKUP(B175,KPC!$N$74:$P$104,3,FALSE),"")</f>
        <v/>
      </c>
      <c r="J175" s="57" t="str">
        <f>_xlfn.IFNA(VLOOKUP(B175,SNL!$N$71:$Q$103,3,FALSE),"")</f>
        <v/>
      </c>
      <c r="K175" s="57" t="str">
        <f>_xlfn.IFNA(VLOOKUP(B175,PTR!$N$70:$Q$105,3,FALSE),"")</f>
        <v/>
      </c>
      <c r="L175" s="57" t="str">
        <f>_xlfn.IFNA(VLOOKUP(B175,STG!$O$76:$R$115,3,FALSE),"")</f>
        <v/>
      </c>
      <c r="M175" s="57" t="str">
        <f>_xlfn.IFNA(VLOOKUP(B175,RTK!$M$67:$P$76,3,FALSE),"")</f>
        <v/>
      </c>
      <c r="N175" s="57" t="str">
        <f>_xlfn.IFNA(VLOOKUP(B175,BKV!$N$70:$Q$107,3,FALSE),"")</f>
        <v/>
      </c>
      <c r="O175" s="57">
        <f>_xlfn.IFNA(VLOOKUP(B175,BLV!$N$67:$P$102,3,FALSE),"")</f>
        <v>12000</v>
      </c>
      <c r="P175" s="57" t="str">
        <f>_xlfn.IFNA(VLOOKUP(B175,'Khr168'!$N$62:$Q$77,3,FALSE),"")</f>
        <v/>
      </c>
      <c r="Q175" s="57">
        <f>_xlfn.IFNA(VLOOKUP(B175,ASL!$N$68:$Q$101,3,FALSE),"")</f>
        <v>6000</v>
      </c>
      <c r="R175" s="57">
        <f>_xlfn.IFNA(VLOOKUP(B175,'99cash'!$O$61:$R$82,3,FALSE),"")</f>
        <v>12000</v>
      </c>
      <c r="S175" s="57">
        <f>_xlfn.IFNA(VLOOKUP(B175,KTL!$N$72:$Q$107,3,FALSE),"")</f>
        <v>12000</v>
      </c>
      <c r="T175" s="57" t="str">
        <f>_xlfn.IFNA(VLOOKUP(B175,SLG!$N$66:$Q$93,3,FALSE),"")</f>
        <v/>
      </c>
      <c r="U175" s="57">
        <f>_xlfn.IFNA(VLOOKUP(B175,SST!$N$68:$Q$107,3,FALSE),"")</f>
        <v>12000</v>
      </c>
      <c r="V175" s="57" t="str">
        <f>_xlfn.IFNA(VLOOKUP(B175,'ASY168'!$N$60:$Q$85,3,FALSE),"")</f>
        <v/>
      </c>
      <c r="W175" s="58" t="str">
        <f>_xlfn.IFNA(VLOOKUP(B175,HO!$N$77:$Q$113,3,FALSE),"")</f>
        <v/>
      </c>
    </row>
    <row r="176" spans="2:23" s="46" customFormat="1" outlineLevel="2">
      <c r="B176" s="257">
        <v>651411105</v>
      </c>
      <c r="C176" s="252" t="s">
        <v>264</v>
      </c>
      <c r="D176" s="64">
        <f t="shared" si="12"/>
        <v>35717000</v>
      </c>
      <c r="E176" s="49" t="str">
        <f>_xlfn.IFNA(VLOOKUP(B176,MPT!$N$69:$P$103,3,FALSE),"")</f>
        <v/>
      </c>
      <c r="F176" s="49">
        <f>_xlfn.IFNA(VLOOKUP(B176,CHB!$N$71:$Q$91,3,FALSE),"")</f>
        <v>2455700</v>
      </c>
      <c r="G176" s="49">
        <f>_xlfn.IFNA(VLOOKUP(B176,SNK!$N$71:$Q$104,3,FALSE),"")</f>
        <v>4502100</v>
      </c>
      <c r="H176" s="49">
        <f>_xlfn.IFNA(VLOOKUP(B176,STR!$N$69:$Q$97,3,FALSE),"")</f>
        <v>3542800</v>
      </c>
      <c r="I176" s="49">
        <f>_xlfn.IFNA(VLOOKUP(B176,KPC!$N$74:$P$104,3,FALSE),"")</f>
        <v>4021900</v>
      </c>
      <c r="J176" s="49">
        <f>_xlfn.IFNA(VLOOKUP(B176,SNL!$N$71:$Q$103,3,FALSE),"")</f>
        <v>4584600</v>
      </c>
      <c r="K176" s="49">
        <f>_xlfn.IFNA(VLOOKUP(B176,PTR!$N$70:$Q$105,3,FALSE),"")</f>
        <v>1888000</v>
      </c>
      <c r="L176" s="49">
        <f>_xlfn.IFNA(VLOOKUP(B176,STG!$O$76:$R$115,3,FALSE),"")</f>
        <v>4252400</v>
      </c>
      <c r="M176" s="49" t="str">
        <f>_xlfn.IFNA(VLOOKUP(B176,RTK!$M$67:$P$76,3,FALSE),"")</f>
        <v/>
      </c>
      <c r="N176" s="49">
        <f>_xlfn.IFNA(VLOOKUP(B176,BKV!$N$70:$Q$107,3,FALSE),"")</f>
        <v>1229400</v>
      </c>
      <c r="O176" s="49">
        <f>_xlfn.IFNA(VLOOKUP(B176,BLV!$N$67:$P$102,3,FALSE),"")</f>
        <v>1495500</v>
      </c>
      <c r="P176" s="49" t="str">
        <f>_xlfn.IFNA(VLOOKUP(B176,'Khr168'!$N$62:$Q$77,3,FALSE),"")</f>
        <v/>
      </c>
      <c r="Q176" s="49">
        <f>_xlfn.IFNA(VLOOKUP(B176,ASL!$N$68:$Q$101,3,FALSE),"")</f>
        <v>2531100</v>
      </c>
      <c r="R176" s="49" t="str">
        <f>_xlfn.IFNA(VLOOKUP(B176,'99cash'!$O$61:$R$82,3,FALSE),"")</f>
        <v/>
      </c>
      <c r="S176" s="49">
        <f>_xlfn.IFNA(VLOOKUP(B176,KTL!$N$72:$Q$107,3,FALSE),"")</f>
        <v>2400500</v>
      </c>
      <c r="T176" s="49">
        <f>_xlfn.IFNA(VLOOKUP(B176,SLG!$N$66:$Q$93,3,FALSE),"")</f>
        <v>1684100</v>
      </c>
      <c r="U176" s="49">
        <f>_xlfn.IFNA(VLOOKUP(B176,SST!$N$68:$Q$107,3,FALSE),"")</f>
        <v>1128900</v>
      </c>
      <c r="V176" s="49" t="str">
        <f>_xlfn.IFNA(VLOOKUP(B176,'ASY168'!$N$60:$Q$85,3,FALSE),"")</f>
        <v/>
      </c>
      <c r="W176" s="50" t="str">
        <f>_xlfn.IFNA(VLOOKUP(B176,HO!$N$77:$Q$113,3,FALSE),"")</f>
        <v/>
      </c>
    </row>
    <row r="177" spans="2:23" s="46" customFormat="1" outlineLevel="2">
      <c r="B177" s="67">
        <v>653111101</v>
      </c>
      <c r="C177" s="68" t="s">
        <v>131</v>
      </c>
      <c r="D177" s="64">
        <f t="shared" si="12"/>
        <v>90</v>
      </c>
      <c r="E177" s="57">
        <f>_xlfn.IFNA(VLOOKUP(B177,MPT!$N$69:$P$103,3,FALSE),"")</f>
        <v>90</v>
      </c>
      <c r="F177" s="57" t="str">
        <f>_xlfn.IFNA(VLOOKUP(B177,CHB!$N$71:$Q$91,3,FALSE),"")</f>
        <v/>
      </c>
      <c r="G177" s="57" t="str">
        <f>_xlfn.IFNA(VLOOKUP(B177,SNK!$N$71:$Q$104,3,FALSE),"")</f>
        <v/>
      </c>
      <c r="H177" s="57" t="str">
        <f>_xlfn.IFNA(VLOOKUP(B177,STR!$N$69:$Q$97,3,FALSE),"")</f>
        <v/>
      </c>
      <c r="I177" s="57" t="str">
        <f>_xlfn.IFNA(VLOOKUP(B177,KPC!$N$74:$P$104,3,FALSE),"")</f>
        <v/>
      </c>
      <c r="J177" s="57" t="str">
        <f>_xlfn.IFNA(VLOOKUP(B177,SNL!$N$71:$Q$103,3,FALSE),"")</f>
        <v/>
      </c>
      <c r="K177" s="57" t="str">
        <f>_xlfn.IFNA(VLOOKUP(B177,PTR!$N$70:$Q$105,3,FALSE),"")</f>
        <v/>
      </c>
      <c r="L177" s="57" t="str">
        <f>_xlfn.IFNA(VLOOKUP(B177,STG!$O$76:$R$115,3,FALSE),"")</f>
        <v/>
      </c>
      <c r="M177" s="57" t="str">
        <f>_xlfn.IFNA(VLOOKUP(B177,RTK!$M$67:$P$76,3,FALSE),"")</f>
        <v/>
      </c>
      <c r="N177" s="57" t="str">
        <f>_xlfn.IFNA(VLOOKUP(B177,BKV!$N$70:$Q$107,3,FALSE),"")</f>
        <v/>
      </c>
      <c r="O177" s="57" t="str">
        <f>_xlfn.IFNA(VLOOKUP(B177,BLV!$N$67:$P$102,3,FALSE),"")</f>
        <v/>
      </c>
      <c r="P177" s="57" t="str">
        <f>_xlfn.IFNA(VLOOKUP(B177,'Khr168'!$N$62:$Q$77,3,FALSE),"")</f>
        <v/>
      </c>
      <c r="Q177" s="57" t="str">
        <f>_xlfn.IFNA(VLOOKUP(B177,ASL!$N$68:$Q$101,3,FALSE),"")</f>
        <v/>
      </c>
      <c r="R177" s="57" t="str">
        <f>_xlfn.IFNA(VLOOKUP(B177,'99cash'!$O$61:$R$82,3,FALSE),"")</f>
        <v/>
      </c>
      <c r="S177" s="57" t="str">
        <f>_xlfn.IFNA(VLOOKUP(B177,KTL!$N$72:$Q$107,3,FALSE),"")</f>
        <v/>
      </c>
      <c r="T177" s="57" t="str">
        <f>_xlfn.IFNA(VLOOKUP(B177,SLG!$N$66:$Q$93,3,FALSE),"")</f>
        <v/>
      </c>
      <c r="U177" s="57" t="str">
        <f>_xlfn.IFNA(VLOOKUP(B177,SST!$N$68:$Q$107,3,FALSE),"")</f>
        <v/>
      </c>
      <c r="V177" s="57" t="str">
        <f>_xlfn.IFNA(VLOOKUP(B177,'ASY168'!$N$60:$Q$85,3,FALSE),"")</f>
        <v/>
      </c>
      <c r="W177" s="58" t="str">
        <f>_xlfn.IFNA(VLOOKUP(B177,HO!$N$77:$Q$113,3,FALSE),"")</f>
        <v/>
      </c>
    </row>
    <row r="178" spans="2:23" s="46" customFormat="1" outlineLevel="2">
      <c r="B178" s="67">
        <v>633211103</v>
      </c>
      <c r="C178" s="68" t="s">
        <v>137</v>
      </c>
      <c r="D178" s="64">
        <f t="shared" si="12"/>
        <v>11132100</v>
      </c>
      <c r="E178" s="49">
        <f>_xlfn.IFNA(VLOOKUP(B178,MPT!$N$69:$P$103,3,FALSE),"")</f>
        <v>922500</v>
      </c>
      <c r="F178" s="49" t="str">
        <f>_xlfn.IFNA(VLOOKUP(B178,CHB!$N$71:$Q$91,3,FALSE),"")</f>
        <v/>
      </c>
      <c r="G178" s="49">
        <f>_xlfn.IFNA(VLOOKUP(B178,SNK!$N$71:$Q$104,3,FALSE),"")</f>
        <v>520000</v>
      </c>
      <c r="H178" s="49">
        <f>_xlfn.IFNA(VLOOKUP(B178,STR!$N$69:$Q$97,3,FALSE),"")</f>
        <v>500000</v>
      </c>
      <c r="I178" s="49">
        <f>_xlfn.IFNA(VLOOKUP(B178,KPC!$N$74:$P$104,3,FALSE),"")</f>
        <v>543000</v>
      </c>
      <c r="J178" s="49">
        <f>_xlfn.IFNA(VLOOKUP(B178,SNL!$N$71:$Q$103,3,FALSE),"")</f>
        <v>1300000</v>
      </c>
      <c r="K178" s="49">
        <f>_xlfn.IFNA(VLOOKUP(B178,PTR!$N$70:$Q$105,3,FALSE),"")</f>
        <v>1600000</v>
      </c>
      <c r="L178" s="49">
        <f>_xlfn.IFNA(VLOOKUP(B178,STG!$O$76:$R$115,3,FALSE),"")</f>
        <v>800000</v>
      </c>
      <c r="M178" s="49" t="str">
        <f>_xlfn.IFNA(VLOOKUP(B178,RTK!$M$67:$P$76,3,FALSE),"")</f>
        <v/>
      </c>
      <c r="N178" s="49">
        <f>_xlfn.IFNA(VLOOKUP(B178,BKV!$N$70:$Q$107,3,FALSE),"")</f>
        <v>800000</v>
      </c>
      <c r="O178" s="49" t="str">
        <f>_xlfn.IFNA(VLOOKUP(B178,BLV!$N$67:$P$102,3,FALSE),"")</f>
        <v/>
      </c>
      <c r="P178" s="49">
        <f>_xlfn.IFNA(VLOOKUP(B178,'Khr168'!$N$62:$Q$77,3,FALSE),"")</f>
        <v>400000</v>
      </c>
      <c r="Q178" s="49">
        <f>_xlfn.IFNA(VLOOKUP(B178,ASL!$N$68:$Q$101,3,FALSE),"")</f>
        <v>1000000</v>
      </c>
      <c r="R178" s="49">
        <f>_xlfn.IFNA(VLOOKUP(B178,'99cash'!$O$61:$R$82,3,FALSE),"")</f>
        <v>600000</v>
      </c>
      <c r="S178" s="49">
        <f>_xlfn.IFNA(VLOOKUP(B178,KTL!$N$72:$Q$107,3,FALSE),"")</f>
        <v>600000</v>
      </c>
      <c r="T178" s="49">
        <f>_xlfn.IFNA(VLOOKUP(B178,SLG!$N$66:$Q$93,3,FALSE),"")</f>
        <v>180000</v>
      </c>
      <c r="U178" s="49">
        <f>_xlfn.IFNA(VLOOKUP(B178,SST!$N$68:$Q$107,3,FALSE),"")</f>
        <v>160000</v>
      </c>
      <c r="V178" s="49">
        <f>_xlfn.IFNA(VLOOKUP(B178,'ASY168'!$N$60:$Q$85,3,FALSE),"")</f>
        <v>1206600</v>
      </c>
      <c r="W178" s="50" t="str">
        <f>_xlfn.IFNA(VLOOKUP(B178,HO!$N$77:$Q$113,3,FALSE),"")</f>
        <v/>
      </c>
    </row>
    <row r="179" spans="2:23" s="46" customFormat="1" outlineLevel="2">
      <c r="B179" s="67">
        <v>633211109</v>
      </c>
      <c r="C179" s="68" t="s">
        <v>169</v>
      </c>
      <c r="D179" s="64">
        <f t="shared" si="12"/>
        <v>0</v>
      </c>
      <c r="E179" s="57" t="str">
        <f>_xlfn.IFNA(VLOOKUP(B179,MPT!$N$69:$P$103,3,FALSE),"")</f>
        <v/>
      </c>
      <c r="F179" s="57" t="str">
        <f>_xlfn.IFNA(VLOOKUP(B179,CHB!$N$71:$Q$91,3,FALSE),"")</f>
        <v/>
      </c>
      <c r="G179" s="57" t="str">
        <f>_xlfn.IFNA(VLOOKUP(B179,SNK!$N$71:$Q$104,3,FALSE),"")</f>
        <v/>
      </c>
      <c r="H179" s="57" t="str">
        <f>_xlfn.IFNA(VLOOKUP(B179,STR!$N$69:$Q$97,3,FALSE),"")</f>
        <v/>
      </c>
      <c r="I179" s="57" t="str">
        <f>_xlfn.IFNA(VLOOKUP(B179,KPC!$N$74:$P$104,3,FALSE),"")</f>
        <v/>
      </c>
      <c r="J179" s="57" t="str">
        <f>_xlfn.IFNA(VLOOKUP(B179,SNL!$N$71:$Q$103,3,FALSE),"")</f>
        <v/>
      </c>
      <c r="K179" s="57" t="str">
        <f>_xlfn.IFNA(VLOOKUP(B179,PTR!$N$70:$Q$105,3,FALSE),"")</f>
        <v/>
      </c>
      <c r="L179" s="57" t="str">
        <f>_xlfn.IFNA(VLOOKUP(B179,STG!$O$76:$R$115,3,FALSE),"")</f>
        <v/>
      </c>
      <c r="M179" s="57" t="str">
        <f>_xlfn.IFNA(VLOOKUP(B179,RTK!$M$67:$P$76,3,FALSE),"")</f>
        <v/>
      </c>
      <c r="N179" s="57" t="str">
        <f>_xlfn.IFNA(VLOOKUP(B179,BKV!$N$70:$Q$107,3,FALSE),"")</f>
        <v/>
      </c>
      <c r="O179" s="57" t="str">
        <f>_xlfn.IFNA(VLOOKUP(B179,BLV!$N$67:$P$102,3,FALSE),"")</f>
        <v/>
      </c>
      <c r="P179" s="57" t="str">
        <f>_xlfn.IFNA(VLOOKUP(B179,'Khr168'!$N$62:$Q$77,3,FALSE),"")</f>
        <v/>
      </c>
      <c r="Q179" s="57" t="str">
        <f>_xlfn.IFNA(VLOOKUP(B179,ASL!$N$68:$Q$101,3,FALSE),"")</f>
        <v/>
      </c>
      <c r="R179" s="57" t="str">
        <f>_xlfn.IFNA(VLOOKUP(B179,'99cash'!$O$61:$R$82,3,FALSE),"")</f>
        <v/>
      </c>
      <c r="S179" s="57" t="str">
        <f>_xlfn.IFNA(VLOOKUP(B179,KTL!$N$72:$Q$107,3,FALSE),"")</f>
        <v/>
      </c>
      <c r="T179" s="57" t="str">
        <f>_xlfn.IFNA(VLOOKUP(B179,SLG!$N$66:$Q$93,3,FALSE),"")</f>
        <v/>
      </c>
      <c r="U179" s="57" t="str">
        <f>_xlfn.IFNA(VLOOKUP(B179,SST!$N$68:$Q$107,3,FALSE),"")</f>
        <v/>
      </c>
      <c r="V179" s="57" t="str">
        <f>_xlfn.IFNA(VLOOKUP(B179,'ASY168'!$N$60:$Q$85,3,FALSE),"")</f>
        <v/>
      </c>
      <c r="W179" s="58" t="str">
        <f>_xlfn.IFNA(VLOOKUP(B179,HO!$N$77:$Q$113,3,FALSE),"")</f>
        <v/>
      </c>
    </row>
    <row r="180" spans="2:23" s="46" customFormat="1" ht="27.6" outlineLevel="2">
      <c r="B180" s="67">
        <v>633111105</v>
      </c>
      <c r="C180" s="68" t="s">
        <v>170</v>
      </c>
      <c r="D180" s="64">
        <f t="shared" si="12"/>
        <v>206000</v>
      </c>
      <c r="E180" s="57" t="str">
        <f>_xlfn.IFNA(VLOOKUP(B180,MPT!$N$69:$P$103,3,FALSE),"")</f>
        <v/>
      </c>
      <c r="F180" s="57" t="str">
        <f>_xlfn.IFNA(VLOOKUP(B180,CHB!$N$71:$Q$91,3,FALSE),"")</f>
        <v/>
      </c>
      <c r="G180" s="57">
        <f>_xlfn.IFNA(VLOOKUP(B180,SNK!$N$71:$Q$104,3,FALSE),"")</f>
        <v>42000</v>
      </c>
      <c r="H180" s="57" t="str">
        <f>_xlfn.IFNA(VLOOKUP(B180,STR!$N$69:$Q$97,3,FALSE),"")</f>
        <v/>
      </c>
      <c r="I180" s="57" t="str">
        <f>_xlfn.IFNA(VLOOKUP(B180,KPC!$N$74:$P$104,3,FALSE),"")</f>
        <v/>
      </c>
      <c r="J180" s="57" t="str">
        <f>_xlfn.IFNA(VLOOKUP(B180,SNL!$N$71:$Q$103,3,FALSE),"")</f>
        <v/>
      </c>
      <c r="K180" s="57" t="str">
        <f>_xlfn.IFNA(VLOOKUP(B180,PTR!$N$70:$Q$105,3,FALSE),"")</f>
        <v/>
      </c>
      <c r="L180" s="57" t="str">
        <f>_xlfn.IFNA(VLOOKUP(B180,STG!$O$76:$R$115,3,FALSE),"")</f>
        <v/>
      </c>
      <c r="M180" s="57" t="str">
        <f>_xlfn.IFNA(VLOOKUP(B180,RTK!$M$67:$P$76,3,FALSE),"")</f>
        <v/>
      </c>
      <c r="N180" s="57" t="str">
        <f>_xlfn.IFNA(VLOOKUP(B180,BKV!$N$70:$Q$107,3,FALSE),"")</f>
        <v/>
      </c>
      <c r="O180" s="57" t="str">
        <f>_xlfn.IFNA(VLOOKUP(B180,BLV!$N$67:$P$102,3,FALSE),"")</f>
        <v/>
      </c>
      <c r="P180" s="57" t="str">
        <f>_xlfn.IFNA(VLOOKUP(B180,'Khr168'!$N$62:$Q$77,3,FALSE),"")</f>
        <v/>
      </c>
      <c r="Q180" s="57" t="str">
        <f>_xlfn.IFNA(VLOOKUP(B180,ASL!$N$68:$Q$101,3,FALSE),"")</f>
        <v/>
      </c>
      <c r="R180" s="57" t="str">
        <f>_xlfn.IFNA(VLOOKUP(B180,'99cash'!$O$61:$R$82,3,FALSE),"")</f>
        <v/>
      </c>
      <c r="S180" s="57" t="str">
        <f>_xlfn.IFNA(VLOOKUP(B180,KTL!$N$72:$Q$107,3,FALSE),"")</f>
        <v/>
      </c>
      <c r="T180" s="57" t="str">
        <f>_xlfn.IFNA(VLOOKUP(B180,SLG!$N$66:$Q$93,3,FALSE),"")</f>
        <v/>
      </c>
      <c r="U180" s="57" t="str">
        <f>_xlfn.IFNA(VLOOKUP(B180,SST!$N$68:$Q$107,3,FALSE),"")</f>
        <v/>
      </c>
      <c r="V180" s="57" t="str">
        <f>_xlfn.IFNA(VLOOKUP(B180,'ASY168'!$N$60:$Q$85,3,FALSE),"")</f>
        <v/>
      </c>
      <c r="W180" s="58">
        <f>_xlfn.IFNA(VLOOKUP(B180,HO!$N$77:$Q$113,3,FALSE),"")</f>
        <v>164000</v>
      </c>
    </row>
    <row r="181" spans="2:23" s="46" customFormat="1" outlineLevel="2">
      <c r="B181" s="67">
        <v>633111101</v>
      </c>
      <c r="C181" s="68" t="s">
        <v>177</v>
      </c>
      <c r="D181" s="64">
        <f t="shared" si="12"/>
        <v>205000</v>
      </c>
      <c r="E181" s="49" t="str">
        <f>_xlfn.IFNA(VLOOKUP(B181,MPT!$N$69:$P$103,3,FALSE),"")</f>
        <v/>
      </c>
      <c r="F181" s="49" t="str">
        <f>_xlfn.IFNA(VLOOKUP(B181,CHB!$N$71:$Q$91,3,FALSE),"")</f>
        <v/>
      </c>
      <c r="G181" s="49" t="str">
        <f>_xlfn.IFNA(VLOOKUP(B181,SNK!$N$71:$Q$104,3,FALSE),"")</f>
        <v/>
      </c>
      <c r="H181" s="49" t="str">
        <f>_xlfn.IFNA(VLOOKUP(B181,STR!$N$69:$Q$97,3,FALSE),"")</f>
        <v/>
      </c>
      <c r="I181" s="49">
        <f>_xlfn.IFNA(VLOOKUP(B181,KPC!$N$74:$P$104,3,FALSE),"")</f>
        <v>5000</v>
      </c>
      <c r="J181" s="49" t="str">
        <f>_xlfn.IFNA(VLOOKUP(B181,SNL!$N$71:$Q$103,3,FALSE),"")</f>
        <v/>
      </c>
      <c r="K181" s="49" t="str">
        <f>_xlfn.IFNA(VLOOKUP(B181,PTR!$N$70:$Q$105,3,FALSE),"")</f>
        <v/>
      </c>
      <c r="L181" s="49" t="str">
        <f>_xlfn.IFNA(VLOOKUP(B181,STG!$O$76:$R$115,3,FALSE),"")</f>
        <v/>
      </c>
      <c r="M181" s="49" t="str">
        <f>_xlfn.IFNA(VLOOKUP(B181,RTK!$M$67:$P$76,3,FALSE),"")</f>
        <v/>
      </c>
      <c r="N181" s="49" t="str">
        <f>_xlfn.IFNA(VLOOKUP(B181,BKV!$N$70:$Q$107,3,FALSE),"")</f>
        <v/>
      </c>
      <c r="O181" s="49" t="str">
        <f>_xlfn.IFNA(VLOOKUP(B181,BLV!$N$67:$P$102,3,FALSE),"")</f>
        <v/>
      </c>
      <c r="P181" s="49" t="str">
        <f>_xlfn.IFNA(VLOOKUP(B181,'Khr168'!$N$62:$Q$77,3,FALSE),"")</f>
        <v/>
      </c>
      <c r="Q181" s="49">
        <f>_xlfn.IFNA(VLOOKUP(B181,ASL!$N$68:$Q$101,3,FALSE),"")</f>
        <v>180000</v>
      </c>
      <c r="R181" s="49" t="str">
        <f>_xlfn.IFNA(VLOOKUP(B181,'99cash'!$O$61:$R$82,3,FALSE),"")</f>
        <v/>
      </c>
      <c r="S181" s="49" t="str">
        <f>_xlfn.IFNA(VLOOKUP(B181,KTL!$N$72:$Q$107,3,FALSE),"")</f>
        <v/>
      </c>
      <c r="T181" s="49" t="str">
        <f>_xlfn.IFNA(VLOOKUP(B181,SLG!$N$66:$Q$93,3,FALSE),"")</f>
        <v/>
      </c>
      <c r="U181" s="49" t="str">
        <f>_xlfn.IFNA(VLOOKUP(B181,SST!$N$68:$Q$107,3,FALSE),"")</f>
        <v/>
      </c>
      <c r="V181" s="49">
        <f>_xlfn.IFNA(VLOOKUP(B181,'ASY168'!$N$60:$Q$85,3,FALSE),"")</f>
        <v>20000</v>
      </c>
      <c r="W181" s="50" t="str">
        <f>_xlfn.IFNA(VLOOKUP(B181,HO!$N$77:$Q$113,3,FALSE),"")</f>
        <v/>
      </c>
    </row>
    <row r="182" spans="2:23" s="46" customFormat="1" outlineLevel="2">
      <c r="B182" s="67">
        <v>633111109</v>
      </c>
      <c r="C182" s="68" t="s">
        <v>153</v>
      </c>
      <c r="D182" s="64">
        <f t="shared" si="12"/>
        <v>0</v>
      </c>
      <c r="E182" s="57" t="str">
        <f>_xlfn.IFNA(VLOOKUP(B182,MPT!$N$69:$P$103,3,FALSE),"")</f>
        <v/>
      </c>
      <c r="F182" s="57" t="str">
        <f>_xlfn.IFNA(VLOOKUP(B182,CHB!$N$71:$Q$91,3,FALSE),"")</f>
        <v/>
      </c>
      <c r="G182" s="57" t="str">
        <f>_xlfn.IFNA(VLOOKUP(B182,SNK!$N$71:$Q$104,3,FALSE),"")</f>
        <v/>
      </c>
      <c r="H182" s="57" t="str">
        <f>_xlfn.IFNA(VLOOKUP(B182,STR!$N$69:$Q$97,3,FALSE),"")</f>
        <v/>
      </c>
      <c r="I182" s="57" t="str">
        <f>_xlfn.IFNA(VLOOKUP(B182,KPC!$N$74:$P$104,3,FALSE),"")</f>
        <v/>
      </c>
      <c r="J182" s="57" t="str">
        <f>_xlfn.IFNA(VLOOKUP(B182,SNL!$N$71:$Q$103,3,FALSE),"")</f>
        <v/>
      </c>
      <c r="K182" s="57" t="str">
        <f>_xlfn.IFNA(VLOOKUP(B182,PTR!$N$70:$Q$105,3,FALSE),"")</f>
        <v/>
      </c>
      <c r="L182" s="57" t="str">
        <f>_xlfn.IFNA(VLOOKUP(B182,STG!$O$76:$R$115,3,FALSE),"")</f>
        <v/>
      </c>
      <c r="M182" s="57" t="str">
        <f>_xlfn.IFNA(VLOOKUP(B182,RTK!$M$67:$P$76,3,FALSE),"")</f>
        <v/>
      </c>
      <c r="N182" s="57" t="str">
        <f>_xlfn.IFNA(VLOOKUP(B182,BKV!$N$70:$Q$107,3,FALSE),"")</f>
        <v/>
      </c>
      <c r="O182" s="57" t="str">
        <f>_xlfn.IFNA(VLOOKUP(B182,BLV!$N$67:$P$102,3,FALSE),"")</f>
        <v/>
      </c>
      <c r="P182" s="57" t="str">
        <f>_xlfn.IFNA(VLOOKUP(B182,'Khr168'!$N$62:$Q$77,3,FALSE),"")</f>
        <v/>
      </c>
      <c r="Q182" s="57" t="str">
        <f>_xlfn.IFNA(VLOOKUP(B182,ASL!$N$68:$Q$101,3,FALSE),"")</f>
        <v/>
      </c>
      <c r="R182" s="57" t="str">
        <f>_xlfn.IFNA(VLOOKUP(B182,'99cash'!$O$61:$R$82,3,FALSE),"")</f>
        <v/>
      </c>
      <c r="S182" s="57" t="str">
        <f>_xlfn.IFNA(VLOOKUP(B182,KTL!$N$72:$Q$107,3,FALSE),"")</f>
        <v/>
      </c>
      <c r="T182" s="57" t="str">
        <f>_xlfn.IFNA(VLOOKUP(B182,SLG!$N$66:$Q$93,3,FALSE),"")</f>
        <v/>
      </c>
      <c r="U182" s="57" t="str">
        <f>_xlfn.IFNA(VLOOKUP(B182,SST!$N$68:$Q$107,3,FALSE),"")</f>
        <v/>
      </c>
      <c r="V182" s="57" t="str">
        <f>_xlfn.IFNA(VLOOKUP(B182,'ASY168'!$N$60:$Q$85,3,FALSE),"")</f>
        <v/>
      </c>
      <c r="W182" s="58" t="str">
        <f>_xlfn.IFNA(VLOOKUP(B182,HO!$N$77:$Q$113,3,FALSE),"")</f>
        <v/>
      </c>
    </row>
    <row r="183" spans="2:23" s="46" customFormat="1" outlineLevel="2">
      <c r="B183" s="67">
        <v>631111105</v>
      </c>
      <c r="C183" s="68" t="s">
        <v>133</v>
      </c>
      <c r="D183" s="64">
        <f t="shared" ref="D183:D199" si="13">SUM(E183:W183)</f>
        <v>2000800</v>
      </c>
      <c r="E183" s="49">
        <f>_xlfn.IFNA(VLOOKUP(B183,MPT!$N$69:$P$103,3,FALSE),"")</f>
        <v>80700</v>
      </c>
      <c r="F183" s="49">
        <f>_xlfn.IFNA(VLOOKUP(B183,CHB!$N$71:$Q$91,3,FALSE),"")</f>
        <v>79100</v>
      </c>
      <c r="G183" s="49">
        <f>_xlfn.IFNA(VLOOKUP(B183,SNK!$N$71:$Q$104,3,FALSE),"")</f>
        <v>110400</v>
      </c>
      <c r="H183" s="49">
        <f>_xlfn.IFNA(VLOOKUP(B183,STR!$N$69:$Q$97,3,FALSE),"")</f>
        <v>184100</v>
      </c>
      <c r="I183" s="49">
        <f>_xlfn.IFNA(VLOOKUP(B183,KPC!$N$74:$P$104,3,FALSE),"")</f>
        <v>165000</v>
      </c>
      <c r="J183" s="49">
        <f>_xlfn.IFNA(VLOOKUP(B183,SNL!$N$71:$Q$103,3,FALSE),"")</f>
        <v>112800</v>
      </c>
      <c r="K183" s="49">
        <f>_xlfn.IFNA(VLOOKUP(B183,PTR!$N$70:$Q$105,3,FALSE),"")</f>
        <v>118900</v>
      </c>
      <c r="L183" s="49">
        <f>_xlfn.IFNA(VLOOKUP(B183,STG!$O$76:$R$115,3,FALSE),"")</f>
        <v>108900</v>
      </c>
      <c r="M183" s="49" t="str">
        <f>_xlfn.IFNA(VLOOKUP(B183,RTK!$M$67:$P$76,3,FALSE),"")</f>
        <v/>
      </c>
      <c r="N183" s="49">
        <f>_xlfn.IFNA(VLOOKUP(B183,BKV!$N$70:$Q$107,3,FALSE),"")</f>
        <v>184100</v>
      </c>
      <c r="O183" s="49">
        <f>_xlfn.IFNA(VLOOKUP(B183,BLV!$N$67:$P$102,3,FALSE),"")</f>
        <v>89400</v>
      </c>
      <c r="P183" s="49">
        <f>_xlfn.IFNA(VLOOKUP(B183,'Khr168'!$N$62:$Q$77,3,FALSE),"")</f>
        <v>83300</v>
      </c>
      <c r="Q183" s="49">
        <f>_xlfn.IFNA(VLOOKUP(B183,ASL!$N$68:$Q$101,3,FALSE),"")</f>
        <v>211500</v>
      </c>
      <c r="R183" s="49">
        <f>_xlfn.IFNA(VLOOKUP(B183,'99cash'!$O$61:$R$82,3,FALSE),"")</f>
        <v>63300</v>
      </c>
      <c r="S183" s="49">
        <f>_xlfn.IFNA(VLOOKUP(B183,KTL!$N$72:$Q$107,3,FALSE),"")</f>
        <v>161300</v>
      </c>
      <c r="T183" s="49">
        <f>_xlfn.IFNA(VLOOKUP(B183,SLG!$N$66:$Q$93,3,FALSE),"")</f>
        <v>80100</v>
      </c>
      <c r="U183" s="49">
        <f>_xlfn.IFNA(VLOOKUP(B183,SST!$N$68:$Q$107,3,FALSE),"")</f>
        <v>74700</v>
      </c>
      <c r="V183" s="49">
        <f>_xlfn.IFNA(VLOOKUP(B183,'ASY168'!$N$60:$Q$85,3,FALSE),"")</f>
        <v>93200</v>
      </c>
      <c r="W183" s="50" t="str">
        <f>_xlfn.IFNA(VLOOKUP(B183,HO!$N$77:$Q$113,3,FALSE),"")</f>
        <v/>
      </c>
    </row>
    <row r="184" spans="2:23" s="46" customFormat="1" outlineLevel="2">
      <c r="B184" s="67">
        <v>631111107</v>
      </c>
      <c r="C184" s="68" t="s">
        <v>152</v>
      </c>
      <c r="D184" s="64">
        <f t="shared" si="13"/>
        <v>80000</v>
      </c>
      <c r="E184" s="57" t="str">
        <f>_xlfn.IFNA(VLOOKUP(B184,MPT!$N$69:$P$103,3,FALSE),"")</f>
        <v/>
      </c>
      <c r="F184" s="57" t="str">
        <f>_xlfn.IFNA(VLOOKUP(B184,CHB!$N$71:$Q$91,3,FALSE),"")</f>
        <v/>
      </c>
      <c r="G184" s="57" t="str">
        <f>_xlfn.IFNA(VLOOKUP(B184,SNK!$N$71:$Q$104,3,FALSE),"")</f>
        <v/>
      </c>
      <c r="H184" s="57" t="str">
        <f>_xlfn.IFNA(VLOOKUP(B184,STR!$N$69:$Q$97,3,FALSE),"")</f>
        <v/>
      </c>
      <c r="I184" s="57" t="str">
        <f>_xlfn.IFNA(VLOOKUP(B184,KPC!$N$74:$P$104,3,FALSE),"")</f>
        <v/>
      </c>
      <c r="J184" s="57" t="str">
        <f>_xlfn.IFNA(VLOOKUP(B184,SNL!$N$71:$Q$103,3,FALSE),"")</f>
        <v/>
      </c>
      <c r="K184" s="57" t="str">
        <f>_xlfn.IFNA(VLOOKUP(B184,PTR!$N$70:$Q$105,3,FALSE),"")</f>
        <v/>
      </c>
      <c r="L184" s="57" t="str">
        <f>_xlfn.IFNA(VLOOKUP(B184,STG!$O$76:$R$115,3,FALSE),"")</f>
        <v/>
      </c>
      <c r="M184" s="57" t="str">
        <f>_xlfn.IFNA(VLOOKUP(B184,RTK!$M$67:$P$76,3,FALSE),"")</f>
        <v/>
      </c>
      <c r="N184" s="57" t="str">
        <f>_xlfn.IFNA(VLOOKUP(B184,BKV!$N$70:$Q$107,3,FALSE),"")</f>
        <v/>
      </c>
      <c r="O184" s="57" t="str">
        <f>_xlfn.IFNA(VLOOKUP(B184,BLV!$N$67:$P$102,3,FALSE),"")</f>
        <v/>
      </c>
      <c r="P184" s="57" t="str">
        <f>_xlfn.IFNA(VLOOKUP(B184,'Khr168'!$N$62:$Q$77,3,FALSE),"")</f>
        <v/>
      </c>
      <c r="Q184" s="57" t="str">
        <f>_xlfn.IFNA(VLOOKUP(B184,ASL!$N$68:$Q$101,3,FALSE),"")</f>
        <v/>
      </c>
      <c r="R184" s="57" t="str">
        <f>_xlfn.IFNA(VLOOKUP(B184,'99cash'!$O$61:$R$82,3,FALSE),"")</f>
        <v/>
      </c>
      <c r="S184" s="57" t="str">
        <f>_xlfn.IFNA(VLOOKUP(B184,KTL!$N$72:$Q$107,3,FALSE),"")</f>
        <v/>
      </c>
      <c r="T184" s="57" t="str">
        <f>_xlfn.IFNA(VLOOKUP(B184,SLG!$N$66:$Q$93,3,FALSE),"")</f>
        <v/>
      </c>
      <c r="U184" s="57">
        <f>_xlfn.IFNA(VLOOKUP(B184,SST!$N$68:$Q$107,3,FALSE),"")</f>
        <v>80000</v>
      </c>
      <c r="V184" s="57" t="str">
        <f>_xlfn.IFNA(VLOOKUP(B184,'ASY168'!$N$60:$Q$85,3,FALSE),"")</f>
        <v/>
      </c>
      <c r="W184" s="58" t="str">
        <f>_xlfn.IFNA(VLOOKUP(B184,HO!$N$77:$Q$113,3,FALSE),"")</f>
        <v/>
      </c>
    </row>
    <row r="185" spans="2:23" s="46" customFormat="1" outlineLevel="2">
      <c r="B185" s="67">
        <v>631111101</v>
      </c>
      <c r="C185" s="68" t="s">
        <v>121</v>
      </c>
      <c r="D185" s="64">
        <f t="shared" si="13"/>
        <v>123837900</v>
      </c>
      <c r="E185" s="49">
        <f>_xlfn.IFNA(VLOOKUP(B185,MPT!$N$69:$P$103,3,FALSE),"")</f>
        <v>5668000</v>
      </c>
      <c r="F185" s="49">
        <f>_xlfn.IFNA(VLOOKUP(B185,CHB!$N$71:$Q$91,3,FALSE),"")</f>
        <v>5301600</v>
      </c>
      <c r="G185" s="49">
        <f>_xlfn.IFNA(VLOOKUP(B185,SNK!$N$71:$Q$104,3,FALSE),"")</f>
        <v>6598200</v>
      </c>
      <c r="H185" s="49">
        <f>_xlfn.IFNA(VLOOKUP(B185,STR!$N$69:$Q$97,3,FALSE),"")</f>
        <v>11046500</v>
      </c>
      <c r="I185" s="49">
        <f>_xlfn.IFNA(VLOOKUP(B185,KPC!$N$74:$P$104,3,FALSE),"")</f>
        <v>9903100</v>
      </c>
      <c r="J185" s="49">
        <f>_xlfn.IFNA(VLOOKUP(B185,SNL!$N$71:$Q$103,3,FALSE),"")</f>
        <v>7172300</v>
      </c>
      <c r="K185" s="49">
        <f>_xlfn.IFNA(VLOOKUP(B185,PTR!$N$70:$Q$105,3,FALSE),"")</f>
        <v>7134900</v>
      </c>
      <c r="L185" s="49">
        <f>_xlfn.IFNA(VLOOKUP(B185,STG!$O$76:$R$115,3,FALSE),"")</f>
        <v>6532400</v>
      </c>
      <c r="M185" s="49" t="str">
        <f>_xlfn.IFNA(VLOOKUP(B185,RTK!$M$67:$P$76,3,FALSE),"")</f>
        <v/>
      </c>
      <c r="N185" s="49">
        <f>_xlfn.IFNA(VLOOKUP(B185,BKV!$N$70:$Q$107,3,FALSE),"")</f>
        <v>10936500</v>
      </c>
      <c r="O185" s="49">
        <f>_xlfn.IFNA(VLOOKUP(B185,BLV!$N$67:$P$102,3,FALSE),"")</f>
        <v>7184300</v>
      </c>
      <c r="P185" s="49">
        <f>_xlfn.IFNA(VLOOKUP(B185,'Khr168'!$N$62:$Q$77,3,FALSE),"")</f>
        <v>5000000</v>
      </c>
      <c r="Q185" s="49">
        <f>_xlfn.IFNA(VLOOKUP(B185,ASL!$N$68:$Q$101,3,FALSE),"")</f>
        <v>12607200</v>
      </c>
      <c r="R185" s="49">
        <f>_xlfn.IFNA(VLOOKUP(B185,'99cash'!$O$61:$R$82,3,FALSE),"")</f>
        <v>3800000</v>
      </c>
      <c r="S185" s="49">
        <f>_xlfn.IFNA(VLOOKUP(B185,KTL!$N$72:$Q$107,3,FALSE),"")</f>
        <v>9683200</v>
      </c>
      <c r="T185" s="49">
        <f>_xlfn.IFNA(VLOOKUP(B185,SLG!$N$66:$Q$93,3,FALSE),"")</f>
        <v>5098900</v>
      </c>
      <c r="U185" s="49">
        <f>_xlfn.IFNA(VLOOKUP(B185,SST!$N$68:$Q$107,3,FALSE),"")</f>
        <v>4580800</v>
      </c>
      <c r="V185" s="49">
        <f>_xlfn.IFNA(VLOOKUP(B185,'ASY168'!$N$60:$Q$85,3,FALSE),"")</f>
        <v>5590000</v>
      </c>
      <c r="W185" s="50" t="str">
        <f>_xlfn.IFNA(VLOOKUP(B185,HO!$N$77:$Q$113,3,FALSE),"")</f>
        <v/>
      </c>
    </row>
    <row r="186" spans="2:23" s="46" customFormat="1" outlineLevel="2">
      <c r="B186" s="67">
        <v>645212103</v>
      </c>
      <c r="C186" s="68" t="s">
        <v>135</v>
      </c>
      <c r="D186" s="64">
        <f t="shared" si="13"/>
        <v>10000</v>
      </c>
      <c r="E186" s="57">
        <f>_xlfn.IFNA(VLOOKUP(B186,MPT!$N$69:$P$103,3,FALSE),"")</f>
        <v>10000</v>
      </c>
      <c r="F186" s="57" t="str">
        <f>_xlfn.IFNA(VLOOKUP(B186,CHB!$N$71:$Q$91,3,FALSE),"")</f>
        <v/>
      </c>
      <c r="G186" s="57" t="str">
        <f>_xlfn.IFNA(VLOOKUP(B186,SNK!$N$71:$Q$104,3,FALSE),"")</f>
        <v/>
      </c>
      <c r="H186" s="57" t="str">
        <f>_xlfn.IFNA(VLOOKUP(B186,STR!$N$69:$Q$97,3,FALSE),"")</f>
        <v/>
      </c>
      <c r="I186" s="57" t="str">
        <f>_xlfn.IFNA(VLOOKUP(B186,KPC!$N$74:$P$104,3,FALSE),"")</f>
        <v/>
      </c>
      <c r="J186" s="57" t="str">
        <f>_xlfn.IFNA(VLOOKUP(B186,SNL!$N$71:$Q$103,3,FALSE),"")</f>
        <v/>
      </c>
      <c r="K186" s="57" t="str">
        <f>_xlfn.IFNA(VLOOKUP(B186,PTR!$N$70:$Q$105,3,FALSE),"")</f>
        <v/>
      </c>
      <c r="L186" s="57" t="str">
        <f>_xlfn.IFNA(VLOOKUP(B186,STG!$O$76:$R$115,3,FALSE),"")</f>
        <v/>
      </c>
      <c r="M186" s="57" t="str">
        <f>_xlfn.IFNA(VLOOKUP(B186,RTK!$M$67:$P$76,3,FALSE),"")</f>
        <v/>
      </c>
      <c r="N186" s="57" t="str">
        <f>_xlfn.IFNA(VLOOKUP(B186,BKV!$N$70:$Q$107,3,FALSE),"")</f>
        <v/>
      </c>
      <c r="O186" s="57" t="str">
        <f>_xlfn.IFNA(VLOOKUP(B186,BLV!$N$67:$P$102,3,FALSE),"")</f>
        <v/>
      </c>
      <c r="P186" s="57" t="str">
        <f>_xlfn.IFNA(VLOOKUP(B186,'Khr168'!$N$62:$Q$77,3,FALSE),"")</f>
        <v/>
      </c>
      <c r="Q186" s="57" t="str">
        <f>_xlfn.IFNA(VLOOKUP(B186,ASL!$N$68:$Q$101,3,FALSE),"")</f>
        <v/>
      </c>
      <c r="R186" s="57" t="str">
        <f>_xlfn.IFNA(VLOOKUP(B186,'99cash'!$O$61:$R$82,3,FALSE),"")</f>
        <v/>
      </c>
      <c r="S186" s="57" t="str">
        <f>_xlfn.IFNA(VLOOKUP(B186,KTL!$N$72:$Q$107,3,FALSE),"")</f>
        <v/>
      </c>
      <c r="T186" s="57" t="str">
        <f>_xlfn.IFNA(VLOOKUP(B186,SLG!$N$66:$Q$93,3,FALSE),"")</f>
        <v/>
      </c>
      <c r="U186" s="57" t="str">
        <f>_xlfn.IFNA(VLOOKUP(B186,SST!$N$68:$Q$107,3,FALSE),"")</f>
        <v/>
      </c>
      <c r="V186" s="57" t="str">
        <f>_xlfn.IFNA(VLOOKUP(B186,'ASY168'!$N$60:$Q$85,3,FALSE),"")</f>
        <v/>
      </c>
      <c r="W186" s="58" t="str">
        <f>_xlfn.IFNA(VLOOKUP(B186,HO!$N$77:$Q$113,3,FALSE),"")</f>
        <v/>
      </c>
    </row>
    <row r="187" spans="2:23" s="46" customFormat="1" outlineLevel="2">
      <c r="B187" s="67">
        <v>637111101</v>
      </c>
      <c r="C187" s="68" t="s">
        <v>146</v>
      </c>
      <c r="D187" s="64">
        <f t="shared" si="13"/>
        <v>261000</v>
      </c>
      <c r="E187" s="49">
        <f>_xlfn.IFNA(VLOOKUP(B187,MPT!$N$69:$P$103,3,FALSE),"")</f>
        <v>60000</v>
      </c>
      <c r="F187" s="49" t="str">
        <f>_xlfn.IFNA(VLOOKUP(B187,CHB!$N$71:$Q$91,3,FALSE),"")</f>
        <v/>
      </c>
      <c r="G187" s="49">
        <f>_xlfn.IFNA(VLOOKUP(B187,SNK!$N$71:$Q$104,3,FALSE),"")</f>
        <v>24000</v>
      </c>
      <c r="H187" s="49">
        <f>_xlfn.IFNA(VLOOKUP(B187,STR!$N$69:$Q$97,3,FALSE),"")</f>
        <v>24000</v>
      </c>
      <c r="I187" s="49">
        <f>_xlfn.IFNA(VLOOKUP(B187,KPC!$N$74:$P$104,3,FALSE),"")</f>
        <v>78000</v>
      </c>
      <c r="J187" s="49">
        <f>_xlfn.IFNA(VLOOKUP(B187,SNL!$N$71:$Q$103,3,FALSE),"")</f>
        <v>30000</v>
      </c>
      <c r="K187" s="49">
        <f>_xlfn.IFNA(VLOOKUP(B187,PTR!$N$70:$Q$105,3,FALSE),"")</f>
        <v>17000</v>
      </c>
      <c r="L187" s="49">
        <f>_xlfn.IFNA(VLOOKUP(B187,STG!$O$76:$R$115,3,FALSE),"")</f>
        <v>15000</v>
      </c>
      <c r="M187" s="49" t="str">
        <f>_xlfn.IFNA(VLOOKUP(B187,RTK!$M$67:$P$76,3,FALSE),"")</f>
        <v/>
      </c>
      <c r="N187" s="49" t="str">
        <f>_xlfn.IFNA(VLOOKUP(B187,BKV!$N$70:$Q$107,3,FALSE),"")</f>
        <v/>
      </c>
      <c r="O187" s="49" t="str">
        <f>_xlfn.IFNA(VLOOKUP(B187,BLV!$N$67:$P$102,3,FALSE),"")</f>
        <v/>
      </c>
      <c r="P187" s="49" t="str">
        <f>_xlfn.IFNA(VLOOKUP(B187,'Khr168'!$N$62:$Q$77,3,FALSE),"")</f>
        <v/>
      </c>
      <c r="Q187" s="49" t="str">
        <f>_xlfn.IFNA(VLOOKUP(B187,ASL!$N$68:$Q$101,3,FALSE),"")</f>
        <v/>
      </c>
      <c r="R187" s="49" t="str">
        <f>_xlfn.IFNA(VLOOKUP(B187,'99cash'!$O$61:$R$82,3,FALSE),"")</f>
        <v/>
      </c>
      <c r="S187" s="49" t="str">
        <f>_xlfn.IFNA(VLOOKUP(B187,KTL!$N$72:$Q$107,3,FALSE),"")</f>
        <v/>
      </c>
      <c r="T187" s="49" t="str">
        <f>_xlfn.IFNA(VLOOKUP(B187,SLG!$N$66:$Q$93,3,FALSE),"")</f>
        <v/>
      </c>
      <c r="U187" s="49">
        <f>_xlfn.IFNA(VLOOKUP(B187,SST!$N$68:$Q$107,3,FALSE),"")</f>
        <v>13000</v>
      </c>
      <c r="V187" s="49" t="str">
        <f>_xlfn.IFNA(VLOOKUP(B187,'ASY168'!$N$60:$Q$85,3,FALSE),"")</f>
        <v/>
      </c>
      <c r="W187" s="50" t="str">
        <f>_xlfn.IFNA(VLOOKUP(B187,HO!$N$77:$Q$113,3,FALSE),"")</f>
        <v/>
      </c>
    </row>
    <row r="188" spans="2:23" s="46" customFormat="1" outlineLevel="2">
      <c r="B188" s="67">
        <v>637111102</v>
      </c>
      <c r="C188" s="68" t="s">
        <v>151</v>
      </c>
      <c r="D188" s="64">
        <f t="shared" si="13"/>
        <v>268500</v>
      </c>
      <c r="E188" s="57" t="str">
        <f>_xlfn.IFNA(VLOOKUP(B188,MPT!$N$69:$P$103,3,FALSE),"")</f>
        <v/>
      </c>
      <c r="F188" s="57" t="str">
        <f>_xlfn.IFNA(VLOOKUP(B188,CHB!$N$71:$Q$91,3,FALSE),"")</f>
        <v/>
      </c>
      <c r="G188" s="57">
        <f>_xlfn.IFNA(VLOOKUP(B188,SNK!$N$71:$Q$104,3,FALSE),"")</f>
        <v>20000</v>
      </c>
      <c r="H188" s="57">
        <f>_xlfn.IFNA(VLOOKUP(B188,STR!$N$69:$Q$97,3,FALSE),"")</f>
        <v>30000</v>
      </c>
      <c r="I188" s="57" t="str">
        <f>_xlfn.IFNA(VLOOKUP(B188,KPC!$N$74:$P$104,3,FALSE),"")</f>
        <v/>
      </c>
      <c r="J188" s="57" t="str">
        <f>_xlfn.IFNA(VLOOKUP(B188,SNL!$N$71:$Q$103,3,FALSE),"")</f>
        <v/>
      </c>
      <c r="K188" s="57" t="str">
        <f>_xlfn.IFNA(VLOOKUP(B188,PTR!$N$70:$Q$105,3,FALSE),"")</f>
        <v/>
      </c>
      <c r="L188" s="57" t="str">
        <f>_xlfn.IFNA(VLOOKUP(B188,STG!$O$76:$R$115,3,FALSE),"")</f>
        <v/>
      </c>
      <c r="M188" s="57" t="str">
        <f>_xlfn.IFNA(VLOOKUP(B188,RTK!$M$67:$P$76,3,FALSE),"")</f>
        <v/>
      </c>
      <c r="N188" s="57">
        <f>_xlfn.IFNA(VLOOKUP(B188,BKV!$N$70:$Q$107,3,FALSE),"")</f>
        <v>20000</v>
      </c>
      <c r="O188" s="57">
        <f>_xlfn.IFNA(VLOOKUP(B188,BLV!$N$67:$P$102,3,FALSE),"")</f>
        <v>15000</v>
      </c>
      <c r="P188" s="57" t="str">
        <f>_xlfn.IFNA(VLOOKUP(B188,'Khr168'!$N$62:$Q$77,3,FALSE),"")</f>
        <v/>
      </c>
      <c r="Q188" s="57">
        <f>_xlfn.IFNA(VLOOKUP(B188,ASL!$N$68:$Q$101,3,FALSE),"")</f>
        <v>20000</v>
      </c>
      <c r="R188" s="57" t="str">
        <f>_xlfn.IFNA(VLOOKUP(B188,'99cash'!$O$61:$R$82,3,FALSE),"")</f>
        <v/>
      </c>
      <c r="S188" s="57">
        <f>_xlfn.IFNA(VLOOKUP(B188,KTL!$N$72:$Q$107,3,FALSE),"")</f>
        <v>61500</v>
      </c>
      <c r="T188" s="57">
        <f>_xlfn.IFNA(VLOOKUP(B188,SLG!$N$66:$Q$93,3,FALSE),"")</f>
        <v>82000</v>
      </c>
      <c r="U188" s="57">
        <f>_xlfn.IFNA(VLOOKUP(B188,SST!$N$68:$Q$107,3,FALSE),"")</f>
        <v>20000</v>
      </c>
      <c r="V188" s="57" t="str">
        <f>_xlfn.IFNA(VLOOKUP(B188,'ASY168'!$N$60:$Q$85,3,FALSE),"")</f>
        <v/>
      </c>
      <c r="W188" s="58" t="str">
        <f>_xlfn.IFNA(VLOOKUP(B188,HO!$N$77:$Q$113,3,FALSE),"")</f>
        <v/>
      </c>
    </row>
    <row r="189" spans="2:23" s="46" customFormat="1" outlineLevel="2">
      <c r="B189" s="67">
        <v>637111103</v>
      </c>
      <c r="C189" s="68" t="s">
        <v>143</v>
      </c>
      <c r="D189" s="64">
        <f t="shared" si="13"/>
        <v>100500</v>
      </c>
      <c r="E189" s="49">
        <f>_xlfn.IFNA(VLOOKUP(B189,MPT!$N$69:$P$103,3,FALSE),"")</f>
        <v>26000</v>
      </c>
      <c r="F189" s="49" t="str">
        <f>_xlfn.IFNA(VLOOKUP(B189,CHB!$N$71:$Q$91,3,FALSE),"")</f>
        <v/>
      </c>
      <c r="G189" s="49">
        <f>_xlfn.IFNA(VLOOKUP(B189,SNK!$N$71:$Q$104,3,FALSE),"")</f>
        <v>13000</v>
      </c>
      <c r="H189" s="49" t="str">
        <f>_xlfn.IFNA(VLOOKUP(B189,STR!$N$69:$Q$97,3,FALSE),"")</f>
        <v/>
      </c>
      <c r="I189" s="49" t="str">
        <f>_xlfn.IFNA(VLOOKUP(B189,KPC!$N$74:$P$104,3,FALSE),"")</f>
        <v/>
      </c>
      <c r="J189" s="49" t="str">
        <f>_xlfn.IFNA(VLOOKUP(B189,SNL!$N$71:$Q$103,3,FALSE),"")</f>
        <v/>
      </c>
      <c r="K189" s="49" t="str">
        <f>_xlfn.IFNA(VLOOKUP(B189,PTR!$N$70:$Q$105,3,FALSE),"")</f>
        <v/>
      </c>
      <c r="L189" s="49">
        <f>_xlfn.IFNA(VLOOKUP(B189,STG!$O$76:$R$115,3,FALSE),"")</f>
        <v>36500</v>
      </c>
      <c r="M189" s="49" t="str">
        <f>_xlfn.IFNA(VLOOKUP(B189,RTK!$M$67:$P$76,3,FALSE),"")</f>
        <v/>
      </c>
      <c r="N189" s="49" t="str">
        <f>_xlfn.IFNA(VLOOKUP(B189,BKV!$N$70:$Q$107,3,FALSE),"")</f>
        <v/>
      </c>
      <c r="O189" s="49" t="str">
        <f>_xlfn.IFNA(VLOOKUP(B189,BLV!$N$67:$P$102,3,FALSE),"")</f>
        <v/>
      </c>
      <c r="P189" s="49" t="str">
        <f>_xlfn.IFNA(VLOOKUP(B189,'Khr168'!$N$62:$Q$77,3,FALSE),"")</f>
        <v/>
      </c>
      <c r="Q189" s="49" t="str">
        <f>_xlfn.IFNA(VLOOKUP(B189,ASL!$N$68:$Q$101,3,FALSE),"")</f>
        <v/>
      </c>
      <c r="R189" s="49" t="str">
        <f>_xlfn.IFNA(VLOOKUP(B189,'99cash'!$O$61:$R$82,3,FALSE),"")</f>
        <v/>
      </c>
      <c r="S189" s="49">
        <f>_xlfn.IFNA(VLOOKUP(B189,KTL!$N$72:$Q$107,3,FALSE),"")</f>
        <v>11000</v>
      </c>
      <c r="T189" s="49" t="str">
        <f>_xlfn.IFNA(VLOOKUP(B189,SLG!$N$66:$Q$93,3,FALSE),"")</f>
        <v/>
      </c>
      <c r="U189" s="49">
        <f>_xlfn.IFNA(VLOOKUP(B189,SST!$N$68:$Q$107,3,FALSE),"")</f>
        <v>3000</v>
      </c>
      <c r="V189" s="49" t="str">
        <f>_xlfn.IFNA(VLOOKUP(B189,'ASY168'!$N$60:$Q$85,3,FALSE),"")</f>
        <v/>
      </c>
      <c r="W189" s="50">
        <f>_xlfn.IFNA(VLOOKUP(B189,HO!$N$77:$Q$113,3,FALSE),"")</f>
        <v>11000</v>
      </c>
    </row>
    <row r="190" spans="2:23" s="46" customFormat="1" outlineLevel="2">
      <c r="B190" s="67">
        <v>637111106</v>
      </c>
      <c r="C190" s="68" t="s">
        <v>124</v>
      </c>
      <c r="D190" s="64">
        <f t="shared" si="13"/>
        <v>43000</v>
      </c>
      <c r="E190" s="57">
        <f>_xlfn.IFNA(VLOOKUP(B190,MPT!$N$69:$P$103,3,FALSE),"")</f>
        <v>28000</v>
      </c>
      <c r="F190" s="57" t="str">
        <f>_xlfn.IFNA(VLOOKUP(B190,CHB!$N$71:$Q$91,3,FALSE),"")</f>
        <v/>
      </c>
      <c r="G190" s="57" t="str">
        <f>_xlfn.IFNA(VLOOKUP(B190,SNK!$N$71:$Q$104,3,FALSE),"")</f>
        <v/>
      </c>
      <c r="H190" s="57" t="str">
        <f>_xlfn.IFNA(VLOOKUP(B190,STR!$N$69:$Q$97,3,FALSE),"")</f>
        <v/>
      </c>
      <c r="I190" s="57">
        <f>_xlfn.IFNA(VLOOKUP(B190,KPC!$N$74:$P$104,3,FALSE),"")</f>
        <v>15000</v>
      </c>
      <c r="J190" s="57" t="str">
        <f>_xlfn.IFNA(VLOOKUP(B190,SNL!$N$71:$Q$103,3,FALSE),"")</f>
        <v/>
      </c>
      <c r="K190" s="57" t="str">
        <f>_xlfn.IFNA(VLOOKUP(B190,PTR!$N$70:$Q$105,3,FALSE),"")</f>
        <v/>
      </c>
      <c r="L190" s="57" t="str">
        <f>_xlfn.IFNA(VLOOKUP(B190,STG!$O$76:$R$115,3,FALSE),"")</f>
        <v/>
      </c>
      <c r="M190" s="57" t="str">
        <f>_xlfn.IFNA(VLOOKUP(B190,RTK!$M$67:$P$76,3,FALSE),"")</f>
        <v/>
      </c>
      <c r="N190" s="57" t="str">
        <f>_xlfn.IFNA(VLOOKUP(B190,BKV!$N$70:$Q$107,3,FALSE),"")</f>
        <v/>
      </c>
      <c r="O190" s="57" t="str">
        <f>_xlfn.IFNA(VLOOKUP(B190,BLV!$N$67:$P$102,3,FALSE),"")</f>
        <v/>
      </c>
      <c r="P190" s="57" t="str">
        <f>_xlfn.IFNA(VLOOKUP(B190,'Khr168'!$N$62:$Q$77,3,FALSE),"")</f>
        <v/>
      </c>
      <c r="Q190" s="57" t="str">
        <f>_xlfn.IFNA(VLOOKUP(B190,ASL!$N$68:$Q$101,3,FALSE),"")</f>
        <v/>
      </c>
      <c r="R190" s="57" t="str">
        <f>_xlfn.IFNA(VLOOKUP(B190,'99cash'!$O$61:$R$82,3,FALSE),"")</f>
        <v/>
      </c>
      <c r="S190" s="57" t="str">
        <f>_xlfn.IFNA(VLOOKUP(B190,KTL!$N$72:$Q$107,3,FALSE),"")</f>
        <v/>
      </c>
      <c r="T190" s="57" t="str">
        <f>_xlfn.IFNA(VLOOKUP(B190,SLG!$N$66:$Q$93,3,FALSE),"")</f>
        <v/>
      </c>
      <c r="U190" s="57" t="str">
        <f>_xlfn.IFNA(VLOOKUP(B190,SST!$N$68:$Q$107,3,FALSE),"")</f>
        <v/>
      </c>
      <c r="V190" s="57" t="str">
        <f>_xlfn.IFNA(VLOOKUP(B190,'ASY168'!$N$60:$Q$85,3,FALSE),"")</f>
        <v/>
      </c>
      <c r="W190" s="58" t="str">
        <f>_xlfn.IFNA(VLOOKUP(B190,HO!$N$77:$Q$113,3,FALSE),"")</f>
        <v/>
      </c>
    </row>
    <row r="191" spans="2:23" s="46" customFormat="1" outlineLevel="2">
      <c r="B191" s="67">
        <v>637111104</v>
      </c>
      <c r="C191" s="68" t="s">
        <v>154</v>
      </c>
      <c r="D191" s="64">
        <f t="shared" si="13"/>
        <v>108000</v>
      </c>
      <c r="E191" s="49" t="str">
        <f>_xlfn.IFNA(VLOOKUP(B191,MPT!$N$69:$P$103,3,FALSE),"")</f>
        <v/>
      </c>
      <c r="F191" s="49" t="str">
        <f>_xlfn.IFNA(VLOOKUP(B191,CHB!$N$71:$Q$91,3,FALSE),"")</f>
        <v/>
      </c>
      <c r="G191" s="49">
        <f>_xlfn.IFNA(VLOOKUP(B191,SNK!$N$71:$Q$104,3,FALSE),"")</f>
        <v>20000</v>
      </c>
      <c r="H191" s="49">
        <f>_xlfn.IFNA(VLOOKUP(B191,STR!$N$69:$Q$97,3,FALSE),"")</f>
        <v>15000</v>
      </c>
      <c r="I191" s="49" t="str">
        <f>_xlfn.IFNA(VLOOKUP(B191,KPC!$N$74:$P$104,3,FALSE),"")</f>
        <v/>
      </c>
      <c r="J191" s="49" t="str">
        <f>_xlfn.IFNA(VLOOKUP(B191,SNL!$N$71:$Q$103,3,FALSE),"")</f>
        <v/>
      </c>
      <c r="K191" s="49" t="str">
        <f>_xlfn.IFNA(VLOOKUP(B191,PTR!$N$70:$Q$105,3,FALSE),"")</f>
        <v/>
      </c>
      <c r="L191" s="49">
        <f>_xlfn.IFNA(VLOOKUP(B191,STG!$O$76:$R$115,3,FALSE),"")</f>
        <v>20000</v>
      </c>
      <c r="M191" s="49" t="str">
        <f>_xlfn.IFNA(VLOOKUP(B191,RTK!$M$67:$P$76,3,FALSE),"")</f>
        <v/>
      </c>
      <c r="N191" s="49">
        <f>_xlfn.IFNA(VLOOKUP(B191,BKV!$N$70:$Q$107,3,FALSE),"")</f>
        <v>20000</v>
      </c>
      <c r="O191" s="49" t="str">
        <f>_xlfn.IFNA(VLOOKUP(B191,BLV!$N$67:$P$102,3,FALSE),"")</f>
        <v/>
      </c>
      <c r="P191" s="49" t="str">
        <f>_xlfn.IFNA(VLOOKUP(B191,'Khr168'!$N$62:$Q$77,3,FALSE),"")</f>
        <v/>
      </c>
      <c r="Q191" s="49">
        <f>_xlfn.IFNA(VLOOKUP(B191,ASL!$N$68:$Q$101,3,FALSE),"")</f>
        <v>10000</v>
      </c>
      <c r="R191" s="49" t="str">
        <f>_xlfn.IFNA(VLOOKUP(B191,'99cash'!$O$61:$R$82,3,FALSE),"")</f>
        <v/>
      </c>
      <c r="S191" s="49">
        <f>_xlfn.IFNA(VLOOKUP(B191,KTL!$N$72:$Q$107,3,FALSE),"")</f>
        <v>8000</v>
      </c>
      <c r="T191" s="49" t="str">
        <f>_xlfn.IFNA(VLOOKUP(B191,SLG!$N$66:$Q$93,3,FALSE),"")</f>
        <v/>
      </c>
      <c r="U191" s="49" t="str">
        <f>_xlfn.IFNA(VLOOKUP(B191,SST!$N$68:$Q$107,3,FALSE),"")</f>
        <v/>
      </c>
      <c r="V191" s="49">
        <f>_xlfn.IFNA(VLOOKUP(B191,'ASY168'!$N$60:$Q$85,3,FALSE),"")</f>
        <v>5000</v>
      </c>
      <c r="W191" s="50">
        <f>_xlfn.IFNA(VLOOKUP(B191,HO!$N$77:$Q$113,3,FALSE),"")</f>
        <v>10000</v>
      </c>
    </row>
    <row r="192" spans="2:23" s="46" customFormat="1" outlineLevel="2">
      <c r="B192" s="67">
        <v>636111103</v>
      </c>
      <c r="C192" s="68" t="s">
        <v>108</v>
      </c>
      <c r="D192" s="64">
        <f t="shared" si="13"/>
        <v>1041500</v>
      </c>
      <c r="E192" s="57" t="str">
        <f>_xlfn.IFNA(VLOOKUP(B192,MPT!$N$69:$P$103,3,FALSE),"")</f>
        <v/>
      </c>
      <c r="F192" s="57" t="str">
        <f>_xlfn.IFNA(VLOOKUP(B192,CHB!$N$71:$Q$91,3,FALSE),"")</f>
        <v/>
      </c>
      <c r="G192" s="57" t="str">
        <f>_xlfn.IFNA(VLOOKUP(B192,SNK!$N$71:$Q$104,3,FALSE),"")</f>
        <v/>
      </c>
      <c r="H192" s="57" t="str">
        <f>_xlfn.IFNA(VLOOKUP(B192,STR!$N$69:$Q$97,3,FALSE),"")</f>
        <v/>
      </c>
      <c r="I192" s="57" t="str">
        <f>_xlfn.IFNA(VLOOKUP(B192,KPC!$N$74:$P$104,3,FALSE),"")</f>
        <v/>
      </c>
      <c r="J192" s="57" t="str">
        <f>_xlfn.IFNA(VLOOKUP(B192,SNL!$N$71:$Q$103,3,FALSE),"")</f>
        <v/>
      </c>
      <c r="K192" s="57" t="str">
        <f>_xlfn.IFNA(VLOOKUP(B192,PTR!$N$70:$Q$105,3,FALSE),"")</f>
        <v/>
      </c>
      <c r="L192" s="57" t="str">
        <f>_xlfn.IFNA(VLOOKUP(B192,STG!$O$76:$R$115,3,FALSE),"")</f>
        <v/>
      </c>
      <c r="M192" s="57" t="str">
        <f>_xlfn.IFNA(VLOOKUP(B192,RTK!$M$67:$P$76,3,FALSE),"")</f>
        <v/>
      </c>
      <c r="N192" s="57" t="str">
        <f>_xlfn.IFNA(VLOOKUP(B192,BKV!$N$70:$Q$107,3,FALSE),"")</f>
        <v/>
      </c>
      <c r="O192" s="57" t="str">
        <f>_xlfn.IFNA(VLOOKUP(B192,BLV!$N$67:$P$102,3,FALSE),"")</f>
        <v/>
      </c>
      <c r="P192" s="57" t="str">
        <f>_xlfn.IFNA(VLOOKUP(B192,'Khr168'!$N$62:$Q$77,3,FALSE),"")</f>
        <v/>
      </c>
      <c r="Q192" s="57" t="str">
        <f>_xlfn.IFNA(VLOOKUP(B192,ASL!$N$68:$Q$101,3,FALSE),"")</f>
        <v/>
      </c>
      <c r="R192" s="57" t="str">
        <f>_xlfn.IFNA(VLOOKUP(B192,'99cash'!$O$61:$R$82,3,FALSE),"")</f>
        <v/>
      </c>
      <c r="S192" s="57" t="str">
        <f>_xlfn.IFNA(VLOOKUP(B192,KTL!$N$72:$Q$107,3,FALSE),"")</f>
        <v/>
      </c>
      <c r="T192" s="57" t="str">
        <f>_xlfn.IFNA(VLOOKUP(B192,SLG!$N$66:$Q$93,3,FALSE),"")</f>
        <v/>
      </c>
      <c r="U192" s="57" t="str">
        <f>_xlfn.IFNA(VLOOKUP(B192,SST!$N$68:$Q$107,3,FALSE),"")</f>
        <v/>
      </c>
      <c r="V192" s="57" t="str">
        <f>_xlfn.IFNA(VLOOKUP(B192,'ASY168'!$N$60:$Q$85,3,FALSE),"")</f>
        <v/>
      </c>
      <c r="W192" s="58">
        <f>_xlfn.IFNA(VLOOKUP(B192,HO!$N$77:$Q$113,3,FALSE),"")</f>
        <v>1041500</v>
      </c>
    </row>
    <row r="193" spans="2:23" s="46" customFormat="1" outlineLevel="2">
      <c r="B193" s="67">
        <v>636111104</v>
      </c>
      <c r="C193" s="68" t="s">
        <v>107</v>
      </c>
      <c r="D193" s="64">
        <f t="shared" si="13"/>
        <v>843000</v>
      </c>
      <c r="E193" s="49" t="str">
        <f>_xlfn.IFNA(VLOOKUP(B193,MPT!$N$69:$P$103,3,FALSE),"")</f>
        <v/>
      </c>
      <c r="F193" s="49" t="str">
        <f>_xlfn.IFNA(VLOOKUP(B193,CHB!$N$71:$Q$91,3,FALSE),"")</f>
        <v/>
      </c>
      <c r="G193" s="49" t="str">
        <f>_xlfn.IFNA(VLOOKUP(B193,SNK!$N$71:$Q$104,3,FALSE),"")</f>
        <v/>
      </c>
      <c r="H193" s="49" t="str">
        <f>_xlfn.IFNA(VLOOKUP(B193,STR!$N$69:$Q$97,3,FALSE),"")</f>
        <v/>
      </c>
      <c r="I193" s="49" t="str">
        <f>_xlfn.IFNA(VLOOKUP(B193,KPC!$N$74:$P$104,3,FALSE),"")</f>
        <v/>
      </c>
      <c r="J193" s="49" t="str">
        <f>_xlfn.IFNA(VLOOKUP(B193,SNL!$N$71:$Q$103,3,FALSE),"")</f>
        <v/>
      </c>
      <c r="K193" s="49" t="str">
        <f>_xlfn.IFNA(VLOOKUP(B193,PTR!$N$70:$Q$105,3,FALSE),"")</f>
        <v/>
      </c>
      <c r="L193" s="49" t="str">
        <f>_xlfn.IFNA(VLOOKUP(B193,STG!$O$76:$R$115,3,FALSE),"")</f>
        <v/>
      </c>
      <c r="M193" s="49" t="str">
        <f>_xlfn.IFNA(VLOOKUP(B193,RTK!$M$67:$P$76,3,FALSE),"")</f>
        <v/>
      </c>
      <c r="N193" s="49" t="str">
        <f>_xlfn.IFNA(VLOOKUP(B193,BKV!$N$70:$Q$107,3,FALSE),"")</f>
        <v/>
      </c>
      <c r="O193" s="49" t="str">
        <f>_xlfn.IFNA(VLOOKUP(B193,BLV!$N$67:$P$102,3,FALSE),"")</f>
        <v/>
      </c>
      <c r="P193" s="49" t="str">
        <f>_xlfn.IFNA(VLOOKUP(B193,'Khr168'!$N$62:$Q$77,3,FALSE),"")</f>
        <v/>
      </c>
      <c r="Q193" s="49" t="str">
        <f>_xlfn.IFNA(VLOOKUP(B193,ASL!$N$68:$Q$101,3,FALSE),"")</f>
        <v/>
      </c>
      <c r="R193" s="49" t="str">
        <f>_xlfn.IFNA(VLOOKUP(B193,'99cash'!$O$61:$R$82,3,FALSE),"")</f>
        <v/>
      </c>
      <c r="S193" s="49" t="str">
        <f>_xlfn.IFNA(VLOOKUP(B193,KTL!$N$72:$Q$107,3,FALSE),"")</f>
        <v/>
      </c>
      <c r="T193" s="49" t="str">
        <f>_xlfn.IFNA(VLOOKUP(B193,SLG!$N$66:$Q$93,3,FALSE),"")</f>
        <v/>
      </c>
      <c r="U193" s="49" t="str">
        <f>_xlfn.IFNA(VLOOKUP(B193,SST!$N$68:$Q$107,3,FALSE),"")</f>
        <v/>
      </c>
      <c r="V193" s="49" t="str">
        <f>_xlfn.IFNA(VLOOKUP(B193,'ASY168'!$N$60:$Q$85,3,FALSE),"")</f>
        <v/>
      </c>
      <c r="W193" s="50">
        <f>_xlfn.IFNA(VLOOKUP(B193,HO!$N$77:$Q$113,3,FALSE),"")</f>
        <v>843000</v>
      </c>
    </row>
    <row r="194" spans="2:23" s="46" customFormat="1" outlineLevel="2">
      <c r="B194" s="67">
        <v>633311103</v>
      </c>
      <c r="C194" s="68" t="s">
        <v>104</v>
      </c>
      <c r="D194" s="64">
        <f t="shared" si="13"/>
        <v>48500</v>
      </c>
      <c r="E194" s="57" t="str">
        <f>_xlfn.IFNA(VLOOKUP(B194,MPT!$N$69:$P$103,3,FALSE),"")</f>
        <v/>
      </c>
      <c r="F194" s="57" t="str">
        <f>_xlfn.IFNA(VLOOKUP(B194,CHB!$N$71:$Q$91,3,FALSE),"")</f>
        <v/>
      </c>
      <c r="G194" s="57">
        <f>_xlfn.IFNA(VLOOKUP(B194,SNK!$N$71:$Q$104,3,FALSE),"")</f>
        <v>7500</v>
      </c>
      <c r="H194" s="57" t="str">
        <f>_xlfn.IFNA(VLOOKUP(B194,STR!$N$69:$Q$97,3,FALSE),"")</f>
        <v/>
      </c>
      <c r="I194" s="57" t="str">
        <f>_xlfn.IFNA(VLOOKUP(B194,KPC!$N$74:$P$104,3,FALSE),"")</f>
        <v/>
      </c>
      <c r="J194" s="57" t="str">
        <f>_xlfn.IFNA(VLOOKUP(B194,SNL!$N$71:$Q$103,3,FALSE),"")</f>
        <v/>
      </c>
      <c r="K194" s="57" t="str">
        <f>_xlfn.IFNA(VLOOKUP(B194,PTR!$N$70:$Q$105,3,FALSE),"")</f>
        <v/>
      </c>
      <c r="L194" s="57">
        <f>_xlfn.IFNA(VLOOKUP(B194,STG!$O$76:$R$115,3,FALSE),"")</f>
        <v>4000</v>
      </c>
      <c r="M194" s="57" t="str">
        <f>_xlfn.IFNA(VLOOKUP(B194,RTK!$M$67:$P$76,3,FALSE),"")</f>
        <v/>
      </c>
      <c r="N194" s="57">
        <f>_xlfn.IFNA(VLOOKUP(B194,BKV!$N$70:$Q$107,3,FALSE),"")</f>
        <v>10000</v>
      </c>
      <c r="O194" s="57" t="str">
        <f>_xlfn.IFNA(VLOOKUP(B194,BLV!$N$67:$P$102,3,FALSE),"")</f>
        <v/>
      </c>
      <c r="P194" s="57" t="str">
        <f>_xlfn.IFNA(VLOOKUP(B194,'Khr168'!$N$62:$Q$77,3,FALSE),"")</f>
        <v/>
      </c>
      <c r="Q194" s="57" t="str">
        <f>_xlfn.IFNA(VLOOKUP(B194,ASL!$N$68:$Q$101,3,FALSE),"")</f>
        <v/>
      </c>
      <c r="R194" s="57" t="str">
        <f>_xlfn.IFNA(VLOOKUP(B194,'99cash'!$O$61:$R$82,3,FALSE),"")</f>
        <v/>
      </c>
      <c r="S194" s="57" t="str">
        <f>_xlfn.IFNA(VLOOKUP(B194,KTL!$N$72:$Q$107,3,FALSE),"")</f>
        <v/>
      </c>
      <c r="T194" s="57" t="str">
        <f>_xlfn.IFNA(VLOOKUP(B194,SLG!$N$66:$Q$93,3,FALSE),"")</f>
        <v/>
      </c>
      <c r="U194" s="57">
        <f>_xlfn.IFNA(VLOOKUP(B194,SST!$N$68:$Q$107,3,FALSE),"")</f>
        <v>2000</v>
      </c>
      <c r="V194" s="57">
        <f>_xlfn.IFNA(VLOOKUP(B194,'ASY168'!$N$60:$Q$85,3,FALSE),"")</f>
        <v>20000</v>
      </c>
      <c r="W194" s="58">
        <f>_xlfn.IFNA(VLOOKUP(B194,HO!$N$77:$Q$113,3,FALSE),"")</f>
        <v>5000</v>
      </c>
    </row>
    <row r="195" spans="2:23" s="46" customFormat="1" outlineLevel="2">
      <c r="B195" s="67">
        <v>633311101</v>
      </c>
      <c r="C195" s="68" t="s">
        <v>123</v>
      </c>
      <c r="D195" s="64">
        <f t="shared" si="13"/>
        <v>556500</v>
      </c>
      <c r="E195" s="49">
        <f>_xlfn.IFNA(VLOOKUP(B195,MPT!$N$69:$P$103,3,FALSE),"")</f>
        <v>1500</v>
      </c>
      <c r="F195" s="49">
        <f>_xlfn.IFNA(VLOOKUP(B195,CHB!$N$71:$Q$91,3,FALSE),"")</f>
        <v>30000</v>
      </c>
      <c r="G195" s="49">
        <f>_xlfn.IFNA(VLOOKUP(B195,SNK!$N$71:$Q$104,3,FALSE),"")</f>
        <v>32400</v>
      </c>
      <c r="H195" s="49">
        <f>_xlfn.IFNA(VLOOKUP(B195,STR!$N$69:$Q$97,3,FALSE),"")</f>
        <v>61700</v>
      </c>
      <c r="I195" s="49">
        <f>_xlfn.IFNA(VLOOKUP(B195,KPC!$N$74:$P$104,3,FALSE),"")</f>
        <v>15400</v>
      </c>
      <c r="J195" s="49">
        <f>_xlfn.IFNA(VLOOKUP(B195,SNL!$N$71:$Q$103,3,FALSE),"")</f>
        <v>55800</v>
      </c>
      <c r="K195" s="49">
        <f>_xlfn.IFNA(VLOOKUP(B195,PTR!$N$70:$Q$105,3,FALSE),"")</f>
        <v>69500</v>
      </c>
      <c r="L195" s="49">
        <f>_xlfn.IFNA(VLOOKUP(B195,STG!$O$76:$R$115,3,FALSE),"")</f>
        <v>23000</v>
      </c>
      <c r="M195" s="49" t="str">
        <f>_xlfn.IFNA(VLOOKUP(B195,RTK!$M$67:$P$76,3,FALSE),"")</f>
        <v/>
      </c>
      <c r="N195" s="49">
        <f>_xlfn.IFNA(VLOOKUP(B195,BKV!$N$70:$Q$107,3,FALSE),"")</f>
        <v>52400</v>
      </c>
      <c r="O195" s="49">
        <f>_xlfn.IFNA(VLOOKUP(B195,BLV!$N$67:$P$102,3,FALSE),"")</f>
        <v>37300</v>
      </c>
      <c r="P195" s="49" t="str">
        <f>_xlfn.IFNA(VLOOKUP(B195,'Khr168'!$N$62:$Q$77,3,FALSE),"")</f>
        <v/>
      </c>
      <c r="Q195" s="49">
        <f>_xlfn.IFNA(VLOOKUP(B195,ASL!$N$68:$Q$101,3,FALSE),"")</f>
        <v>65300</v>
      </c>
      <c r="R195" s="49" t="str">
        <f>_xlfn.IFNA(VLOOKUP(B195,'99cash'!$O$61:$R$82,3,FALSE),"")</f>
        <v/>
      </c>
      <c r="S195" s="49">
        <f>_xlfn.IFNA(VLOOKUP(B195,KTL!$N$72:$Q$107,3,FALSE),"")</f>
        <v>8600</v>
      </c>
      <c r="T195" s="49">
        <f>_xlfn.IFNA(VLOOKUP(B195,SLG!$N$66:$Q$93,3,FALSE),"")</f>
        <v>23000</v>
      </c>
      <c r="U195" s="49">
        <f>_xlfn.IFNA(VLOOKUP(B195,SST!$N$68:$Q$107,3,FALSE),"")</f>
        <v>10500</v>
      </c>
      <c r="V195" s="49">
        <f>_xlfn.IFNA(VLOOKUP(B195,'ASY168'!$N$60:$Q$85,3,FALSE),"")</f>
        <v>70100</v>
      </c>
      <c r="W195" s="50" t="str">
        <f>_xlfn.IFNA(VLOOKUP(B195,HO!$N$77:$Q$113,3,FALSE),"")</f>
        <v/>
      </c>
    </row>
    <row r="196" spans="2:23" s="46" customFormat="1" outlineLevel="2">
      <c r="B196" s="67">
        <v>633311104</v>
      </c>
      <c r="C196" s="68" t="s">
        <v>144</v>
      </c>
      <c r="D196" s="64">
        <f t="shared" si="13"/>
        <v>55055</v>
      </c>
      <c r="E196" s="57" t="str">
        <f>_xlfn.IFNA(VLOOKUP(B196,MPT!$N$69:$P$103,3,FALSE),"")</f>
        <v/>
      </c>
      <c r="F196" s="57" t="str">
        <f>_xlfn.IFNA(VLOOKUP(B196,CHB!$N$71:$Q$91,3,FALSE),"")</f>
        <v/>
      </c>
      <c r="G196" s="57" t="str">
        <f>_xlfn.IFNA(VLOOKUP(B196,SNK!$N$71:$Q$104,3,FALSE),"")</f>
        <v/>
      </c>
      <c r="H196" s="57" t="str">
        <f>_xlfn.IFNA(VLOOKUP(B196,STR!$N$69:$Q$97,3,FALSE),"")</f>
        <v/>
      </c>
      <c r="I196" s="57" t="str">
        <f>_xlfn.IFNA(VLOOKUP(B196,KPC!$N$74:$P$104,3,FALSE),"")</f>
        <v/>
      </c>
      <c r="J196" s="57" t="str">
        <f>_xlfn.IFNA(VLOOKUP(B196,SNL!$N$71:$Q$103,3,FALSE),"")</f>
        <v/>
      </c>
      <c r="K196" s="57" t="str">
        <f>_xlfn.IFNA(VLOOKUP(B196,PTR!$N$70:$Q$105,3,FALSE),"")</f>
        <v/>
      </c>
      <c r="L196" s="57" t="str">
        <f>_xlfn.IFNA(VLOOKUP(B196,STG!$O$76:$R$115,3,FALSE),"")</f>
        <v/>
      </c>
      <c r="M196" s="57" t="str">
        <f>_xlfn.IFNA(VLOOKUP(B196,RTK!$M$67:$P$76,3,FALSE),"")</f>
        <v/>
      </c>
      <c r="N196" s="57">
        <f>_xlfn.IFNA(VLOOKUP(B196,BKV!$N$70:$Q$107,3,FALSE),"")</f>
        <v>30000</v>
      </c>
      <c r="O196" s="57" t="str">
        <f>_xlfn.IFNA(VLOOKUP(B196,BLV!$N$67:$P$102,3,FALSE),"")</f>
        <v/>
      </c>
      <c r="P196" s="57" t="str">
        <f>_xlfn.IFNA(VLOOKUP(B196,'Khr168'!$N$62:$Q$77,3,FALSE),"")</f>
        <v/>
      </c>
      <c r="Q196" s="57" t="str">
        <f>_xlfn.IFNA(VLOOKUP(B196,ASL!$N$68:$Q$101,3,FALSE),"")</f>
        <v/>
      </c>
      <c r="R196" s="57" t="str">
        <f>_xlfn.IFNA(VLOOKUP(B196,'99cash'!$O$61:$R$82,3,FALSE),"")</f>
        <v/>
      </c>
      <c r="S196" s="57">
        <f>_xlfn.IFNA(VLOOKUP(B196,KTL!$N$72:$Q$107,3,FALSE),"")</f>
        <v>15000</v>
      </c>
      <c r="T196" s="57" t="str">
        <f>_xlfn.IFNA(VLOOKUP(B196,SLG!$N$66:$Q$93,3,FALSE),"")</f>
        <v/>
      </c>
      <c r="U196" s="57" t="str">
        <f>_xlfn.IFNA(VLOOKUP(B196,SST!$N$68:$Q$107,3,FALSE),"")</f>
        <v/>
      </c>
      <c r="V196" s="57">
        <f>_xlfn.IFNA(VLOOKUP(B196,'ASY168'!$N$60:$Q$85,3,FALSE),"")</f>
        <v>10055</v>
      </c>
      <c r="W196" s="58" t="str">
        <f>_xlfn.IFNA(VLOOKUP(B196,HO!$N$77:$Q$113,3,FALSE),"")</f>
        <v/>
      </c>
    </row>
    <row r="197" spans="2:23" s="46" customFormat="1" outlineLevel="2">
      <c r="B197" s="67">
        <v>633311102</v>
      </c>
      <c r="C197" s="68" t="s">
        <v>125</v>
      </c>
      <c r="D197" s="64">
        <f t="shared" si="13"/>
        <v>164600</v>
      </c>
      <c r="E197" s="49">
        <f>_xlfn.IFNA(VLOOKUP(B197,MPT!$N$69:$P$103,3,FALSE),"")</f>
        <v>2900</v>
      </c>
      <c r="F197" s="49" t="str">
        <f>_xlfn.IFNA(VLOOKUP(B197,CHB!$N$71:$Q$91,3,FALSE),"")</f>
        <v/>
      </c>
      <c r="G197" s="49">
        <f>_xlfn.IFNA(VLOOKUP(B197,SNK!$N$71:$Q$104,3,FALSE),"")</f>
        <v>12400</v>
      </c>
      <c r="H197" s="49">
        <f>_xlfn.IFNA(VLOOKUP(B197,STR!$N$69:$Q$97,3,FALSE),"")</f>
        <v>35300</v>
      </c>
      <c r="I197" s="49" t="str">
        <f>_xlfn.IFNA(VLOOKUP(B197,KPC!$N$74:$P$104,3,FALSE),"")</f>
        <v/>
      </c>
      <c r="J197" s="49">
        <f>_xlfn.IFNA(VLOOKUP(B197,SNL!$N$71:$Q$103,3,FALSE),"")</f>
        <v>12000</v>
      </c>
      <c r="K197" s="49" t="str">
        <f>_xlfn.IFNA(VLOOKUP(B197,PTR!$N$70:$Q$105,3,FALSE),"")</f>
        <v/>
      </c>
      <c r="L197" s="49">
        <f>_xlfn.IFNA(VLOOKUP(B197,STG!$O$76:$R$115,3,FALSE),"")</f>
        <v>14000</v>
      </c>
      <c r="M197" s="49" t="str">
        <f>_xlfn.IFNA(VLOOKUP(B197,RTK!$M$67:$P$76,3,FALSE),"")</f>
        <v/>
      </c>
      <c r="N197" s="49">
        <f>_xlfn.IFNA(VLOOKUP(B197,BKV!$N$70:$Q$107,3,FALSE),"")</f>
        <v>12000</v>
      </c>
      <c r="O197" s="49" t="str">
        <f>_xlfn.IFNA(VLOOKUP(B197,BLV!$N$67:$P$102,3,FALSE),"")</f>
        <v/>
      </c>
      <c r="P197" s="49" t="str">
        <f>_xlfn.IFNA(VLOOKUP(B197,'Khr168'!$N$62:$Q$77,3,FALSE),"")</f>
        <v/>
      </c>
      <c r="Q197" s="49">
        <f>_xlfn.IFNA(VLOOKUP(B197,ASL!$N$68:$Q$101,3,FALSE),"")</f>
        <v>28600</v>
      </c>
      <c r="R197" s="49" t="str">
        <f>_xlfn.IFNA(VLOOKUP(B197,'99cash'!$O$61:$R$82,3,FALSE),"")</f>
        <v/>
      </c>
      <c r="S197" s="49">
        <f>_xlfn.IFNA(VLOOKUP(B197,KTL!$N$72:$Q$107,3,FALSE),"")</f>
        <v>5400</v>
      </c>
      <c r="T197" s="49">
        <f>_xlfn.IFNA(VLOOKUP(B197,SLG!$N$66:$Q$93,3,FALSE),"")</f>
        <v>6000</v>
      </c>
      <c r="U197" s="49">
        <f>_xlfn.IFNA(VLOOKUP(B197,SST!$N$68:$Q$107,3,FALSE),"")</f>
        <v>15000</v>
      </c>
      <c r="V197" s="49">
        <f>_xlfn.IFNA(VLOOKUP(B197,'ASY168'!$N$60:$Q$85,3,FALSE),"")</f>
        <v>21000</v>
      </c>
      <c r="W197" s="50" t="str">
        <f>_xlfn.IFNA(VLOOKUP(B197,HO!$N$77:$Q$113,3,FALSE),"")</f>
        <v/>
      </c>
    </row>
    <row r="198" spans="2:23" s="46" customFormat="1" outlineLevel="2">
      <c r="B198" s="257">
        <v>661211102</v>
      </c>
      <c r="C198" s="252" t="s">
        <v>261</v>
      </c>
      <c r="D198" s="64">
        <f t="shared" si="13"/>
        <v>150000</v>
      </c>
      <c r="E198" s="57" t="str">
        <f>_xlfn.IFNA(VLOOKUP(B198,MPT!$N$69:$P$103,3,FALSE),"")</f>
        <v/>
      </c>
      <c r="F198" s="57" t="str">
        <f>_xlfn.IFNA(VLOOKUP(B198,CHB!$N$71:$Q$91,3,FALSE),"")</f>
        <v/>
      </c>
      <c r="G198" s="57" t="str">
        <f>_xlfn.IFNA(VLOOKUP(B198,SNK!$N$71:$Q$104,3,FALSE),"")</f>
        <v/>
      </c>
      <c r="H198" s="57" t="str">
        <f>_xlfn.IFNA(VLOOKUP(B198,STR!$N$69:$Q$97,3,FALSE),"")</f>
        <v/>
      </c>
      <c r="I198" s="57" t="str">
        <f>_xlfn.IFNA(VLOOKUP(B198,KPC!$N$74:$P$104,3,FALSE),"")</f>
        <v/>
      </c>
      <c r="J198" s="57" t="str">
        <f>_xlfn.IFNA(VLOOKUP(B198,SNL!$N$71:$Q$103,3,FALSE),"")</f>
        <v/>
      </c>
      <c r="K198" s="57" t="str">
        <f>_xlfn.IFNA(VLOOKUP(B198,PTR!$N$70:$Q$105,3,FALSE),"")</f>
        <v/>
      </c>
      <c r="L198" s="57" t="str">
        <f>_xlfn.IFNA(VLOOKUP(B198,STG!$O$76:$R$115,3,FALSE),"")</f>
        <v/>
      </c>
      <c r="M198" s="57" t="str">
        <f>_xlfn.IFNA(VLOOKUP(B198,RTK!$M$67:$P$76,3,FALSE),"")</f>
        <v/>
      </c>
      <c r="N198" s="57" t="str">
        <f>_xlfn.IFNA(VLOOKUP(B198,BKV!$N$70:$Q$107,3,FALSE),"")</f>
        <v/>
      </c>
      <c r="O198" s="57" t="str">
        <f>_xlfn.IFNA(VLOOKUP(B198,BLV!$N$67:$P$102,3,FALSE),"")</f>
        <v/>
      </c>
      <c r="P198" s="57" t="str">
        <f>_xlfn.IFNA(VLOOKUP(B198,'Khr168'!$N$62:$Q$77,3,FALSE),"")</f>
        <v/>
      </c>
      <c r="Q198" s="57" t="str">
        <f>_xlfn.IFNA(VLOOKUP(B198,ASL!$N$68:$Q$101,3,FALSE),"")</f>
        <v/>
      </c>
      <c r="R198" s="57" t="str">
        <f>_xlfn.IFNA(VLOOKUP(B198,'99cash'!$O$61:$R$82,3,FALSE),"")</f>
        <v/>
      </c>
      <c r="S198" s="57" t="str">
        <f>_xlfn.IFNA(VLOOKUP(B198,KTL!$N$72:$Q$107,3,FALSE),"")</f>
        <v/>
      </c>
      <c r="T198" s="57" t="str">
        <f>_xlfn.IFNA(VLOOKUP(B198,SLG!$N$66:$Q$93,3,FALSE),"")</f>
        <v/>
      </c>
      <c r="U198" s="57" t="str">
        <f>_xlfn.IFNA(VLOOKUP(B198,SST!$N$68:$Q$107,3,FALSE),"")</f>
        <v/>
      </c>
      <c r="V198" s="57" t="str">
        <f>_xlfn.IFNA(VLOOKUP(B198,'ASY168'!$N$60:$Q$85,3,FALSE),"")</f>
        <v/>
      </c>
      <c r="W198" s="58">
        <f>_xlfn.IFNA(VLOOKUP(B198,HO!$N$77:$Q$113,3,FALSE),"")</f>
        <v>150000</v>
      </c>
    </row>
    <row r="199" spans="2:23" s="46" customFormat="1" ht="14.4" outlineLevel="2" thickBot="1">
      <c r="B199" s="258">
        <v>645212104</v>
      </c>
      <c r="C199" s="254" t="s">
        <v>136</v>
      </c>
      <c r="D199" s="206">
        <f t="shared" si="13"/>
        <v>323730</v>
      </c>
      <c r="E199" s="216">
        <f>_xlfn.IFNA(VLOOKUP(B199,MPT!$N$69:$P$103,3,FALSE),"")</f>
        <v>102500</v>
      </c>
      <c r="F199" s="216" t="str">
        <f>_xlfn.IFNA(VLOOKUP(B199,CHB!$N$71:$Q$91,3,FALSE),"")</f>
        <v/>
      </c>
      <c r="G199" s="216" t="str">
        <f>_xlfn.IFNA(VLOOKUP(B199,SNK!$N$71:$Q$104,3,FALSE),"")</f>
        <v/>
      </c>
      <c r="H199" s="216" t="str">
        <f>_xlfn.IFNA(VLOOKUP(B199,STR!$N$69:$Q$97,3,FALSE),"")</f>
        <v/>
      </c>
      <c r="I199" s="216" t="str">
        <f>_xlfn.IFNA(VLOOKUP(B199,KPC!$N$74:$P$104,3,FALSE),"")</f>
        <v/>
      </c>
      <c r="J199" s="216" t="str">
        <f>_xlfn.IFNA(VLOOKUP(B199,SNL!$N$71:$Q$103,3,FALSE),"")</f>
        <v/>
      </c>
      <c r="K199" s="216" t="str">
        <f>_xlfn.IFNA(VLOOKUP(B199,PTR!$N$70:$Q$105,3,FALSE),"")</f>
        <v/>
      </c>
      <c r="L199" s="216" t="str">
        <f>_xlfn.IFNA(VLOOKUP(B199,STG!$O$76:$R$115,3,FALSE),"")</f>
        <v/>
      </c>
      <c r="M199" s="216" t="str">
        <f>_xlfn.IFNA(VLOOKUP(B199,RTK!$M$67:$P$76,3,FALSE),"")</f>
        <v/>
      </c>
      <c r="N199" s="216" t="str">
        <f>_xlfn.IFNA(VLOOKUP(B199,BKV!$N$70:$Q$107,3,FALSE),"")</f>
        <v/>
      </c>
      <c r="O199" s="216" t="str">
        <f>_xlfn.IFNA(VLOOKUP(B199,BLV!$N$67:$P$102,3,FALSE),"")</f>
        <v/>
      </c>
      <c r="P199" s="216">
        <f>_xlfn.IFNA(VLOOKUP(B199,'Khr168'!$N$62:$Q$77,3,FALSE),"")</f>
        <v>40000</v>
      </c>
      <c r="Q199" s="216" t="str">
        <f>_xlfn.IFNA(VLOOKUP(B199,ASL!$N$68:$Q$101,3,FALSE),"")</f>
        <v/>
      </c>
      <c r="R199" s="216">
        <f>_xlfn.IFNA(VLOOKUP(B199,'99cash'!$O$61:$R$82,3,FALSE),"")</f>
        <v>60000</v>
      </c>
      <c r="S199" s="216" t="str">
        <f>_xlfn.IFNA(VLOOKUP(B199,KTL!$N$72:$Q$107,3,FALSE),"")</f>
        <v/>
      </c>
      <c r="T199" s="216" t="str">
        <f>_xlfn.IFNA(VLOOKUP(B199,SLG!$N$66:$Q$93,3,FALSE),"")</f>
        <v/>
      </c>
      <c r="U199" s="216" t="str">
        <f>_xlfn.IFNA(VLOOKUP(B199,SST!$N$68:$Q$107,3,FALSE),"")</f>
        <v/>
      </c>
      <c r="V199" s="216">
        <f>_xlfn.IFNA(VLOOKUP(B199,'ASY168'!$N$60:$Q$85,3,FALSE),"")</f>
        <v>121230</v>
      </c>
      <c r="W199" s="217" t="str">
        <f>_xlfn.IFNA(VLOOKUP(B199,HO!$N$77:$Q$113,3,FALSE),"")</f>
        <v/>
      </c>
    </row>
    <row r="200" spans="2:23" s="46" customFormat="1" ht="14.4" thickBot="1">
      <c r="B200" s="553" t="s">
        <v>114</v>
      </c>
      <c r="C200" s="553"/>
      <c r="D200" s="218">
        <f t="shared" ref="D200:W200" si="14">SUM(D151:D199)</f>
        <v>246410414</v>
      </c>
      <c r="E200" s="218">
        <f t="shared" si="14"/>
        <v>9437000</v>
      </c>
      <c r="F200" s="218">
        <f t="shared" si="14"/>
        <v>10668626</v>
      </c>
      <c r="G200" s="218">
        <f t="shared" si="14"/>
        <v>15243120</v>
      </c>
      <c r="H200" s="218">
        <f t="shared" si="14"/>
        <v>20088676</v>
      </c>
      <c r="I200" s="218">
        <f t="shared" si="14"/>
        <v>22424742</v>
      </c>
      <c r="J200" s="218">
        <f t="shared" si="14"/>
        <v>21506000</v>
      </c>
      <c r="K200" s="218">
        <f t="shared" si="14"/>
        <v>12253392</v>
      </c>
      <c r="L200" s="218">
        <f t="shared" si="14"/>
        <v>15357775</v>
      </c>
      <c r="M200" s="218">
        <f t="shared" si="14"/>
        <v>351958</v>
      </c>
      <c r="N200" s="218">
        <f t="shared" si="14"/>
        <v>18374150</v>
      </c>
      <c r="O200" s="218">
        <f t="shared" si="14"/>
        <v>11632912</v>
      </c>
      <c r="P200" s="218">
        <f t="shared" si="14"/>
        <v>6811218</v>
      </c>
      <c r="Q200" s="218">
        <f t="shared" si="14"/>
        <v>19260941</v>
      </c>
      <c r="R200" s="218">
        <f t="shared" si="14"/>
        <v>4924674</v>
      </c>
      <c r="S200" s="218">
        <f t="shared" si="14"/>
        <v>15217397</v>
      </c>
      <c r="T200" s="218">
        <f t="shared" si="14"/>
        <v>8306127</v>
      </c>
      <c r="U200" s="218">
        <f t="shared" si="14"/>
        <v>7042577</v>
      </c>
      <c r="V200" s="218">
        <f t="shared" si="14"/>
        <v>20581084</v>
      </c>
      <c r="W200" s="218">
        <f t="shared" si="14"/>
        <v>6928045</v>
      </c>
    </row>
    <row r="201" spans="2:23" s="60" customFormat="1" ht="14.4" thickBot="1">
      <c r="B201" s="554" t="s">
        <v>115</v>
      </c>
      <c r="C201" s="554"/>
      <c r="D201" s="220">
        <f t="shared" ref="D201:W201" si="15">D150-D200</f>
        <v>36846886</v>
      </c>
      <c r="E201" s="211">
        <f t="shared" si="15"/>
        <v>-4963700</v>
      </c>
      <c r="F201" s="211">
        <f t="shared" si="15"/>
        <v>-3549926</v>
      </c>
      <c r="G201" s="211">
        <f t="shared" si="15"/>
        <v>2043380</v>
      </c>
      <c r="H201" s="211">
        <f t="shared" si="15"/>
        <v>1585824</v>
      </c>
      <c r="I201" s="211">
        <f t="shared" si="15"/>
        <v>4842758</v>
      </c>
      <c r="J201" s="211">
        <f t="shared" si="15"/>
        <v>2817700</v>
      </c>
      <c r="K201" s="211">
        <f t="shared" si="15"/>
        <v>10680108</v>
      </c>
      <c r="L201" s="211">
        <f t="shared" si="15"/>
        <v>-2372375</v>
      </c>
      <c r="M201" s="211">
        <f t="shared" si="15"/>
        <v>-351858</v>
      </c>
      <c r="N201" s="211">
        <f t="shared" si="15"/>
        <v>6958050</v>
      </c>
      <c r="O201" s="211">
        <f t="shared" si="15"/>
        <v>8517588</v>
      </c>
      <c r="P201" s="211">
        <f t="shared" si="15"/>
        <v>4763482</v>
      </c>
      <c r="Q201" s="211">
        <f t="shared" si="15"/>
        <v>-443841</v>
      </c>
      <c r="R201" s="211">
        <f t="shared" si="15"/>
        <v>2566526</v>
      </c>
      <c r="S201" s="211">
        <f t="shared" si="15"/>
        <v>1651203</v>
      </c>
      <c r="T201" s="211">
        <f t="shared" si="15"/>
        <v>-2086227</v>
      </c>
      <c r="U201" s="211">
        <f t="shared" si="15"/>
        <v>8645623</v>
      </c>
      <c r="V201" s="211">
        <f t="shared" si="15"/>
        <v>-4330084</v>
      </c>
      <c r="W201" s="211">
        <f t="shared" si="15"/>
        <v>-126745</v>
      </c>
    </row>
    <row r="202" spans="2:23" s="60" customFormat="1" ht="14.4" thickBot="1">
      <c r="B202" s="146"/>
      <c r="C202" s="146"/>
      <c r="D202" s="147"/>
      <c r="E202" s="145" t="str">
        <f t="shared" ref="E202:W202" si="16">E66</f>
        <v>MPT</v>
      </c>
      <c r="F202" s="145" t="str">
        <f t="shared" si="16"/>
        <v>CHB</v>
      </c>
      <c r="G202" s="145" t="str">
        <f t="shared" si="16"/>
        <v>SNK</v>
      </c>
      <c r="H202" s="145" t="str">
        <f t="shared" si="16"/>
        <v>STR</v>
      </c>
      <c r="I202" s="145" t="str">
        <f t="shared" si="16"/>
        <v>KPC</v>
      </c>
      <c r="J202" s="145" t="str">
        <f t="shared" si="16"/>
        <v>SNL</v>
      </c>
      <c r="K202" s="145" t="str">
        <f t="shared" si="16"/>
        <v>PTR</v>
      </c>
      <c r="L202" s="145" t="str">
        <f t="shared" si="16"/>
        <v>STG</v>
      </c>
      <c r="M202" s="145" t="str">
        <f t="shared" si="16"/>
        <v>RTK</v>
      </c>
      <c r="N202" s="145" t="str">
        <f t="shared" si="16"/>
        <v>BKV</v>
      </c>
      <c r="O202" s="145" t="str">
        <f t="shared" si="16"/>
        <v>BLV</v>
      </c>
      <c r="P202" s="145" t="str">
        <f t="shared" si="16"/>
        <v>KHR 168</v>
      </c>
      <c r="Q202" s="145" t="str">
        <f t="shared" si="16"/>
        <v>ASL</v>
      </c>
      <c r="R202" s="145" t="str">
        <f t="shared" si="16"/>
        <v>999 Cash</v>
      </c>
      <c r="S202" s="145" t="str">
        <f t="shared" si="16"/>
        <v>KTL</v>
      </c>
      <c r="T202" s="145" t="str">
        <f t="shared" si="16"/>
        <v>SLG</v>
      </c>
      <c r="U202" s="145" t="str">
        <f t="shared" si="16"/>
        <v>SST</v>
      </c>
      <c r="V202" s="145" t="str">
        <f t="shared" si="16"/>
        <v>ASY168</v>
      </c>
      <c r="W202" s="145" t="str">
        <f t="shared" si="16"/>
        <v>HO</v>
      </c>
    </row>
    <row r="203" spans="2:23">
      <c r="B203" s="44"/>
      <c r="C203" s="45"/>
      <c r="D203" s="45"/>
      <c r="E203" s="43">
        <f>E150-MPT!P75</f>
        <v>0</v>
      </c>
      <c r="F203" s="135">
        <f>CHB!P77-'IS-All'!F150</f>
        <v>0</v>
      </c>
      <c r="G203" s="136">
        <f>G150-SNK!P76</f>
        <v>0</v>
      </c>
      <c r="H203" s="135">
        <f>STR!P74-'IS-All'!H150</f>
        <v>0</v>
      </c>
      <c r="I203" s="135">
        <f>KPC!P82-'IS-All'!I150</f>
        <v>0</v>
      </c>
      <c r="J203" s="136">
        <f>J150-SNL!P78</f>
        <v>0</v>
      </c>
      <c r="K203" s="136">
        <f>K150-PTR!P77</f>
        <v>0</v>
      </c>
      <c r="L203" s="136">
        <f>L150-STG!Q82</f>
        <v>0</v>
      </c>
      <c r="M203" s="136"/>
      <c r="N203" s="136">
        <f>N150-BKV!P76</f>
        <v>0</v>
      </c>
      <c r="O203" s="136">
        <f>O150-BLV!P73</f>
        <v>0</v>
      </c>
      <c r="P203" s="136">
        <f>P150-'Khr168'!P67</f>
        <v>0</v>
      </c>
      <c r="Q203" s="136">
        <f>Q150-ASL!P72</f>
        <v>0</v>
      </c>
      <c r="R203" s="136">
        <f>R150-'99cash'!Q65</f>
        <v>0</v>
      </c>
      <c r="S203" s="136">
        <f>S150-KTL!P78</f>
        <v>0</v>
      </c>
      <c r="T203" s="135">
        <f>T150-SLG!P71</f>
        <v>0</v>
      </c>
      <c r="U203" s="136">
        <f>U150-SST!P74</f>
        <v>0</v>
      </c>
      <c r="V203" s="136">
        <f>V150-'ASY168'!P62</f>
        <v>0</v>
      </c>
      <c r="W203" s="136">
        <f>W150-HO!P80</f>
        <v>0</v>
      </c>
    </row>
    <row r="204" spans="2:23">
      <c r="E204" s="43">
        <f>E200-MPT!P99</f>
        <v>0</v>
      </c>
      <c r="F204" s="136">
        <f>F200-CHB!P90</f>
        <v>-1</v>
      </c>
      <c r="G204" s="136">
        <f>G200-SNK!P102</f>
        <v>1</v>
      </c>
      <c r="H204" s="136">
        <f>H200-STR!P95</f>
        <v>0</v>
      </c>
      <c r="I204" s="136">
        <f>I200-KPC!P103</f>
        <v>0</v>
      </c>
      <c r="J204" s="136">
        <f>J200-SNL!P98</f>
        <v>0</v>
      </c>
      <c r="K204" s="136">
        <f>K200-PTR!P92</f>
        <v>0</v>
      </c>
      <c r="L204" s="136">
        <f>L200-STG!Q103</f>
        <v>0</v>
      </c>
      <c r="M204" s="136"/>
      <c r="N204" s="136">
        <f>N200-BKV!P97</f>
        <v>0</v>
      </c>
      <c r="O204" s="136">
        <f>O200-BLV!P91</f>
        <v>-1</v>
      </c>
      <c r="P204" s="136">
        <f>P200-'Khr168'!P76</f>
        <v>0</v>
      </c>
      <c r="Q204" s="136">
        <f>Q200-ASL!P94</f>
        <v>-1</v>
      </c>
      <c r="R204" s="136">
        <f>R200-'99cash'!Q75</f>
        <v>0</v>
      </c>
      <c r="S204" s="136">
        <f>S200-KTL!P103</f>
        <v>0</v>
      </c>
      <c r="T204" s="136">
        <f>T200-SLG!P86</f>
        <v>1</v>
      </c>
      <c r="U204" s="136">
        <f>U200-SST!P96</f>
        <v>0</v>
      </c>
      <c r="V204" s="136">
        <f>V200-'ASY168'!P80</f>
        <v>0</v>
      </c>
      <c r="W204" s="136">
        <f>W200-HO!P96</f>
        <v>-1</v>
      </c>
    </row>
    <row r="205" spans="2:23">
      <c r="E205" s="43">
        <f>E201-MPT!P100</f>
        <v>0</v>
      </c>
      <c r="F205" s="135">
        <f>CHB!P91-'IS-All'!F201</f>
        <v>-1</v>
      </c>
      <c r="G205" s="135">
        <f>SNK!P103-'IS-All'!G201</f>
        <v>1</v>
      </c>
      <c r="H205" s="143">
        <f>H201-STR!P96</f>
        <v>0</v>
      </c>
      <c r="I205" s="143">
        <f>I201-KPC!P104</f>
        <v>0</v>
      </c>
      <c r="J205" s="143">
        <f>J201-SNL!P99</f>
        <v>0</v>
      </c>
      <c r="K205" s="143">
        <f>K201-PTR!P93</f>
        <v>0</v>
      </c>
      <c r="L205" s="143">
        <f>L201-STG!Q104</f>
        <v>0</v>
      </c>
      <c r="M205" s="143"/>
      <c r="N205" s="143">
        <f>N201-BKV!P98</f>
        <v>0</v>
      </c>
      <c r="O205" s="143">
        <f>O201-BLV!P92</f>
        <v>0</v>
      </c>
      <c r="Q205" s="143">
        <f>Q201-ASL!P95</f>
        <v>1</v>
      </c>
      <c r="R205" s="143">
        <f>R201-'99cash'!Q76</f>
        <v>0</v>
      </c>
      <c r="S205" s="143">
        <f>S201-KTL!P104</f>
        <v>0</v>
      </c>
      <c r="T205" s="143">
        <f>T201-SLG!P87</f>
        <v>-1</v>
      </c>
      <c r="U205" s="143">
        <f>U201-SST!P97</f>
        <v>0</v>
      </c>
      <c r="V205" s="143">
        <f>V201-'ASY168'!P81</f>
        <v>0</v>
      </c>
      <c r="W205" s="143">
        <f>W201-HO!P97</f>
        <v>1</v>
      </c>
    </row>
    <row r="207" spans="2:23">
      <c r="B207" s="212" t="s">
        <v>202</v>
      </c>
    </row>
    <row r="208" spans="2:23">
      <c r="B208" s="212" t="s">
        <v>203</v>
      </c>
    </row>
    <row r="209" spans="2:23" ht="14.4" thickBot="1">
      <c r="B209" s="212" t="s">
        <v>293</v>
      </c>
    </row>
    <row r="210" spans="2:23" s="54" customFormat="1" ht="14.4" thickBot="1">
      <c r="B210" s="47" t="s">
        <v>96</v>
      </c>
      <c r="C210" s="48" t="s">
        <v>97</v>
      </c>
      <c r="D210" s="219" t="s">
        <v>205</v>
      </c>
      <c r="E210" s="51" t="s">
        <v>184</v>
      </c>
      <c r="F210" s="52" t="s">
        <v>185</v>
      </c>
      <c r="G210" s="52" t="s">
        <v>186</v>
      </c>
      <c r="H210" s="52" t="s">
        <v>187</v>
      </c>
      <c r="I210" s="52" t="s">
        <v>188</v>
      </c>
      <c r="J210" s="52" t="s">
        <v>189</v>
      </c>
      <c r="K210" s="52" t="s">
        <v>190</v>
      </c>
      <c r="L210" s="52" t="s">
        <v>191</v>
      </c>
      <c r="M210" s="52" t="s">
        <v>272</v>
      </c>
      <c r="N210" s="52" t="s">
        <v>192</v>
      </c>
      <c r="O210" s="52" t="s">
        <v>193</v>
      </c>
      <c r="P210" s="52" t="s">
        <v>194</v>
      </c>
      <c r="Q210" s="52" t="s">
        <v>195</v>
      </c>
      <c r="R210" s="52" t="s">
        <v>196</v>
      </c>
      <c r="S210" s="52" t="s">
        <v>197</v>
      </c>
      <c r="T210" s="52" t="s">
        <v>198</v>
      </c>
      <c r="U210" s="52" t="s">
        <v>199</v>
      </c>
      <c r="V210" s="52" t="s">
        <v>200</v>
      </c>
      <c r="W210" s="53" t="s">
        <v>201</v>
      </c>
    </row>
    <row r="211" spans="2:23" s="46" customFormat="1" outlineLevel="1">
      <c r="B211" s="201">
        <v>531111102</v>
      </c>
      <c r="C211" s="202" t="s">
        <v>117</v>
      </c>
      <c r="D211" s="203">
        <f t="shared" ref="D211:D224" si="17">SUM(E211:W211)</f>
        <v>192455400</v>
      </c>
      <c r="E211" s="245">
        <f>_xlfn.IFNA(VLOOKUP(B211,MPT!$T$69:$W$100,3,FALSE),"")</f>
        <v>2189900</v>
      </c>
      <c r="F211" s="245">
        <f>_xlfn.IFNA(VLOOKUP(B211,CHB!$T$71:$W$96,3,FALSE),"")</f>
        <v>4423100</v>
      </c>
      <c r="G211" s="245">
        <f>_xlfn.IFNA(VLOOKUP(B211,SNK!$T$71:$W$100,3,FALSE),"")</f>
        <v>14034700</v>
      </c>
      <c r="H211" s="245">
        <f>_xlfn.IFNA(VLOOKUP(B211,STR!$T$69:$W$97,3,FALSE),"")</f>
        <v>17498000</v>
      </c>
      <c r="I211" s="245">
        <f>_xlfn.IFNA(VLOOKUP(B211,KPC!$T$73:$W$103,3,FALSE),"")</f>
        <v>16185300</v>
      </c>
      <c r="J211" s="245">
        <f>_xlfn.IFNA(VLOOKUP(B211,SNL!$T$72:$W$106,3,FALSE),"")</f>
        <v>16292500</v>
      </c>
      <c r="K211" s="245">
        <f>_xlfn.IFNA(VLOOKUP(B211,PTR!$T$69:$W$103,3,FALSE),"")</f>
        <v>19374000</v>
      </c>
      <c r="L211" s="245">
        <f>_xlfn.IFNA(VLOOKUP(B211,STG!$U$75:$X$107,3,FALSE),"")</f>
        <v>5990100</v>
      </c>
      <c r="M211" s="245" t="str">
        <f>_xlfn.IFNA(VLOOKUP(B211,RTK!$S$67:$V$76,3,FALSE),"")</f>
        <v/>
      </c>
      <c r="N211" s="245">
        <f>_xlfn.IFNA(VLOOKUP(B211,BKV!$T$69:$W$97,3,FALSE),"")</f>
        <v>20004100</v>
      </c>
      <c r="O211" s="245">
        <f>_xlfn.IFNA(VLOOKUP(B211,BLV!$T$66:$W$92,3,FALSE),"")</f>
        <v>17839700</v>
      </c>
      <c r="P211" s="245">
        <f>_xlfn.IFNA(VLOOKUP(B211,'Khr168'!$T$61:$W$79,3,FALSE),"")</f>
        <v>8987500</v>
      </c>
      <c r="Q211" s="245">
        <f>_xlfn.IFNA(VLOOKUP(B211,ASL!$T$67:$W$90,3,FALSE),"")</f>
        <v>13737600</v>
      </c>
      <c r="R211" s="245">
        <f>_xlfn.IFNA(VLOOKUP(B211,'99cash'!$U$60:$X$79,3,FALSE),"")</f>
        <v>4450200</v>
      </c>
      <c r="S211" s="245">
        <f>_xlfn.IFNA(VLOOKUP(B211,KTL!$T$71:$W$105,3,FALSE),"")</f>
        <v>13102700</v>
      </c>
      <c r="T211" s="245">
        <f>_xlfn.IFNA(VLOOKUP(B211,SLG!$T$65:$W$95,3,FALSE),"")</f>
        <v>4156700</v>
      </c>
      <c r="U211" s="245">
        <f>_xlfn.IFNA(VLOOKUP(B211,SST!$T$68:$W$93,3,FALSE),"")</f>
        <v>14189300</v>
      </c>
      <c r="V211" s="245" t="str">
        <f>_xlfn.IFNA(VLOOKUP(B211,'ASY168'!$T$59:$W$78,3,FALSE),"")</f>
        <v/>
      </c>
      <c r="W211" s="246" t="str">
        <f>_xlfn.IFNA(VLOOKUP(B211,HO!$T$76:$W$99,3,FALSE),"")</f>
        <v/>
      </c>
    </row>
    <row r="212" spans="2:23" s="46" customFormat="1" ht="27.6" outlineLevel="2">
      <c r="B212" s="250">
        <v>523011101</v>
      </c>
      <c r="C212" s="68" t="s">
        <v>118</v>
      </c>
      <c r="D212" s="64">
        <f t="shared" si="17"/>
        <v>4911000</v>
      </c>
      <c r="E212" s="57">
        <f>_xlfn.IFNA(VLOOKUP(B212,MPT!$T$69:$W$100,3,FALSE),"")</f>
        <v>125500</v>
      </c>
      <c r="F212" s="57">
        <f>_xlfn.IFNA(VLOOKUP(B212,CHB!$T$71:$W$96,3,FALSE),"")</f>
        <v>94500</v>
      </c>
      <c r="G212" s="57" t="str">
        <f>_xlfn.IFNA(VLOOKUP(B212,SNK!$T$71:$W$100,3,FALSE),"")</f>
        <v/>
      </c>
      <c r="H212" s="57" t="str">
        <f>_xlfn.IFNA(VLOOKUP(B212,STR!$T$69:$W$97,3,FALSE),"")</f>
        <v/>
      </c>
      <c r="I212" s="57">
        <f>_xlfn.IFNA(VLOOKUP(B212,KPC!$T$73:$W$103,3,FALSE),"")</f>
        <v>9800</v>
      </c>
      <c r="J212" s="57">
        <f>_xlfn.IFNA(VLOOKUP(B212,SNL!$T$72:$W$106,3,FALSE),"")</f>
        <v>5800</v>
      </c>
      <c r="K212" s="57">
        <f>_xlfn.IFNA(VLOOKUP(B212,PTR!$T$69:$W$103,3,FALSE),"")</f>
        <v>1298600</v>
      </c>
      <c r="L212" s="57">
        <f>_xlfn.IFNA(VLOOKUP(B212,STG!$U$75:$X$107,3,FALSE),"")</f>
        <v>65500</v>
      </c>
      <c r="M212" s="57" t="str">
        <f>_xlfn.IFNA(VLOOKUP(B212,RTK!$S$67:$V$76,3,FALSE),"")</f>
        <v/>
      </c>
      <c r="N212" s="57">
        <f>_xlfn.IFNA(VLOOKUP(B212,BKV!$T$69:$W$97,3,FALSE),"")</f>
        <v>315400</v>
      </c>
      <c r="O212" s="57" t="str">
        <f>_xlfn.IFNA(VLOOKUP(B212,BLV!$T$66:$W$92,3,FALSE),"")</f>
        <v/>
      </c>
      <c r="P212" s="57">
        <f>_xlfn.IFNA(VLOOKUP(B212,'Khr168'!$T$61:$W$79,3,FALSE),"")</f>
        <v>774100</v>
      </c>
      <c r="Q212" s="57">
        <f>_xlfn.IFNA(VLOOKUP(B212,ASL!$T$67:$W$90,3,FALSE),"")</f>
        <v>1176200</v>
      </c>
      <c r="R212" s="57" t="str">
        <f>_xlfn.IFNA(VLOOKUP(B212,'99cash'!$U$60:$X$79,3,FALSE),"")</f>
        <v/>
      </c>
      <c r="S212" s="57">
        <f>_xlfn.IFNA(VLOOKUP(B212,KTL!$T$71:$W$105,3,FALSE),"")</f>
        <v>1045600</v>
      </c>
      <c r="T212" s="57" t="str">
        <f>_xlfn.IFNA(VLOOKUP(B212,SLG!$T$65:$W$95,3,FALSE),"")</f>
        <v/>
      </c>
      <c r="U212" s="57" t="str">
        <f>_xlfn.IFNA(VLOOKUP(B212,SST!$T$68:$W$93,3,FALSE),"")</f>
        <v/>
      </c>
      <c r="V212" s="57" t="str">
        <f>_xlfn.IFNA(VLOOKUP(B212,'ASY168'!$T$59:$W$78,3,FALSE),"")</f>
        <v/>
      </c>
      <c r="W212" s="58" t="str">
        <f>_xlfn.IFNA(VLOOKUP(B212,HO!$T$76:$W$99,3,FALSE),"")</f>
        <v/>
      </c>
    </row>
    <row r="213" spans="2:23" s="46" customFormat="1" outlineLevel="1">
      <c r="B213" s="67">
        <v>531111103</v>
      </c>
      <c r="C213" s="68" t="s">
        <v>119</v>
      </c>
      <c r="D213" s="64">
        <f t="shared" si="17"/>
        <v>3733700</v>
      </c>
      <c r="E213" s="261">
        <f>_xlfn.IFNA(VLOOKUP(B213,MPT!$T$69:$W$100,3,FALSE),"")</f>
        <v>129100</v>
      </c>
      <c r="F213" s="261">
        <f>_xlfn.IFNA(VLOOKUP(B213,CHB!$T$71:$W$96,3,FALSE),"")</f>
        <v>187600</v>
      </c>
      <c r="G213" s="261">
        <f>_xlfn.IFNA(VLOOKUP(B213,SNK!$T$71:$W$100,3,FALSE),"")</f>
        <v>346600</v>
      </c>
      <c r="H213" s="261">
        <f>_xlfn.IFNA(VLOOKUP(B213,STR!$T$69:$W$97,3,FALSE),"")</f>
        <v>224300</v>
      </c>
      <c r="I213" s="261">
        <f>_xlfn.IFNA(VLOOKUP(B213,KPC!$T$73:$W$103,3,FALSE),"")</f>
        <v>91700</v>
      </c>
      <c r="J213" s="261">
        <f>_xlfn.IFNA(VLOOKUP(B213,SNL!$T$72:$W$106,3,FALSE),"")</f>
        <v>46700</v>
      </c>
      <c r="K213" s="261">
        <f>_xlfn.IFNA(VLOOKUP(B213,PTR!$T$69:$W$103,3,FALSE),"")</f>
        <v>228000</v>
      </c>
      <c r="L213" s="261">
        <f>_xlfn.IFNA(VLOOKUP(B213,STG!$U$75:$X$107,3,FALSE),"")</f>
        <v>118000</v>
      </c>
      <c r="M213" s="261" t="str">
        <f>_xlfn.IFNA(VLOOKUP(B213,RTK!$S$67:$V$76,3,FALSE),"")</f>
        <v/>
      </c>
      <c r="N213" s="261">
        <f>_xlfn.IFNA(VLOOKUP(B213,BKV!$T$69:$W$97,3,FALSE),"")</f>
        <v>48000</v>
      </c>
      <c r="O213" s="261">
        <f>_xlfn.IFNA(VLOOKUP(B213,BLV!$T$66:$W$92,3,FALSE),"")</f>
        <v>119500</v>
      </c>
      <c r="P213" s="261">
        <f>_xlfn.IFNA(VLOOKUP(B213,'Khr168'!$T$61:$W$79,3,FALSE),"")</f>
        <v>85600</v>
      </c>
      <c r="Q213" s="261">
        <f>_xlfn.IFNA(VLOOKUP(B213,ASL!$T$67:$W$90,3,FALSE),"")</f>
        <v>646600</v>
      </c>
      <c r="R213" s="261">
        <f>_xlfn.IFNA(VLOOKUP(B213,'99cash'!$U$60:$X$79,3,FALSE),"")</f>
        <v>43000</v>
      </c>
      <c r="S213" s="261">
        <f>_xlfn.IFNA(VLOOKUP(B213,KTL!$T$71:$W$105,3,FALSE),"")</f>
        <v>517700</v>
      </c>
      <c r="T213" s="261">
        <f>_xlfn.IFNA(VLOOKUP(B213,SLG!$T$65:$W$95,3,FALSE),"")</f>
        <v>758100</v>
      </c>
      <c r="U213" s="261">
        <f>_xlfn.IFNA(VLOOKUP(B213,SST!$T$68:$W$93,3,FALSE),"")</f>
        <v>143200</v>
      </c>
      <c r="V213" s="261" t="str">
        <f>_xlfn.IFNA(VLOOKUP(B213,'ASY168'!$T$59:$W$78,3,FALSE),"")</f>
        <v/>
      </c>
      <c r="W213" s="262" t="str">
        <f>_xlfn.IFNA(VLOOKUP(B213,HO!$T$76:$W$99,3,FALSE),"")</f>
        <v/>
      </c>
    </row>
    <row r="214" spans="2:23" s="46" customFormat="1" ht="27.6" outlineLevel="2">
      <c r="B214" s="250">
        <v>523211101</v>
      </c>
      <c r="C214" s="68" t="s">
        <v>120</v>
      </c>
      <c r="D214" s="64">
        <f t="shared" si="17"/>
        <v>35400</v>
      </c>
      <c r="E214" s="57">
        <f>_xlfn.IFNA(VLOOKUP(B214,MPT!$T$69:$W$100,3,FALSE),"")</f>
        <v>1800</v>
      </c>
      <c r="F214" s="57">
        <f>_xlfn.IFNA(VLOOKUP(B214,CHB!$T$71:$W$96,3,FALSE),"")</f>
        <v>33600</v>
      </c>
      <c r="G214" s="57" t="str">
        <f>_xlfn.IFNA(VLOOKUP(B214,SNK!$T$71:$W$100,3,FALSE),"")</f>
        <v/>
      </c>
      <c r="H214" s="57" t="str">
        <f>_xlfn.IFNA(VLOOKUP(B214,STR!$T$69:$W$97,3,FALSE),"")</f>
        <v/>
      </c>
      <c r="I214" s="57" t="str">
        <f>_xlfn.IFNA(VLOOKUP(B214,KPC!$T$73:$W$103,3,FALSE),"")</f>
        <v/>
      </c>
      <c r="J214" s="57" t="str">
        <f>_xlfn.IFNA(VLOOKUP(B214,SNL!$T$72:$W$106,3,FALSE),"")</f>
        <v/>
      </c>
      <c r="K214" s="57" t="str">
        <f>_xlfn.IFNA(VLOOKUP(B214,PTR!$T$69:$W$103,3,FALSE),"")</f>
        <v/>
      </c>
      <c r="L214" s="57" t="str">
        <f>_xlfn.IFNA(VLOOKUP(B214,STG!$U$75:$X$107,3,FALSE),"")</f>
        <v/>
      </c>
      <c r="M214" s="57" t="str">
        <f>_xlfn.IFNA(VLOOKUP(B214,RTK!$S$67:$V$76,3,FALSE),"")</f>
        <v/>
      </c>
      <c r="N214" s="57" t="str">
        <f>_xlfn.IFNA(VLOOKUP(B214,BKV!$T$69:$W$97,3,FALSE),"")</f>
        <v/>
      </c>
      <c r="O214" s="57" t="str">
        <f>_xlfn.IFNA(VLOOKUP(B214,BLV!$T$66:$W$92,3,FALSE),"")</f>
        <v/>
      </c>
      <c r="P214" s="57" t="str">
        <f>_xlfn.IFNA(VLOOKUP(B214,'Khr168'!$T$61:$W$79,3,FALSE),"")</f>
        <v/>
      </c>
      <c r="Q214" s="57" t="str">
        <f>_xlfn.IFNA(VLOOKUP(B214,ASL!$T$67:$W$90,3,FALSE),"")</f>
        <v/>
      </c>
      <c r="R214" s="57" t="str">
        <f>_xlfn.IFNA(VLOOKUP(B214,'99cash'!$U$60:$X$79,3,FALSE),"")</f>
        <v/>
      </c>
      <c r="S214" s="57" t="str">
        <f>_xlfn.IFNA(VLOOKUP(B214,KTL!$T$71:$W$105,3,FALSE),"")</f>
        <v/>
      </c>
      <c r="T214" s="57" t="str">
        <f>_xlfn.IFNA(VLOOKUP(B214,SLG!$T$65:$W$95,3,FALSE),"")</f>
        <v/>
      </c>
      <c r="U214" s="57" t="str">
        <f>_xlfn.IFNA(VLOOKUP(B214,SST!$T$68:$W$93,3,FALSE),"")</f>
        <v/>
      </c>
      <c r="V214" s="57" t="str">
        <f>_xlfn.IFNA(VLOOKUP(B214,'ASY168'!$T$59:$W$78,3,FALSE),"")</f>
        <v/>
      </c>
      <c r="W214" s="58" t="str">
        <f>_xlfn.IFNA(VLOOKUP(B214,HO!$T$76:$W$99,3,FALSE),"")</f>
        <v/>
      </c>
    </row>
    <row r="215" spans="2:23" s="46" customFormat="1" ht="27.6" outlineLevel="1">
      <c r="B215" s="67">
        <v>512111101</v>
      </c>
      <c r="C215" s="68" t="s">
        <v>102</v>
      </c>
      <c r="D215" s="64">
        <f t="shared" si="17"/>
        <v>19500</v>
      </c>
      <c r="E215" s="261">
        <f>_xlfn.IFNA(VLOOKUP(B215,MPT!$T$69:$W$100,3,FALSE),"")</f>
        <v>12700</v>
      </c>
      <c r="F215" s="261">
        <f>_xlfn.IFNA(VLOOKUP(B215,CHB!$T$71:$W$96,3,FALSE),"")</f>
        <v>300</v>
      </c>
      <c r="G215" s="261">
        <f>_xlfn.IFNA(VLOOKUP(B215,SNK!$T$71:$W$100,3,FALSE),"")</f>
        <v>200</v>
      </c>
      <c r="H215" s="261">
        <f>_xlfn.IFNA(VLOOKUP(B215,STR!$T$69:$W$97,3,FALSE),"")</f>
        <v>100</v>
      </c>
      <c r="I215" s="261">
        <f>_xlfn.IFNA(VLOOKUP(B215,KPC!$T$73:$W$103,3,FALSE),"")</f>
        <v>300</v>
      </c>
      <c r="J215" s="261">
        <f>_xlfn.IFNA(VLOOKUP(B215,SNL!$T$72:$W$106,3,FALSE),"")</f>
        <v>500</v>
      </c>
      <c r="K215" s="261">
        <f>_xlfn.IFNA(VLOOKUP(B215,PTR!$T$69:$W$103,3,FALSE),"")</f>
        <v>100</v>
      </c>
      <c r="L215" s="261">
        <f>_xlfn.IFNA(VLOOKUP(B215,STG!$U$75:$X$107,3,FALSE),"")</f>
        <v>300</v>
      </c>
      <c r="M215" s="261">
        <f>_xlfn.IFNA(VLOOKUP(B215,RTK!$S$67:$V$76,3,FALSE),"")</f>
        <v>100</v>
      </c>
      <c r="N215" s="261">
        <f>_xlfn.IFNA(VLOOKUP(B215,BKV!$T$69:$W$97,3,FALSE),"")</f>
        <v>500</v>
      </c>
      <c r="O215" s="261">
        <f>_xlfn.IFNA(VLOOKUP(B215,BLV!$T$66:$W$92,3,FALSE),"")</f>
        <v>300</v>
      </c>
      <c r="P215" s="261">
        <f>_xlfn.IFNA(VLOOKUP(B215,'Khr168'!$T$61:$W$79,3,FALSE),"")</f>
        <v>100</v>
      </c>
      <c r="Q215" s="261">
        <f>_xlfn.IFNA(VLOOKUP(B215,ASL!$T$67:$W$90,3,FALSE),"")</f>
        <v>200</v>
      </c>
      <c r="R215" s="261">
        <f>_xlfn.IFNA(VLOOKUP(B215,'99cash'!$U$60:$X$79,3,FALSE),"")</f>
        <v>700</v>
      </c>
      <c r="S215" s="261">
        <f>_xlfn.IFNA(VLOOKUP(B215,KTL!$T$71:$W$105,3,FALSE),"")</f>
        <v>100</v>
      </c>
      <c r="T215" s="261">
        <f>_xlfn.IFNA(VLOOKUP(B215,SLG!$T$65:$W$95,3,FALSE),"")</f>
        <v>100</v>
      </c>
      <c r="U215" s="261">
        <f>_xlfn.IFNA(VLOOKUP(B215,SST!$T$68:$W$93,3,FALSE),"")</f>
        <v>1000</v>
      </c>
      <c r="V215" s="261">
        <f>_xlfn.IFNA(VLOOKUP(B215,'ASY168'!$T$59:$W$78,3,FALSE),"")</f>
        <v>700</v>
      </c>
      <c r="W215" s="262">
        <f>_xlfn.IFNA(VLOOKUP(B215,HO!$T$76:$W$99,3,FALSE),"")</f>
        <v>1200</v>
      </c>
    </row>
    <row r="216" spans="2:23" s="46" customFormat="1" ht="27.6" outlineLevel="2">
      <c r="B216" s="250">
        <v>523511101</v>
      </c>
      <c r="C216" s="68" t="s">
        <v>138</v>
      </c>
      <c r="D216" s="64">
        <f t="shared" si="17"/>
        <v>6671700</v>
      </c>
      <c r="E216" s="57" t="str">
        <f>_xlfn.IFNA(VLOOKUP(B216,MPT!$T$69:$W$100,3,FALSE),"")</f>
        <v/>
      </c>
      <c r="F216" s="57">
        <f>_xlfn.IFNA(VLOOKUP(B216,CHB!$T$71:$W$96,3,FALSE),"")</f>
        <v>215900</v>
      </c>
      <c r="G216" s="57">
        <f>_xlfn.IFNA(VLOOKUP(B216,SNK!$T$71:$W$100,3,FALSE),"")</f>
        <v>1153100</v>
      </c>
      <c r="H216" s="57">
        <f>_xlfn.IFNA(VLOOKUP(B216,STR!$T$69:$W$97,3,FALSE),"")</f>
        <v>1225800</v>
      </c>
      <c r="I216" s="57" t="str">
        <f>_xlfn.IFNA(VLOOKUP(B216,KPC!$T$73:$W$103,3,FALSE),"")</f>
        <v/>
      </c>
      <c r="J216" s="57" t="str">
        <f>_xlfn.IFNA(VLOOKUP(B216,SNL!$T$72:$W$106,3,FALSE),"")</f>
        <v/>
      </c>
      <c r="K216" s="57">
        <f>_xlfn.IFNA(VLOOKUP(B216,PTR!$T$69:$W$103,3,FALSE),"")</f>
        <v>382200</v>
      </c>
      <c r="L216" s="57">
        <f>_xlfn.IFNA(VLOOKUP(B216,STG!$U$75:$X$107,3,FALSE),"")</f>
        <v>592300</v>
      </c>
      <c r="M216" s="57" t="str">
        <f>_xlfn.IFNA(VLOOKUP(B216,RTK!$S$67:$V$76,3,FALSE),"")</f>
        <v/>
      </c>
      <c r="N216" s="57">
        <f>_xlfn.IFNA(VLOOKUP(B216,BKV!$T$69:$W$97,3,FALSE),"")</f>
        <v>1187300</v>
      </c>
      <c r="O216" s="57">
        <f>_xlfn.IFNA(VLOOKUP(B216,BLV!$T$66:$W$92,3,FALSE),"")</f>
        <v>1509700</v>
      </c>
      <c r="P216" s="57" t="str">
        <f>_xlfn.IFNA(VLOOKUP(B216,'Khr168'!$T$61:$W$79,3,FALSE),"")</f>
        <v/>
      </c>
      <c r="Q216" s="57" t="str">
        <f>_xlfn.IFNA(VLOOKUP(B216,ASL!$T$67:$W$90,3,FALSE),"")</f>
        <v/>
      </c>
      <c r="R216" s="57" t="str">
        <f>_xlfn.IFNA(VLOOKUP(B216,'99cash'!$U$60:$X$79,3,FALSE),"")</f>
        <v/>
      </c>
      <c r="S216" s="57" t="str">
        <f>_xlfn.IFNA(VLOOKUP(B216,KTL!$T$71:$W$105,3,FALSE),"")</f>
        <v/>
      </c>
      <c r="T216" s="57">
        <f>_xlfn.IFNA(VLOOKUP(B216,SLG!$T$65:$W$95,3,FALSE),"")</f>
        <v>405400</v>
      </c>
      <c r="U216" s="57" t="str">
        <f>_xlfn.IFNA(VLOOKUP(B216,SST!$T$68:$W$93,3,FALSE),"")</f>
        <v/>
      </c>
      <c r="V216" s="57" t="str">
        <f>_xlfn.IFNA(VLOOKUP(B216,'ASY168'!$T$59:$W$78,3,FALSE),"")</f>
        <v/>
      </c>
      <c r="W216" s="58" t="str">
        <f>_xlfn.IFNA(VLOOKUP(B216,HO!$T$76:$W$99,3,FALSE),"")</f>
        <v/>
      </c>
    </row>
    <row r="217" spans="2:23" s="46" customFormat="1" ht="27.6" outlineLevel="1">
      <c r="B217" s="67">
        <v>523511</v>
      </c>
      <c r="C217" s="68" t="s">
        <v>141</v>
      </c>
      <c r="D217" s="64">
        <f t="shared" si="17"/>
        <v>1048900</v>
      </c>
      <c r="E217" s="261" t="str">
        <f>_xlfn.IFNA(VLOOKUP(B217,MPT!$T$69:$W$100,3,FALSE),"")</f>
        <v/>
      </c>
      <c r="F217" s="261" t="str">
        <f>_xlfn.IFNA(VLOOKUP(B217,CHB!$T$71:$W$96,3,FALSE),"")</f>
        <v/>
      </c>
      <c r="G217" s="261" t="str">
        <f>_xlfn.IFNA(VLOOKUP(B217,SNK!$T$71:$W$100,3,FALSE),"")</f>
        <v/>
      </c>
      <c r="H217" s="261" t="str">
        <f>_xlfn.IFNA(VLOOKUP(B217,STR!$T$69:$W$97,3,FALSE),"")</f>
        <v/>
      </c>
      <c r="I217" s="261">
        <f>_xlfn.IFNA(VLOOKUP(B217,KPC!$T$73:$W$103,3,FALSE),"")</f>
        <v>1048900</v>
      </c>
      <c r="J217" s="261" t="str">
        <f>_xlfn.IFNA(VLOOKUP(B217,SNL!$T$72:$W$106,3,FALSE),"")</f>
        <v/>
      </c>
      <c r="K217" s="261" t="str">
        <f>_xlfn.IFNA(VLOOKUP(B217,PTR!$T$69:$W$103,3,FALSE),"")</f>
        <v/>
      </c>
      <c r="L217" s="261" t="str">
        <f>_xlfn.IFNA(VLOOKUP(B217,STG!$U$75:$X$107,3,FALSE),"")</f>
        <v/>
      </c>
      <c r="M217" s="261" t="str">
        <f>_xlfn.IFNA(VLOOKUP(B217,RTK!$S$67:$V$76,3,FALSE),"")</f>
        <v/>
      </c>
      <c r="N217" s="261" t="str">
        <f>_xlfn.IFNA(VLOOKUP(B217,BKV!$T$69:$W$97,3,FALSE),"")</f>
        <v/>
      </c>
      <c r="O217" s="261" t="str">
        <f>_xlfn.IFNA(VLOOKUP(B217,BLV!$T$66:$W$92,3,FALSE),"")</f>
        <v/>
      </c>
      <c r="P217" s="261" t="str">
        <f>_xlfn.IFNA(VLOOKUP(B217,'Khr168'!$T$61:$W$79,3,FALSE),"")</f>
        <v/>
      </c>
      <c r="Q217" s="261" t="str">
        <f>_xlfn.IFNA(VLOOKUP(B217,ASL!$T$67:$W$90,3,FALSE),"")</f>
        <v/>
      </c>
      <c r="R217" s="261" t="str">
        <f>_xlfn.IFNA(VLOOKUP(B217,'99cash'!$U$60:$X$79,3,FALSE),"")</f>
        <v/>
      </c>
      <c r="S217" s="261" t="str">
        <f>_xlfn.IFNA(VLOOKUP(B217,KTL!$T$71:$W$105,3,FALSE),"")</f>
        <v/>
      </c>
      <c r="T217" s="261" t="str">
        <f>_xlfn.IFNA(VLOOKUP(B217,SLG!$T$65:$W$95,3,FALSE),"")</f>
        <v/>
      </c>
      <c r="U217" s="261" t="str">
        <f>_xlfn.IFNA(VLOOKUP(B217,SST!$T$68:$W$93,3,FALSE),"")</f>
        <v/>
      </c>
      <c r="V217" s="261" t="str">
        <f>_xlfn.IFNA(VLOOKUP(B217,'ASY168'!$T$59:$W$78,3,FALSE),"")</f>
        <v/>
      </c>
      <c r="W217" s="262" t="str">
        <f>_xlfn.IFNA(VLOOKUP(B217,HO!$T$76:$W$99,3,FALSE),"")</f>
        <v/>
      </c>
    </row>
    <row r="218" spans="2:23" s="46" customFormat="1" ht="27.6" outlineLevel="2">
      <c r="B218" s="250">
        <v>523511103</v>
      </c>
      <c r="C218" s="68" t="s">
        <v>142</v>
      </c>
      <c r="D218" s="64">
        <f t="shared" si="17"/>
        <v>170400</v>
      </c>
      <c r="E218" s="57" t="str">
        <f>_xlfn.IFNA(VLOOKUP(B218,MPT!$T$69:$W$100,3,FALSE),"")</f>
        <v/>
      </c>
      <c r="F218" s="57" t="str">
        <f>_xlfn.IFNA(VLOOKUP(B218,CHB!$T$71:$W$96,3,FALSE),"")</f>
        <v/>
      </c>
      <c r="G218" s="57" t="str">
        <f>_xlfn.IFNA(VLOOKUP(B218,SNK!$T$71:$W$100,3,FALSE),"")</f>
        <v/>
      </c>
      <c r="H218" s="57" t="str">
        <f>_xlfn.IFNA(VLOOKUP(B218,STR!$T$69:$W$97,3,FALSE),"")</f>
        <v/>
      </c>
      <c r="I218" s="57">
        <f>_xlfn.IFNA(VLOOKUP(B218,KPC!$T$73:$W$103,3,FALSE),"")</f>
        <v>170400</v>
      </c>
      <c r="J218" s="57" t="str">
        <f>_xlfn.IFNA(VLOOKUP(B218,SNL!$T$72:$W$106,3,FALSE),"")</f>
        <v/>
      </c>
      <c r="K218" s="57" t="str">
        <f>_xlfn.IFNA(VLOOKUP(B218,PTR!$T$69:$W$103,3,FALSE),"")</f>
        <v/>
      </c>
      <c r="L218" s="57" t="str">
        <f>_xlfn.IFNA(VLOOKUP(B218,STG!$U$75:$X$107,3,FALSE),"")</f>
        <v/>
      </c>
      <c r="M218" s="57" t="str">
        <f>_xlfn.IFNA(VLOOKUP(B218,RTK!$S$67:$V$76,3,FALSE),"")</f>
        <v/>
      </c>
      <c r="N218" s="57" t="str">
        <f>_xlfn.IFNA(VLOOKUP(B218,BKV!$T$69:$W$97,3,FALSE),"")</f>
        <v/>
      </c>
      <c r="O218" s="57" t="str">
        <f>_xlfn.IFNA(VLOOKUP(B218,BLV!$T$66:$W$92,3,FALSE),"")</f>
        <v/>
      </c>
      <c r="P218" s="57" t="str">
        <f>_xlfn.IFNA(VLOOKUP(B218,'Khr168'!$T$61:$W$79,3,FALSE),"")</f>
        <v/>
      </c>
      <c r="Q218" s="57" t="str">
        <f>_xlfn.IFNA(VLOOKUP(B218,ASL!$T$67:$W$90,3,FALSE),"")</f>
        <v/>
      </c>
      <c r="R218" s="57" t="str">
        <f>_xlfn.IFNA(VLOOKUP(B218,'99cash'!$U$60:$X$79,3,FALSE),"")</f>
        <v/>
      </c>
      <c r="S218" s="57" t="str">
        <f>_xlfn.IFNA(VLOOKUP(B218,KTL!$T$71:$W$105,3,FALSE),"")</f>
        <v/>
      </c>
      <c r="T218" s="57" t="str">
        <f>_xlfn.IFNA(VLOOKUP(B218,SLG!$T$65:$W$95,3,FALSE),"")</f>
        <v/>
      </c>
      <c r="U218" s="57" t="str">
        <f>_xlfn.IFNA(VLOOKUP(B218,SST!$T$68:$W$93,3,FALSE),"")</f>
        <v/>
      </c>
      <c r="V218" s="57" t="str">
        <f>_xlfn.IFNA(VLOOKUP(B218,'ASY168'!$T$59:$W$78,3,FALSE),"")</f>
        <v/>
      </c>
      <c r="W218" s="58" t="str">
        <f>_xlfn.IFNA(VLOOKUP(B218,HO!$T$76:$W$99,3,FALSE),"")</f>
        <v/>
      </c>
    </row>
    <row r="219" spans="2:23" s="46" customFormat="1" ht="27.6" outlineLevel="1">
      <c r="B219" s="67">
        <v>522711103</v>
      </c>
      <c r="C219" s="68" t="s">
        <v>148</v>
      </c>
      <c r="D219" s="64">
        <f t="shared" si="17"/>
        <v>1334300</v>
      </c>
      <c r="E219" s="261" t="str">
        <f>_xlfn.IFNA(VLOOKUP(B219,MPT!$T$69:$W$100,3,FALSE),"")</f>
        <v/>
      </c>
      <c r="F219" s="261" t="str">
        <f>_xlfn.IFNA(VLOOKUP(B219,CHB!$T$71:$W$96,3,FALSE),"")</f>
        <v/>
      </c>
      <c r="G219" s="261" t="str">
        <f>_xlfn.IFNA(VLOOKUP(B219,SNK!$T$71:$W$100,3,FALSE),"")</f>
        <v/>
      </c>
      <c r="H219" s="261" t="str">
        <f>_xlfn.IFNA(VLOOKUP(B219,STR!$T$69:$W$97,3,FALSE),"")</f>
        <v/>
      </c>
      <c r="I219" s="261" t="str">
        <f>_xlfn.IFNA(VLOOKUP(B219,KPC!$T$73:$W$103,3,FALSE),"")</f>
        <v/>
      </c>
      <c r="J219" s="261">
        <f>_xlfn.IFNA(VLOOKUP(B219,SNL!$T$72:$W$106,3,FALSE),"")</f>
        <v>1334300</v>
      </c>
      <c r="K219" s="261" t="str">
        <f>_xlfn.IFNA(VLOOKUP(B219,PTR!$T$69:$W$103,3,FALSE),"")</f>
        <v/>
      </c>
      <c r="L219" s="261" t="str">
        <f>_xlfn.IFNA(VLOOKUP(B219,STG!$U$75:$X$107,3,FALSE),"")</f>
        <v/>
      </c>
      <c r="M219" s="261" t="str">
        <f>_xlfn.IFNA(VLOOKUP(B219,RTK!$S$67:$V$76,3,FALSE),"")</f>
        <v/>
      </c>
      <c r="N219" s="261" t="str">
        <f>_xlfn.IFNA(VLOOKUP(B219,BKV!$T$69:$W$97,3,FALSE),"")</f>
        <v/>
      </c>
      <c r="O219" s="261" t="str">
        <f>_xlfn.IFNA(VLOOKUP(B219,BLV!$T$66:$W$92,3,FALSE),"")</f>
        <v/>
      </c>
      <c r="P219" s="261" t="str">
        <f>_xlfn.IFNA(VLOOKUP(B219,'Khr168'!$T$61:$W$79,3,FALSE),"")</f>
        <v/>
      </c>
      <c r="Q219" s="261" t="str">
        <f>_xlfn.IFNA(VLOOKUP(B219,ASL!$T$67:$W$90,3,FALSE),"")</f>
        <v/>
      </c>
      <c r="R219" s="261" t="str">
        <f>_xlfn.IFNA(VLOOKUP(B219,'99cash'!$U$60:$X$79,3,FALSE),"")</f>
        <v/>
      </c>
      <c r="S219" s="261" t="str">
        <f>_xlfn.IFNA(VLOOKUP(B219,KTL!$T$71:$W$105,3,FALSE),"")</f>
        <v/>
      </c>
      <c r="T219" s="261" t="str">
        <f>_xlfn.IFNA(VLOOKUP(B219,SLG!$T$65:$W$95,3,FALSE),"")</f>
        <v/>
      </c>
      <c r="U219" s="261" t="str">
        <f>_xlfn.IFNA(VLOOKUP(B219,SST!$T$68:$W$93,3,FALSE),"")</f>
        <v/>
      </c>
      <c r="V219" s="261" t="str">
        <f>_xlfn.IFNA(VLOOKUP(B219,'ASY168'!$T$59:$W$78,3,FALSE),"")</f>
        <v/>
      </c>
      <c r="W219" s="262" t="str">
        <f>_xlfn.IFNA(VLOOKUP(B219,HO!$T$76:$W$99,3,FALSE),"")</f>
        <v/>
      </c>
    </row>
    <row r="220" spans="2:23" s="46" customFormat="1" ht="27.6" outlineLevel="2">
      <c r="B220" s="250">
        <v>522311101</v>
      </c>
      <c r="C220" s="68" t="s">
        <v>164</v>
      </c>
      <c r="D220" s="64">
        <f t="shared" si="17"/>
        <v>1511400</v>
      </c>
      <c r="E220" s="57" t="str">
        <f>_xlfn.IFNA(VLOOKUP(B220,MPT!$T$69:$W$100,3,FALSE),"")</f>
        <v/>
      </c>
      <c r="F220" s="57" t="str">
        <f>_xlfn.IFNA(VLOOKUP(B220,CHB!$T$71:$W$96,3,FALSE),"")</f>
        <v/>
      </c>
      <c r="G220" s="57" t="str">
        <f>_xlfn.IFNA(VLOOKUP(B220,SNK!$T$71:$W$100,3,FALSE),"")</f>
        <v/>
      </c>
      <c r="H220" s="57" t="str">
        <f>_xlfn.IFNA(VLOOKUP(B220,STR!$T$69:$W$97,3,FALSE),"")</f>
        <v/>
      </c>
      <c r="I220" s="57" t="str">
        <f>_xlfn.IFNA(VLOOKUP(B220,KPC!$T$73:$W$103,3,FALSE),"")</f>
        <v/>
      </c>
      <c r="J220" s="57" t="str">
        <f>_xlfn.IFNA(VLOOKUP(B220,SNL!$T$72:$W$106,3,FALSE),"")</f>
        <v/>
      </c>
      <c r="K220" s="57" t="str">
        <f>_xlfn.IFNA(VLOOKUP(B220,PTR!$T$69:$W$103,3,FALSE),"")</f>
        <v/>
      </c>
      <c r="L220" s="57" t="str">
        <f>_xlfn.IFNA(VLOOKUP(B220,STG!$U$75:$X$107,3,FALSE),"")</f>
        <v/>
      </c>
      <c r="M220" s="57" t="str">
        <f>_xlfn.IFNA(VLOOKUP(B220,RTK!$S$67:$V$76,3,FALSE),"")</f>
        <v/>
      </c>
      <c r="N220" s="57" t="str">
        <f>_xlfn.IFNA(VLOOKUP(B220,BKV!$T$69:$W$97,3,FALSE),"")</f>
        <v/>
      </c>
      <c r="O220" s="57" t="str">
        <f>_xlfn.IFNA(VLOOKUP(B220,BLV!$T$66:$W$92,3,FALSE),"")</f>
        <v/>
      </c>
      <c r="P220" s="57">
        <f>_xlfn.IFNA(VLOOKUP(B220,'Khr168'!$T$61:$W$79,3,FALSE),"")</f>
        <v>39800</v>
      </c>
      <c r="Q220" s="57" t="str">
        <f>_xlfn.IFNA(VLOOKUP(B220,ASL!$T$67:$W$90,3,FALSE),"")</f>
        <v/>
      </c>
      <c r="R220" s="57">
        <f>_xlfn.IFNA(VLOOKUP(B220,'99cash'!$U$60:$X$79,3,FALSE),"")</f>
        <v>403900</v>
      </c>
      <c r="S220" s="57">
        <f>_xlfn.IFNA(VLOOKUP(B220,KTL!$T$71:$W$105,3,FALSE),"")</f>
        <v>6100</v>
      </c>
      <c r="T220" s="57" t="str">
        <f>_xlfn.IFNA(VLOOKUP(B220,SLG!$T$65:$W$95,3,FALSE),"")</f>
        <v/>
      </c>
      <c r="U220" s="57">
        <f>_xlfn.IFNA(VLOOKUP(B220,SST!$T$68:$W$93,3,FALSE),"")</f>
        <v>1061600</v>
      </c>
      <c r="V220" s="57" t="str">
        <f>_xlfn.IFNA(VLOOKUP(B220,'ASY168'!$T$59:$W$78,3,FALSE),"")</f>
        <v/>
      </c>
      <c r="W220" s="58" t="str">
        <f>_xlfn.IFNA(VLOOKUP(B220,HO!$T$76:$W$99,3,FALSE),"")</f>
        <v/>
      </c>
    </row>
    <row r="221" spans="2:23" s="46" customFormat="1" outlineLevel="1">
      <c r="B221" s="67">
        <v>536512206</v>
      </c>
      <c r="C221" s="68" t="s">
        <v>149</v>
      </c>
      <c r="D221" s="64">
        <f t="shared" si="17"/>
        <v>960000</v>
      </c>
      <c r="E221" s="261" t="str">
        <f>_xlfn.IFNA(VLOOKUP(B221,MPT!$T$69:$W$100,3,FALSE),"")</f>
        <v/>
      </c>
      <c r="F221" s="261" t="str">
        <f>_xlfn.IFNA(VLOOKUP(B221,CHB!$T$71:$W$96,3,FALSE),"")</f>
        <v/>
      </c>
      <c r="G221" s="261" t="str">
        <f>_xlfn.IFNA(VLOOKUP(B221,SNK!$T$71:$W$100,3,FALSE),"")</f>
        <v/>
      </c>
      <c r="H221" s="261" t="str">
        <f>_xlfn.IFNA(VLOOKUP(B221,STR!$T$69:$W$97,3,FALSE),"")</f>
        <v/>
      </c>
      <c r="I221" s="261" t="str">
        <f>_xlfn.IFNA(VLOOKUP(B221,KPC!$T$73:$W$103,3,FALSE),"")</f>
        <v/>
      </c>
      <c r="J221" s="261" t="str">
        <f>_xlfn.IFNA(VLOOKUP(B221,SNL!$T$72:$W$106,3,FALSE),"")</f>
        <v/>
      </c>
      <c r="K221" s="261" t="str">
        <f>_xlfn.IFNA(VLOOKUP(B221,PTR!$T$69:$W$103,3,FALSE),"")</f>
        <v/>
      </c>
      <c r="L221" s="261" t="str">
        <f>_xlfn.IFNA(VLOOKUP(B221,STG!$U$75:$X$107,3,FALSE),"")</f>
        <v/>
      </c>
      <c r="M221" s="261" t="str">
        <f>_xlfn.IFNA(VLOOKUP(B221,RTK!$S$67:$V$76,3,FALSE),"")</f>
        <v/>
      </c>
      <c r="N221" s="261" t="str">
        <f>_xlfn.IFNA(VLOOKUP(B221,BKV!$T$69:$W$97,3,FALSE),"")</f>
        <v/>
      </c>
      <c r="O221" s="261" t="str">
        <f>_xlfn.IFNA(VLOOKUP(B221,BLV!$T$66:$W$92,3,FALSE),"")</f>
        <v/>
      </c>
      <c r="P221" s="261" t="str">
        <f>_xlfn.IFNA(VLOOKUP(B221,'Khr168'!$T$61:$W$79,3,FALSE),"")</f>
        <v/>
      </c>
      <c r="Q221" s="261" t="str">
        <f>_xlfn.IFNA(VLOOKUP(B221,ASL!$T$67:$W$90,3,FALSE),"")</f>
        <v/>
      </c>
      <c r="R221" s="261" t="str">
        <f>_xlfn.IFNA(VLOOKUP(B221,'99cash'!$U$60:$X$79,3,FALSE),"")</f>
        <v/>
      </c>
      <c r="S221" s="261">
        <f>_xlfn.IFNA(VLOOKUP(B221,KTL!$T$71:$W$105,3,FALSE),"")</f>
        <v>960000</v>
      </c>
      <c r="T221" s="261" t="str">
        <f>_xlfn.IFNA(VLOOKUP(B221,SLG!$T$65:$W$95,3,FALSE),"")</f>
        <v/>
      </c>
      <c r="U221" s="261" t="str">
        <f>_xlfn.IFNA(VLOOKUP(B221,SST!$T$68:$W$93,3,FALSE),"")</f>
        <v/>
      </c>
      <c r="V221" s="261" t="str">
        <f>_xlfn.IFNA(VLOOKUP(B221,'ASY168'!$T$59:$W$78,3,FALSE),"")</f>
        <v/>
      </c>
      <c r="W221" s="262" t="str">
        <f>_xlfn.IFNA(VLOOKUP(B221,HO!$T$76:$W$99,3,FALSE),"")</f>
        <v/>
      </c>
    </row>
    <row r="222" spans="2:23" s="46" customFormat="1" outlineLevel="2">
      <c r="B222" s="250">
        <v>531111107</v>
      </c>
      <c r="C222" s="68" t="s">
        <v>176</v>
      </c>
      <c r="D222" s="64">
        <f t="shared" si="17"/>
        <v>48087500</v>
      </c>
      <c r="E222" s="57" t="str">
        <f>_xlfn.IFNA(VLOOKUP(B222,MPT!$T$69:$W$100,3,FALSE),"")</f>
        <v/>
      </c>
      <c r="F222" s="57" t="str">
        <f>_xlfn.IFNA(VLOOKUP(B222,CHB!$T$71:$W$96,3,FALSE),"")</f>
        <v/>
      </c>
      <c r="G222" s="57">
        <f>_xlfn.IFNA(VLOOKUP(B222,SNK!$T$71:$W$100,3,FALSE),"")</f>
        <v>3736600</v>
      </c>
      <c r="H222" s="57">
        <f>_xlfn.IFNA(VLOOKUP(B222,STR!$T$69:$W$97,3,FALSE),"")</f>
        <v>8139000</v>
      </c>
      <c r="I222" s="57">
        <f>_xlfn.IFNA(VLOOKUP(B222,KPC!$T$73:$W$103,3,FALSE),"")</f>
        <v>6231000</v>
      </c>
      <c r="J222" s="57">
        <f>_xlfn.IFNA(VLOOKUP(B222,SNL!$T$72:$W$106,3,FALSE),"")</f>
        <v>4289500</v>
      </c>
      <c r="K222" s="57">
        <f>_xlfn.IFNA(VLOOKUP(B222,PTR!$T$69:$W$103,3,FALSE),"")</f>
        <v>2807500</v>
      </c>
      <c r="L222" s="57">
        <f>_xlfn.IFNA(VLOOKUP(B222,STG!$U$75:$X$107,3,FALSE),"")</f>
        <v>7262500</v>
      </c>
      <c r="M222" s="57" t="str">
        <f>_xlfn.IFNA(VLOOKUP(B222,RTK!$S$67:$V$76,3,FALSE),"")</f>
        <v/>
      </c>
      <c r="N222" s="57">
        <f>_xlfn.IFNA(VLOOKUP(B222,BKV!$T$69:$W$97,3,FALSE),"")</f>
        <v>1418000</v>
      </c>
      <c r="O222" s="57">
        <f>_xlfn.IFNA(VLOOKUP(B222,BLV!$T$66:$W$92,3,FALSE),"")</f>
        <v>300000</v>
      </c>
      <c r="P222" s="57" t="str">
        <f>_xlfn.IFNA(VLOOKUP(B222,'Khr168'!$T$61:$W$79,3,FALSE),"")</f>
        <v/>
      </c>
      <c r="Q222" s="57" t="str">
        <f>_xlfn.IFNA(VLOOKUP(B222,ASL!$T$67:$W$90,3,FALSE),"")</f>
        <v/>
      </c>
      <c r="R222" s="57" t="str">
        <f>_xlfn.IFNA(VLOOKUP(B222,'99cash'!$U$60:$X$79,3,FALSE),"")</f>
        <v/>
      </c>
      <c r="S222" s="57">
        <f>_xlfn.IFNA(VLOOKUP(B222,KTL!$T$71:$W$105,3,FALSE),"")</f>
        <v>235000</v>
      </c>
      <c r="T222" s="57" t="str">
        <f>_xlfn.IFNA(VLOOKUP(B222,SLG!$T$65:$W$95,3,FALSE),"")</f>
        <v/>
      </c>
      <c r="U222" s="57" t="str">
        <f>_xlfn.IFNA(VLOOKUP(B222,SST!$T$68:$W$93,3,FALSE),"")</f>
        <v/>
      </c>
      <c r="V222" s="57">
        <f>_xlfn.IFNA(VLOOKUP(B222,'ASY168'!$T$59:$W$78,3,FALSE),"")</f>
        <v>13668400</v>
      </c>
      <c r="W222" s="58" t="str">
        <f>_xlfn.IFNA(VLOOKUP(B222,HO!$T$76:$W$99,3,FALSE),"")</f>
        <v/>
      </c>
    </row>
    <row r="223" spans="2:23" s="46" customFormat="1" outlineLevel="1">
      <c r="B223" s="67">
        <v>536913</v>
      </c>
      <c r="C223" s="68" t="s">
        <v>101</v>
      </c>
      <c r="D223" s="64">
        <f t="shared" si="17"/>
        <v>7487100</v>
      </c>
      <c r="E223" s="261" t="str">
        <f>_xlfn.IFNA(VLOOKUP(B223,MPT!$T$69:$W$100,3,FALSE),"")</f>
        <v/>
      </c>
      <c r="F223" s="261" t="str">
        <f>_xlfn.IFNA(VLOOKUP(B223,CHB!$T$71:$W$96,3,FALSE),"")</f>
        <v/>
      </c>
      <c r="G223" s="261" t="str">
        <f>_xlfn.IFNA(VLOOKUP(B223,SNK!$T$71:$W$100,3,FALSE),"")</f>
        <v/>
      </c>
      <c r="H223" s="261" t="str">
        <f>_xlfn.IFNA(VLOOKUP(B223,STR!$T$69:$W$97,3,FALSE),"")</f>
        <v/>
      </c>
      <c r="I223" s="261" t="str">
        <f>_xlfn.IFNA(VLOOKUP(B223,KPC!$T$73:$W$103,3,FALSE),"")</f>
        <v/>
      </c>
      <c r="J223" s="261" t="str">
        <f>_xlfn.IFNA(VLOOKUP(B223,SNL!$T$72:$W$106,3,FALSE),"")</f>
        <v/>
      </c>
      <c r="K223" s="261" t="str">
        <f>_xlfn.IFNA(VLOOKUP(B223,PTR!$T$69:$W$103,3,FALSE),"")</f>
        <v/>
      </c>
      <c r="L223" s="261" t="str">
        <f>_xlfn.IFNA(VLOOKUP(B223,STG!$U$75:$X$107,3,FALSE),"")</f>
        <v/>
      </c>
      <c r="M223" s="261" t="str">
        <f>_xlfn.IFNA(VLOOKUP(B223,RTK!$S$67:$V$76,3,FALSE),"")</f>
        <v/>
      </c>
      <c r="N223" s="261" t="str">
        <f>_xlfn.IFNA(VLOOKUP(B223,BKV!$T$69:$W$97,3,FALSE),"")</f>
        <v/>
      </c>
      <c r="O223" s="261" t="str">
        <f>_xlfn.IFNA(VLOOKUP(B223,BLV!$T$66:$W$92,3,FALSE),"")</f>
        <v/>
      </c>
      <c r="P223" s="261" t="str">
        <f>_xlfn.IFNA(VLOOKUP(B223,'Khr168'!$T$61:$W$79,3,FALSE),"")</f>
        <v/>
      </c>
      <c r="Q223" s="261" t="str">
        <f>_xlfn.IFNA(VLOOKUP(B223,ASL!$T$67:$W$90,3,FALSE),"")</f>
        <v/>
      </c>
      <c r="R223" s="261" t="str">
        <f>_xlfn.IFNA(VLOOKUP(B223,'99cash'!$U$60:$X$79,3,FALSE),"")</f>
        <v/>
      </c>
      <c r="S223" s="261" t="str">
        <f>_xlfn.IFNA(VLOOKUP(B223,KTL!$T$71:$W$105,3,FALSE),"")</f>
        <v/>
      </c>
      <c r="T223" s="261" t="str">
        <f>_xlfn.IFNA(VLOOKUP(B223,SLG!$T$65:$W$95,3,FALSE),"")</f>
        <v/>
      </c>
      <c r="U223" s="261" t="str">
        <f>_xlfn.IFNA(VLOOKUP(B223,SST!$T$68:$W$93,3,FALSE),"")</f>
        <v/>
      </c>
      <c r="V223" s="261" t="str">
        <f>_xlfn.IFNA(VLOOKUP(B223,'ASY168'!$T$59:$W$78,3,FALSE),"")</f>
        <v/>
      </c>
      <c r="W223" s="262">
        <f>_xlfn.IFNA(VLOOKUP(B223,HO!$T$76:$W$99,3,FALSE),"")</f>
        <v>7487100</v>
      </c>
    </row>
    <row r="224" spans="2:23" s="46" customFormat="1" ht="14.4" outlineLevel="2" thickBot="1">
      <c r="B224" s="253">
        <v>536911</v>
      </c>
      <c r="C224" s="254" t="s">
        <v>100</v>
      </c>
      <c r="D224" s="206">
        <f t="shared" si="17"/>
        <v>665000</v>
      </c>
      <c r="E224" s="207" t="str">
        <f>_xlfn.IFNA(VLOOKUP(B224,MPT!$T$69:$W$100,3,FALSE),"")</f>
        <v/>
      </c>
      <c r="F224" s="207" t="str">
        <f>_xlfn.IFNA(VLOOKUP(B224,CHB!$T$71:$W$96,3,FALSE),"")</f>
        <v/>
      </c>
      <c r="G224" s="207" t="str">
        <f>_xlfn.IFNA(VLOOKUP(B224,SNK!$T$71:$W$100,3,FALSE),"")</f>
        <v/>
      </c>
      <c r="H224" s="207" t="str">
        <f>_xlfn.IFNA(VLOOKUP(B224,STR!$T$69:$W$97,3,FALSE),"")</f>
        <v/>
      </c>
      <c r="I224" s="207" t="str">
        <f>_xlfn.IFNA(VLOOKUP(B224,KPC!$T$73:$W$103,3,FALSE),"")</f>
        <v/>
      </c>
      <c r="J224" s="207">
        <f>_xlfn.IFNA(VLOOKUP(B224,SNL!$T$72:$W$106,3,FALSE),"")</f>
        <v>1900</v>
      </c>
      <c r="K224" s="207">
        <f>_xlfn.IFNA(VLOOKUP(B224,PTR!$T$69:$W$103,3,FALSE),"")</f>
        <v>65600</v>
      </c>
      <c r="L224" s="207" t="str">
        <f>_xlfn.IFNA(VLOOKUP(B224,STG!$U$75:$X$107,3,FALSE),"")</f>
        <v/>
      </c>
      <c r="M224" s="207" t="str">
        <f>_xlfn.IFNA(VLOOKUP(B224,RTK!$S$67:$V$76,3,FALSE),"")</f>
        <v/>
      </c>
      <c r="N224" s="207" t="str">
        <f>_xlfn.IFNA(VLOOKUP(B224,BKV!$T$69:$W$97,3,FALSE),"")</f>
        <v/>
      </c>
      <c r="O224" s="207">
        <f>_xlfn.IFNA(VLOOKUP(B224,BLV!$T$66:$W$92,3,FALSE),"")</f>
        <v>100</v>
      </c>
      <c r="P224" s="207" t="str">
        <f>_xlfn.IFNA(VLOOKUP(B224,'Khr168'!$T$61:$W$79,3,FALSE),"")</f>
        <v/>
      </c>
      <c r="Q224" s="207">
        <f>_xlfn.IFNA(VLOOKUP(B224,ASL!$T$67:$W$90,3,FALSE),"")</f>
        <v>36900</v>
      </c>
      <c r="R224" s="207" t="str">
        <f>_xlfn.IFNA(VLOOKUP(B224,'99cash'!$U$60:$X$79,3,FALSE),"")</f>
        <v/>
      </c>
      <c r="S224" s="207">
        <f>_xlfn.IFNA(VLOOKUP(B224,KTL!$T$71:$W$105,3,FALSE),"")</f>
        <v>300</v>
      </c>
      <c r="T224" s="207" t="str">
        <f>_xlfn.IFNA(VLOOKUP(B224,SLG!$T$65:$W$95,3,FALSE),"")</f>
        <v/>
      </c>
      <c r="U224" s="207">
        <f>_xlfn.IFNA(VLOOKUP(B224,SST!$T$68:$W$93,3,FALSE),"")</f>
        <v>200</v>
      </c>
      <c r="V224" s="207" t="str">
        <f>_xlfn.IFNA(VLOOKUP(B224,'ASY168'!$T$59:$W$78,3,FALSE),"")</f>
        <v/>
      </c>
      <c r="W224" s="208">
        <f>_xlfn.IFNA(VLOOKUP(B224,HO!$T$76:$W$99,3,FALSE),"")</f>
        <v>560000</v>
      </c>
    </row>
    <row r="225" spans="2:25" s="46" customFormat="1" ht="14.4" outlineLevel="1" thickBot="1">
      <c r="B225" s="65">
        <v>536221</v>
      </c>
      <c r="C225" s="66" t="s">
        <v>172</v>
      </c>
      <c r="D225" s="63"/>
      <c r="E225" s="247" t="str">
        <f>_xlfn.IFNA(VLOOKUP(B225,MPT!$T$69:$W$100,3,FALSE),"")</f>
        <v/>
      </c>
      <c r="F225" s="247" t="str">
        <f>_xlfn.IFNA(VLOOKUP(B225,CHB!$T$71:$W$96,3,FALSE),"")</f>
        <v/>
      </c>
      <c r="G225" s="247" t="str">
        <f>_xlfn.IFNA(VLOOKUP(B225,SNK!$T$71:$W$100,3,FALSE),"")</f>
        <v/>
      </c>
      <c r="H225" s="247" t="str">
        <f>_xlfn.IFNA(VLOOKUP(B225,STR!$T$69:$W$97,3,FALSE),"")</f>
        <v/>
      </c>
      <c r="I225" s="247" t="str">
        <f>_xlfn.IFNA(VLOOKUP(B225,KPC!$T$73:$W$103,3,FALSE),"")</f>
        <v/>
      </c>
      <c r="J225" s="247" t="str">
        <f>_xlfn.IFNA(VLOOKUP(B225,SNL!$T$72:$W$106,3,FALSE),"")</f>
        <v/>
      </c>
      <c r="K225" s="247" t="str">
        <f>_xlfn.IFNA(VLOOKUP(B225,PTR!$T$69:$W$103,3,FALSE),"")</f>
        <v/>
      </c>
      <c r="L225" s="247" t="str">
        <f>_xlfn.IFNA(VLOOKUP(B225,STG!$U$75:$X$107,3,FALSE),"")</f>
        <v/>
      </c>
      <c r="M225" s="247" t="str">
        <f>_xlfn.IFNA(VLOOKUP(B225,RTK!$S$67:$V$76,3,FALSE),"")</f>
        <v/>
      </c>
      <c r="N225" s="247" t="str">
        <f>_xlfn.IFNA(VLOOKUP(B225,BKV!$T$69:$W$97,3,FALSE),"")</f>
        <v/>
      </c>
      <c r="O225" s="247" t="str">
        <f>_xlfn.IFNA(VLOOKUP(B225,BLV!$T$66:$W$92,3,FALSE),"")</f>
        <v/>
      </c>
      <c r="P225" s="247" t="str">
        <f>_xlfn.IFNA(VLOOKUP(B225,'Khr168'!$T$61:$W$79,3,FALSE),"")</f>
        <v/>
      </c>
      <c r="Q225" s="247" t="str">
        <f>_xlfn.IFNA(VLOOKUP(B225,ASL!$T$67:$W$90,3,FALSE),"")</f>
        <v/>
      </c>
      <c r="R225" s="247" t="str">
        <f>_xlfn.IFNA(VLOOKUP(B225,'99cash'!$U$60:$X$79,3,FALSE),"")</f>
        <v/>
      </c>
      <c r="S225" s="247" t="str">
        <f>_xlfn.IFNA(VLOOKUP(B225,KTL!$T$71:$W$105,3,FALSE),"")</f>
        <v/>
      </c>
      <c r="T225" s="247" t="str">
        <f>_xlfn.IFNA(VLOOKUP(B225,SLG!$T$65:$W$95,3,FALSE),"")</f>
        <v/>
      </c>
      <c r="U225" s="247" t="str">
        <f>_xlfn.IFNA(VLOOKUP(B225,SST!$T$68:$W$93,3,FALSE),"")</f>
        <v/>
      </c>
      <c r="V225" s="247" t="str">
        <f>_xlfn.IFNA(VLOOKUP(B225,'ASY168'!$T$59:$W$78,3,FALSE),"")</f>
        <v/>
      </c>
      <c r="W225" s="248" t="str">
        <f>_xlfn.IFNA(VLOOKUP(B225,HO!$T$76:$W$99,3,FALSE),"")</f>
        <v/>
      </c>
    </row>
    <row r="226" spans="2:25" s="46" customFormat="1" ht="14.4" thickBot="1">
      <c r="B226" s="545" t="s">
        <v>103</v>
      </c>
      <c r="C226" s="546"/>
      <c r="D226" s="209">
        <f t="shared" ref="D226:W226" si="18">SUM(D211:D225)</f>
        <v>269091300</v>
      </c>
      <c r="E226" s="209">
        <f t="shared" si="18"/>
        <v>2459000</v>
      </c>
      <c r="F226" s="209">
        <f t="shared" si="18"/>
        <v>4955000</v>
      </c>
      <c r="G226" s="209">
        <f t="shared" si="18"/>
        <v>19271200</v>
      </c>
      <c r="H226" s="209">
        <f t="shared" si="18"/>
        <v>27087200</v>
      </c>
      <c r="I226" s="209">
        <f t="shared" si="18"/>
        <v>23737400</v>
      </c>
      <c r="J226" s="209">
        <f t="shared" si="18"/>
        <v>21971200</v>
      </c>
      <c r="K226" s="209">
        <f t="shared" si="18"/>
        <v>24156000</v>
      </c>
      <c r="L226" s="209">
        <f t="shared" si="18"/>
        <v>14028700</v>
      </c>
      <c r="M226" s="209">
        <f t="shared" si="18"/>
        <v>100</v>
      </c>
      <c r="N226" s="209">
        <f t="shared" si="18"/>
        <v>22973300</v>
      </c>
      <c r="O226" s="209">
        <f t="shared" si="18"/>
        <v>19769300</v>
      </c>
      <c r="P226" s="209">
        <f t="shared" si="18"/>
        <v>9887100</v>
      </c>
      <c r="Q226" s="209">
        <f t="shared" si="18"/>
        <v>15597500</v>
      </c>
      <c r="R226" s="209">
        <f t="shared" si="18"/>
        <v>4897800</v>
      </c>
      <c r="S226" s="209">
        <f t="shared" si="18"/>
        <v>15867500</v>
      </c>
      <c r="T226" s="209">
        <f t="shared" si="18"/>
        <v>5320300</v>
      </c>
      <c r="U226" s="209">
        <f t="shared" si="18"/>
        <v>15395300</v>
      </c>
      <c r="V226" s="209">
        <f t="shared" si="18"/>
        <v>13669100</v>
      </c>
      <c r="W226" s="210">
        <f t="shared" si="18"/>
        <v>8048300</v>
      </c>
      <c r="Y226" s="242" t="e">
        <f>#REF!</f>
        <v>#REF!</v>
      </c>
    </row>
    <row r="227" spans="2:25" s="46" customFormat="1" outlineLevel="2">
      <c r="B227" s="249">
        <v>632321</v>
      </c>
      <c r="C227" s="202" t="s">
        <v>111</v>
      </c>
      <c r="D227" s="203">
        <f t="shared" ref="D227:D258" si="19">SUM(E227:W227)</f>
        <v>206799</v>
      </c>
      <c r="E227" s="245" t="str">
        <f>_xlfn.IFNA(VLOOKUP(B227,MPT!$T$69:$W$100,3,FALSE),"")</f>
        <v/>
      </c>
      <c r="F227" s="245">
        <f>_xlfn.IFNA(VLOOKUP(B227,CHB!$T$71:$W$96,3,FALSE),"")</f>
        <v>57910</v>
      </c>
      <c r="G227" s="245">
        <f>_xlfn.IFNA(VLOOKUP(B227,SNK!$T$71:$W$100,3,FALSE),"")</f>
        <v>55556</v>
      </c>
      <c r="H227" s="245" t="str">
        <f>_xlfn.IFNA(VLOOKUP(B227,STR!$T$69:$W$97,3,FALSE),"")</f>
        <v/>
      </c>
      <c r="I227" s="245" t="str">
        <f>_xlfn.IFNA(VLOOKUP(B227,KPC!$T$73:$W$103,3,FALSE),"")</f>
        <v/>
      </c>
      <c r="J227" s="245" t="str">
        <f>_xlfn.IFNA(VLOOKUP(B227,SNL!$T$72:$W$106,3,FALSE),"")</f>
        <v/>
      </c>
      <c r="K227" s="245" t="str">
        <f>_xlfn.IFNA(VLOOKUP(B227,PTR!$T$69:$W$103,3,FALSE),"")</f>
        <v/>
      </c>
      <c r="L227" s="245" t="str">
        <f>_xlfn.IFNA(VLOOKUP(B227,STG!$U$75:$X$107,3,FALSE),"")</f>
        <v/>
      </c>
      <c r="M227" s="245" t="str">
        <f>_xlfn.IFNA(VLOOKUP(B227,RTK!$S$67:$V$76,3,FALSE),"")</f>
        <v/>
      </c>
      <c r="N227" s="245" t="str">
        <f>_xlfn.IFNA(VLOOKUP(B227,BKV!$T$69:$W$97,3,FALSE),"")</f>
        <v/>
      </c>
      <c r="O227" s="245" t="str">
        <f>_xlfn.IFNA(VLOOKUP(B227,BLV!$T$66:$W$92,3,FALSE),"")</f>
        <v/>
      </c>
      <c r="P227" s="245" t="str">
        <f>_xlfn.IFNA(VLOOKUP(B227,'Khr168'!$T$61:$W$79,3,FALSE),"")</f>
        <v/>
      </c>
      <c r="Q227" s="245" t="str">
        <f>_xlfn.IFNA(VLOOKUP(B227,ASL!$T$67:$W$90,3,FALSE),"")</f>
        <v/>
      </c>
      <c r="R227" s="245" t="str">
        <f>_xlfn.IFNA(VLOOKUP(B227,'99cash'!$U$60:$X$79,3,FALSE),"")</f>
        <v/>
      </c>
      <c r="S227" s="245" t="str">
        <f>_xlfn.IFNA(VLOOKUP(B227,KTL!$T$71:$W$105,3,FALSE),"")</f>
        <v/>
      </c>
      <c r="T227" s="245" t="str">
        <f>_xlfn.IFNA(VLOOKUP(B227,SLG!$T$65:$W$95,3,FALSE),"")</f>
        <v/>
      </c>
      <c r="U227" s="245" t="str">
        <f>_xlfn.IFNA(VLOOKUP(B227,SST!$T$68:$W$93,3,FALSE),"")</f>
        <v/>
      </c>
      <c r="V227" s="245" t="str">
        <f>_xlfn.IFNA(VLOOKUP(B227,'ASY168'!$T$59:$W$78,3,FALSE),"")</f>
        <v/>
      </c>
      <c r="W227" s="246">
        <f>_xlfn.IFNA(VLOOKUP(B227,HO!$T$76:$W$99,3,FALSE),"")</f>
        <v>93333</v>
      </c>
    </row>
    <row r="228" spans="2:25" s="46" customFormat="1" outlineLevel="1">
      <c r="B228" s="67">
        <v>642111</v>
      </c>
      <c r="C228" s="68" t="s">
        <v>145</v>
      </c>
      <c r="D228" s="64">
        <f t="shared" si="19"/>
        <v>0</v>
      </c>
      <c r="E228" s="261" t="str">
        <f>_xlfn.IFNA(VLOOKUP(B228,MPT!$T$69:$W$100,3,FALSE),"")</f>
        <v/>
      </c>
      <c r="F228" s="261" t="str">
        <f>_xlfn.IFNA(VLOOKUP(B228,CHB!$T$71:$W$96,3,FALSE),"")</f>
        <v/>
      </c>
      <c r="G228" s="261" t="str">
        <f>_xlfn.IFNA(VLOOKUP(B228,SNK!$T$71:$W$100,3,FALSE),"")</f>
        <v/>
      </c>
      <c r="H228" s="261" t="str">
        <f>_xlfn.IFNA(VLOOKUP(B228,STR!$T$69:$W$97,3,FALSE),"")</f>
        <v/>
      </c>
      <c r="I228" s="261" t="str">
        <f>_xlfn.IFNA(VLOOKUP(B228,KPC!$T$73:$W$103,3,FALSE),"")</f>
        <v/>
      </c>
      <c r="J228" s="261" t="str">
        <f>_xlfn.IFNA(VLOOKUP(B228,SNL!$T$72:$W$106,3,FALSE),"")</f>
        <v/>
      </c>
      <c r="K228" s="261" t="str">
        <f>_xlfn.IFNA(VLOOKUP(B228,PTR!$T$69:$W$103,3,FALSE),"")</f>
        <v/>
      </c>
      <c r="L228" s="261" t="str">
        <f>_xlfn.IFNA(VLOOKUP(B228,STG!$U$75:$X$107,3,FALSE),"")</f>
        <v/>
      </c>
      <c r="M228" s="261" t="str">
        <f>_xlfn.IFNA(VLOOKUP(B228,RTK!$S$67:$V$76,3,FALSE),"")</f>
        <v/>
      </c>
      <c r="N228" s="261" t="str">
        <f>_xlfn.IFNA(VLOOKUP(B228,BKV!$T$69:$W$97,3,FALSE),"")</f>
        <v/>
      </c>
      <c r="O228" s="261" t="str">
        <f>_xlfn.IFNA(VLOOKUP(B228,BLV!$T$66:$W$92,3,FALSE),"")</f>
        <v/>
      </c>
      <c r="P228" s="261" t="str">
        <f>_xlfn.IFNA(VLOOKUP(B228,'Khr168'!$T$61:$W$79,3,FALSE),"")</f>
        <v/>
      </c>
      <c r="Q228" s="261" t="str">
        <f>_xlfn.IFNA(VLOOKUP(B228,ASL!$T$67:$W$90,3,FALSE),"")</f>
        <v/>
      </c>
      <c r="R228" s="261" t="str">
        <f>_xlfn.IFNA(VLOOKUP(B228,'99cash'!$U$60:$X$79,3,FALSE),"")</f>
        <v/>
      </c>
      <c r="S228" s="261" t="str">
        <f>_xlfn.IFNA(VLOOKUP(B228,KTL!$T$71:$W$105,3,FALSE),"")</f>
        <v/>
      </c>
      <c r="T228" s="261" t="str">
        <f>_xlfn.IFNA(VLOOKUP(B228,SLG!$T$65:$W$95,3,FALSE),"")</f>
        <v/>
      </c>
      <c r="U228" s="261" t="str">
        <f>_xlfn.IFNA(VLOOKUP(B228,SST!$T$68:$W$93,3,FALSE),"")</f>
        <v/>
      </c>
      <c r="V228" s="261" t="str">
        <f>_xlfn.IFNA(VLOOKUP(B228,'ASY168'!$T$59:$W$78,3,FALSE),"")</f>
        <v/>
      </c>
      <c r="W228" s="262" t="str">
        <f>_xlfn.IFNA(VLOOKUP(B228,HO!$T$76:$W$99,3,FALSE),"")</f>
        <v/>
      </c>
    </row>
    <row r="229" spans="2:25" s="46" customFormat="1" outlineLevel="2">
      <c r="B229" s="250">
        <v>636211103</v>
      </c>
      <c r="C229" s="68" t="s">
        <v>122</v>
      </c>
      <c r="D229" s="64">
        <f t="shared" si="19"/>
        <v>662050</v>
      </c>
      <c r="E229" s="57">
        <f>_xlfn.IFNA(VLOOKUP(B229,MPT!$T$69:$W$100,3,FALSE),"")</f>
        <v>60000</v>
      </c>
      <c r="F229" s="57" t="str">
        <f>_xlfn.IFNA(VLOOKUP(B229,CHB!$T$71:$W$96,3,FALSE),"")</f>
        <v/>
      </c>
      <c r="G229" s="57">
        <f>_xlfn.IFNA(VLOOKUP(B229,SNK!$T$71:$W$100,3,FALSE),"")</f>
        <v>60000</v>
      </c>
      <c r="H229" s="57">
        <f>_xlfn.IFNA(VLOOKUP(B229,STR!$T$69:$W$97,3,FALSE),"")</f>
        <v>60100</v>
      </c>
      <c r="I229" s="57" t="str">
        <f>_xlfn.IFNA(VLOOKUP(B229,KPC!$T$73:$W$103,3,FALSE),"")</f>
        <v/>
      </c>
      <c r="J229" s="57" t="str">
        <f>_xlfn.IFNA(VLOOKUP(B229,SNL!$T$72:$W$106,3,FALSE),"")</f>
        <v/>
      </c>
      <c r="K229" s="57" t="str">
        <f>_xlfn.IFNA(VLOOKUP(B229,PTR!$T$69:$W$103,3,FALSE),"")</f>
        <v/>
      </c>
      <c r="L229" s="57">
        <f>_xlfn.IFNA(VLOOKUP(B229,STG!$U$75:$X$107,3,FALSE),"")</f>
        <v>60000</v>
      </c>
      <c r="M229" s="57" t="str">
        <f>_xlfn.IFNA(VLOOKUP(B229,RTK!$S$67:$V$76,3,FALSE),"")</f>
        <v/>
      </c>
      <c r="N229" s="57">
        <f>_xlfn.IFNA(VLOOKUP(B229,BKV!$T$69:$W$97,3,FALSE),"")</f>
        <v>60500</v>
      </c>
      <c r="O229" s="57">
        <f>_xlfn.IFNA(VLOOKUP(B229,BLV!$T$66:$W$92,3,FALSE),"")</f>
        <v>60200</v>
      </c>
      <c r="P229" s="57">
        <f>_xlfn.IFNA(VLOOKUP(B229,'Khr168'!$T$61:$W$79,3,FALSE),"")</f>
        <v>60500</v>
      </c>
      <c r="Q229" s="57">
        <f>_xlfn.IFNA(VLOOKUP(B229,ASL!$T$67:$W$90,3,FALSE),"")</f>
        <v>60000</v>
      </c>
      <c r="R229" s="57">
        <f>_xlfn.IFNA(VLOOKUP(B229,'99cash'!$U$60:$X$79,3,FALSE),"")</f>
        <v>60500</v>
      </c>
      <c r="S229" s="57">
        <f>_xlfn.IFNA(VLOOKUP(B229,KTL!$T$71:$W$105,3,FALSE),"")</f>
        <v>60100</v>
      </c>
      <c r="T229" s="57" t="str">
        <f>_xlfn.IFNA(VLOOKUP(B229,SLG!$T$65:$W$95,3,FALSE),"")</f>
        <v/>
      </c>
      <c r="U229" s="57" t="str">
        <f>_xlfn.IFNA(VLOOKUP(B229,SST!$T$68:$W$93,3,FALSE),"")</f>
        <v/>
      </c>
      <c r="V229" s="57">
        <f>_xlfn.IFNA(VLOOKUP(B229,'ASY168'!$T$59:$W$78,3,FALSE),"")</f>
        <v>60150</v>
      </c>
      <c r="W229" s="58" t="str">
        <f>_xlfn.IFNA(VLOOKUP(B229,HO!$T$76:$W$99,3,FALSE),"")</f>
        <v/>
      </c>
    </row>
    <row r="230" spans="2:25" s="46" customFormat="1" outlineLevel="1">
      <c r="B230" s="67">
        <v>637111107</v>
      </c>
      <c r="C230" s="68" t="s">
        <v>179</v>
      </c>
      <c r="D230" s="64">
        <f t="shared" si="19"/>
        <v>39513500</v>
      </c>
      <c r="E230" s="261" t="str">
        <f>_xlfn.IFNA(VLOOKUP(B230,MPT!$T$69:$W$100,3,FALSE),"")</f>
        <v/>
      </c>
      <c r="F230" s="261" t="str">
        <f>_xlfn.IFNA(VLOOKUP(B230,CHB!$T$71:$W$96,3,FALSE),"")</f>
        <v/>
      </c>
      <c r="G230" s="261">
        <f>_xlfn.IFNA(VLOOKUP(B230,SNK!$T$71:$W$100,3,FALSE),"")</f>
        <v>2361000</v>
      </c>
      <c r="H230" s="261">
        <f>_xlfn.IFNA(VLOOKUP(B230,STR!$T$69:$W$97,3,FALSE),"")</f>
        <v>7814000</v>
      </c>
      <c r="I230" s="261">
        <f>_xlfn.IFNA(VLOOKUP(B230,KPC!$T$73:$W$103,3,FALSE),"")</f>
        <v>4947000</v>
      </c>
      <c r="J230" s="261">
        <f>_xlfn.IFNA(VLOOKUP(B230,SNL!$T$72:$W$106,3,FALSE),"")</f>
        <v>3407500</v>
      </c>
      <c r="K230" s="261">
        <f>_xlfn.IFNA(VLOOKUP(B230,PTR!$T$69:$W$103,3,FALSE),"")</f>
        <v>2020000</v>
      </c>
      <c r="L230" s="261">
        <f>_xlfn.IFNA(VLOOKUP(B230,STG!$U$75:$X$107,3,FALSE),"")</f>
        <v>6942500</v>
      </c>
      <c r="M230" s="261" t="str">
        <f>_xlfn.IFNA(VLOOKUP(B230,RTK!$S$67:$V$76,3,FALSE),"")</f>
        <v/>
      </c>
      <c r="N230" s="261">
        <f>_xlfn.IFNA(VLOOKUP(B230,BKV!$T$69:$W$97,3,FALSE),"")</f>
        <v>842500</v>
      </c>
      <c r="O230" s="261">
        <f>_xlfn.IFNA(VLOOKUP(B230,BLV!$T$66:$W$92,3,FALSE),"")</f>
        <v>237000</v>
      </c>
      <c r="P230" s="261" t="str">
        <f>_xlfn.IFNA(VLOOKUP(B230,'Khr168'!$T$61:$W$79,3,FALSE),"")</f>
        <v/>
      </c>
      <c r="Q230" s="261" t="str">
        <f>_xlfn.IFNA(VLOOKUP(B230,ASL!$T$67:$W$90,3,FALSE),"")</f>
        <v/>
      </c>
      <c r="R230" s="261" t="str">
        <f>_xlfn.IFNA(VLOOKUP(B230,'99cash'!$U$60:$X$79,3,FALSE),"")</f>
        <v/>
      </c>
      <c r="S230" s="261">
        <f>_xlfn.IFNA(VLOOKUP(B230,KTL!$T$71:$W$105,3,FALSE),"")</f>
        <v>158000</v>
      </c>
      <c r="T230" s="261" t="str">
        <f>_xlfn.IFNA(VLOOKUP(B230,SLG!$T$65:$W$95,3,FALSE),"")</f>
        <v/>
      </c>
      <c r="U230" s="261" t="str">
        <f>_xlfn.IFNA(VLOOKUP(B230,SST!$T$68:$W$93,3,FALSE),"")</f>
        <v/>
      </c>
      <c r="V230" s="261">
        <f>_xlfn.IFNA(VLOOKUP(B230,'ASY168'!$T$59:$W$78,3,FALSE),"")</f>
        <v>10784000</v>
      </c>
      <c r="W230" s="262" t="str">
        <f>_xlfn.IFNA(VLOOKUP(B230,HO!$T$76:$W$99,3,FALSE),"")</f>
        <v/>
      </c>
    </row>
    <row r="231" spans="2:25" s="46" customFormat="1" outlineLevel="2">
      <c r="B231" s="250">
        <v>632161</v>
      </c>
      <c r="C231" s="68" t="s">
        <v>105</v>
      </c>
      <c r="D231" s="64">
        <f t="shared" si="19"/>
        <v>1297579</v>
      </c>
      <c r="E231" s="57">
        <f>_xlfn.IFNA(VLOOKUP(B231,MPT!$T$69:$W$100,3,FALSE),"")</f>
        <v>28500</v>
      </c>
      <c r="F231" s="57">
        <f>_xlfn.IFNA(VLOOKUP(B231,CHB!$T$71:$W$96,3,FALSE),"")</f>
        <v>28304</v>
      </c>
      <c r="G231" s="57">
        <f>_xlfn.IFNA(VLOOKUP(B231,SNK!$T$71:$W$100,3,FALSE),"")</f>
        <v>80889</v>
      </c>
      <c r="H231" s="57">
        <f>_xlfn.IFNA(VLOOKUP(B231,STR!$T$69:$W$97,3,FALSE),"")</f>
        <v>48972</v>
      </c>
      <c r="I231" s="57">
        <f>_xlfn.IFNA(VLOOKUP(B231,KPC!$T$73:$W$103,3,FALSE),"")</f>
        <v>33038</v>
      </c>
      <c r="J231" s="57" t="str">
        <f>_xlfn.IFNA(VLOOKUP(B231,SNL!$T$72:$W$106,3,FALSE),"")</f>
        <v/>
      </c>
      <c r="K231" s="57">
        <f>_xlfn.IFNA(VLOOKUP(B231,PTR!$T$69:$W$103,3,FALSE),"")</f>
        <v>119988</v>
      </c>
      <c r="L231" s="57">
        <f>_xlfn.IFNA(VLOOKUP(B231,STG!$U$75:$X$107,3,FALSE),"")</f>
        <v>128400</v>
      </c>
      <c r="M231" s="57">
        <f>_xlfn.IFNA(VLOOKUP(B231,RTK!$S$67:$V$76,3,FALSE),"")</f>
        <v>60904</v>
      </c>
      <c r="N231" s="57">
        <f>_xlfn.IFNA(VLOOKUP(B231,BKV!$T$69:$W$97,3,FALSE),"")</f>
        <v>93746</v>
      </c>
      <c r="O231" s="57">
        <f>_xlfn.IFNA(VLOOKUP(B231,BLV!$T$66:$W$92,3,FALSE),"")</f>
        <v>89883</v>
      </c>
      <c r="P231" s="57" t="str">
        <f>_xlfn.IFNA(VLOOKUP(B231,'Khr168'!$T$61:$W$79,3,FALSE),"")</f>
        <v/>
      </c>
      <c r="Q231" s="57">
        <f>_xlfn.IFNA(VLOOKUP(B231,ASL!$T$67:$W$90,3,FALSE),"")</f>
        <v>80381</v>
      </c>
      <c r="R231" s="57" t="str">
        <f>_xlfn.IFNA(VLOOKUP(B231,'99cash'!$U$60:$X$79,3,FALSE),"")</f>
        <v/>
      </c>
      <c r="S231" s="57">
        <f>_xlfn.IFNA(VLOOKUP(B231,KTL!$T$71:$W$105,3,FALSE),"")</f>
        <v>58494</v>
      </c>
      <c r="T231" s="57">
        <f>_xlfn.IFNA(VLOOKUP(B231,SLG!$T$65:$W$95,3,FALSE),"")</f>
        <v>58594</v>
      </c>
      <c r="U231" s="57">
        <f>_xlfn.IFNA(VLOOKUP(B231,SST!$T$68:$W$93,3,FALSE),"")</f>
        <v>82833</v>
      </c>
      <c r="V231" s="57" t="str">
        <f>_xlfn.IFNA(VLOOKUP(B231,'ASY168'!$T$59:$W$78,3,FALSE),"")</f>
        <v/>
      </c>
      <c r="W231" s="58">
        <f>_xlfn.IFNA(VLOOKUP(B231,HO!$T$76:$W$99,3,FALSE),"")</f>
        <v>304653</v>
      </c>
    </row>
    <row r="232" spans="2:25" s="46" customFormat="1" outlineLevel="1">
      <c r="B232" s="67">
        <v>632151</v>
      </c>
      <c r="C232" s="68" t="s">
        <v>112</v>
      </c>
      <c r="D232" s="64">
        <f t="shared" si="19"/>
        <v>1782478</v>
      </c>
      <c r="E232" s="261">
        <f>_xlfn.IFNA(VLOOKUP(B232,MPT!$T$69:$W$100,3,FALSE),"")</f>
        <v>20300</v>
      </c>
      <c r="F232" s="261">
        <f>_xlfn.IFNA(VLOOKUP(B232,CHB!$T$71:$W$96,3,FALSE),"")</f>
        <v>20500</v>
      </c>
      <c r="G232" s="261">
        <f>_xlfn.IFNA(VLOOKUP(B232,SNK!$T$71:$W$100,3,FALSE),"")</f>
        <v>42708</v>
      </c>
      <c r="H232" s="261">
        <f>_xlfn.IFNA(VLOOKUP(B232,STR!$T$69:$W$97,3,FALSE),"")</f>
        <v>94904</v>
      </c>
      <c r="I232" s="261">
        <f>_xlfn.IFNA(VLOOKUP(B232,KPC!$T$73:$W$103,3,FALSE),"")</f>
        <v>51904</v>
      </c>
      <c r="J232" s="261">
        <f>_xlfn.IFNA(VLOOKUP(B232,SNL!$T$72:$W$106,3,FALSE),"")</f>
        <v>20300</v>
      </c>
      <c r="K232" s="261">
        <f>_xlfn.IFNA(VLOOKUP(B232,PTR!$T$69:$W$103,3,FALSE),"")</f>
        <v>31604</v>
      </c>
      <c r="L232" s="261">
        <f>_xlfn.IFNA(VLOOKUP(B232,STG!$U$75:$X$107,3,FALSE),"")</f>
        <v>77508</v>
      </c>
      <c r="M232" s="261">
        <f>_xlfn.IFNA(VLOOKUP(B232,RTK!$S$67:$V$76,3,FALSE),"")</f>
        <v>76692</v>
      </c>
      <c r="N232" s="261">
        <f>_xlfn.IFNA(VLOOKUP(B232,BKV!$T$69:$W$97,3,FALSE),"")</f>
        <v>51904</v>
      </c>
      <c r="O232" s="261">
        <f>_xlfn.IFNA(VLOOKUP(B232,BLV!$T$66:$W$92,3,FALSE),"")</f>
        <v>51329</v>
      </c>
      <c r="P232" s="261" t="str">
        <f>_xlfn.IFNA(VLOOKUP(B232,'Khr168'!$T$61:$W$79,3,FALSE),"")</f>
        <v/>
      </c>
      <c r="Q232" s="261">
        <f>_xlfn.IFNA(VLOOKUP(B232,ASL!$T$67:$W$90,3,FALSE),"")</f>
        <v>99760</v>
      </c>
      <c r="R232" s="261">
        <f>_xlfn.IFNA(VLOOKUP(B232,'99cash'!$U$60:$X$79,3,FALSE),"")</f>
        <v>19200</v>
      </c>
      <c r="S232" s="261">
        <f>_xlfn.IFNA(VLOOKUP(B232,KTL!$T$71:$W$105,3,FALSE),"")</f>
        <v>50986</v>
      </c>
      <c r="T232" s="261">
        <f>_xlfn.IFNA(VLOOKUP(B232,SLG!$T$65:$W$95,3,FALSE),"")</f>
        <v>51116</v>
      </c>
      <c r="U232" s="261">
        <f>_xlfn.IFNA(VLOOKUP(B232,SST!$T$68:$W$93,3,FALSE),"")</f>
        <v>50311</v>
      </c>
      <c r="V232" s="261" t="str">
        <f>_xlfn.IFNA(VLOOKUP(B232,'ASY168'!$T$59:$W$78,3,FALSE),"")</f>
        <v/>
      </c>
      <c r="W232" s="262">
        <f>_xlfn.IFNA(VLOOKUP(B232,HO!$T$76:$W$99,3,FALSE),"")</f>
        <v>971452</v>
      </c>
    </row>
    <row r="233" spans="2:25" s="46" customFormat="1" outlineLevel="2">
      <c r="B233" s="250">
        <v>632141</v>
      </c>
      <c r="C233" s="68" t="s">
        <v>106</v>
      </c>
      <c r="D233" s="64">
        <f t="shared" si="19"/>
        <v>360326</v>
      </c>
      <c r="E233" s="57" t="str">
        <f>_xlfn.IFNA(VLOOKUP(B233,MPT!$T$69:$W$100,3,FALSE),"")</f>
        <v/>
      </c>
      <c r="F233" s="57" t="str">
        <f>_xlfn.IFNA(VLOOKUP(B233,CHB!$T$71:$W$96,3,FALSE),"")</f>
        <v/>
      </c>
      <c r="G233" s="57" t="str">
        <f>_xlfn.IFNA(VLOOKUP(B233,SNK!$T$71:$W$100,3,FALSE),"")</f>
        <v/>
      </c>
      <c r="H233" s="57" t="str">
        <f>_xlfn.IFNA(VLOOKUP(B233,STR!$T$69:$W$97,3,FALSE),"")</f>
        <v/>
      </c>
      <c r="I233" s="57">
        <f>_xlfn.IFNA(VLOOKUP(B233,KPC!$T$73:$W$103,3,FALSE),"")</f>
        <v>46800</v>
      </c>
      <c r="J233" s="57">
        <f>_xlfn.IFNA(VLOOKUP(B233,SNL!$T$72:$W$106,3,FALSE),"")</f>
        <v>20000</v>
      </c>
      <c r="K233" s="57">
        <f>_xlfn.IFNA(VLOOKUP(B233,PTR!$T$69:$W$103,3,FALSE),"")</f>
        <v>40300</v>
      </c>
      <c r="L233" s="57">
        <f>_xlfn.IFNA(VLOOKUP(B233,STG!$U$75:$X$107,3,FALSE),"")</f>
        <v>39167</v>
      </c>
      <c r="M233" s="57">
        <f>_xlfn.IFNA(VLOOKUP(B233,RTK!$S$67:$V$76,3,FALSE),"")</f>
        <v>38383</v>
      </c>
      <c r="N233" s="57" t="str">
        <f>_xlfn.IFNA(VLOOKUP(B233,BKV!$T$69:$W$97,3,FALSE),"")</f>
        <v/>
      </c>
      <c r="O233" s="57">
        <f>_xlfn.IFNA(VLOOKUP(B233,BLV!$T$66:$W$92,3,FALSE),"")</f>
        <v>20000</v>
      </c>
      <c r="P233" s="57" t="str">
        <f>_xlfn.IFNA(VLOOKUP(B233,'Khr168'!$T$61:$W$79,3,FALSE),"")</f>
        <v/>
      </c>
      <c r="Q233" s="57" t="str">
        <f>_xlfn.IFNA(VLOOKUP(B233,ASL!$T$67:$W$90,3,FALSE),"")</f>
        <v/>
      </c>
      <c r="R233" s="57" t="str">
        <f>_xlfn.IFNA(VLOOKUP(B233,'99cash'!$U$60:$X$79,3,FALSE),"")</f>
        <v/>
      </c>
      <c r="S233" s="57">
        <f>_xlfn.IFNA(VLOOKUP(B233,KTL!$T$71:$W$105,3,FALSE),"")</f>
        <v>35117</v>
      </c>
      <c r="T233" s="57">
        <f>_xlfn.IFNA(VLOOKUP(B233,SLG!$T$65:$W$95,3,FALSE),"")</f>
        <v>35417</v>
      </c>
      <c r="U233" s="57">
        <f>_xlfn.IFNA(VLOOKUP(B233,SST!$T$68:$W$93,3,FALSE),"")</f>
        <v>38333</v>
      </c>
      <c r="V233" s="57" t="str">
        <f>_xlfn.IFNA(VLOOKUP(B233,'ASY168'!$T$59:$W$78,3,FALSE),"")</f>
        <v/>
      </c>
      <c r="W233" s="58">
        <f>_xlfn.IFNA(VLOOKUP(B233,HO!$T$76:$W$99,3,FALSE),"")</f>
        <v>46809</v>
      </c>
    </row>
    <row r="234" spans="2:25" s="46" customFormat="1" outlineLevel="1">
      <c r="B234" s="67">
        <v>632171</v>
      </c>
      <c r="C234" s="68" t="s">
        <v>110</v>
      </c>
      <c r="D234" s="64">
        <f t="shared" si="19"/>
        <v>3560199</v>
      </c>
      <c r="E234" s="261" t="str">
        <f>_xlfn.IFNA(VLOOKUP(B234,MPT!$T$69:$W$100,3,FALSE),"")</f>
        <v/>
      </c>
      <c r="F234" s="261">
        <f>_xlfn.IFNA(VLOOKUP(B234,CHB!$T$71:$W$96,3,FALSE),"")</f>
        <v>652594</v>
      </c>
      <c r="G234" s="261" t="str">
        <f>_xlfn.IFNA(VLOOKUP(B234,SNK!$T$71:$W$100,3,FALSE),"")</f>
        <v/>
      </c>
      <c r="H234" s="261" t="str">
        <f>_xlfn.IFNA(VLOOKUP(B234,STR!$T$69:$W$97,3,FALSE),"")</f>
        <v/>
      </c>
      <c r="I234" s="261">
        <f>_xlfn.IFNA(VLOOKUP(B234,KPC!$T$73:$W$103,3,FALSE),"")</f>
        <v>166800</v>
      </c>
      <c r="J234" s="261" t="str">
        <f>_xlfn.IFNA(VLOOKUP(B234,SNL!$T$72:$W$106,3,FALSE),"")</f>
        <v/>
      </c>
      <c r="K234" s="261" t="str">
        <f>_xlfn.IFNA(VLOOKUP(B234,PTR!$T$69:$W$103,3,FALSE),"")</f>
        <v/>
      </c>
      <c r="L234" s="261" t="str">
        <f>_xlfn.IFNA(VLOOKUP(B234,STG!$U$75:$X$107,3,FALSE),"")</f>
        <v/>
      </c>
      <c r="M234" s="261" t="str">
        <f>_xlfn.IFNA(VLOOKUP(B234,RTK!$S$67:$V$76,3,FALSE),"")</f>
        <v/>
      </c>
      <c r="N234" s="261" t="str">
        <f>_xlfn.IFNA(VLOOKUP(B234,BKV!$T$69:$W$97,3,FALSE),"")</f>
        <v/>
      </c>
      <c r="O234" s="261" t="str">
        <f>_xlfn.IFNA(VLOOKUP(B234,BLV!$T$66:$W$92,3,FALSE),"")</f>
        <v/>
      </c>
      <c r="P234" s="261" t="str">
        <f>_xlfn.IFNA(VLOOKUP(B234,'Khr168'!$T$61:$W$79,3,FALSE),"")</f>
        <v/>
      </c>
      <c r="Q234" s="261">
        <f>_xlfn.IFNA(VLOOKUP(B234,ASL!$T$67:$W$90,3,FALSE),"")</f>
        <v>70000</v>
      </c>
      <c r="R234" s="261" t="str">
        <f>_xlfn.IFNA(VLOOKUP(B234,'99cash'!$U$60:$X$79,3,FALSE),"")</f>
        <v/>
      </c>
      <c r="S234" s="261" t="str">
        <f>_xlfn.IFNA(VLOOKUP(B234,KTL!$T$71:$W$105,3,FALSE),"")</f>
        <v/>
      </c>
      <c r="T234" s="261" t="str">
        <f>_xlfn.IFNA(VLOOKUP(B234,SLG!$T$65:$W$95,3,FALSE),"")</f>
        <v/>
      </c>
      <c r="U234" s="261" t="str">
        <f>_xlfn.IFNA(VLOOKUP(B234,SST!$T$68:$W$93,3,FALSE),"")</f>
        <v/>
      </c>
      <c r="V234" s="261" t="str">
        <f>_xlfn.IFNA(VLOOKUP(B234,'ASY168'!$T$59:$W$78,3,FALSE),"")</f>
        <v/>
      </c>
      <c r="W234" s="262">
        <f>_xlfn.IFNA(VLOOKUP(B234,HO!$T$76:$W$99,3,FALSE),"")</f>
        <v>2670805</v>
      </c>
    </row>
    <row r="235" spans="2:25" s="46" customFormat="1" outlineLevel="2">
      <c r="B235" s="251">
        <v>631161102</v>
      </c>
      <c r="C235" s="252" t="s">
        <v>268</v>
      </c>
      <c r="D235" s="64">
        <f t="shared" si="19"/>
        <v>0</v>
      </c>
      <c r="E235" s="261" t="str">
        <f>_xlfn.IFNA(VLOOKUP(B235,MPT!$T$69:$W$100,3,FALSE),"")</f>
        <v/>
      </c>
      <c r="F235" s="261" t="str">
        <f>_xlfn.IFNA(VLOOKUP(B235,CHB!$T$71:$W$96,3,FALSE),"")</f>
        <v/>
      </c>
      <c r="G235" s="261" t="str">
        <f>_xlfn.IFNA(VLOOKUP(B235,SNK!$T$71:$W$100,3,FALSE),"")</f>
        <v/>
      </c>
      <c r="H235" s="261" t="str">
        <f>_xlfn.IFNA(VLOOKUP(B235,STR!$T$69:$W$97,3,FALSE),"")</f>
        <v/>
      </c>
      <c r="I235" s="261" t="str">
        <f>_xlfn.IFNA(VLOOKUP(B235,KPC!$T$73:$W$103,3,FALSE),"")</f>
        <v/>
      </c>
      <c r="J235" s="261" t="str">
        <f>_xlfn.IFNA(VLOOKUP(B235,SNL!$T$72:$W$106,3,FALSE),"")</f>
        <v/>
      </c>
      <c r="K235" s="261" t="str">
        <f>_xlfn.IFNA(VLOOKUP(B235,PTR!$T$69:$W$103,3,FALSE),"")</f>
        <v/>
      </c>
      <c r="L235" s="261" t="str">
        <f>_xlfn.IFNA(VLOOKUP(B235,STG!$U$75:$X$107,3,FALSE),"")</f>
        <v/>
      </c>
      <c r="M235" s="261" t="str">
        <f>_xlfn.IFNA(VLOOKUP(B235,RTK!$S$67:$V$76,3,FALSE),"")</f>
        <v/>
      </c>
      <c r="N235" s="261" t="str">
        <f>_xlfn.IFNA(VLOOKUP(B235,BKV!$T$69:$W$97,3,FALSE),"")</f>
        <v/>
      </c>
      <c r="O235" s="261" t="str">
        <f>_xlfn.IFNA(VLOOKUP(B235,BLV!$T$66:$W$92,3,FALSE),"")</f>
        <v/>
      </c>
      <c r="P235" s="261" t="str">
        <f>_xlfn.IFNA(VLOOKUP(B235,'Khr168'!$T$61:$W$79,3,FALSE),"")</f>
        <v/>
      </c>
      <c r="Q235" s="261" t="str">
        <f>_xlfn.IFNA(VLOOKUP(B235,ASL!$T$67:$W$90,3,FALSE),"")</f>
        <v/>
      </c>
      <c r="R235" s="261" t="str">
        <f>_xlfn.IFNA(VLOOKUP(B235,'99cash'!$U$60:$X$79,3,FALSE),"")</f>
        <v/>
      </c>
      <c r="S235" s="261" t="str">
        <f>_xlfn.IFNA(VLOOKUP(B235,KTL!$T$71:$W$105,3,FALSE),"")</f>
        <v/>
      </c>
      <c r="T235" s="261" t="str">
        <f>_xlfn.IFNA(VLOOKUP(B235,SLG!$T$65:$W$95,3,FALSE),"")</f>
        <v/>
      </c>
      <c r="U235" s="261" t="str">
        <f>_xlfn.IFNA(VLOOKUP(B235,SST!$T$68:$W$93,3,FALSE),"")</f>
        <v/>
      </c>
      <c r="V235" s="261" t="str">
        <f>_xlfn.IFNA(VLOOKUP(B235,'ASY168'!$T$59:$W$78,3,FALSE),"")</f>
        <v/>
      </c>
      <c r="W235" s="262" t="str">
        <f>_xlfn.IFNA(VLOOKUP(B235,HO!$T$76:$W$99,3,FALSE),"")</f>
        <v/>
      </c>
    </row>
    <row r="236" spans="2:25" s="46" customFormat="1" outlineLevel="2">
      <c r="B236" s="250">
        <v>682113</v>
      </c>
      <c r="C236" s="68" t="s">
        <v>139</v>
      </c>
      <c r="D236" s="64">
        <f t="shared" si="19"/>
        <v>7487100</v>
      </c>
      <c r="E236" s="57" t="str">
        <f>_xlfn.IFNA(VLOOKUP(B236,MPT!$T$69:$W$100,3,FALSE),"")</f>
        <v/>
      </c>
      <c r="F236" s="57">
        <f>_xlfn.IFNA(VLOOKUP(B236,CHB!$T$71:$W$96,3,FALSE),"")</f>
        <v>208000</v>
      </c>
      <c r="G236" s="57">
        <f>_xlfn.IFNA(VLOOKUP(B236,SNK!$T$71:$W$100,3,FALSE),"")</f>
        <v>415900</v>
      </c>
      <c r="H236" s="57">
        <f>_xlfn.IFNA(VLOOKUP(B236,STR!$T$69:$W$97,3,FALSE),"")</f>
        <v>831900</v>
      </c>
      <c r="I236" s="57">
        <f>_xlfn.IFNA(VLOOKUP(B236,KPC!$T$73:$W$103,3,FALSE),"")</f>
        <v>831900</v>
      </c>
      <c r="J236" s="57">
        <f>_xlfn.IFNA(VLOOKUP(B236,SNL!$T$72:$W$106,3,FALSE),"")</f>
        <v>623900</v>
      </c>
      <c r="K236" s="57">
        <f>_xlfn.IFNA(VLOOKUP(B236,PTR!$T$69:$W$103,3,FALSE),"")</f>
        <v>416000</v>
      </c>
      <c r="L236" s="57">
        <f>_xlfn.IFNA(VLOOKUP(B236,STG!$U$75:$X$107,3,FALSE),"")</f>
        <v>623800</v>
      </c>
      <c r="M236" s="57" t="str">
        <f>_xlfn.IFNA(VLOOKUP(B236,RTK!$S$67:$V$76,3,FALSE),"")</f>
        <v/>
      </c>
      <c r="N236" s="57">
        <f>_xlfn.IFNA(VLOOKUP(B236,BKV!$T$69:$W$97,3,FALSE),"")</f>
        <v>831900</v>
      </c>
      <c r="O236" s="57">
        <f>_xlfn.IFNA(VLOOKUP(B236,BLV!$T$66:$W$92,3,FALSE),"")</f>
        <v>415900</v>
      </c>
      <c r="P236" s="57" t="str">
        <f>_xlfn.IFNA(VLOOKUP(B236,'Khr168'!$T$61:$W$79,3,FALSE),"")</f>
        <v/>
      </c>
      <c r="Q236" s="57">
        <f>_xlfn.IFNA(VLOOKUP(B236,ASL!$T$67:$W$90,3,FALSE),"")</f>
        <v>1039900</v>
      </c>
      <c r="R236" s="57" t="str">
        <f>_xlfn.IFNA(VLOOKUP(B236,'99cash'!$U$60:$X$79,3,FALSE),"")</f>
        <v/>
      </c>
      <c r="S236" s="57">
        <f>_xlfn.IFNA(VLOOKUP(B236,KTL!$T$71:$W$105,3,FALSE),"")</f>
        <v>624000</v>
      </c>
      <c r="T236" s="57">
        <f>_xlfn.IFNA(VLOOKUP(B236,SLG!$T$65:$W$95,3,FALSE),"")</f>
        <v>416000</v>
      </c>
      <c r="U236" s="57">
        <f>_xlfn.IFNA(VLOOKUP(B236,SST!$T$68:$W$93,3,FALSE),"")</f>
        <v>208000</v>
      </c>
      <c r="V236" s="57" t="str">
        <f>_xlfn.IFNA(VLOOKUP(B236,'ASY168'!$T$59:$W$78,3,FALSE),"")</f>
        <v/>
      </c>
      <c r="W236" s="58" t="str">
        <f>_xlfn.IFNA(VLOOKUP(B236,HO!$T$76:$W$99,3,FALSE),"")</f>
        <v/>
      </c>
    </row>
    <row r="237" spans="2:25" s="46" customFormat="1" outlineLevel="2">
      <c r="B237" s="250">
        <v>645211101</v>
      </c>
      <c r="C237" s="68" t="s">
        <v>127</v>
      </c>
      <c r="D237" s="64">
        <f t="shared" si="19"/>
        <v>235392</v>
      </c>
      <c r="E237" s="261">
        <f>_xlfn.IFNA(VLOOKUP(B237,MPT!$T$69:$W$100,3,FALSE),"")</f>
        <v>44733</v>
      </c>
      <c r="F237" s="261" t="str">
        <f>_xlfn.IFNA(VLOOKUP(B237,CHB!$T$71:$W$96,3,FALSE),"")</f>
        <v/>
      </c>
      <c r="G237" s="261" t="str">
        <f>_xlfn.IFNA(VLOOKUP(B237,SNK!$T$71:$W$100,3,FALSE),"")</f>
        <v/>
      </c>
      <c r="H237" s="261" t="str">
        <f>_xlfn.IFNA(VLOOKUP(B237,STR!$T$69:$W$97,3,FALSE),"")</f>
        <v/>
      </c>
      <c r="I237" s="261" t="str">
        <f>_xlfn.IFNA(VLOOKUP(B237,KPC!$T$73:$W$103,3,FALSE),"")</f>
        <v/>
      </c>
      <c r="J237" s="261" t="str">
        <f>_xlfn.IFNA(VLOOKUP(B237,SNL!$T$72:$W$106,3,FALSE),"")</f>
        <v/>
      </c>
      <c r="K237" s="261" t="str">
        <f>_xlfn.IFNA(VLOOKUP(B237,PTR!$T$69:$W$103,3,FALSE),"")</f>
        <v/>
      </c>
      <c r="L237" s="261" t="str">
        <f>_xlfn.IFNA(VLOOKUP(B237,STG!$U$75:$X$107,3,FALSE),"")</f>
        <v/>
      </c>
      <c r="M237" s="261" t="str">
        <f>_xlfn.IFNA(VLOOKUP(B237,RTK!$S$67:$V$76,3,FALSE),"")</f>
        <v/>
      </c>
      <c r="N237" s="261" t="str">
        <f>_xlfn.IFNA(VLOOKUP(B237,BKV!$T$69:$W$97,3,FALSE),"")</f>
        <v/>
      </c>
      <c r="O237" s="261" t="str">
        <f>_xlfn.IFNA(VLOOKUP(B237,BLV!$T$66:$W$92,3,FALSE),"")</f>
        <v/>
      </c>
      <c r="P237" s="261">
        <f>_xlfn.IFNA(VLOOKUP(B237,'Khr168'!$T$61:$W$79,3,FALSE),"")</f>
        <v>115747</v>
      </c>
      <c r="Q237" s="261" t="str">
        <f>_xlfn.IFNA(VLOOKUP(B237,ASL!$T$67:$W$90,3,FALSE),"")</f>
        <v/>
      </c>
      <c r="R237" s="261">
        <f>_xlfn.IFNA(VLOOKUP(B237,'99cash'!$U$60:$X$79,3,FALSE),"")</f>
        <v>74912</v>
      </c>
      <c r="S237" s="261" t="str">
        <f>_xlfn.IFNA(VLOOKUP(B237,KTL!$T$71:$W$105,3,FALSE),"")</f>
        <v/>
      </c>
      <c r="T237" s="261" t="str">
        <f>_xlfn.IFNA(VLOOKUP(B237,SLG!$T$65:$W$95,3,FALSE),"")</f>
        <v/>
      </c>
      <c r="U237" s="261" t="str">
        <f>_xlfn.IFNA(VLOOKUP(B237,SST!$T$68:$W$93,3,FALSE),"")</f>
        <v/>
      </c>
      <c r="V237" s="261" t="str">
        <f>_xlfn.IFNA(VLOOKUP(B237,'ASY168'!$T$59:$W$78,3,FALSE),"")</f>
        <v/>
      </c>
      <c r="W237" s="262" t="str">
        <f>_xlfn.IFNA(VLOOKUP(B237,HO!$T$76:$W$99,3,FALSE),"")</f>
        <v/>
      </c>
    </row>
    <row r="238" spans="2:25" s="46" customFormat="1" outlineLevel="2">
      <c r="B238" s="250">
        <v>634231103</v>
      </c>
      <c r="C238" s="68" t="s">
        <v>166</v>
      </c>
      <c r="D238" s="64">
        <f t="shared" si="19"/>
        <v>960000</v>
      </c>
      <c r="E238" s="57">
        <f>_xlfn.IFNA(VLOOKUP(B238,MPT!$T$69:$W$100,3,FALSE),"")</f>
        <v>960000</v>
      </c>
      <c r="F238" s="57" t="str">
        <f>_xlfn.IFNA(VLOOKUP(B238,CHB!$T$71:$W$96,3,FALSE),"")</f>
        <v/>
      </c>
      <c r="G238" s="57" t="str">
        <f>_xlfn.IFNA(VLOOKUP(B238,SNK!$T$71:$W$100,3,FALSE),"")</f>
        <v/>
      </c>
      <c r="H238" s="57" t="str">
        <f>_xlfn.IFNA(VLOOKUP(B238,STR!$T$69:$W$97,3,FALSE),"")</f>
        <v/>
      </c>
      <c r="I238" s="57" t="str">
        <f>_xlfn.IFNA(VLOOKUP(B238,KPC!$T$73:$W$103,3,FALSE),"")</f>
        <v/>
      </c>
      <c r="J238" s="57" t="str">
        <f>_xlfn.IFNA(VLOOKUP(B238,SNL!$T$72:$W$106,3,FALSE),"")</f>
        <v/>
      </c>
      <c r="K238" s="57" t="str">
        <f>_xlfn.IFNA(VLOOKUP(B238,PTR!$T$69:$W$103,3,FALSE),"")</f>
        <v/>
      </c>
      <c r="L238" s="57" t="str">
        <f>_xlfn.IFNA(VLOOKUP(B238,STG!$U$75:$X$107,3,FALSE),"")</f>
        <v/>
      </c>
      <c r="M238" s="57" t="str">
        <f>_xlfn.IFNA(VLOOKUP(B238,RTK!$S$67:$V$76,3,FALSE),"")</f>
        <v/>
      </c>
      <c r="N238" s="57" t="str">
        <f>_xlfn.IFNA(VLOOKUP(B238,BKV!$T$69:$W$97,3,FALSE),"")</f>
        <v/>
      </c>
      <c r="O238" s="57" t="str">
        <f>_xlfn.IFNA(VLOOKUP(B238,BLV!$T$66:$W$92,3,FALSE),"")</f>
        <v/>
      </c>
      <c r="P238" s="57" t="str">
        <f>_xlfn.IFNA(VLOOKUP(B238,'Khr168'!$T$61:$W$79,3,FALSE),"")</f>
        <v/>
      </c>
      <c r="Q238" s="57" t="str">
        <f>_xlfn.IFNA(VLOOKUP(B238,ASL!$T$67:$W$90,3,FALSE),"")</f>
        <v/>
      </c>
      <c r="R238" s="57" t="str">
        <f>_xlfn.IFNA(VLOOKUP(B238,'99cash'!$U$60:$X$79,3,FALSE),"")</f>
        <v/>
      </c>
      <c r="S238" s="57" t="str">
        <f>_xlfn.IFNA(VLOOKUP(B238,KTL!$T$71:$W$105,3,FALSE),"")</f>
        <v/>
      </c>
      <c r="T238" s="57" t="str">
        <f>_xlfn.IFNA(VLOOKUP(B238,SLG!$T$65:$W$95,3,FALSE),"")</f>
        <v/>
      </c>
      <c r="U238" s="57" t="str">
        <f>_xlfn.IFNA(VLOOKUP(B238,SST!$T$68:$W$93,3,FALSE),"")</f>
        <v/>
      </c>
      <c r="V238" s="57" t="str">
        <f>_xlfn.IFNA(VLOOKUP(B238,'ASY168'!$T$59:$W$78,3,FALSE),"")</f>
        <v/>
      </c>
      <c r="W238" s="58" t="str">
        <f>_xlfn.IFNA(VLOOKUP(B238,HO!$T$76:$W$99,3,FALSE),"")</f>
        <v/>
      </c>
    </row>
    <row r="239" spans="2:25" s="46" customFormat="1" outlineLevel="2">
      <c r="B239" s="250">
        <v>634311102</v>
      </c>
      <c r="C239" s="68" t="s">
        <v>126</v>
      </c>
      <c r="D239" s="64">
        <f t="shared" si="19"/>
        <v>0</v>
      </c>
      <c r="E239" s="261" t="str">
        <f>_xlfn.IFNA(VLOOKUP(B239,MPT!$T$69:$W$100,3,FALSE),"")</f>
        <v/>
      </c>
      <c r="F239" s="261" t="str">
        <f>_xlfn.IFNA(VLOOKUP(B239,CHB!$T$71:$W$96,3,FALSE),"")</f>
        <v/>
      </c>
      <c r="G239" s="261" t="str">
        <f>_xlfn.IFNA(VLOOKUP(B239,SNK!$T$71:$W$100,3,FALSE),"")</f>
        <v/>
      </c>
      <c r="H239" s="261" t="str">
        <f>_xlfn.IFNA(VLOOKUP(B239,STR!$T$69:$W$97,3,FALSE),"")</f>
        <v/>
      </c>
      <c r="I239" s="261" t="str">
        <f>_xlfn.IFNA(VLOOKUP(B239,KPC!$T$73:$W$103,3,FALSE),"")</f>
        <v/>
      </c>
      <c r="J239" s="261" t="str">
        <f>_xlfn.IFNA(VLOOKUP(B239,SNL!$T$72:$W$106,3,FALSE),"")</f>
        <v/>
      </c>
      <c r="K239" s="261" t="str">
        <f>_xlfn.IFNA(VLOOKUP(B239,PTR!$T$69:$W$103,3,FALSE),"")</f>
        <v/>
      </c>
      <c r="L239" s="261" t="str">
        <f>_xlfn.IFNA(VLOOKUP(B239,STG!$U$75:$X$107,3,FALSE),"")</f>
        <v/>
      </c>
      <c r="M239" s="261" t="str">
        <f>_xlfn.IFNA(VLOOKUP(B239,RTK!$S$67:$V$76,3,FALSE),"")</f>
        <v/>
      </c>
      <c r="N239" s="261" t="str">
        <f>_xlfn.IFNA(VLOOKUP(B239,BKV!$T$69:$W$97,3,FALSE),"")</f>
        <v/>
      </c>
      <c r="O239" s="261" t="str">
        <f>_xlfn.IFNA(VLOOKUP(B239,BLV!$T$66:$W$92,3,FALSE),"")</f>
        <v/>
      </c>
      <c r="P239" s="261" t="str">
        <f>_xlfn.IFNA(VLOOKUP(B239,'Khr168'!$T$61:$W$79,3,FALSE),"")</f>
        <v/>
      </c>
      <c r="Q239" s="261" t="str">
        <f>_xlfn.IFNA(VLOOKUP(B239,ASL!$T$67:$W$90,3,FALSE),"")</f>
        <v/>
      </c>
      <c r="R239" s="261" t="str">
        <f>_xlfn.IFNA(VLOOKUP(B239,'99cash'!$U$60:$X$79,3,FALSE),"")</f>
        <v/>
      </c>
      <c r="S239" s="261" t="str">
        <f>_xlfn.IFNA(VLOOKUP(B239,KTL!$T$71:$W$105,3,FALSE),"")</f>
        <v/>
      </c>
      <c r="T239" s="261" t="str">
        <f>_xlfn.IFNA(VLOOKUP(B239,SLG!$T$65:$W$95,3,FALSE),"")</f>
        <v/>
      </c>
      <c r="U239" s="261" t="str">
        <f>_xlfn.IFNA(VLOOKUP(B239,SST!$T$68:$W$93,3,FALSE),"")</f>
        <v/>
      </c>
      <c r="V239" s="261" t="str">
        <f>_xlfn.IFNA(VLOOKUP(B239,'ASY168'!$T$59:$W$78,3,FALSE),"")</f>
        <v/>
      </c>
      <c r="W239" s="262" t="str">
        <f>_xlfn.IFNA(VLOOKUP(B239,HO!$T$76:$W$99,3,FALSE),"")</f>
        <v/>
      </c>
    </row>
    <row r="240" spans="2:25" s="46" customFormat="1" outlineLevel="1">
      <c r="B240" s="67">
        <v>661611103</v>
      </c>
      <c r="C240" s="68" t="s">
        <v>159</v>
      </c>
      <c r="D240" s="64">
        <f t="shared" si="19"/>
        <v>1980100</v>
      </c>
      <c r="E240" s="261" t="str">
        <f>_xlfn.IFNA(VLOOKUP(B240,MPT!$T$69:$W$100,3,FALSE),"")</f>
        <v/>
      </c>
      <c r="F240" s="261" t="str">
        <f>_xlfn.IFNA(VLOOKUP(B240,CHB!$T$71:$W$96,3,FALSE),"")</f>
        <v/>
      </c>
      <c r="G240" s="261">
        <f>_xlfn.IFNA(VLOOKUP(B240,SNK!$T$71:$W$100,3,FALSE),"")</f>
        <v>26600</v>
      </c>
      <c r="H240" s="261">
        <f>_xlfn.IFNA(VLOOKUP(B240,STR!$T$69:$W$97,3,FALSE),"")</f>
        <v>199000</v>
      </c>
      <c r="I240" s="261" t="str">
        <f>_xlfn.IFNA(VLOOKUP(B240,KPC!$T$73:$W$103,3,FALSE),"")</f>
        <v/>
      </c>
      <c r="J240" s="261">
        <f>_xlfn.IFNA(VLOOKUP(B240,SNL!$T$72:$W$106,3,FALSE),"")</f>
        <v>712000</v>
      </c>
      <c r="K240" s="261">
        <f>_xlfn.IFNA(VLOOKUP(B240,PTR!$T$69:$W$103,3,FALSE),"")</f>
        <v>500</v>
      </c>
      <c r="L240" s="261">
        <f>_xlfn.IFNA(VLOOKUP(B240,STG!$U$75:$X$107,3,FALSE),"")</f>
        <v>800000</v>
      </c>
      <c r="M240" s="261" t="str">
        <f>_xlfn.IFNA(VLOOKUP(B240,RTK!$S$67:$V$76,3,FALSE),"")</f>
        <v/>
      </c>
      <c r="N240" s="261">
        <f>_xlfn.IFNA(VLOOKUP(B240,BKV!$T$69:$W$97,3,FALSE),"")</f>
        <v>30000</v>
      </c>
      <c r="O240" s="261">
        <f>_xlfn.IFNA(VLOOKUP(B240,BLV!$T$66:$W$92,3,FALSE),"")</f>
        <v>192000</v>
      </c>
      <c r="P240" s="261" t="str">
        <f>_xlfn.IFNA(VLOOKUP(B240,'Khr168'!$T$61:$W$79,3,FALSE),"")</f>
        <v/>
      </c>
      <c r="Q240" s="261">
        <f>_xlfn.IFNA(VLOOKUP(B240,ASL!$T$67:$W$90,3,FALSE),"")</f>
        <v>2000</v>
      </c>
      <c r="R240" s="261" t="str">
        <f>_xlfn.IFNA(VLOOKUP(B240,'99cash'!$U$60:$X$79,3,FALSE),"")</f>
        <v/>
      </c>
      <c r="S240" s="261">
        <f>_xlfn.IFNA(VLOOKUP(B240,KTL!$T$71:$W$105,3,FALSE),"")</f>
        <v>1000</v>
      </c>
      <c r="T240" s="261" t="str">
        <f>_xlfn.IFNA(VLOOKUP(B240,SLG!$T$65:$W$95,3,FALSE),"")</f>
        <v/>
      </c>
      <c r="U240" s="261">
        <f>_xlfn.IFNA(VLOOKUP(B240,SST!$T$68:$W$93,3,FALSE),"")</f>
        <v>16500</v>
      </c>
      <c r="V240" s="261">
        <f>_xlfn.IFNA(VLOOKUP(B240,'ASY168'!$T$59:$W$78,3,FALSE),"")</f>
        <v>500</v>
      </c>
      <c r="W240" s="262" t="str">
        <f>_xlfn.IFNA(VLOOKUP(B240,HO!$T$76:$W$99,3,FALSE),"")</f>
        <v/>
      </c>
    </row>
    <row r="241" spans="2:23" s="46" customFormat="1" outlineLevel="2">
      <c r="B241" s="250">
        <v>645111101</v>
      </c>
      <c r="C241" s="68" t="s">
        <v>132</v>
      </c>
      <c r="D241" s="64">
        <f t="shared" si="19"/>
        <v>12530700</v>
      </c>
      <c r="E241" s="57">
        <f>_xlfn.IFNA(VLOOKUP(B241,MPT!$T$69:$W$100,3,FALSE),"")</f>
        <v>200000</v>
      </c>
      <c r="F241" s="57">
        <f>_xlfn.IFNA(VLOOKUP(B241,CHB!$T$71:$W$96,3,FALSE),"")</f>
        <v>393400</v>
      </c>
      <c r="G241" s="57">
        <f>_xlfn.IFNA(VLOOKUP(B241,SNK!$T$71:$W$100,3,FALSE),"")</f>
        <v>800000</v>
      </c>
      <c r="H241" s="57">
        <f>_xlfn.IFNA(VLOOKUP(B241,STR!$T$69:$W$97,3,FALSE),"")</f>
        <v>1200000</v>
      </c>
      <c r="I241" s="57">
        <f>_xlfn.IFNA(VLOOKUP(B241,KPC!$T$73:$W$103,3,FALSE),"")</f>
        <v>1026400</v>
      </c>
      <c r="J241" s="57">
        <f>_xlfn.IFNA(VLOOKUP(B241,SNL!$T$72:$W$106,3,FALSE),"")</f>
        <v>1400000</v>
      </c>
      <c r="K241" s="57">
        <f>_xlfn.IFNA(VLOOKUP(B241,PTR!$T$69:$W$103,3,FALSE),"")</f>
        <v>780000</v>
      </c>
      <c r="L241" s="57">
        <f>_xlfn.IFNA(VLOOKUP(B241,STG!$U$75:$X$107,3,FALSE),"")</f>
        <v>830000</v>
      </c>
      <c r="M241" s="57" t="str">
        <f>_xlfn.IFNA(VLOOKUP(B241,RTK!$S$67:$V$76,3,FALSE),"")</f>
        <v/>
      </c>
      <c r="N241" s="57">
        <f>_xlfn.IFNA(VLOOKUP(B241,BKV!$T$69:$W$97,3,FALSE),"")</f>
        <v>1226700</v>
      </c>
      <c r="O241" s="57">
        <f>_xlfn.IFNA(VLOOKUP(B241,BLV!$T$66:$W$92,3,FALSE),"")</f>
        <v>600000</v>
      </c>
      <c r="P241" s="57">
        <f>_xlfn.IFNA(VLOOKUP(B241,'Khr168'!$T$61:$W$79,3,FALSE),"")</f>
        <v>800000</v>
      </c>
      <c r="Q241" s="57">
        <f>_xlfn.IFNA(VLOOKUP(B241,ASL!$T$67:$W$90,3,FALSE),"")</f>
        <v>1200000</v>
      </c>
      <c r="R241" s="57" t="str">
        <f>_xlfn.IFNA(VLOOKUP(B241,'99cash'!$U$60:$X$79,3,FALSE),"")</f>
        <v/>
      </c>
      <c r="S241" s="57">
        <f>_xlfn.IFNA(VLOOKUP(B241,KTL!$T$71:$W$105,3,FALSE),"")</f>
        <v>986600</v>
      </c>
      <c r="T241" s="57">
        <f>_xlfn.IFNA(VLOOKUP(B241,SLG!$T$65:$W$95,3,FALSE),"")</f>
        <v>600000</v>
      </c>
      <c r="U241" s="57">
        <f>_xlfn.IFNA(VLOOKUP(B241,SST!$T$68:$W$93,3,FALSE),"")</f>
        <v>400000</v>
      </c>
      <c r="V241" s="57">
        <f>_xlfn.IFNA(VLOOKUP(B241,'ASY168'!$T$59:$W$78,3,FALSE),"")</f>
        <v>87600</v>
      </c>
      <c r="W241" s="58" t="str">
        <f>_xlfn.IFNA(VLOOKUP(B241,HO!$T$76:$W$99,3,FALSE),"")</f>
        <v/>
      </c>
    </row>
    <row r="242" spans="2:23" s="46" customFormat="1" outlineLevel="1">
      <c r="B242" s="67">
        <v>645111104</v>
      </c>
      <c r="C242" s="68" t="s">
        <v>266</v>
      </c>
      <c r="D242" s="64">
        <f t="shared" si="19"/>
        <v>0</v>
      </c>
      <c r="E242" s="261" t="str">
        <f>_xlfn.IFNA(VLOOKUP(B242,MPT!$T$69:$W$100,3,FALSE),"")</f>
        <v/>
      </c>
      <c r="F242" s="261" t="str">
        <f>_xlfn.IFNA(VLOOKUP(B242,CHB!$T$71:$W$96,3,FALSE),"")</f>
        <v/>
      </c>
      <c r="G242" s="261" t="str">
        <f>_xlfn.IFNA(VLOOKUP(B242,SNK!$T$71:$W$100,3,FALSE),"")</f>
        <v/>
      </c>
      <c r="H242" s="261" t="str">
        <f>_xlfn.IFNA(VLOOKUP(B242,STR!$T$69:$W$97,3,FALSE),"")</f>
        <v/>
      </c>
      <c r="I242" s="261" t="str">
        <f>_xlfn.IFNA(VLOOKUP(B242,KPC!$T$73:$W$103,3,FALSE),"")</f>
        <v/>
      </c>
      <c r="J242" s="261" t="str">
        <f>_xlfn.IFNA(VLOOKUP(B242,SNL!$T$72:$W$106,3,FALSE),"")</f>
        <v/>
      </c>
      <c r="K242" s="261" t="str">
        <f>_xlfn.IFNA(VLOOKUP(B242,PTR!$T$69:$W$103,3,FALSE),"")</f>
        <v/>
      </c>
      <c r="L242" s="261" t="str">
        <f>_xlfn.IFNA(VLOOKUP(B242,STG!$U$75:$X$107,3,FALSE),"")</f>
        <v/>
      </c>
      <c r="M242" s="261" t="str">
        <f>_xlfn.IFNA(VLOOKUP(B242,RTK!$S$67:$V$76,3,FALSE),"")</f>
        <v/>
      </c>
      <c r="N242" s="261" t="str">
        <f>_xlfn.IFNA(VLOOKUP(B242,BKV!$T$69:$W$97,3,FALSE),"")</f>
        <v/>
      </c>
      <c r="O242" s="261" t="str">
        <f>_xlfn.IFNA(VLOOKUP(B242,BLV!$T$66:$W$92,3,FALSE),"")</f>
        <v/>
      </c>
      <c r="P242" s="261" t="str">
        <f>_xlfn.IFNA(VLOOKUP(B242,'Khr168'!$T$61:$W$79,3,FALSE),"")</f>
        <v/>
      </c>
      <c r="Q242" s="261" t="str">
        <f>_xlfn.IFNA(VLOOKUP(B242,ASL!$T$67:$W$90,3,FALSE),"")</f>
        <v/>
      </c>
      <c r="R242" s="261" t="str">
        <f>_xlfn.IFNA(VLOOKUP(B242,'99cash'!$U$60:$X$79,3,FALSE),"")</f>
        <v/>
      </c>
      <c r="S242" s="261" t="str">
        <f>_xlfn.IFNA(VLOOKUP(B242,KTL!$T$71:$W$105,3,FALSE),"")</f>
        <v/>
      </c>
      <c r="T242" s="261" t="str">
        <f>_xlfn.IFNA(VLOOKUP(B242,SLG!$T$65:$W$95,3,FALSE),"")</f>
        <v/>
      </c>
      <c r="U242" s="261" t="str">
        <f>_xlfn.IFNA(VLOOKUP(B242,SST!$T$68:$W$93,3,FALSE),"")</f>
        <v/>
      </c>
      <c r="V242" s="261" t="str">
        <f>_xlfn.IFNA(VLOOKUP(B242,'ASY168'!$T$59:$W$78,3,FALSE),"")</f>
        <v/>
      </c>
      <c r="W242" s="262" t="str">
        <f>_xlfn.IFNA(VLOOKUP(B242,HO!$T$76:$W$99,3,FALSE),"")</f>
        <v/>
      </c>
    </row>
    <row r="243" spans="2:23" s="46" customFormat="1" outlineLevel="2">
      <c r="B243" s="250">
        <v>638012</v>
      </c>
      <c r="C243" s="68" t="s">
        <v>128</v>
      </c>
      <c r="D243" s="64">
        <f t="shared" si="19"/>
        <v>0</v>
      </c>
      <c r="E243" s="261" t="str">
        <f>_xlfn.IFNA(VLOOKUP(B243,MPT!$T$69:$W$100,3,FALSE),"")</f>
        <v/>
      </c>
      <c r="F243" s="261" t="str">
        <f>_xlfn.IFNA(VLOOKUP(B243,CHB!$T$71:$W$96,3,FALSE),"")</f>
        <v/>
      </c>
      <c r="G243" s="261" t="str">
        <f>_xlfn.IFNA(VLOOKUP(B243,SNK!$T$71:$W$100,3,FALSE),"")</f>
        <v/>
      </c>
      <c r="H243" s="261" t="str">
        <f>_xlfn.IFNA(VLOOKUP(B243,STR!$T$69:$W$97,3,FALSE),"")</f>
        <v/>
      </c>
      <c r="I243" s="261" t="str">
        <f>_xlfn.IFNA(VLOOKUP(B243,KPC!$T$73:$W$103,3,FALSE),"")</f>
        <v/>
      </c>
      <c r="J243" s="261" t="str">
        <f>_xlfn.IFNA(VLOOKUP(B243,SNL!$T$72:$W$106,3,FALSE),"")</f>
        <v/>
      </c>
      <c r="K243" s="261" t="str">
        <f>_xlfn.IFNA(VLOOKUP(B243,PTR!$T$69:$W$103,3,FALSE),"")</f>
        <v/>
      </c>
      <c r="L243" s="261" t="str">
        <f>_xlfn.IFNA(VLOOKUP(B243,STG!$U$75:$X$107,3,FALSE),"")</f>
        <v/>
      </c>
      <c r="M243" s="261" t="str">
        <f>_xlfn.IFNA(VLOOKUP(B243,RTK!$S$67:$V$76,3,FALSE),"")</f>
        <v/>
      </c>
      <c r="N243" s="261" t="str">
        <f>_xlfn.IFNA(VLOOKUP(B243,BKV!$T$69:$W$97,3,FALSE),"")</f>
        <v/>
      </c>
      <c r="O243" s="261" t="str">
        <f>_xlfn.IFNA(VLOOKUP(B243,BLV!$T$66:$W$92,3,FALSE),"")</f>
        <v/>
      </c>
      <c r="P243" s="261" t="str">
        <f>_xlfn.IFNA(VLOOKUP(B243,'Khr168'!$T$61:$W$79,3,FALSE),"")</f>
        <v/>
      </c>
      <c r="Q243" s="261" t="str">
        <f>_xlfn.IFNA(VLOOKUP(B243,ASL!$T$67:$W$90,3,FALSE),"")</f>
        <v/>
      </c>
      <c r="R243" s="261" t="str">
        <f>_xlfn.IFNA(VLOOKUP(B243,'99cash'!$U$60:$X$79,3,FALSE),"")</f>
        <v/>
      </c>
      <c r="S243" s="261" t="str">
        <f>_xlfn.IFNA(VLOOKUP(B243,KTL!$T$71:$W$105,3,FALSE),"")</f>
        <v/>
      </c>
      <c r="T243" s="261" t="str">
        <f>_xlfn.IFNA(VLOOKUP(B243,SLG!$T$65:$W$95,3,FALSE),"")</f>
        <v/>
      </c>
      <c r="U243" s="261" t="str">
        <f>_xlfn.IFNA(VLOOKUP(B243,SST!$T$68:$W$93,3,FALSE),"")</f>
        <v/>
      </c>
      <c r="V243" s="261" t="str">
        <f>_xlfn.IFNA(VLOOKUP(B243,'ASY168'!$T$59:$W$78,3,FALSE),"")</f>
        <v/>
      </c>
      <c r="W243" s="262" t="str">
        <f>_xlfn.IFNA(VLOOKUP(B243,HO!$T$76:$W$99,3,FALSE),"")</f>
        <v/>
      </c>
    </row>
    <row r="244" spans="2:23" s="46" customFormat="1" outlineLevel="2">
      <c r="B244" s="250">
        <v>661611104</v>
      </c>
      <c r="C244" s="68" t="s">
        <v>134</v>
      </c>
      <c r="D244" s="64">
        <f t="shared" si="19"/>
        <v>1353312</v>
      </c>
      <c r="E244" s="261">
        <f>_xlfn.IFNA(VLOOKUP(B244,MPT!$T$69:$W$100,3,FALSE),"")</f>
        <v>332852</v>
      </c>
      <c r="F244" s="261" t="str">
        <f>_xlfn.IFNA(VLOOKUP(B244,CHB!$T$71:$W$96,3,FALSE),"")</f>
        <v/>
      </c>
      <c r="G244" s="261" t="str">
        <f>_xlfn.IFNA(VLOOKUP(B244,SNK!$T$71:$W$100,3,FALSE),"")</f>
        <v/>
      </c>
      <c r="H244" s="261" t="str">
        <f>_xlfn.IFNA(VLOOKUP(B244,STR!$T$69:$W$97,3,FALSE),"")</f>
        <v/>
      </c>
      <c r="I244" s="261" t="str">
        <f>_xlfn.IFNA(VLOOKUP(B244,KPC!$T$73:$W$103,3,FALSE),"")</f>
        <v/>
      </c>
      <c r="J244" s="261" t="str">
        <f>_xlfn.IFNA(VLOOKUP(B244,SNL!$T$72:$W$106,3,FALSE),"")</f>
        <v/>
      </c>
      <c r="K244" s="261" t="str">
        <f>_xlfn.IFNA(VLOOKUP(B244,PTR!$T$69:$W$103,3,FALSE),"")</f>
        <v/>
      </c>
      <c r="L244" s="261" t="str">
        <f>_xlfn.IFNA(VLOOKUP(B244,STG!$U$75:$X$107,3,FALSE),"")</f>
        <v/>
      </c>
      <c r="M244" s="261" t="str">
        <f>_xlfn.IFNA(VLOOKUP(B244,RTK!$S$67:$V$76,3,FALSE),"")</f>
        <v/>
      </c>
      <c r="N244" s="261" t="str">
        <f>_xlfn.IFNA(VLOOKUP(B244,BKV!$T$69:$W$97,3,FALSE),"")</f>
        <v/>
      </c>
      <c r="O244" s="261" t="str">
        <f>_xlfn.IFNA(VLOOKUP(B244,BLV!$T$66:$W$92,3,FALSE),"")</f>
        <v/>
      </c>
      <c r="P244" s="261">
        <f>_xlfn.IFNA(VLOOKUP(B244,'Khr168'!$T$61:$W$79,3,FALSE),"")</f>
        <v>362600</v>
      </c>
      <c r="Q244" s="261" t="str">
        <f>_xlfn.IFNA(VLOOKUP(B244,ASL!$T$67:$W$90,3,FALSE),"")</f>
        <v/>
      </c>
      <c r="R244" s="261">
        <f>_xlfn.IFNA(VLOOKUP(B244,'99cash'!$U$60:$X$79,3,FALSE),"")</f>
        <v>266400</v>
      </c>
      <c r="S244" s="261" t="str">
        <f>_xlfn.IFNA(VLOOKUP(B244,KTL!$T$71:$W$105,3,FALSE),"")</f>
        <v/>
      </c>
      <c r="T244" s="261" t="str">
        <f>_xlfn.IFNA(VLOOKUP(B244,SLG!$T$65:$W$95,3,FALSE),"")</f>
        <v/>
      </c>
      <c r="U244" s="261" t="str">
        <f>_xlfn.IFNA(VLOOKUP(B244,SST!$T$68:$W$93,3,FALSE),"")</f>
        <v/>
      </c>
      <c r="V244" s="261">
        <f>_xlfn.IFNA(VLOOKUP(B244,'ASY168'!$T$59:$W$78,3,FALSE),"")</f>
        <v>391460</v>
      </c>
      <c r="W244" s="262" t="str">
        <f>_xlfn.IFNA(VLOOKUP(B244,HO!$T$76:$W$99,3,FALSE),"")</f>
        <v/>
      </c>
    </row>
    <row r="245" spans="2:23" s="46" customFormat="1" outlineLevel="2">
      <c r="B245" s="250">
        <v>645311</v>
      </c>
      <c r="C245" s="68" t="s">
        <v>113</v>
      </c>
      <c r="D245" s="64">
        <f t="shared" si="19"/>
        <v>500</v>
      </c>
      <c r="E245" s="57">
        <f>_xlfn.IFNA(VLOOKUP(B245,MPT!$T$69:$W$100,3,FALSE),"")</f>
        <v>500</v>
      </c>
      <c r="F245" s="57" t="str">
        <f>_xlfn.IFNA(VLOOKUP(B245,CHB!$T$71:$W$96,3,FALSE),"")</f>
        <v/>
      </c>
      <c r="G245" s="57" t="str">
        <f>_xlfn.IFNA(VLOOKUP(B245,SNK!$T$71:$W$100,3,FALSE),"")</f>
        <v/>
      </c>
      <c r="H245" s="57" t="str">
        <f>_xlfn.IFNA(VLOOKUP(B245,STR!$T$69:$W$97,3,FALSE),"")</f>
        <v/>
      </c>
      <c r="I245" s="57" t="str">
        <f>_xlfn.IFNA(VLOOKUP(B245,KPC!$T$73:$W$103,3,FALSE),"")</f>
        <v/>
      </c>
      <c r="J245" s="57" t="str">
        <f>_xlfn.IFNA(VLOOKUP(B245,SNL!$T$72:$W$106,3,FALSE),"")</f>
        <v/>
      </c>
      <c r="K245" s="57" t="str">
        <f>_xlfn.IFNA(VLOOKUP(B245,PTR!$T$69:$W$103,3,FALSE),"")</f>
        <v/>
      </c>
      <c r="L245" s="57" t="str">
        <f>_xlfn.IFNA(VLOOKUP(B245,STG!$U$75:$X$107,3,FALSE),"")</f>
        <v/>
      </c>
      <c r="M245" s="57" t="str">
        <f>_xlfn.IFNA(VLOOKUP(B245,RTK!$S$67:$V$76,3,FALSE),"")</f>
        <v/>
      </c>
      <c r="N245" s="57" t="str">
        <f>_xlfn.IFNA(VLOOKUP(B245,BKV!$T$69:$W$97,3,FALSE),"")</f>
        <v/>
      </c>
      <c r="O245" s="57" t="str">
        <f>_xlfn.IFNA(VLOOKUP(B245,BLV!$T$66:$W$92,3,FALSE),"")</f>
        <v/>
      </c>
      <c r="P245" s="57" t="str">
        <f>_xlfn.IFNA(VLOOKUP(B245,'Khr168'!$T$61:$W$79,3,FALSE),"")</f>
        <v/>
      </c>
      <c r="Q245" s="57" t="str">
        <f>_xlfn.IFNA(VLOOKUP(B245,ASL!$T$67:$W$90,3,FALSE),"")</f>
        <v/>
      </c>
      <c r="R245" s="57" t="str">
        <f>_xlfn.IFNA(VLOOKUP(B245,'99cash'!$U$60:$X$79,3,FALSE),"")</f>
        <v/>
      </c>
      <c r="S245" s="57" t="str">
        <f>_xlfn.IFNA(VLOOKUP(B245,KTL!$T$71:$W$105,3,FALSE),"")</f>
        <v/>
      </c>
      <c r="T245" s="57" t="str">
        <f>_xlfn.IFNA(VLOOKUP(B245,SLG!$T$65:$W$95,3,FALSE),"")</f>
        <v/>
      </c>
      <c r="U245" s="57" t="str">
        <f>_xlfn.IFNA(VLOOKUP(B245,SST!$T$68:$W$93,3,FALSE),"")</f>
        <v/>
      </c>
      <c r="V245" s="57" t="str">
        <f>_xlfn.IFNA(VLOOKUP(B245,'ASY168'!$T$59:$W$78,3,FALSE),"")</f>
        <v/>
      </c>
      <c r="W245" s="58" t="str">
        <f>_xlfn.IFNA(VLOOKUP(B245,HO!$T$76:$W$99,3,FALSE),"")</f>
        <v/>
      </c>
    </row>
    <row r="246" spans="2:23" s="46" customFormat="1" outlineLevel="2">
      <c r="B246" s="250">
        <v>634211104</v>
      </c>
      <c r="C246" s="68" t="s">
        <v>165</v>
      </c>
      <c r="D246" s="64">
        <f t="shared" si="19"/>
        <v>400000</v>
      </c>
      <c r="E246" s="261">
        <f>_xlfn.IFNA(VLOOKUP(B246,MPT!$T$69:$W$100,3,FALSE),"")</f>
        <v>400000</v>
      </c>
      <c r="F246" s="261" t="str">
        <f>_xlfn.IFNA(VLOOKUP(B246,CHB!$T$71:$W$96,3,FALSE),"")</f>
        <v/>
      </c>
      <c r="G246" s="261" t="str">
        <f>_xlfn.IFNA(VLOOKUP(B246,SNK!$T$71:$W$100,3,FALSE),"")</f>
        <v/>
      </c>
      <c r="H246" s="261" t="str">
        <f>_xlfn.IFNA(VLOOKUP(B246,STR!$T$69:$W$97,3,FALSE),"")</f>
        <v/>
      </c>
      <c r="I246" s="261" t="str">
        <f>_xlfn.IFNA(VLOOKUP(B246,KPC!$T$73:$W$103,3,FALSE),"")</f>
        <v/>
      </c>
      <c r="J246" s="261" t="str">
        <f>_xlfn.IFNA(VLOOKUP(B246,SNL!$T$72:$W$106,3,FALSE),"")</f>
        <v/>
      </c>
      <c r="K246" s="261" t="str">
        <f>_xlfn.IFNA(VLOOKUP(B246,PTR!$T$69:$W$103,3,FALSE),"")</f>
        <v/>
      </c>
      <c r="L246" s="261" t="str">
        <f>_xlfn.IFNA(VLOOKUP(B246,STG!$U$75:$X$107,3,FALSE),"")</f>
        <v/>
      </c>
      <c r="M246" s="261" t="str">
        <f>_xlfn.IFNA(VLOOKUP(B246,RTK!$S$67:$V$76,3,FALSE),"")</f>
        <v/>
      </c>
      <c r="N246" s="261" t="str">
        <f>_xlfn.IFNA(VLOOKUP(B246,BKV!$T$69:$W$97,3,FALSE),"")</f>
        <v/>
      </c>
      <c r="O246" s="261" t="str">
        <f>_xlfn.IFNA(VLOOKUP(B246,BLV!$T$66:$W$92,3,FALSE),"")</f>
        <v/>
      </c>
      <c r="P246" s="261" t="str">
        <f>_xlfn.IFNA(VLOOKUP(B246,'Khr168'!$T$61:$W$79,3,FALSE),"")</f>
        <v/>
      </c>
      <c r="Q246" s="261" t="str">
        <f>_xlfn.IFNA(VLOOKUP(B246,ASL!$T$67:$W$90,3,FALSE),"")</f>
        <v/>
      </c>
      <c r="R246" s="261" t="str">
        <f>_xlfn.IFNA(VLOOKUP(B246,'99cash'!$U$60:$X$79,3,FALSE),"")</f>
        <v/>
      </c>
      <c r="S246" s="261" t="str">
        <f>_xlfn.IFNA(VLOOKUP(B246,KTL!$T$71:$W$105,3,FALSE),"")</f>
        <v/>
      </c>
      <c r="T246" s="261" t="str">
        <f>_xlfn.IFNA(VLOOKUP(B246,SLG!$T$65:$W$95,3,FALSE),"")</f>
        <v/>
      </c>
      <c r="U246" s="261" t="str">
        <f>_xlfn.IFNA(VLOOKUP(B246,SST!$T$68:$W$93,3,FALSE),"")</f>
        <v/>
      </c>
      <c r="V246" s="261" t="str">
        <f>_xlfn.IFNA(VLOOKUP(B246,'ASY168'!$T$59:$W$78,3,FALSE),"")</f>
        <v/>
      </c>
      <c r="W246" s="262" t="str">
        <f>_xlfn.IFNA(VLOOKUP(B246,HO!$T$76:$W$99,3,FALSE),"")</f>
        <v/>
      </c>
    </row>
    <row r="247" spans="2:23" s="46" customFormat="1" outlineLevel="2">
      <c r="B247" s="250">
        <v>634211103</v>
      </c>
      <c r="C247" s="68" t="s">
        <v>263</v>
      </c>
      <c r="D247" s="64">
        <f t="shared" si="19"/>
        <v>29500</v>
      </c>
      <c r="E247" s="57" t="str">
        <f>_xlfn.IFNA(VLOOKUP(B247,MPT!$T$69:$W$100,3,FALSE),"")</f>
        <v/>
      </c>
      <c r="F247" s="57" t="str">
        <f>_xlfn.IFNA(VLOOKUP(B247,CHB!$T$71:$W$96,3,FALSE),"")</f>
        <v/>
      </c>
      <c r="G247" s="57" t="str">
        <f>_xlfn.IFNA(VLOOKUP(B247,SNK!$T$71:$W$100,3,FALSE),"")</f>
        <v/>
      </c>
      <c r="H247" s="57" t="str">
        <f>_xlfn.IFNA(VLOOKUP(B247,STR!$T$69:$W$97,3,FALSE),"")</f>
        <v/>
      </c>
      <c r="I247" s="57" t="str">
        <f>_xlfn.IFNA(VLOOKUP(B247,KPC!$T$73:$W$103,3,FALSE),"")</f>
        <v/>
      </c>
      <c r="J247" s="57" t="str">
        <f>_xlfn.IFNA(VLOOKUP(B247,SNL!$T$72:$W$106,3,FALSE),"")</f>
        <v/>
      </c>
      <c r="K247" s="57">
        <f>_xlfn.IFNA(VLOOKUP(B247,PTR!$T$69:$W$103,3,FALSE),"")</f>
        <v>18000</v>
      </c>
      <c r="L247" s="57">
        <f>_xlfn.IFNA(VLOOKUP(B247,STG!$U$75:$X$107,3,FALSE),"")</f>
        <v>11500</v>
      </c>
      <c r="M247" s="57" t="str">
        <f>_xlfn.IFNA(VLOOKUP(B247,RTK!$S$67:$V$76,3,FALSE),"")</f>
        <v/>
      </c>
      <c r="N247" s="57" t="str">
        <f>_xlfn.IFNA(VLOOKUP(B247,BKV!$T$69:$W$97,3,FALSE),"")</f>
        <v/>
      </c>
      <c r="O247" s="57" t="str">
        <f>_xlfn.IFNA(VLOOKUP(B247,BLV!$T$66:$W$92,3,FALSE),"")</f>
        <v/>
      </c>
      <c r="P247" s="57" t="str">
        <f>_xlfn.IFNA(VLOOKUP(B247,'Khr168'!$T$61:$W$79,3,FALSE),"")</f>
        <v/>
      </c>
      <c r="Q247" s="57" t="str">
        <f>_xlfn.IFNA(VLOOKUP(B247,ASL!$T$67:$W$90,3,FALSE),"")</f>
        <v/>
      </c>
      <c r="R247" s="57" t="str">
        <f>_xlfn.IFNA(VLOOKUP(B247,'99cash'!$U$60:$X$79,3,FALSE),"")</f>
        <v/>
      </c>
      <c r="S247" s="57" t="str">
        <f>_xlfn.IFNA(VLOOKUP(B247,KTL!$T$71:$W$105,3,FALSE),"")</f>
        <v/>
      </c>
      <c r="T247" s="57" t="str">
        <f>_xlfn.IFNA(VLOOKUP(B247,SLG!$T$65:$W$95,3,FALSE),"")</f>
        <v/>
      </c>
      <c r="U247" s="57" t="str">
        <f>_xlfn.IFNA(VLOOKUP(B247,SST!$T$68:$W$93,3,FALSE),"")</f>
        <v/>
      </c>
      <c r="V247" s="57" t="str">
        <f>_xlfn.IFNA(VLOOKUP(B247,'ASY168'!$T$59:$W$78,3,FALSE),"")</f>
        <v/>
      </c>
      <c r="W247" s="58" t="str">
        <f>_xlfn.IFNA(VLOOKUP(B247,HO!$T$76:$W$99,3,FALSE),"")</f>
        <v/>
      </c>
    </row>
    <row r="248" spans="2:23" s="46" customFormat="1" outlineLevel="2">
      <c r="B248" s="250">
        <v>634211101</v>
      </c>
      <c r="C248" s="68" t="s">
        <v>109</v>
      </c>
      <c r="D248" s="64">
        <f t="shared" si="19"/>
        <v>1443943</v>
      </c>
      <c r="E248" s="261">
        <f>_xlfn.IFNA(VLOOKUP(B248,MPT!$T$69:$W$100,3,FALSE),"")</f>
        <v>60000</v>
      </c>
      <c r="F248" s="261">
        <f>_xlfn.IFNA(VLOOKUP(B248,CHB!$T$71:$W$96,3,FALSE),"")</f>
        <v>60000</v>
      </c>
      <c r="G248" s="261">
        <f>_xlfn.IFNA(VLOOKUP(B248,SNK!$T$71:$W$100,3,FALSE),"")</f>
        <v>60000</v>
      </c>
      <c r="H248" s="261">
        <f>_xlfn.IFNA(VLOOKUP(B248,STR!$T$69:$W$97,3,FALSE),"")</f>
        <v>60000</v>
      </c>
      <c r="I248" s="261">
        <f>_xlfn.IFNA(VLOOKUP(B248,KPC!$T$73:$W$103,3,FALSE),"")</f>
        <v>60000</v>
      </c>
      <c r="J248" s="261">
        <f>_xlfn.IFNA(VLOOKUP(B248,SNL!$T$72:$W$106,3,FALSE),"")</f>
        <v>60000</v>
      </c>
      <c r="K248" s="261">
        <f>_xlfn.IFNA(VLOOKUP(B248,PTR!$T$69:$W$103,3,FALSE),"")</f>
        <v>60000</v>
      </c>
      <c r="L248" s="261">
        <f>_xlfn.IFNA(VLOOKUP(B248,STG!$U$75:$X$107,3,FALSE),"")</f>
        <v>60000</v>
      </c>
      <c r="M248" s="261" t="str">
        <f>_xlfn.IFNA(VLOOKUP(B248,RTK!$S$67:$V$76,3,FALSE),"")</f>
        <v/>
      </c>
      <c r="N248" s="261">
        <f>_xlfn.IFNA(VLOOKUP(B248,BKV!$T$69:$W$97,3,FALSE),"")</f>
        <v>60000</v>
      </c>
      <c r="O248" s="261">
        <f>_xlfn.IFNA(VLOOKUP(B248,BLV!$T$66:$W$92,3,FALSE),"")</f>
        <v>60000</v>
      </c>
      <c r="P248" s="261">
        <f>_xlfn.IFNA(VLOOKUP(B248,'Khr168'!$T$61:$W$79,3,FALSE),"")</f>
        <v>60000</v>
      </c>
      <c r="Q248" s="261">
        <f>_xlfn.IFNA(VLOOKUP(B248,ASL!$T$67:$W$90,3,FALSE),"")</f>
        <v>60000</v>
      </c>
      <c r="R248" s="261">
        <f>_xlfn.IFNA(VLOOKUP(B248,'99cash'!$U$60:$X$79,3,FALSE),"")</f>
        <v>60000</v>
      </c>
      <c r="S248" s="261">
        <f>_xlfn.IFNA(VLOOKUP(B248,KTL!$T$71:$W$105,3,FALSE),"")</f>
        <v>60000</v>
      </c>
      <c r="T248" s="261">
        <f>_xlfn.IFNA(VLOOKUP(B248,SLG!$T$65:$W$95,3,FALSE),"")</f>
        <v>60000</v>
      </c>
      <c r="U248" s="261">
        <f>_xlfn.IFNA(VLOOKUP(B248,SST!$T$68:$W$93,3,FALSE),"")</f>
        <v>60000</v>
      </c>
      <c r="V248" s="261" t="str">
        <f>_xlfn.IFNA(VLOOKUP(B248,'ASY168'!$T$59:$W$78,3,FALSE),"")</f>
        <v/>
      </c>
      <c r="W248" s="262">
        <f>_xlfn.IFNA(VLOOKUP(B248,HO!$T$76:$W$99,3,FALSE),"")</f>
        <v>483943</v>
      </c>
    </row>
    <row r="249" spans="2:23" s="46" customFormat="1" outlineLevel="2">
      <c r="B249" s="250">
        <v>637121101</v>
      </c>
      <c r="C249" s="68" t="s">
        <v>158</v>
      </c>
      <c r="D249" s="64">
        <f t="shared" si="19"/>
        <v>287000</v>
      </c>
      <c r="E249" s="57" t="str">
        <f>_xlfn.IFNA(VLOOKUP(B249,MPT!$T$69:$W$100,3,FALSE),"")</f>
        <v/>
      </c>
      <c r="F249" s="57" t="str">
        <f>_xlfn.IFNA(VLOOKUP(B249,CHB!$T$71:$W$96,3,FALSE),"")</f>
        <v/>
      </c>
      <c r="G249" s="57" t="str">
        <f>_xlfn.IFNA(VLOOKUP(B249,SNK!$T$71:$W$100,3,FALSE),"")</f>
        <v/>
      </c>
      <c r="H249" s="57" t="str">
        <f>_xlfn.IFNA(VLOOKUP(B249,STR!$T$69:$W$97,3,FALSE),"")</f>
        <v/>
      </c>
      <c r="I249" s="57" t="str">
        <f>_xlfn.IFNA(VLOOKUP(B249,KPC!$T$73:$W$103,3,FALSE),"")</f>
        <v/>
      </c>
      <c r="J249" s="57">
        <f>_xlfn.IFNA(VLOOKUP(B249,SNL!$T$72:$W$106,3,FALSE),"")</f>
        <v>14000</v>
      </c>
      <c r="K249" s="57">
        <f>_xlfn.IFNA(VLOOKUP(B249,PTR!$T$69:$W$103,3,FALSE),"")</f>
        <v>174000</v>
      </c>
      <c r="L249" s="57">
        <f>_xlfn.IFNA(VLOOKUP(B249,STG!$U$75:$X$107,3,FALSE),"")</f>
        <v>99000</v>
      </c>
      <c r="M249" s="57" t="str">
        <f>_xlfn.IFNA(VLOOKUP(B249,RTK!$S$67:$V$76,3,FALSE),"")</f>
        <v/>
      </c>
      <c r="N249" s="57" t="str">
        <f>_xlfn.IFNA(VLOOKUP(B249,BKV!$T$69:$W$97,3,FALSE),"")</f>
        <v/>
      </c>
      <c r="O249" s="57" t="str">
        <f>_xlfn.IFNA(VLOOKUP(B249,BLV!$T$66:$W$92,3,FALSE),"")</f>
        <v/>
      </c>
      <c r="P249" s="57" t="str">
        <f>_xlfn.IFNA(VLOOKUP(B249,'Khr168'!$T$61:$W$79,3,FALSE),"")</f>
        <v/>
      </c>
      <c r="Q249" s="57" t="str">
        <f>_xlfn.IFNA(VLOOKUP(B249,ASL!$T$67:$W$90,3,FALSE),"")</f>
        <v/>
      </c>
      <c r="R249" s="57" t="str">
        <f>_xlfn.IFNA(VLOOKUP(B249,'99cash'!$U$60:$X$79,3,FALSE),"")</f>
        <v/>
      </c>
      <c r="S249" s="57" t="str">
        <f>_xlfn.IFNA(VLOOKUP(B249,KTL!$T$71:$W$105,3,FALSE),"")</f>
        <v/>
      </c>
      <c r="T249" s="57" t="str">
        <f>_xlfn.IFNA(VLOOKUP(B249,SLG!$T$65:$W$95,3,FALSE),"")</f>
        <v/>
      </c>
      <c r="U249" s="57" t="str">
        <f>_xlfn.IFNA(VLOOKUP(B249,SST!$T$68:$W$93,3,FALSE),"")</f>
        <v/>
      </c>
      <c r="V249" s="57" t="str">
        <f>_xlfn.IFNA(VLOOKUP(B249,'ASY168'!$T$59:$W$78,3,FALSE),"")</f>
        <v/>
      </c>
      <c r="W249" s="58" t="str">
        <f>_xlfn.IFNA(VLOOKUP(B249,HO!$T$76:$W$99,3,FALSE),"")</f>
        <v/>
      </c>
    </row>
    <row r="250" spans="2:23" s="46" customFormat="1" outlineLevel="2">
      <c r="B250" s="251">
        <v>637121103</v>
      </c>
      <c r="C250" s="252" t="s">
        <v>267</v>
      </c>
      <c r="D250" s="64">
        <f t="shared" si="19"/>
        <v>0</v>
      </c>
      <c r="E250" s="261" t="str">
        <f>_xlfn.IFNA(VLOOKUP(B250,MPT!$T$69:$W$100,3,FALSE),"")</f>
        <v/>
      </c>
      <c r="F250" s="261" t="str">
        <f>_xlfn.IFNA(VLOOKUP(B250,CHB!$T$71:$W$96,3,FALSE),"")</f>
        <v/>
      </c>
      <c r="G250" s="261" t="str">
        <f>_xlfn.IFNA(VLOOKUP(B250,SNK!$T$71:$W$100,3,FALSE),"")</f>
        <v/>
      </c>
      <c r="H250" s="261" t="str">
        <f>_xlfn.IFNA(VLOOKUP(B250,STR!$T$69:$W$97,3,FALSE),"")</f>
        <v/>
      </c>
      <c r="I250" s="261" t="str">
        <f>_xlfn.IFNA(VLOOKUP(B250,KPC!$T$73:$W$103,3,FALSE),"")</f>
        <v/>
      </c>
      <c r="J250" s="261" t="str">
        <f>_xlfn.IFNA(VLOOKUP(B250,SNL!$T$72:$W$106,3,FALSE),"")</f>
        <v/>
      </c>
      <c r="K250" s="261" t="str">
        <f>_xlfn.IFNA(VLOOKUP(B250,PTR!$T$69:$W$103,3,FALSE),"")</f>
        <v/>
      </c>
      <c r="L250" s="261" t="str">
        <f>_xlfn.IFNA(VLOOKUP(B250,STG!$U$75:$X$107,3,FALSE),"")</f>
        <v/>
      </c>
      <c r="M250" s="261" t="str">
        <f>_xlfn.IFNA(VLOOKUP(B250,RTK!$S$67:$V$76,3,FALSE),"")</f>
        <v/>
      </c>
      <c r="N250" s="261" t="str">
        <f>_xlfn.IFNA(VLOOKUP(B250,BKV!$T$69:$W$97,3,FALSE),"")</f>
        <v/>
      </c>
      <c r="O250" s="261" t="str">
        <f>_xlfn.IFNA(VLOOKUP(B250,BLV!$T$66:$W$92,3,FALSE),"")</f>
        <v/>
      </c>
      <c r="P250" s="261" t="str">
        <f>_xlfn.IFNA(VLOOKUP(B250,'Khr168'!$T$61:$W$79,3,FALSE),"")</f>
        <v/>
      </c>
      <c r="Q250" s="261" t="str">
        <f>_xlfn.IFNA(VLOOKUP(B250,ASL!$T$67:$W$90,3,FALSE),"")</f>
        <v/>
      </c>
      <c r="R250" s="261" t="str">
        <f>_xlfn.IFNA(VLOOKUP(B250,'99cash'!$U$60:$X$79,3,FALSE),"")</f>
        <v/>
      </c>
      <c r="S250" s="261" t="str">
        <f>_xlfn.IFNA(VLOOKUP(B250,KTL!$T$71:$W$105,3,FALSE),"")</f>
        <v/>
      </c>
      <c r="T250" s="261" t="str">
        <f>_xlfn.IFNA(VLOOKUP(B250,SLG!$T$65:$W$95,3,FALSE),"")</f>
        <v/>
      </c>
      <c r="U250" s="261" t="str">
        <f>_xlfn.IFNA(VLOOKUP(B250,SST!$T$68:$W$93,3,FALSE),"")</f>
        <v/>
      </c>
      <c r="V250" s="261" t="str">
        <f>_xlfn.IFNA(VLOOKUP(B250,'ASY168'!$T$59:$W$78,3,FALSE),"")</f>
        <v/>
      </c>
      <c r="W250" s="262" t="str">
        <f>_xlfn.IFNA(VLOOKUP(B250,HO!$T$76:$W$99,3,FALSE),"")</f>
        <v/>
      </c>
    </row>
    <row r="251" spans="2:23" s="46" customFormat="1" outlineLevel="2">
      <c r="B251" s="250">
        <v>637121102</v>
      </c>
      <c r="C251" s="68" t="s">
        <v>130</v>
      </c>
      <c r="D251" s="64">
        <f t="shared" si="19"/>
        <v>42000</v>
      </c>
      <c r="E251" s="261" t="str">
        <f>_xlfn.IFNA(VLOOKUP(B251,MPT!$T$69:$W$100,3,FALSE),"")</f>
        <v/>
      </c>
      <c r="F251" s="261" t="str">
        <f>_xlfn.IFNA(VLOOKUP(B251,CHB!$T$71:$W$96,3,FALSE),"")</f>
        <v/>
      </c>
      <c r="G251" s="261" t="str">
        <f>_xlfn.IFNA(VLOOKUP(B251,SNK!$T$71:$W$100,3,FALSE),"")</f>
        <v/>
      </c>
      <c r="H251" s="261" t="str">
        <f>_xlfn.IFNA(VLOOKUP(B251,STR!$T$69:$W$97,3,FALSE),"")</f>
        <v/>
      </c>
      <c r="I251" s="261" t="str">
        <f>_xlfn.IFNA(VLOOKUP(B251,KPC!$T$73:$W$103,3,FALSE),"")</f>
        <v/>
      </c>
      <c r="J251" s="261" t="str">
        <f>_xlfn.IFNA(VLOOKUP(B251,SNL!$T$72:$W$106,3,FALSE),"")</f>
        <v/>
      </c>
      <c r="K251" s="261">
        <f>_xlfn.IFNA(VLOOKUP(B251,PTR!$T$69:$W$103,3,FALSE),"")</f>
        <v>24000</v>
      </c>
      <c r="L251" s="261">
        <f>_xlfn.IFNA(VLOOKUP(B251,STG!$U$75:$X$107,3,FALSE),"")</f>
        <v>18000</v>
      </c>
      <c r="M251" s="261" t="str">
        <f>_xlfn.IFNA(VLOOKUP(B251,RTK!$S$67:$V$76,3,FALSE),"")</f>
        <v/>
      </c>
      <c r="N251" s="261" t="str">
        <f>_xlfn.IFNA(VLOOKUP(B251,BKV!$T$69:$W$97,3,FALSE),"")</f>
        <v/>
      </c>
      <c r="O251" s="261" t="str">
        <f>_xlfn.IFNA(VLOOKUP(B251,BLV!$T$66:$W$92,3,FALSE),"")</f>
        <v/>
      </c>
      <c r="P251" s="261" t="str">
        <f>_xlfn.IFNA(VLOOKUP(B251,'Khr168'!$T$61:$W$79,3,FALSE),"")</f>
        <v/>
      </c>
      <c r="Q251" s="261" t="str">
        <f>_xlfn.IFNA(VLOOKUP(B251,ASL!$T$67:$W$90,3,FALSE),"")</f>
        <v/>
      </c>
      <c r="R251" s="261" t="str">
        <f>_xlfn.IFNA(VLOOKUP(B251,'99cash'!$U$60:$X$79,3,FALSE),"")</f>
        <v/>
      </c>
      <c r="S251" s="261" t="str">
        <f>_xlfn.IFNA(VLOOKUP(B251,KTL!$T$71:$W$105,3,FALSE),"")</f>
        <v/>
      </c>
      <c r="T251" s="261" t="str">
        <f>_xlfn.IFNA(VLOOKUP(B251,SLG!$T$65:$W$95,3,FALSE),"")</f>
        <v/>
      </c>
      <c r="U251" s="261" t="str">
        <f>_xlfn.IFNA(VLOOKUP(B251,SST!$T$68:$W$93,3,FALSE),"")</f>
        <v/>
      </c>
      <c r="V251" s="261" t="str">
        <f>_xlfn.IFNA(VLOOKUP(B251,'ASY168'!$T$59:$W$78,3,FALSE),"")</f>
        <v/>
      </c>
      <c r="W251" s="262" t="str">
        <f>_xlfn.IFNA(VLOOKUP(B251,HO!$T$76:$W$99,3,FALSE),"")</f>
        <v/>
      </c>
    </row>
    <row r="252" spans="2:23" s="46" customFormat="1" ht="41.4" outlineLevel="2">
      <c r="B252" s="250">
        <v>651411105</v>
      </c>
      <c r="C252" s="68" t="s">
        <v>264</v>
      </c>
      <c r="D252" s="64">
        <f t="shared" si="19"/>
        <v>35724700</v>
      </c>
      <c r="E252" s="57" t="str">
        <f>_xlfn.IFNA(VLOOKUP(B252,MPT!$T$69:$W$100,3,FALSE),"")</f>
        <v/>
      </c>
      <c r="F252" s="57">
        <f>_xlfn.IFNA(VLOOKUP(B252,CHB!$T$71:$W$96,3,FALSE),"")</f>
        <v>2547600</v>
      </c>
      <c r="G252" s="57">
        <f>_xlfn.IFNA(VLOOKUP(B252,SNK!$T$71:$W$100,3,FALSE),"")</f>
        <v>4439600</v>
      </c>
      <c r="H252" s="57">
        <f>_xlfn.IFNA(VLOOKUP(B252,STR!$T$69:$W$97,3,FALSE),"")</f>
        <v>3319300</v>
      </c>
      <c r="I252" s="57">
        <f>_xlfn.IFNA(VLOOKUP(B252,KPC!$T$73:$W$103,3,FALSE),"")</f>
        <v>4105100</v>
      </c>
      <c r="J252" s="57">
        <f>_xlfn.IFNA(VLOOKUP(B252,SNL!$T$72:$W$106,3,FALSE),"")</f>
        <v>4560000</v>
      </c>
      <c r="K252" s="57">
        <f>_xlfn.IFNA(VLOOKUP(B252,PTR!$T$69:$W$103,3,FALSE),"")</f>
        <v>1860600</v>
      </c>
      <c r="L252" s="57">
        <f>_xlfn.IFNA(VLOOKUP(B252,STG!$U$75:$X$107,3,FALSE),"")</f>
        <v>4508700</v>
      </c>
      <c r="M252" s="57" t="str">
        <f>_xlfn.IFNA(VLOOKUP(B252,RTK!$S$67:$V$76,3,FALSE),"")</f>
        <v/>
      </c>
      <c r="N252" s="57">
        <f>_xlfn.IFNA(VLOOKUP(B252,BKV!$T$69:$W$97,3,FALSE),"")</f>
        <v>1193300</v>
      </c>
      <c r="O252" s="57">
        <f>_xlfn.IFNA(VLOOKUP(B252,BLV!$T$66:$W$92,3,FALSE),"")</f>
        <v>1424300</v>
      </c>
      <c r="P252" s="57" t="str">
        <f>_xlfn.IFNA(VLOOKUP(B252,'Khr168'!$T$61:$W$79,3,FALSE),"")</f>
        <v/>
      </c>
      <c r="Q252" s="57">
        <f>_xlfn.IFNA(VLOOKUP(B252,ASL!$T$67:$W$90,3,FALSE),"")</f>
        <v>2589300</v>
      </c>
      <c r="R252" s="57" t="str">
        <f>_xlfn.IFNA(VLOOKUP(B252,'99cash'!$U$60:$X$79,3,FALSE),"")</f>
        <v/>
      </c>
      <c r="S252" s="57">
        <f>_xlfn.IFNA(VLOOKUP(B252,KTL!$T$71:$W$105,3,FALSE),"")</f>
        <v>2452400</v>
      </c>
      <c r="T252" s="57">
        <f>_xlfn.IFNA(VLOOKUP(B252,SLG!$T$65:$W$95,3,FALSE),"")</f>
        <v>1664200</v>
      </c>
      <c r="U252" s="57">
        <f>_xlfn.IFNA(VLOOKUP(B252,SST!$T$68:$W$93,3,FALSE),"")</f>
        <v>1060300</v>
      </c>
      <c r="V252" s="57" t="str">
        <f>_xlfn.IFNA(VLOOKUP(B252,'ASY168'!$T$59:$W$78,3,FALSE),"")</f>
        <v/>
      </c>
      <c r="W252" s="58" t="str">
        <f>_xlfn.IFNA(VLOOKUP(B252,HO!$T$76:$W$99,3,FALSE),"")</f>
        <v/>
      </c>
    </row>
    <row r="253" spans="2:23" s="46" customFormat="1" outlineLevel="2">
      <c r="B253" s="250">
        <v>653111101</v>
      </c>
      <c r="C253" s="68" t="s">
        <v>131</v>
      </c>
      <c r="D253" s="64">
        <f t="shared" si="19"/>
        <v>115</v>
      </c>
      <c r="E253" s="261">
        <f>_xlfn.IFNA(VLOOKUP(B253,MPT!$T$69:$W$100,3,FALSE),"")</f>
        <v>115</v>
      </c>
      <c r="F253" s="261" t="str">
        <f>_xlfn.IFNA(VLOOKUP(B253,CHB!$T$71:$W$96,3,FALSE),"")</f>
        <v/>
      </c>
      <c r="G253" s="261" t="str">
        <f>_xlfn.IFNA(VLOOKUP(B253,SNK!$T$71:$W$100,3,FALSE),"")</f>
        <v/>
      </c>
      <c r="H253" s="261" t="str">
        <f>_xlfn.IFNA(VLOOKUP(B253,STR!$T$69:$W$97,3,FALSE),"")</f>
        <v/>
      </c>
      <c r="I253" s="261" t="str">
        <f>_xlfn.IFNA(VLOOKUP(B253,KPC!$T$73:$W$103,3,FALSE),"")</f>
        <v/>
      </c>
      <c r="J253" s="261" t="str">
        <f>_xlfn.IFNA(VLOOKUP(B253,SNL!$T$72:$W$106,3,FALSE),"")</f>
        <v/>
      </c>
      <c r="K253" s="261" t="str">
        <f>_xlfn.IFNA(VLOOKUP(B253,PTR!$T$69:$W$103,3,FALSE),"")</f>
        <v/>
      </c>
      <c r="L253" s="261" t="str">
        <f>_xlfn.IFNA(VLOOKUP(B253,STG!$U$75:$X$107,3,FALSE),"")</f>
        <v/>
      </c>
      <c r="M253" s="261" t="str">
        <f>_xlfn.IFNA(VLOOKUP(B253,RTK!$S$67:$V$76,3,FALSE),"")</f>
        <v/>
      </c>
      <c r="N253" s="261" t="str">
        <f>_xlfn.IFNA(VLOOKUP(B253,BKV!$T$69:$W$97,3,FALSE),"")</f>
        <v/>
      </c>
      <c r="O253" s="261" t="str">
        <f>_xlfn.IFNA(VLOOKUP(B253,BLV!$T$66:$W$92,3,FALSE),"")</f>
        <v/>
      </c>
      <c r="P253" s="261" t="str">
        <f>_xlfn.IFNA(VLOOKUP(B253,'Khr168'!$T$61:$W$79,3,FALSE),"")</f>
        <v/>
      </c>
      <c r="Q253" s="261" t="str">
        <f>_xlfn.IFNA(VLOOKUP(B253,ASL!$T$67:$W$90,3,FALSE),"")</f>
        <v/>
      </c>
      <c r="R253" s="261" t="str">
        <f>_xlfn.IFNA(VLOOKUP(B253,'99cash'!$U$60:$X$79,3,FALSE),"")</f>
        <v/>
      </c>
      <c r="S253" s="261" t="str">
        <f>_xlfn.IFNA(VLOOKUP(B253,KTL!$T$71:$W$105,3,FALSE),"")</f>
        <v/>
      </c>
      <c r="T253" s="261" t="str">
        <f>_xlfn.IFNA(VLOOKUP(B253,SLG!$T$65:$W$95,3,FALSE),"")</f>
        <v/>
      </c>
      <c r="U253" s="261" t="str">
        <f>_xlfn.IFNA(VLOOKUP(B253,SST!$T$68:$W$93,3,FALSE),"")</f>
        <v/>
      </c>
      <c r="V253" s="261" t="str">
        <f>_xlfn.IFNA(VLOOKUP(B253,'ASY168'!$T$59:$W$78,3,FALSE),"")</f>
        <v/>
      </c>
      <c r="W253" s="262" t="str">
        <f>_xlfn.IFNA(VLOOKUP(B253,HO!$T$76:$W$99,3,FALSE),"")</f>
        <v/>
      </c>
    </row>
    <row r="254" spans="2:23" s="46" customFormat="1" outlineLevel="2">
      <c r="B254" s="250">
        <v>633211103</v>
      </c>
      <c r="C254" s="68" t="s">
        <v>137</v>
      </c>
      <c r="D254" s="64">
        <f t="shared" si="19"/>
        <v>8428500</v>
      </c>
      <c r="E254" s="57">
        <f>_xlfn.IFNA(VLOOKUP(B254,MPT!$T$69:$W$100,3,FALSE),"")</f>
        <v>922500</v>
      </c>
      <c r="F254" s="57" t="str">
        <f>_xlfn.IFNA(VLOOKUP(B254,CHB!$T$71:$W$96,3,FALSE),"")</f>
        <v/>
      </c>
      <c r="G254" s="57">
        <f>_xlfn.IFNA(VLOOKUP(B254,SNK!$T$71:$W$100,3,FALSE),"")</f>
        <v>520000</v>
      </c>
      <c r="H254" s="57">
        <f>_xlfn.IFNA(VLOOKUP(B254,STR!$T$69:$W$97,3,FALSE),"")</f>
        <v>500000</v>
      </c>
      <c r="I254" s="57">
        <f>_xlfn.IFNA(VLOOKUP(B254,KPC!$T$73:$W$103,3,FALSE),"")</f>
        <v>543000</v>
      </c>
      <c r="J254" s="57" t="str">
        <f>_xlfn.IFNA(VLOOKUP(B254,SNL!$T$72:$W$106,3,FALSE),"")</f>
        <v/>
      </c>
      <c r="K254" s="57">
        <f>_xlfn.IFNA(VLOOKUP(B254,PTR!$T$69:$W$103,3,FALSE),"")</f>
        <v>800000</v>
      </c>
      <c r="L254" s="57">
        <f>_xlfn.IFNA(VLOOKUP(B254,STG!$U$75:$X$107,3,FALSE),"")</f>
        <v>800000</v>
      </c>
      <c r="M254" s="57" t="str">
        <f>_xlfn.IFNA(VLOOKUP(B254,RTK!$S$67:$V$76,3,FALSE),"")</f>
        <v/>
      </c>
      <c r="N254" s="57">
        <f>_xlfn.IFNA(VLOOKUP(B254,BKV!$T$69:$W$97,3,FALSE),"")</f>
        <v>800000</v>
      </c>
      <c r="O254" s="57" t="str">
        <f>_xlfn.IFNA(VLOOKUP(B254,BLV!$T$66:$W$92,3,FALSE),"")</f>
        <v/>
      </c>
      <c r="P254" s="57">
        <f>_xlfn.IFNA(VLOOKUP(B254,'Khr168'!$T$61:$W$79,3,FALSE),"")</f>
        <v>400000</v>
      </c>
      <c r="Q254" s="57">
        <f>_xlfn.IFNA(VLOOKUP(B254,ASL!$T$67:$W$90,3,FALSE),"")</f>
        <v>1000000</v>
      </c>
      <c r="R254" s="57" t="str">
        <f>_xlfn.IFNA(VLOOKUP(B254,'99cash'!$U$60:$X$79,3,FALSE),"")</f>
        <v/>
      </c>
      <c r="S254" s="57">
        <f>_xlfn.IFNA(VLOOKUP(B254,KTL!$T$71:$W$105,3,FALSE),"")</f>
        <v>600000</v>
      </c>
      <c r="T254" s="57">
        <f>_xlfn.IFNA(VLOOKUP(B254,SLG!$T$65:$W$95,3,FALSE),"")</f>
        <v>180000</v>
      </c>
      <c r="U254" s="57">
        <f>_xlfn.IFNA(VLOOKUP(B254,SST!$T$68:$W$93,3,FALSE),"")</f>
        <v>160000</v>
      </c>
      <c r="V254" s="57">
        <f>_xlfn.IFNA(VLOOKUP(B254,'ASY168'!$T$59:$W$78,3,FALSE),"")</f>
        <v>1203000</v>
      </c>
      <c r="W254" s="58" t="str">
        <f>_xlfn.IFNA(VLOOKUP(B254,HO!$T$76:$W$99,3,FALSE),"")</f>
        <v/>
      </c>
    </row>
    <row r="255" spans="2:23" s="46" customFormat="1" outlineLevel="2">
      <c r="B255" s="250">
        <v>633211109</v>
      </c>
      <c r="C255" s="68" t="s">
        <v>169</v>
      </c>
      <c r="D255" s="64">
        <f t="shared" si="19"/>
        <v>0</v>
      </c>
      <c r="E255" s="261" t="str">
        <f>_xlfn.IFNA(VLOOKUP(B255,MPT!$T$69:$W$100,3,FALSE),"")</f>
        <v/>
      </c>
      <c r="F255" s="261" t="str">
        <f>_xlfn.IFNA(VLOOKUP(B255,CHB!$T$71:$W$96,3,FALSE),"")</f>
        <v/>
      </c>
      <c r="G255" s="261" t="str">
        <f>_xlfn.IFNA(VLOOKUP(B255,SNK!$T$71:$W$100,3,FALSE),"")</f>
        <v/>
      </c>
      <c r="H255" s="261" t="str">
        <f>_xlfn.IFNA(VLOOKUP(B255,STR!$T$69:$W$97,3,FALSE),"")</f>
        <v/>
      </c>
      <c r="I255" s="261" t="str">
        <f>_xlfn.IFNA(VLOOKUP(B255,KPC!$T$73:$W$103,3,FALSE),"")</f>
        <v/>
      </c>
      <c r="J255" s="261" t="str">
        <f>_xlfn.IFNA(VLOOKUP(B255,SNL!$T$72:$W$106,3,FALSE),"")</f>
        <v/>
      </c>
      <c r="K255" s="261" t="str">
        <f>_xlfn.IFNA(VLOOKUP(B255,PTR!$T$69:$W$103,3,FALSE),"")</f>
        <v/>
      </c>
      <c r="L255" s="261" t="str">
        <f>_xlfn.IFNA(VLOOKUP(B255,STG!$U$75:$X$107,3,FALSE),"")</f>
        <v/>
      </c>
      <c r="M255" s="261" t="str">
        <f>_xlfn.IFNA(VLOOKUP(B255,RTK!$S$67:$V$76,3,FALSE),"")</f>
        <v/>
      </c>
      <c r="N255" s="261" t="str">
        <f>_xlfn.IFNA(VLOOKUP(B255,BKV!$T$69:$W$97,3,FALSE),"")</f>
        <v/>
      </c>
      <c r="O255" s="261" t="str">
        <f>_xlfn.IFNA(VLOOKUP(B255,BLV!$T$66:$W$92,3,FALSE),"")</f>
        <v/>
      </c>
      <c r="P255" s="261" t="str">
        <f>_xlfn.IFNA(VLOOKUP(B255,'Khr168'!$T$61:$W$79,3,FALSE),"")</f>
        <v/>
      </c>
      <c r="Q255" s="261" t="str">
        <f>_xlfn.IFNA(VLOOKUP(B255,ASL!$T$67:$W$90,3,FALSE),"")</f>
        <v/>
      </c>
      <c r="R255" s="261" t="str">
        <f>_xlfn.IFNA(VLOOKUP(B255,'99cash'!$U$60:$X$79,3,FALSE),"")</f>
        <v/>
      </c>
      <c r="S255" s="261" t="str">
        <f>_xlfn.IFNA(VLOOKUP(B255,KTL!$T$71:$W$105,3,FALSE),"")</f>
        <v/>
      </c>
      <c r="T255" s="261" t="str">
        <f>_xlfn.IFNA(VLOOKUP(B255,SLG!$T$65:$W$95,3,FALSE),"")</f>
        <v/>
      </c>
      <c r="U255" s="261" t="str">
        <f>_xlfn.IFNA(VLOOKUP(B255,SST!$T$68:$W$93,3,FALSE),"")</f>
        <v/>
      </c>
      <c r="V255" s="261" t="str">
        <f>_xlfn.IFNA(VLOOKUP(B255,'ASY168'!$T$59:$W$78,3,FALSE),"")</f>
        <v/>
      </c>
      <c r="W255" s="262" t="str">
        <f>_xlfn.IFNA(VLOOKUP(B255,HO!$T$76:$W$99,3,FALSE),"")</f>
        <v/>
      </c>
    </row>
    <row r="256" spans="2:23" s="46" customFormat="1" ht="27.6" outlineLevel="2">
      <c r="B256" s="250">
        <v>633111105</v>
      </c>
      <c r="C256" s="68" t="s">
        <v>170</v>
      </c>
      <c r="D256" s="64">
        <f t="shared" si="19"/>
        <v>0</v>
      </c>
      <c r="E256" s="261" t="str">
        <f>_xlfn.IFNA(VLOOKUP(B256,MPT!$T$69:$W$100,3,FALSE),"")</f>
        <v/>
      </c>
      <c r="F256" s="261" t="str">
        <f>_xlfn.IFNA(VLOOKUP(B256,CHB!$T$71:$W$96,3,FALSE),"")</f>
        <v/>
      </c>
      <c r="G256" s="261" t="str">
        <f>_xlfn.IFNA(VLOOKUP(B256,SNK!$T$71:$W$100,3,FALSE),"")</f>
        <v/>
      </c>
      <c r="H256" s="261" t="str">
        <f>_xlfn.IFNA(VLOOKUP(B256,STR!$T$69:$W$97,3,FALSE),"")</f>
        <v/>
      </c>
      <c r="I256" s="261" t="str">
        <f>_xlfn.IFNA(VLOOKUP(B256,KPC!$T$73:$W$103,3,FALSE),"")</f>
        <v/>
      </c>
      <c r="J256" s="261" t="str">
        <f>_xlfn.IFNA(VLOOKUP(B256,SNL!$T$72:$W$106,3,FALSE),"")</f>
        <v/>
      </c>
      <c r="K256" s="261" t="str">
        <f>_xlfn.IFNA(VLOOKUP(B256,PTR!$T$69:$W$103,3,FALSE),"")</f>
        <v/>
      </c>
      <c r="L256" s="261" t="str">
        <f>_xlfn.IFNA(VLOOKUP(B256,STG!$U$75:$X$107,3,FALSE),"")</f>
        <v/>
      </c>
      <c r="M256" s="261" t="str">
        <f>_xlfn.IFNA(VLOOKUP(B256,RTK!$S$67:$V$76,3,FALSE),"")</f>
        <v/>
      </c>
      <c r="N256" s="261" t="str">
        <f>_xlfn.IFNA(VLOOKUP(B256,BKV!$T$69:$W$97,3,FALSE),"")</f>
        <v/>
      </c>
      <c r="O256" s="261" t="str">
        <f>_xlfn.IFNA(VLOOKUP(B256,BLV!$T$66:$W$92,3,FALSE),"")</f>
        <v/>
      </c>
      <c r="P256" s="261" t="str">
        <f>_xlfn.IFNA(VLOOKUP(B256,'Khr168'!$T$61:$W$79,3,FALSE),"")</f>
        <v/>
      </c>
      <c r="Q256" s="261" t="str">
        <f>_xlfn.IFNA(VLOOKUP(B256,ASL!$T$67:$W$90,3,FALSE),"")</f>
        <v/>
      </c>
      <c r="R256" s="261" t="str">
        <f>_xlfn.IFNA(VLOOKUP(B256,'99cash'!$U$60:$X$79,3,FALSE),"")</f>
        <v/>
      </c>
      <c r="S256" s="261" t="str">
        <f>_xlfn.IFNA(VLOOKUP(B256,KTL!$T$71:$W$105,3,FALSE),"")</f>
        <v/>
      </c>
      <c r="T256" s="261" t="str">
        <f>_xlfn.IFNA(VLOOKUP(B256,SLG!$T$65:$W$95,3,FALSE),"")</f>
        <v/>
      </c>
      <c r="U256" s="261" t="str">
        <f>_xlfn.IFNA(VLOOKUP(B256,SST!$T$68:$W$93,3,FALSE),"")</f>
        <v/>
      </c>
      <c r="V256" s="261" t="str">
        <f>_xlfn.IFNA(VLOOKUP(B256,'ASY168'!$T$59:$W$78,3,FALSE),"")</f>
        <v/>
      </c>
      <c r="W256" s="262" t="str">
        <f>_xlfn.IFNA(VLOOKUP(B256,HO!$T$76:$W$99,3,FALSE),"")</f>
        <v/>
      </c>
    </row>
    <row r="257" spans="2:23" s="46" customFormat="1" outlineLevel="2">
      <c r="B257" s="250">
        <v>633111101</v>
      </c>
      <c r="C257" s="68" t="s">
        <v>177</v>
      </c>
      <c r="D257" s="64">
        <f t="shared" si="19"/>
        <v>220000</v>
      </c>
      <c r="E257" s="261" t="str">
        <f>_xlfn.IFNA(VLOOKUP(B257,MPT!$T$69:$W$100,3,FALSE),"")</f>
        <v/>
      </c>
      <c r="F257" s="261" t="str">
        <f>_xlfn.IFNA(VLOOKUP(B257,CHB!$T$71:$W$96,3,FALSE),"")</f>
        <v/>
      </c>
      <c r="G257" s="261" t="str">
        <f>_xlfn.IFNA(VLOOKUP(B257,SNK!$T$71:$W$100,3,FALSE),"")</f>
        <v/>
      </c>
      <c r="H257" s="261" t="str">
        <f>_xlfn.IFNA(VLOOKUP(B257,STR!$T$69:$W$97,3,FALSE),"")</f>
        <v/>
      </c>
      <c r="I257" s="261">
        <f>_xlfn.IFNA(VLOOKUP(B257,KPC!$T$73:$W$103,3,FALSE),"")</f>
        <v>160000</v>
      </c>
      <c r="J257" s="261" t="str">
        <f>_xlfn.IFNA(VLOOKUP(B257,SNL!$T$72:$W$106,3,FALSE),"")</f>
        <v/>
      </c>
      <c r="K257" s="261" t="str">
        <f>_xlfn.IFNA(VLOOKUP(B257,PTR!$T$69:$W$103,3,FALSE),"")</f>
        <v/>
      </c>
      <c r="L257" s="261" t="str">
        <f>_xlfn.IFNA(VLOOKUP(B257,STG!$U$75:$X$107,3,FALSE),"")</f>
        <v/>
      </c>
      <c r="M257" s="261" t="str">
        <f>_xlfn.IFNA(VLOOKUP(B257,RTK!$S$67:$V$76,3,FALSE),"")</f>
        <v/>
      </c>
      <c r="N257" s="261" t="str">
        <f>_xlfn.IFNA(VLOOKUP(B257,BKV!$T$69:$W$97,3,FALSE),"")</f>
        <v/>
      </c>
      <c r="O257" s="261" t="str">
        <f>_xlfn.IFNA(VLOOKUP(B257,BLV!$T$66:$W$92,3,FALSE),"")</f>
        <v/>
      </c>
      <c r="P257" s="261" t="str">
        <f>_xlfn.IFNA(VLOOKUP(B257,'Khr168'!$T$61:$W$79,3,FALSE),"")</f>
        <v/>
      </c>
      <c r="Q257" s="261" t="str">
        <f>_xlfn.IFNA(VLOOKUP(B257,ASL!$T$67:$W$90,3,FALSE),"")</f>
        <v/>
      </c>
      <c r="R257" s="261" t="str">
        <f>_xlfn.IFNA(VLOOKUP(B257,'99cash'!$U$60:$X$79,3,FALSE),"")</f>
        <v/>
      </c>
      <c r="S257" s="261" t="str">
        <f>_xlfn.IFNA(VLOOKUP(B257,KTL!$T$71:$W$105,3,FALSE),"")</f>
        <v/>
      </c>
      <c r="T257" s="261" t="str">
        <f>_xlfn.IFNA(VLOOKUP(B257,SLG!$T$65:$W$95,3,FALSE),"")</f>
        <v/>
      </c>
      <c r="U257" s="261" t="str">
        <f>_xlfn.IFNA(VLOOKUP(B257,SST!$T$68:$W$93,3,FALSE),"")</f>
        <v/>
      </c>
      <c r="V257" s="261">
        <f>_xlfn.IFNA(VLOOKUP(B257,'ASY168'!$T$59:$W$78,3,FALSE),"")</f>
        <v>60000</v>
      </c>
      <c r="W257" s="262" t="str">
        <f>_xlfn.IFNA(VLOOKUP(B257,HO!$T$76:$W$99,3,FALSE),"")</f>
        <v/>
      </c>
    </row>
    <row r="258" spans="2:23" s="46" customFormat="1" outlineLevel="2">
      <c r="B258" s="250">
        <v>633111109</v>
      </c>
      <c r="C258" s="68" t="s">
        <v>153</v>
      </c>
      <c r="D258" s="64">
        <f t="shared" si="19"/>
        <v>0</v>
      </c>
      <c r="E258" s="261" t="str">
        <f>_xlfn.IFNA(VLOOKUP(B258,MPT!$T$69:$W$100,3,FALSE),"")</f>
        <v/>
      </c>
      <c r="F258" s="261" t="str">
        <f>_xlfn.IFNA(VLOOKUP(B258,CHB!$T$71:$W$96,3,FALSE),"")</f>
        <v/>
      </c>
      <c r="G258" s="261" t="str">
        <f>_xlfn.IFNA(VLOOKUP(B258,SNK!$T$71:$W$100,3,FALSE),"")</f>
        <v/>
      </c>
      <c r="H258" s="261" t="str">
        <f>_xlfn.IFNA(VLOOKUP(B258,STR!$T$69:$W$97,3,FALSE),"")</f>
        <v/>
      </c>
      <c r="I258" s="261" t="str">
        <f>_xlfn.IFNA(VLOOKUP(B258,KPC!$T$73:$W$103,3,FALSE),"")</f>
        <v/>
      </c>
      <c r="J258" s="261" t="str">
        <f>_xlfn.IFNA(VLOOKUP(B258,SNL!$T$72:$W$106,3,FALSE),"")</f>
        <v/>
      </c>
      <c r="K258" s="261" t="str">
        <f>_xlfn.IFNA(VLOOKUP(B258,PTR!$T$69:$W$103,3,FALSE),"")</f>
        <v/>
      </c>
      <c r="L258" s="261" t="str">
        <f>_xlfn.IFNA(VLOOKUP(B258,STG!$U$75:$X$107,3,FALSE),"")</f>
        <v/>
      </c>
      <c r="M258" s="261" t="str">
        <f>_xlfn.IFNA(VLOOKUP(B258,RTK!$S$67:$V$76,3,FALSE),"")</f>
        <v/>
      </c>
      <c r="N258" s="261" t="str">
        <f>_xlfn.IFNA(VLOOKUP(B258,BKV!$T$69:$W$97,3,FALSE),"")</f>
        <v/>
      </c>
      <c r="O258" s="261" t="str">
        <f>_xlfn.IFNA(VLOOKUP(B258,BLV!$T$66:$W$92,3,FALSE),"")</f>
        <v/>
      </c>
      <c r="P258" s="261" t="str">
        <f>_xlfn.IFNA(VLOOKUP(B258,'Khr168'!$T$61:$W$79,3,FALSE),"")</f>
        <v/>
      </c>
      <c r="Q258" s="261" t="str">
        <f>_xlfn.IFNA(VLOOKUP(B258,ASL!$T$67:$W$90,3,FALSE),"")</f>
        <v/>
      </c>
      <c r="R258" s="261" t="str">
        <f>_xlfn.IFNA(VLOOKUP(B258,'99cash'!$U$60:$X$79,3,FALSE),"")</f>
        <v/>
      </c>
      <c r="S258" s="261" t="str">
        <f>_xlfn.IFNA(VLOOKUP(B258,KTL!$T$71:$W$105,3,FALSE),"")</f>
        <v/>
      </c>
      <c r="T258" s="261" t="str">
        <f>_xlfn.IFNA(VLOOKUP(B258,SLG!$T$65:$W$95,3,FALSE),"")</f>
        <v/>
      </c>
      <c r="U258" s="261" t="str">
        <f>_xlfn.IFNA(VLOOKUP(B258,SST!$T$68:$W$93,3,FALSE),"")</f>
        <v/>
      </c>
      <c r="V258" s="261" t="str">
        <f>_xlfn.IFNA(VLOOKUP(B258,'ASY168'!$T$59:$W$78,3,FALSE),"")</f>
        <v/>
      </c>
      <c r="W258" s="262" t="str">
        <f>_xlfn.IFNA(VLOOKUP(B258,HO!$T$76:$W$99,3,FALSE),"")</f>
        <v/>
      </c>
    </row>
    <row r="259" spans="2:23" s="46" customFormat="1" outlineLevel="2">
      <c r="B259" s="250">
        <v>631111105</v>
      </c>
      <c r="C259" s="68" t="s">
        <v>133</v>
      </c>
      <c r="D259" s="64">
        <f t="shared" ref="D259:D280" si="20">SUM(E259:W259)</f>
        <v>1995499</v>
      </c>
      <c r="E259" s="57">
        <f>_xlfn.IFNA(VLOOKUP(B259,MPT!$T$69:$W$100,3,FALSE),"")</f>
        <v>65300</v>
      </c>
      <c r="F259" s="57">
        <f>_xlfn.IFNA(VLOOKUP(B259,CHB!$T$71:$W$96,3,FALSE),"")</f>
        <v>65000</v>
      </c>
      <c r="G259" s="57">
        <f>_xlfn.IFNA(VLOOKUP(B259,SNK!$T$71:$W$100,3,FALSE),"")</f>
        <v>111900</v>
      </c>
      <c r="H259" s="57">
        <f>_xlfn.IFNA(VLOOKUP(B259,STR!$T$69:$W$97,3,FALSE),"")</f>
        <v>186100</v>
      </c>
      <c r="I259" s="57">
        <f>_xlfn.IFNA(VLOOKUP(B259,KPC!$T$73:$W$103,3,FALSE),"")</f>
        <v>166600</v>
      </c>
      <c r="J259" s="57">
        <f>_xlfn.IFNA(VLOOKUP(B259,SNL!$T$72:$W$106,3,FALSE),"")</f>
        <v>120700</v>
      </c>
      <c r="K259" s="57">
        <f>_xlfn.IFNA(VLOOKUP(B259,PTR!$T$69:$W$103,3,FALSE),"")</f>
        <v>126800</v>
      </c>
      <c r="L259" s="57">
        <f>_xlfn.IFNA(VLOOKUP(B259,STG!$U$75:$X$107,3,FALSE),"")</f>
        <v>119499</v>
      </c>
      <c r="M259" s="57" t="str">
        <f>_xlfn.IFNA(VLOOKUP(B259,RTK!$S$67:$V$76,3,FALSE),"")</f>
        <v/>
      </c>
      <c r="N259" s="57">
        <f>_xlfn.IFNA(VLOOKUP(B259,BKV!$T$69:$W$97,3,FALSE),"")</f>
        <v>189700</v>
      </c>
      <c r="O259" s="57">
        <f>_xlfn.IFNA(VLOOKUP(B259,BLV!$T$66:$W$92,3,FALSE),"")</f>
        <v>97800</v>
      </c>
      <c r="P259" s="57">
        <f>_xlfn.IFNA(VLOOKUP(B259,'Khr168'!$T$61:$W$79,3,FALSE),"")</f>
        <v>83300</v>
      </c>
      <c r="Q259" s="57">
        <f>_xlfn.IFNA(VLOOKUP(B259,ASL!$T$67:$W$90,3,FALSE),"")</f>
        <v>213800</v>
      </c>
      <c r="R259" s="57">
        <f>_xlfn.IFNA(VLOOKUP(B259,'99cash'!$U$60:$X$79,3,FALSE),"")</f>
        <v>63300</v>
      </c>
      <c r="S259" s="57">
        <f>_xlfn.IFNA(VLOOKUP(B259,KTL!$T$71:$W$105,3,FALSE),"")</f>
        <v>148000</v>
      </c>
      <c r="T259" s="57">
        <f>_xlfn.IFNA(VLOOKUP(B259,SLG!$T$65:$W$95,3,FALSE),"")</f>
        <v>87800</v>
      </c>
      <c r="U259" s="57">
        <f>_xlfn.IFNA(VLOOKUP(B259,SST!$T$68:$W$93,3,FALSE),"")</f>
        <v>76700</v>
      </c>
      <c r="V259" s="57">
        <f>_xlfn.IFNA(VLOOKUP(B259,'ASY168'!$T$59:$W$78,3,FALSE),"")</f>
        <v>73200</v>
      </c>
      <c r="W259" s="58" t="str">
        <f>_xlfn.IFNA(VLOOKUP(B259,HO!$T$76:$W$99,3,FALSE),"")</f>
        <v/>
      </c>
    </row>
    <row r="260" spans="2:23" s="46" customFormat="1" outlineLevel="2">
      <c r="B260" s="250">
        <v>631111107</v>
      </c>
      <c r="C260" s="68" t="s">
        <v>152</v>
      </c>
      <c r="D260" s="64">
        <f t="shared" si="20"/>
        <v>440000</v>
      </c>
      <c r="E260" s="261" t="str">
        <f>_xlfn.IFNA(VLOOKUP(B260,MPT!$T$69:$W$100,3,FALSE),"")</f>
        <v/>
      </c>
      <c r="F260" s="261" t="str">
        <f>_xlfn.IFNA(VLOOKUP(B260,CHB!$T$71:$W$96,3,FALSE),"")</f>
        <v/>
      </c>
      <c r="G260" s="261" t="str">
        <f>_xlfn.IFNA(VLOOKUP(B260,SNK!$T$71:$W$100,3,FALSE),"")</f>
        <v/>
      </c>
      <c r="H260" s="261" t="str">
        <f>_xlfn.IFNA(VLOOKUP(B260,STR!$T$69:$W$97,3,FALSE),"")</f>
        <v/>
      </c>
      <c r="I260" s="261" t="str">
        <f>_xlfn.IFNA(VLOOKUP(B260,KPC!$T$73:$W$103,3,FALSE),"")</f>
        <v/>
      </c>
      <c r="J260" s="261" t="str">
        <f>_xlfn.IFNA(VLOOKUP(B260,SNL!$T$72:$W$106,3,FALSE),"")</f>
        <v/>
      </c>
      <c r="K260" s="261" t="str">
        <f>_xlfn.IFNA(VLOOKUP(B260,PTR!$T$69:$W$103,3,FALSE),"")</f>
        <v/>
      </c>
      <c r="L260" s="261" t="str">
        <f>_xlfn.IFNA(VLOOKUP(B260,STG!$U$75:$X$107,3,FALSE),"")</f>
        <v/>
      </c>
      <c r="M260" s="261" t="str">
        <f>_xlfn.IFNA(VLOOKUP(B260,RTK!$S$67:$V$76,3,FALSE),"")</f>
        <v/>
      </c>
      <c r="N260" s="261" t="str">
        <f>_xlfn.IFNA(VLOOKUP(B260,BKV!$T$69:$W$97,3,FALSE),"")</f>
        <v/>
      </c>
      <c r="O260" s="261">
        <f>_xlfn.IFNA(VLOOKUP(B260,BLV!$T$66:$W$92,3,FALSE),"")</f>
        <v>120000</v>
      </c>
      <c r="P260" s="261" t="str">
        <f>_xlfn.IFNA(VLOOKUP(B260,'Khr168'!$T$61:$W$79,3,FALSE),"")</f>
        <v/>
      </c>
      <c r="Q260" s="261" t="str">
        <f>_xlfn.IFNA(VLOOKUP(B260,ASL!$T$67:$W$90,3,FALSE),"")</f>
        <v/>
      </c>
      <c r="R260" s="261" t="str">
        <f>_xlfn.IFNA(VLOOKUP(B260,'99cash'!$U$60:$X$79,3,FALSE),"")</f>
        <v/>
      </c>
      <c r="S260" s="261" t="str">
        <f>_xlfn.IFNA(VLOOKUP(B260,KTL!$T$71:$W$105,3,FALSE),"")</f>
        <v/>
      </c>
      <c r="T260" s="261">
        <f>_xlfn.IFNA(VLOOKUP(B260,SLG!$T$65:$W$95,3,FALSE),"")</f>
        <v>120000</v>
      </c>
      <c r="U260" s="261">
        <f>_xlfn.IFNA(VLOOKUP(B260,SST!$T$68:$W$93,3,FALSE),"")</f>
        <v>200000</v>
      </c>
      <c r="V260" s="261" t="str">
        <f>_xlfn.IFNA(VLOOKUP(B260,'ASY168'!$T$59:$W$78,3,FALSE),"")</f>
        <v/>
      </c>
      <c r="W260" s="262" t="str">
        <f>_xlfn.IFNA(VLOOKUP(B260,HO!$T$76:$W$99,3,FALSE),"")</f>
        <v/>
      </c>
    </row>
    <row r="261" spans="2:23" s="46" customFormat="1" outlineLevel="2">
      <c r="B261" s="250">
        <v>631111101</v>
      </c>
      <c r="C261" s="68" t="s">
        <v>121</v>
      </c>
      <c r="D261" s="64">
        <f t="shared" si="20"/>
        <v>121269400</v>
      </c>
      <c r="E261" s="57">
        <f>_xlfn.IFNA(VLOOKUP(B261,MPT!$T$69:$W$100,3,FALSE),"")</f>
        <v>3920000</v>
      </c>
      <c r="F261" s="57">
        <f>_xlfn.IFNA(VLOOKUP(B261,CHB!$T$71:$W$96,3,FALSE),"")</f>
        <v>3861400</v>
      </c>
      <c r="G261" s="57">
        <f>_xlfn.IFNA(VLOOKUP(B261,SNK!$T$71:$W$100,3,FALSE),"")</f>
        <v>6709500</v>
      </c>
      <c r="H261" s="57">
        <f>_xlfn.IFNA(VLOOKUP(B261,STR!$T$69:$W$97,3,FALSE),"")</f>
        <v>11168900</v>
      </c>
      <c r="I261" s="57">
        <f>_xlfn.IFNA(VLOOKUP(B261,KPC!$T$73:$W$103,3,FALSE),"")</f>
        <v>9998800</v>
      </c>
      <c r="J261" s="57">
        <f>_xlfn.IFNA(VLOOKUP(B261,SNL!$T$72:$W$106,3,FALSE),"")</f>
        <v>7204100</v>
      </c>
      <c r="K261" s="57">
        <f>_xlfn.IFNA(VLOOKUP(B261,PTR!$T$69:$W$103,3,FALSE),"")</f>
        <v>7429500</v>
      </c>
      <c r="L261" s="57">
        <f>_xlfn.IFNA(VLOOKUP(B261,STG!$U$75:$X$107,3,FALSE),"")</f>
        <v>7337500</v>
      </c>
      <c r="M261" s="57" t="str">
        <f>_xlfn.IFNA(VLOOKUP(B261,RTK!$S$67:$V$76,3,FALSE),"")</f>
        <v/>
      </c>
      <c r="N261" s="57">
        <f>_xlfn.IFNA(VLOOKUP(B261,BKV!$T$69:$W$97,3,FALSE),"")</f>
        <v>11378900</v>
      </c>
      <c r="O261" s="57">
        <f>_xlfn.IFNA(VLOOKUP(B261,BLV!$T$66:$W$92,3,FALSE),"")</f>
        <v>5869400</v>
      </c>
      <c r="P261" s="57">
        <f>_xlfn.IFNA(VLOOKUP(B261,'Khr168'!$T$61:$W$79,3,FALSE),"")</f>
        <v>5080000</v>
      </c>
      <c r="Q261" s="57">
        <f>_xlfn.IFNA(VLOOKUP(B261,ASL!$T$67:$W$90,3,FALSE),"")</f>
        <v>12833600</v>
      </c>
      <c r="R261" s="57">
        <f>_xlfn.IFNA(VLOOKUP(B261,'99cash'!$U$60:$X$79,3,FALSE),"")</f>
        <v>3800000</v>
      </c>
      <c r="S261" s="57">
        <f>_xlfn.IFNA(VLOOKUP(B261,KTL!$T$71:$W$105,3,FALSE),"")</f>
        <v>9813600</v>
      </c>
      <c r="T261" s="57">
        <f>_xlfn.IFNA(VLOOKUP(B261,SLG!$T$65:$W$95,3,FALSE),"")</f>
        <v>5269400</v>
      </c>
      <c r="U261" s="57">
        <f>_xlfn.IFNA(VLOOKUP(B261,SST!$T$68:$W$93,3,FALSE),"")</f>
        <v>4604800</v>
      </c>
      <c r="V261" s="57">
        <f>_xlfn.IFNA(VLOOKUP(B261,'ASY168'!$T$59:$W$78,3,FALSE),"")</f>
        <v>4390000</v>
      </c>
      <c r="W261" s="58">
        <f>_xlfn.IFNA(VLOOKUP(B261,HO!$T$76:$W$99,3,FALSE),"")</f>
        <v>600000</v>
      </c>
    </row>
    <row r="262" spans="2:23" s="46" customFormat="1" outlineLevel="2">
      <c r="B262" s="250">
        <v>645212103</v>
      </c>
      <c r="C262" s="68" t="s">
        <v>135</v>
      </c>
      <c r="D262" s="64">
        <f t="shared" si="20"/>
        <v>10000</v>
      </c>
      <c r="E262" s="261">
        <f>_xlfn.IFNA(VLOOKUP(B262,MPT!$T$69:$W$100,3,FALSE),"")</f>
        <v>10000</v>
      </c>
      <c r="F262" s="261" t="str">
        <f>_xlfn.IFNA(VLOOKUP(B262,CHB!$T$71:$W$96,3,FALSE),"")</f>
        <v/>
      </c>
      <c r="G262" s="261" t="str">
        <f>_xlfn.IFNA(VLOOKUP(B262,SNK!$T$71:$W$100,3,FALSE),"")</f>
        <v/>
      </c>
      <c r="H262" s="261" t="str">
        <f>_xlfn.IFNA(VLOOKUP(B262,STR!$T$69:$W$97,3,FALSE),"")</f>
        <v/>
      </c>
      <c r="I262" s="261" t="str">
        <f>_xlfn.IFNA(VLOOKUP(B262,KPC!$T$73:$W$103,3,FALSE),"")</f>
        <v/>
      </c>
      <c r="J262" s="261" t="str">
        <f>_xlfn.IFNA(VLOOKUP(B262,SNL!$T$72:$W$106,3,FALSE),"")</f>
        <v/>
      </c>
      <c r="K262" s="261" t="str">
        <f>_xlfn.IFNA(VLOOKUP(B262,PTR!$T$69:$W$103,3,FALSE),"")</f>
        <v/>
      </c>
      <c r="L262" s="261" t="str">
        <f>_xlfn.IFNA(VLOOKUP(B262,STG!$U$75:$X$107,3,FALSE),"")</f>
        <v/>
      </c>
      <c r="M262" s="261" t="str">
        <f>_xlfn.IFNA(VLOOKUP(B262,RTK!$S$67:$V$76,3,FALSE),"")</f>
        <v/>
      </c>
      <c r="N262" s="261" t="str">
        <f>_xlfn.IFNA(VLOOKUP(B262,BKV!$T$69:$W$97,3,FALSE),"")</f>
        <v/>
      </c>
      <c r="O262" s="261" t="str">
        <f>_xlfn.IFNA(VLOOKUP(B262,BLV!$T$66:$W$92,3,FALSE),"")</f>
        <v/>
      </c>
      <c r="P262" s="261" t="str">
        <f>_xlfn.IFNA(VLOOKUP(B262,'Khr168'!$T$61:$W$79,3,FALSE),"")</f>
        <v/>
      </c>
      <c r="Q262" s="261" t="str">
        <f>_xlfn.IFNA(VLOOKUP(B262,ASL!$T$67:$W$90,3,FALSE),"")</f>
        <v/>
      </c>
      <c r="R262" s="261" t="str">
        <f>_xlfn.IFNA(VLOOKUP(B262,'99cash'!$U$60:$X$79,3,FALSE),"")</f>
        <v/>
      </c>
      <c r="S262" s="261" t="str">
        <f>_xlfn.IFNA(VLOOKUP(B262,KTL!$T$71:$W$105,3,FALSE),"")</f>
        <v/>
      </c>
      <c r="T262" s="261" t="str">
        <f>_xlfn.IFNA(VLOOKUP(B262,SLG!$T$65:$W$95,3,FALSE),"")</f>
        <v/>
      </c>
      <c r="U262" s="261" t="str">
        <f>_xlfn.IFNA(VLOOKUP(B262,SST!$T$68:$W$93,3,FALSE),"")</f>
        <v/>
      </c>
      <c r="V262" s="261" t="str">
        <f>_xlfn.IFNA(VLOOKUP(B262,'ASY168'!$T$59:$W$78,3,FALSE),"")</f>
        <v/>
      </c>
      <c r="W262" s="262" t="str">
        <f>_xlfn.IFNA(VLOOKUP(B262,HO!$T$76:$W$99,3,FALSE),"")</f>
        <v/>
      </c>
    </row>
    <row r="263" spans="2:23" s="46" customFormat="1" outlineLevel="2">
      <c r="B263" s="250">
        <v>637111101</v>
      </c>
      <c r="C263" s="68" t="s">
        <v>146</v>
      </c>
      <c r="D263" s="64">
        <f t="shared" si="20"/>
        <v>52000</v>
      </c>
      <c r="E263" s="57" t="str">
        <f>_xlfn.IFNA(VLOOKUP(B263,MPT!$T$69:$W$100,3,FALSE),"")</f>
        <v/>
      </c>
      <c r="F263" s="57" t="str">
        <f>_xlfn.IFNA(VLOOKUP(B263,CHB!$T$71:$W$96,3,FALSE),"")</f>
        <v/>
      </c>
      <c r="G263" s="57">
        <f>_xlfn.IFNA(VLOOKUP(B263,SNK!$T$71:$W$100,3,FALSE),"")</f>
        <v>12000</v>
      </c>
      <c r="H263" s="57" t="str">
        <f>_xlfn.IFNA(VLOOKUP(B263,STR!$T$69:$W$97,3,FALSE),"")</f>
        <v/>
      </c>
      <c r="I263" s="57" t="str">
        <f>_xlfn.IFNA(VLOOKUP(B263,KPC!$T$73:$W$103,3,FALSE),"")</f>
        <v/>
      </c>
      <c r="J263" s="57" t="str">
        <f>_xlfn.IFNA(VLOOKUP(B263,SNL!$T$72:$W$106,3,FALSE),"")</f>
        <v/>
      </c>
      <c r="K263" s="57" t="str">
        <f>_xlfn.IFNA(VLOOKUP(B263,PTR!$T$69:$W$103,3,FALSE),"")</f>
        <v/>
      </c>
      <c r="L263" s="57">
        <f>_xlfn.IFNA(VLOOKUP(B263,STG!$U$75:$X$107,3,FALSE),"")</f>
        <v>15000</v>
      </c>
      <c r="M263" s="57" t="str">
        <f>_xlfn.IFNA(VLOOKUP(B263,RTK!$S$67:$V$76,3,FALSE),"")</f>
        <v/>
      </c>
      <c r="N263" s="57">
        <f>_xlfn.IFNA(VLOOKUP(B263,BKV!$T$69:$W$97,3,FALSE),"")</f>
        <v>12000</v>
      </c>
      <c r="O263" s="57" t="str">
        <f>_xlfn.IFNA(VLOOKUP(B263,BLV!$T$66:$W$92,3,FALSE),"")</f>
        <v/>
      </c>
      <c r="P263" s="57" t="str">
        <f>_xlfn.IFNA(VLOOKUP(B263,'Khr168'!$T$61:$W$79,3,FALSE),"")</f>
        <v/>
      </c>
      <c r="Q263" s="57" t="str">
        <f>_xlfn.IFNA(VLOOKUP(B263,ASL!$T$67:$W$90,3,FALSE),"")</f>
        <v/>
      </c>
      <c r="R263" s="57" t="str">
        <f>_xlfn.IFNA(VLOOKUP(B263,'99cash'!$U$60:$X$79,3,FALSE),"")</f>
        <v/>
      </c>
      <c r="S263" s="57" t="str">
        <f>_xlfn.IFNA(VLOOKUP(B263,KTL!$T$71:$W$105,3,FALSE),"")</f>
        <v/>
      </c>
      <c r="T263" s="57" t="str">
        <f>_xlfn.IFNA(VLOOKUP(B263,SLG!$T$65:$W$95,3,FALSE),"")</f>
        <v/>
      </c>
      <c r="U263" s="57">
        <f>_xlfn.IFNA(VLOOKUP(B263,SST!$T$68:$W$93,3,FALSE),"")</f>
        <v>13000</v>
      </c>
      <c r="V263" s="57" t="str">
        <f>_xlfn.IFNA(VLOOKUP(B263,'ASY168'!$T$59:$W$78,3,FALSE),"")</f>
        <v/>
      </c>
      <c r="W263" s="58" t="str">
        <f>_xlfn.IFNA(VLOOKUP(B263,HO!$T$76:$W$99,3,FALSE),"")</f>
        <v/>
      </c>
    </row>
    <row r="264" spans="2:23" s="46" customFormat="1" outlineLevel="2">
      <c r="B264" s="250">
        <v>637111102</v>
      </c>
      <c r="C264" s="68" t="s">
        <v>151</v>
      </c>
      <c r="D264" s="64">
        <f t="shared" si="20"/>
        <v>85420</v>
      </c>
      <c r="E264" s="261" t="str">
        <f>_xlfn.IFNA(VLOOKUP(B264,MPT!$T$69:$W$100,3,FALSE),"")</f>
        <v/>
      </c>
      <c r="F264" s="261" t="str">
        <f>_xlfn.IFNA(VLOOKUP(B264,CHB!$T$71:$W$96,3,FALSE),"")</f>
        <v/>
      </c>
      <c r="G264" s="261">
        <f>_xlfn.IFNA(VLOOKUP(B264,SNK!$T$71:$W$100,3,FALSE),"")</f>
        <v>20000</v>
      </c>
      <c r="H264" s="261" t="str">
        <f>_xlfn.IFNA(VLOOKUP(B264,STR!$T$69:$W$97,3,FALSE),"")</f>
        <v/>
      </c>
      <c r="I264" s="261" t="str">
        <f>_xlfn.IFNA(VLOOKUP(B264,KPC!$T$73:$W$103,3,FALSE),"")</f>
        <v/>
      </c>
      <c r="J264" s="261" t="str">
        <f>_xlfn.IFNA(VLOOKUP(B264,SNL!$T$72:$W$106,3,FALSE),"")</f>
        <v/>
      </c>
      <c r="K264" s="261">
        <f>_xlfn.IFNA(VLOOKUP(B264,PTR!$T$69:$W$103,3,FALSE),"")</f>
        <v>57400</v>
      </c>
      <c r="L264" s="261" t="str">
        <f>_xlfn.IFNA(VLOOKUP(B264,STG!$U$75:$X$107,3,FALSE),"")</f>
        <v/>
      </c>
      <c r="M264" s="261" t="str">
        <f>_xlfn.IFNA(VLOOKUP(B264,RTK!$S$67:$V$76,3,FALSE),"")</f>
        <v/>
      </c>
      <c r="N264" s="261" t="str">
        <f>_xlfn.IFNA(VLOOKUP(B264,BKV!$T$69:$W$97,3,FALSE),"")</f>
        <v/>
      </c>
      <c r="O264" s="261" t="str">
        <f>_xlfn.IFNA(VLOOKUP(B264,BLV!$T$66:$W$92,3,FALSE),"")</f>
        <v/>
      </c>
      <c r="P264" s="261" t="str">
        <f>_xlfn.IFNA(VLOOKUP(B264,'Khr168'!$T$61:$W$79,3,FALSE),"")</f>
        <v/>
      </c>
      <c r="Q264" s="261" t="str">
        <f>_xlfn.IFNA(VLOOKUP(B264,ASL!$T$67:$W$90,3,FALSE),"")</f>
        <v/>
      </c>
      <c r="R264" s="261" t="str">
        <f>_xlfn.IFNA(VLOOKUP(B264,'99cash'!$U$60:$X$79,3,FALSE),"")</f>
        <v/>
      </c>
      <c r="S264" s="261" t="str">
        <f>_xlfn.IFNA(VLOOKUP(B264,KTL!$T$71:$W$105,3,FALSE),"")</f>
        <v/>
      </c>
      <c r="T264" s="261" t="str">
        <f>_xlfn.IFNA(VLOOKUP(B264,SLG!$T$65:$W$95,3,FALSE),"")</f>
        <v/>
      </c>
      <c r="U264" s="261" t="str">
        <f>_xlfn.IFNA(VLOOKUP(B264,SST!$T$68:$W$93,3,FALSE),"")</f>
        <v/>
      </c>
      <c r="V264" s="261" t="str">
        <f>_xlfn.IFNA(VLOOKUP(B264,'ASY168'!$T$59:$W$78,3,FALSE),"")</f>
        <v/>
      </c>
      <c r="W264" s="262">
        <f>_xlfn.IFNA(VLOOKUP(B264,HO!$T$76:$W$99,3,FALSE),"")</f>
        <v>8020</v>
      </c>
    </row>
    <row r="265" spans="2:23" s="46" customFormat="1" outlineLevel="2">
      <c r="B265" s="250">
        <v>637111103</v>
      </c>
      <c r="C265" s="68" t="s">
        <v>143</v>
      </c>
      <c r="D265" s="64">
        <f t="shared" si="20"/>
        <v>152000</v>
      </c>
      <c r="E265" s="57">
        <f>_xlfn.IFNA(VLOOKUP(B265,MPT!$T$69:$W$100,3,FALSE),"")</f>
        <v>10000</v>
      </c>
      <c r="F265" s="57" t="str">
        <f>_xlfn.IFNA(VLOOKUP(B265,CHB!$T$71:$W$96,3,FALSE),"")</f>
        <v/>
      </c>
      <c r="G265" s="57">
        <f>_xlfn.IFNA(VLOOKUP(B265,SNK!$T$71:$W$100,3,FALSE),"")</f>
        <v>14000</v>
      </c>
      <c r="H265" s="57">
        <f>_xlfn.IFNA(VLOOKUP(B265,STR!$T$69:$W$97,3,FALSE),"")</f>
        <v>2500</v>
      </c>
      <c r="I265" s="57" t="str">
        <f>_xlfn.IFNA(VLOOKUP(B265,KPC!$T$73:$W$103,3,FALSE),"")</f>
        <v/>
      </c>
      <c r="J265" s="57">
        <f>_xlfn.IFNA(VLOOKUP(B265,SNL!$T$72:$W$106,3,FALSE),"")</f>
        <v>8000</v>
      </c>
      <c r="K265" s="57" t="str">
        <f>_xlfn.IFNA(VLOOKUP(B265,PTR!$T$69:$W$103,3,FALSE),"")</f>
        <v/>
      </c>
      <c r="L265" s="57">
        <f>_xlfn.IFNA(VLOOKUP(B265,STG!$U$75:$X$107,3,FALSE),"")</f>
        <v>37500</v>
      </c>
      <c r="M265" s="57" t="str">
        <f>_xlfn.IFNA(VLOOKUP(B265,RTK!$S$67:$V$76,3,FALSE),"")</f>
        <v/>
      </c>
      <c r="N265" s="57">
        <f>_xlfn.IFNA(VLOOKUP(B265,BKV!$T$69:$W$97,3,FALSE),"")</f>
        <v>7000</v>
      </c>
      <c r="O265" s="57" t="str">
        <f>_xlfn.IFNA(VLOOKUP(B265,BLV!$T$66:$W$92,3,FALSE),"")</f>
        <v/>
      </c>
      <c r="P265" s="57" t="str">
        <f>_xlfn.IFNA(VLOOKUP(B265,'Khr168'!$T$61:$W$79,3,FALSE),"")</f>
        <v/>
      </c>
      <c r="Q265" s="57" t="str">
        <f>_xlfn.IFNA(VLOOKUP(B265,ASL!$T$67:$W$90,3,FALSE),"")</f>
        <v/>
      </c>
      <c r="R265" s="57" t="str">
        <f>_xlfn.IFNA(VLOOKUP(B265,'99cash'!$U$60:$X$79,3,FALSE),"")</f>
        <v/>
      </c>
      <c r="S265" s="57">
        <f>_xlfn.IFNA(VLOOKUP(B265,KTL!$T$71:$W$105,3,FALSE),"")</f>
        <v>4500</v>
      </c>
      <c r="T265" s="57" t="str">
        <f>_xlfn.IFNA(VLOOKUP(B265,SLG!$T$65:$W$95,3,FALSE),"")</f>
        <v/>
      </c>
      <c r="U265" s="57" t="str">
        <f>_xlfn.IFNA(VLOOKUP(B265,SST!$T$68:$W$93,3,FALSE),"")</f>
        <v/>
      </c>
      <c r="V265" s="57" t="str">
        <f>_xlfn.IFNA(VLOOKUP(B265,'ASY168'!$T$59:$W$78,3,FALSE),"")</f>
        <v/>
      </c>
      <c r="W265" s="58">
        <f>_xlfn.IFNA(VLOOKUP(B265,HO!$T$76:$W$99,3,FALSE),"")</f>
        <v>68500</v>
      </c>
    </row>
    <row r="266" spans="2:23" s="46" customFormat="1" outlineLevel="2">
      <c r="B266" s="250">
        <v>637111106</v>
      </c>
      <c r="C266" s="68" t="s">
        <v>124</v>
      </c>
      <c r="D266" s="64">
        <f t="shared" si="20"/>
        <v>15000</v>
      </c>
      <c r="E266" s="261" t="str">
        <f>_xlfn.IFNA(VLOOKUP(B266,MPT!$T$69:$W$100,3,FALSE),"")</f>
        <v/>
      </c>
      <c r="F266" s="261" t="str">
        <f>_xlfn.IFNA(VLOOKUP(B266,CHB!$T$71:$W$96,3,FALSE),"")</f>
        <v/>
      </c>
      <c r="G266" s="261" t="str">
        <f>_xlfn.IFNA(VLOOKUP(B266,SNK!$T$71:$W$100,3,FALSE),"")</f>
        <v/>
      </c>
      <c r="H266" s="261" t="str">
        <f>_xlfn.IFNA(VLOOKUP(B266,STR!$T$69:$W$97,3,FALSE),"")</f>
        <v/>
      </c>
      <c r="I266" s="261">
        <f>_xlfn.IFNA(VLOOKUP(B266,KPC!$T$73:$W$103,3,FALSE),"")</f>
        <v>15000</v>
      </c>
      <c r="J266" s="261" t="str">
        <f>_xlfn.IFNA(VLOOKUP(B266,SNL!$T$72:$W$106,3,FALSE),"")</f>
        <v/>
      </c>
      <c r="K266" s="261" t="str">
        <f>_xlfn.IFNA(VLOOKUP(B266,PTR!$T$69:$W$103,3,FALSE),"")</f>
        <v/>
      </c>
      <c r="L266" s="261" t="str">
        <f>_xlfn.IFNA(VLOOKUP(B266,STG!$U$75:$X$107,3,FALSE),"")</f>
        <v/>
      </c>
      <c r="M266" s="261" t="str">
        <f>_xlfn.IFNA(VLOOKUP(B266,RTK!$S$67:$V$76,3,FALSE),"")</f>
        <v/>
      </c>
      <c r="N266" s="261" t="str">
        <f>_xlfn.IFNA(VLOOKUP(B266,BKV!$T$69:$W$97,3,FALSE),"")</f>
        <v/>
      </c>
      <c r="O266" s="261" t="str">
        <f>_xlfn.IFNA(VLOOKUP(B266,BLV!$T$66:$W$92,3,FALSE),"")</f>
        <v/>
      </c>
      <c r="P266" s="261" t="str">
        <f>_xlfn.IFNA(VLOOKUP(B266,'Khr168'!$T$61:$W$79,3,FALSE),"")</f>
        <v/>
      </c>
      <c r="Q266" s="261" t="str">
        <f>_xlfn.IFNA(VLOOKUP(B266,ASL!$T$67:$W$90,3,FALSE),"")</f>
        <v/>
      </c>
      <c r="R266" s="261" t="str">
        <f>_xlfn.IFNA(VLOOKUP(B266,'99cash'!$U$60:$X$79,3,FALSE),"")</f>
        <v/>
      </c>
      <c r="S266" s="261" t="str">
        <f>_xlfn.IFNA(VLOOKUP(B266,KTL!$T$71:$W$105,3,FALSE),"")</f>
        <v/>
      </c>
      <c r="T266" s="261" t="str">
        <f>_xlfn.IFNA(VLOOKUP(B266,SLG!$T$65:$W$95,3,FALSE),"")</f>
        <v/>
      </c>
      <c r="U266" s="261" t="str">
        <f>_xlfn.IFNA(VLOOKUP(B266,SST!$T$68:$W$93,3,FALSE),"")</f>
        <v/>
      </c>
      <c r="V266" s="261" t="str">
        <f>_xlfn.IFNA(VLOOKUP(B266,'ASY168'!$T$59:$W$78,3,FALSE),"")</f>
        <v/>
      </c>
      <c r="W266" s="262" t="str">
        <f>_xlfn.IFNA(VLOOKUP(B266,HO!$T$76:$W$99,3,FALSE),"")</f>
        <v/>
      </c>
    </row>
    <row r="267" spans="2:23" s="46" customFormat="1" outlineLevel="2">
      <c r="B267" s="250">
        <v>637111104</v>
      </c>
      <c r="C267" s="68" t="s">
        <v>154</v>
      </c>
      <c r="D267" s="64">
        <f t="shared" si="20"/>
        <v>309500</v>
      </c>
      <c r="E267" s="57">
        <f>_xlfn.IFNA(VLOOKUP(B267,MPT!$T$69:$W$100,3,FALSE),"")</f>
        <v>20000</v>
      </c>
      <c r="F267" s="57" t="str">
        <f>_xlfn.IFNA(VLOOKUP(B267,CHB!$T$71:$W$96,3,FALSE),"")</f>
        <v/>
      </c>
      <c r="G267" s="57">
        <f>_xlfn.IFNA(VLOOKUP(B267,SNK!$T$71:$W$100,3,FALSE),"")</f>
        <v>35000</v>
      </c>
      <c r="H267" s="57">
        <f>_xlfn.IFNA(VLOOKUP(B267,STR!$T$69:$W$97,3,FALSE),"")</f>
        <v>28000</v>
      </c>
      <c r="I267" s="57">
        <f>_xlfn.IFNA(VLOOKUP(B267,KPC!$T$73:$W$103,3,FALSE),"")</f>
        <v>20000</v>
      </c>
      <c r="J267" s="57">
        <f>_xlfn.IFNA(VLOOKUP(B267,SNL!$T$72:$W$106,3,FALSE),"")</f>
        <v>30000</v>
      </c>
      <c r="K267" s="57">
        <f>_xlfn.IFNA(VLOOKUP(B267,PTR!$T$69:$W$103,3,FALSE),"")</f>
        <v>20000</v>
      </c>
      <c r="L267" s="57">
        <f>_xlfn.IFNA(VLOOKUP(B267,STG!$U$75:$X$107,3,FALSE),"")</f>
        <v>30000</v>
      </c>
      <c r="M267" s="57" t="str">
        <f>_xlfn.IFNA(VLOOKUP(B267,RTK!$S$67:$V$76,3,FALSE),"")</f>
        <v/>
      </c>
      <c r="N267" s="57">
        <f>_xlfn.IFNA(VLOOKUP(B267,BKV!$T$69:$W$97,3,FALSE),"")</f>
        <v>35000</v>
      </c>
      <c r="O267" s="57">
        <f>_xlfn.IFNA(VLOOKUP(B267,BLV!$T$66:$W$92,3,FALSE),"")</f>
        <v>15000</v>
      </c>
      <c r="P267" s="57" t="str">
        <f>_xlfn.IFNA(VLOOKUP(B267,'Khr168'!$T$61:$W$79,3,FALSE),"")</f>
        <v/>
      </c>
      <c r="Q267" s="57">
        <f>_xlfn.IFNA(VLOOKUP(B267,ASL!$T$67:$W$90,3,FALSE),"")</f>
        <v>25000</v>
      </c>
      <c r="R267" s="57" t="str">
        <f>_xlfn.IFNA(VLOOKUP(B267,'99cash'!$U$60:$X$79,3,FALSE),"")</f>
        <v/>
      </c>
      <c r="S267" s="57">
        <f>_xlfn.IFNA(VLOOKUP(B267,KTL!$T$71:$W$105,3,FALSE),"")</f>
        <v>24000</v>
      </c>
      <c r="T267" s="57" t="str">
        <f>_xlfn.IFNA(VLOOKUP(B267,SLG!$T$65:$W$95,3,FALSE),"")</f>
        <v/>
      </c>
      <c r="U267" s="57" t="str">
        <f>_xlfn.IFNA(VLOOKUP(B267,SST!$T$68:$W$93,3,FALSE),"")</f>
        <v/>
      </c>
      <c r="V267" s="57" t="str">
        <f>_xlfn.IFNA(VLOOKUP(B267,'ASY168'!$T$59:$W$78,3,FALSE),"")</f>
        <v/>
      </c>
      <c r="W267" s="58">
        <f>_xlfn.IFNA(VLOOKUP(B267,HO!$T$76:$W$99,3,FALSE),"")</f>
        <v>27500</v>
      </c>
    </row>
    <row r="268" spans="2:23" s="46" customFormat="1" outlineLevel="2">
      <c r="B268" s="250">
        <v>636111103</v>
      </c>
      <c r="C268" s="68" t="s">
        <v>108</v>
      </c>
      <c r="D268" s="238">
        <f t="shared" si="20"/>
        <v>1470000</v>
      </c>
      <c r="E268" s="261" t="str">
        <f>_xlfn.IFNA(VLOOKUP(B268,MPT!$T$69:$W$100,3,FALSE),"")</f>
        <v/>
      </c>
      <c r="F268" s="261" t="str">
        <f>_xlfn.IFNA(VLOOKUP(B268,CHB!$T$71:$W$96,3,FALSE),"")</f>
        <v/>
      </c>
      <c r="G268" s="261" t="str">
        <f>_xlfn.IFNA(VLOOKUP(B268,SNK!$T$71:$W$100,3,FALSE),"")</f>
        <v/>
      </c>
      <c r="H268" s="261" t="str">
        <f>_xlfn.IFNA(VLOOKUP(B268,STR!$T$69:$W$97,3,FALSE),"")</f>
        <v/>
      </c>
      <c r="I268" s="261" t="str">
        <f>_xlfn.IFNA(VLOOKUP(B268,KPC!$T$73:$W$103,3,FALSE),"")</f>
        <v/>
      </c>
      <c r="J268" s="261" t="str">
        <f>_xlfn.IFNA(VLOOKUP(B268,SNL!$T$72:$W$106,3,FALSE),"")</f>
        <v/>
      </c>
      <c r="K268" s="261">
        <f>_xlfn.IFNA(VLOOKUP(B268,PTR!$T$69:$W$103,3,FALSE),"")</f>
        <v>200000</v>
      </c>
      <c r="L268" s="261" t="str">
        <f>_xlfn.IFNA(VLOOKUP(B268,STG!$U$75:$X$107,3,FALSE),"")</f>
        <v/>
      </c>
      <c r="M268" s="261" t="str">
        <f>_xlfn.IFNA(VLOOKUP(B268,RTK!$S$67:$V$76,3,FALSE),"")</f>
        <v/>
      </c>
      <c r="N268" s="261" t="str">
        <f>_xlfn.IFNA(VLOOKUP(B268,BKV!$T$69:$W$97,3,FALSE),"")</f>
        <v/>
      </c>
      <c r="O268" s="261">
        <f>_xlfn.IFNA(VLOOKUP(B268,BLV!$T$66:$W$92,3,FALSE),"")</f>
        <v>200000</v>
      </c>
      <c r="P268" s="261" t="str">
        <f>_xlfn.IFNA(VLOOKUP(B268,'Khr168'!$T$61:$W$79,3,FALSE),"")</f>
        <v/>
      </c>
      <c r="Q268" s="261" t="str">
        <f>_xlfn.IFNA(VLOOKUP(B268,ASL!$T$67:$W$90,3,FALSE),"")</f>
        <v/>
      </c>
      <c r="R268" s="261" t="str">
        <f>_xlfn.IFNA(VLOOKUP(B268,'99cash'!$U$60:$X$79,3,FALSE),"")</f>
        <v/>
      </c>
      <c r="S268" s="261" t="str">
        <f>_xlfn.IFNA(VLOOKUP(B268,KTL!$T$71:$W$105,3,FALSE),"")</f>
        <v/>
      </c>
      <c r="T268" s="261" t="str">
        <f>_xlfn.IFNA(VLOOKUP(B268,SLG!$T$65:$W$95,3,FALSE),"")</f>
        <v/>
      </c>
      <c r="U268" s="261" t="str">
        <f>_xlfn.IFNA(VLOOKUP(B268,SST!$T$68:$W$93,3,FALSE),"")</f>
        <v/>
      </c>
      <c r="V268" s="261" t="str">
        <f>_xlfn.IFNA(VLOOKUP(B268,'ASY168'!$T$59:$W$78,3,FALSE),"")</f>
        <v/>
      </c>
      <c r="W268" s="262">
        <f>_xlfn.IFNA(VLOOKUP(B268,HO!$T$76:$W$99,3,FALSE),"")</f>
        <v>1070000</v>
      </c>
    </row>
    <row r="269" spans="2:23" s="46" customFormat="1" outlineLevel="2">
      <c r="B269" s="250">
        <v>636111104</v>
      </c>
      <c r="C269" s="68" t="s">
        <v>107</v>
      </c>
      <c r="D269" s="64">
        <f t="shared" si="20"/>
        <v>879238</v>
      </c>
      <c r="E269" s="57" t="str">
        <f>_xlfn.IFNA(VLOOKUP(B269,MPT!$T$69:$W$100,3,FALSE),"")</f>
        <v/>
      </c>
      <c r="F269" s="57" t="str">
        <f>_xlfn.IFNA(VLOOKUP(B269,CHB!$T$71:$W$96,3,FALSE),"")</f>
        <v/>
      </c>
      <c r="G269" s="57" t="str">
        <f>_xlfn.IFNA(VLOOKUP(B269,SNK!$T$71:$W$100,3,FALSE),"")</f>
        <v/>
      </c>
      <c r="H269" s="57" t="str">
        <f>_xlfn.IFNA(VLOOKUP(B269,STR!$T$69:$W$97,3,FALSE),"")</f>
        <v/>
      </c>
      <c r="I269" s="57" t="str">
        <f>_xlfn.IFNA(VLOOKUP(B269,KPC!$T$73:$W$103,3,FALSE),"")</f>
        <v/>
      </c>
      <c r="J269" s="57" t="str">
        <f>_xlfn.IFNA(VLOOKUP(B269,SNL!$T$72:$W$106,3,FALSE),"")</f>
        <v/>
      </c>
      <c r="K269" s="57">
        <f>_xlfn.IFNA(VLOOKUP(B269,PTR!$T$69:$W$103,3,FALSE),"")</f>
        <v>0</v>
      </c>
      <c r="L269" s="57" t="str">
        <f>_xlfn.IFNA(VLOOKUP(B269,STG!$U$75:$X$107,3,FALSE),"")</f>
        <v/>
      </c>
      <c r="M269" s="57" t="str">
        <f>_xlfn.IFNA(VLOOKUP(B269,RTK!$S$67:$V$76,3,FALSE),"")</f>
        <v/>
      </c>
      <c r="N269" s="57" t="str">
        <f>_xlfn.IFNA(VLOOKUP(B269,BKV!$T$69:$W$97,3,FALSE),"")</f>
        <v/>
      </c>
      <c r="O269" s="57" t="str">
        <f>_xlfn.IFNA(VLOOKUP(B269,BLV!$T$66:$W$92,3,FALSE),"")</f>
        <v/>
      </c>
      <c r="P269" s="57" t="str">
        <f>_xlfn.IFNA(VLOOKUP(B269,'Khr168'!$T$61:$W$79,3,FALSE),"")</f>
        <v/>
      </c>
      <c r="Q269" s="57" t="str">
        <f>_xlfn.IFNA(VLOOKUP(B269,ASL!$T$67:$W$90,3,FALSE),"")</f>
        <v/>
      </c>
      <c r="R269" s="57" t="str">
        <f>_xlfn.IFNA(VLOOKUP(B269,'99cash'!$U$60:$X$79,3,FALSE),"")</f>
        <v/>
      </c>
      <c r="S269" s="57" t="str">
        <f>_xlfn.IFNA(VLOOKUP(B269,KTL!$T$71:$W$105,3,FALSE),"")</f>
        <v/>
      </c>
      <c r="T269" s="57" t="str">
        <f>_xlfn.IFNA(VLOOKUP(B269,SLG!$T$65:$W$95,3,FALSE),"")</f>
        <v/>
      </c>
      <c r="U269" s="57" t="str">
        <f>_xlfn.IFNA(VLOOKUP(B269,SST!$T$68:$W$93,3,FALSE),"")</f>
        <v/>
      </c>
      <c r="V269" s="57" t="str">
        <f>_xlfn.IFNA(VLOOKUP(B269,'ASY168'!$T$59:$W$78,3,FALSE),"")</f>
        <v/>
      </c>
      <c r="W269" s="58">
        <f>_xlfn.IFNA(VLOOKUP(B269,HO!$T$76:$W$99,3,FALSE),"")</f>
        <v>879238</v>
      </c>
    </row>
    <row r="270" spans="2:23" s="46" customFormat="1" outlineLevel="2">
      <c r="B270" s="250">
        <v>633311103</v>
      </c>
      <c r="C270" s="68" t="s">
        <v>104</v>
      </c>
      <c r="D270" s="64">
        <f t="shared" si="20"/>
        <v>58000</v>
      </c>
      <c r="E270" s="261" t="str">
        <f>_xlfn.IFNA(VLOOKUP(B270,MPT!$T$69:$W$100,3,FALSE),"")</f>
        <v/>
      </c>
      <c r="F270" s="261" t="str">
        <f>_xlfn.IFNA(VLOOKUP(B270,CHB!$T$71:$W$96,3,FALSE),"")</f>
        <v/>
      </c>
      <c r="G270" s="261">
        <f>_xlfn.IFNA(VLOOKUP(B270,SNK!$T$71:$W$100,3,FALSE),"")</f>
        <v>4500</v>
      </c>
      <c r="H270" s="261" t="str">
        <f>_xlfn.IFNA(VLOOKUP(B270,STR!$T$69:$W$97,3,FALSE),"")</f>
        <v/>
      </c>
      <c r="I270" s="261" t="str">
        <f>_xlfn.IFNA(VLOOKUP(B270,KPC!$T$73:$W$103,3,FALSE),"")</f>
        <v/>
      </c>
      <c r="J270" s="261" t="str">
        <f>_xlfn.IFNA(VLOOKUP(B270,SNL!$T$72:$W$106,3,FALSE),"")</f>
        <v/>
      </c>
      <c r="K270" s="261" t="str">
        <f>_xlfn.IFNA(VLOOKUP(B270,PTR!$T$69:$W$103,3,FALSE),"")</f>
        <v/>
      </c>
      <c r="L270" s="261">
        <f>_xlfn.IFNA(VLOOKUP(B270,STG!$U$75:$X$107,3,FALSE),"")</f>
        <v>4000</v>
      </c>
      <c r="M270" s="261" t="str">
        <f>_xlfn.IFNA(VLOOKUP(B270,RTK!$S$67:$V$76,3,FALSE),"")</f>
        <v/>
      </c>
      <c r="N270" s="261">
        <f>_xlfn.IFNA(VLOOKUP(B270,BKV!$T$69:$W$97,3,FALSE),"")</f>
        <v>4000</v>
      </c>
      <c r="O270" s="261" t="str">
        <f>_xlfn.IFNA(VLOOKUP(B270,BLV!$T$66:$W$92,3,FALSE),"")</f>
        <v/>
      </c>
      <c r="P270" s="261" t="str">
        <f>_xlfn.IFNA(VLOOKUP(B270,'Khr168'!$T$61:$W$79,3,FALSE),"")</f>
        <v/>
      </c>
      <c r="Q270" s="261" t="str">
        <f>_xlfn.IFNA(VLOOKUP(B270,ASL!$T$67:$W$90,3,FALSE),"")</f>
        <v/>
      </c>
      <c r="R270" s="261" t="str">
        <f>_xlfn.IFNA(VLOOKUP(B270,'99cash'!$U$60:$X$79,3,FALSE),"")</f>
        <v/>
      </c>
      <c r="S270" s="261" t="str">
        <f>_xlfn.IFNA(VLOOKUP(B270,KTL!$T$71:$W$105,3,FALSE),"")</f>
        <v/>
      </c>
      <c r="T270" s="261" t="str">
        <f>_xlfn.IFNA(VLOOKUP(B270,SLG!$T$65:$W$95,3,FALSE),"")</f>
        <v/>
      </c>
      <c r="U270" s="261">
        <f>_xlfn.IFNA(VLOOKUP(B270,SST!$T$68:$W$93,3,FALSE),"")</f>
        <v>2000</v>
      </c>
      <c r="V270" s="261" t="str">
        <f>_xlfn.IFNA(VLOOKUP(B270,'ASY168'!$T$59:$W$78,3,FALSE),"")</f>
        <v/>
      </c>
      <c r="W270" s="262">
        <f>_xlfn.IFNA(VLOOKUP(B270,HO!$T$76:$W$99,3,FALSE),"")</f>
        <v>43500</v>
      </c>
    </row>
    <row r="271" spans="2:23" s="46" customFormat="1" outlineLevel="2">
      <c r="B271" s="250">
        <v>633311101</v>
      </c>
      <c r="C271" s="68" t="s">
        <v>123</v>
      </c>
      <c r="D271" s="64">
        <f t="shared" si="20"/>
        <v>555400</v>
      </c>
      <c r="E271" s="57">
        <f>_xlfn.IFNA(VLOOKUP(B271,MPT!$T$69:$W$100,3,FALSE),"")</f>
        <v>13500</v>
      </c>
      <c r="F271" s="57" t="str">
        <f>_xlfn.IFNA(VLOOKUP(B271,CHB!$T$71:$W$96,3,FALSE),"")</f>
        <v/>
      </c>
      <c r="G271" s="57">
        <f>_xlfn.IFNA(VLOOKUP(B271,SNK!$T$71:$W$100,3,FALSE),"")</f>
        <v>39000</v>
      </c>
      <c r="H271" s="57">
        <f>_xlfn.IFNA(VLOOKUP(B271,STR!$T$69:$W$97,3,FALSE),"")</f>
        <v>77400</v>
      </c>
      <c r="I271" s="57" t="str">
        <f>_xlfn.IFNA(VLOOKUP(B271,KPC!$T$73:$W$103,3,FALSE),"")</f>
        <v/>
      </c>
      <c r="J271" s="57">
        <f>_xlfn.IFNA(VLOOKUP(B271,SNL!$T$72:$W$106,3,FALSE),"")</f>
        <v>60000</v>
      </c>
      <c r="K271" s="57">
        <f>_xlfn.IFNA(VLOOKUP(B271,PTR!$T$69:$W$103,3,FALSE),"")</f>
        <v>56100</v>
      </c>
      <c r="L271" s="57">
        <f>_xlfn.IFNA(VLOOKUP(B271,STG!$U$75:$X$107,3,FALSE),"")</f>
        <v>21000</v>
      </c>
      <c r="M271" s="57" t="str">
        <f>_xlfn.IFNA(VLOOKUP(B271,RTK!$S$67:$V$76,3,FALSE),"")</f>
        <v/>
      </c>
      <c r="N271" s="57">
        <f>_xlfn.IFNA(VLOOKUP(B271,BKV!$T$69:$W$97,3,FALSE),"")</f>
        <v>62800</v>
      </c>
      <c r="O271" s="57">
        <f>_xlfn.IFNA(VLOOKUP(B271,BLV!$T$66:$W$92,3,FALSE),"")</f>
        <v>40800</v>
      </c>
      <c r="P271" s="57" t="str">
        <f>_xlfn.IFNA(VLOOKUP(B271,'Khr168'!$T$61:$W$79,3,FALSE),"")</f>
        <v/>
      </c>
      <c r="Q271" s="57">
        <f>_xlfn.IFNA(VLOOKUP(B271,ASL!$T$67:$W$90,3,FALSE),"")</f>
        <v>59100</v>
      </c>
      <c r="R271" s="57" t="str">
        <f>_xlfn.IFNA(VLOOKUP(B271,'99cash'!$U$60:$X$79,3,FALSE),"")</f>
        <v/>
      </c>
      <c r="S271" s="57">
        <f>_xlfn.IFNA(VLOOKUP(B271,KTL!$T$71:$W$105,3,FALSE),"")</f>
        <v>9600</v>
      </c>
      <c r="T271" s="57">
        <f>_xlfn.IFNA(VLOOKUP(B271,SLG!$T$65:$W$95,3,FALSE),"")</f>
        <v>35000</v>
      </c>
      <c r="U271" s="57">
        <f>_xlfn.IFNA(VLOOKUP(B271,SST!$T$68:$W$93,3,FALSE),"")</f>
        <v>11500</v>
      </c>
      <c r="V271" s="57">
        <f>_xlfn.IFNA(VLOOKUP(B271,'ASY168'!$T$59:$W$78,3,FALSE),"")</f>
        <v>69600</v>
      </c>
      <c r="W271" s="58" t="str">
        <f>_xlfn.IFNA(VLOOKUP(B271,HO!$T$76:$W$99,3,FALSE),"")</f>
        <v/>
      </c>
    </row>
    <row r="272" spans="2:23" s="46" customFormat="1" outlineLevel="2">
      <c r="B272" s="250">
        <v>633311104</v>
      </c>
      <c r="C272" s="68" t="s">
        <v>144</v>
      </c>
      <c r="D272" s="64">
        <f t="shared" si="20"/>
        <v>25025</v>
      </c>
      <c r="E272" s="261" t="str">
        <f>_xlfn.IFNA(VLOOKUP(B272,MPT!$T$69:$W$100,3,FALSE),"")</f>
        <v/>
      </c>
      <c r="F272" s="261" t="str">
        <f>_xlfn.IFNA(VLOOKUP(B272,CHB!$T$71:$W$96,3,FALSE),"")</f>
        <v/>
      </c>
      <c r="G272" s="261" t="str">
        <f>_xlfn.IFNA(VLOOKUP(B272,SNK!$T$71:$W$100,3,FALSE),"")</f>
        <v/>
      </c>
      <c r="H272" s="261" t="str">
        <f>_xlfn.IFNA(VLOOKUP(B272,STR!$T$69:$W$97,3,FALSE),"")</f>
        <v/>
      </c>
      <c r="I272" s="261" t="str">
        <f>_xlfn.IFNA(VLOOKUP(B272,KPC!$T$73:$W$103,3,FALSE),"")</f>
        <v/>
      </c>
      <c r="J272" s="261" t="str">
        <f>_xlfn.IFNA(VLOOKUP(B272,SNL!$T$72:$W$106,3,FALSE),"")</f>
        <v/>
      </c>
      <c r="K272" s="261" t="str">
        <f>_xlfn.IFNA(VLOOKUP(B272,PTR!$T$69:$W$103,3,FALSE),"")</f>
        <v/>
      </c>
      <c r="L272" s="261" t="str">
        <f>_xlfn.IFNA(VLOOKUP(B272,STG!$U$75:$X$107,3,FALSE),"")</f>
        <v/>
      </c>
      <c r="M272" s="261" t="str">
        <f>_xlfn.IFNA(VLOOKUP(B272,RTK!$S$67:$V$76,3,FALSE),"")</f>
        <v/>
      </c>
      <c r="N272" s="261" t="str">
        <f>_xlfn.IFNA(VLOOKUP(B272,BKV!$T$69:$W$97,3,FALSE),"")</f>
        <v/>
      </c>
      <c r="O272" s="261" t="str">
        <f>_xlfn.IFNA(VLOOKUP(B272,BLV!$T$66:$W$92,3,FALSE),"")</f>
        <v/>
      </c>
      <c r="P272" s="261" t="str">
        <f>_xlfn.IFNA(VLOOKUP(B272,'Khr168'!$T$61:$W$79,3,FALSE),"")</f>
        <v/>
      </c>
      <c r="Q272" s="261" t="str">
        <f>_xlfn.IFNA(VLOOKUP(B272,ASL!$T$67:$W$90,3,FALSE),"")</f>
        <v/>
      </c>
      <c r="R272" s="261" t="str">
        <f>_xlfn.IFNA(VLOOKUP(B272,'99cash'!$U$60:$X$79,3,FALSE),"")</f>
        <v/>
      </c>
      <c r="S272" s="261">
        <f>_xlfn.IFNA(VLOOKUP(B272,KTL!$T$71:$W$105,3,FALSE),"")</f>
        <v>15000</v>
      </c>
      <c r="T272" s="261" t="str">
        <f>_xlfn.IFNA(VLOOKUP(B272,SLG!$T$65:$W$95,3,FALSE),"")</f>
        <v/>
      </c>
      <c r="U272" s="261" t="str">
        <f>_xlfn.IFNA(VLOOKUP(B272,SST!$T$68:$W$93,3,FALSE),"")</f>
        <v/>
      </c>
      <c r="V272" s="261">
        <f>_xlfn.IFNA(VLOOKUP(B272,'ASY168'!$T$59:$W$78,3,FALSE),"")</f>
        <v>10025</v>
      </c>
      <c r="W272" s="262" t="str">
        <f>_xlfn.IFNA(VLOOKUP(B272,HO!$T$76:$W$99,3,FALSE),"")</f>
        <v/>
      </c>
    </row>
    <row r="273" spans="2:25" s="46" customFormat="1" outlineLevel="2">
      <c r="B273" s="250">
        <v>633311102</v>
      </c>
      <c r="C273" s="68" t="s">
        <v>125</v>
      </c>
      <c r="D273" s="64">
        <f t="shared" si="20"/>
        <v>158900</v>
      </c>
      <c r="E273" s="57">
        <f>_xlfn.IFNA(VLOOKUP(B273,MPT!$T$69:$W$100,3,FALSE),"")</f>
        <v>5000</v>
      </c>
      <c r="F273" s="57" t="str">
        <f>_xlfn.IFNA(VLOOKUP(B273,CHB!$T$71:$W$96,3,FALSE),"")</f>
        <v/>
      </c>
      <c r="G273" s="57">
        <f>_xlfn.IFNA(VLOOKUP(B273,SNK!$T$71:$W$100,3,FALSE),"")</f>
        <v>18200</v>
      </c>
      <c r="H273" s="57">
        <f>_xlfn.IFNA(VLOOKUP(B273,STR!$T$69:$W$97,3,FALSE),"")</f>
        <v>39900</v>
      </c>
      <c r="I273" s="57">
        <f>_xlfn.IFNA(VLOOKUP(B273,KPC!$T$73:$W$103,3,FALSE),"")</f>
        <v>31800</v>
      </c>
      <c r="J273" s="57" t="str">
        <f>_xlfn.IFNA(VLOOKUP(B273,SNL!$T$72:$W$106,3,FALSE),"")</f>
        <v/>
      </c>
      <c r="K273" s="57" t="str">
        <f>_xlfn.IFNA(VLOOKUP(B273,PTR!$T$69:$W$103,3,FALSE),"")</f>
        <v/>
      </c>
      <c r="L273" s="57">
        <f>_xlfn.IFNA(VLOOKUP(B273,STG!$U$75:$X$107,3,FALSE),"")</f>
        <v>8000</v>
      </c>
      <c r="M273" s="57" t="str">
        <f>_xlfn.IFNA(VLOOKUP(B273,RTK!$S$67:$V$76,3,FALSE),"")</f>
        <v/>
      </c>
      <c r="N273" s="57">
        <f>_xlfn.IFNA(VLOOKUP(B273,BKV!$T$69:$W$97,3,FALSE),"")</f>
        <v>7000</v>
      </c>
      <c r="O273" s="57" t="str">
        <f>_xlfn.IFNA(VLOOKUP(B273,BLV!$T$66:$W$92,3,FALSE),"")</f>
        <v/>
      </c>
      <c r="P273" s="57">
        <f>_xlfn.IFNA(VLOOKUP(B273,'Khr168'!$T$61:$W$79,3,FALSE),"")</f>
        <v>12400</v>
      </c>
      <c r="Q273" s="57">
        <f>_xlfn.IFNA(VLOOKUP(B273,ASL!$T$67:$W$90,3,FALSE),"")</f>
        <v>10200</v>
      </c>
      <c r="R273" s="57" t="str">
        <f>_xlfn.IFNA(VLOOKUP(B273,'99cash'!$U$60:$X$79,3,FALSE),"")</f>
        <v/>
      </c>
      <c r="S273" s="57">
        <f>_xlfn.IFNA(VLOOKUP(B273,KTL!$T$71:$W$105,3,FALSE),"")</f>
        <v>5400</v>
      </c>
      <c r="T273" s="57">
        <f>_xlfn.IFNA(VLOOKUP(B273,SLG!$T$65:$W$95,3,FALSE),"")</f>
        <v>9000</v>
      </c>
      <c r="U273" s="57">
        <f>_xlfn.IFNA(VLOOKUP(B273,SST!$T$68:$W$93,3,FALSE),"")</f>
        <v>12000</v>
      </c>
      <c r="V273" s="57" t="str">
        <f>_xlfn.IFNA(VLOOKUP(B273,'ASY168'!$T$59:$W$78,3,FALSE),"")</f>
        <v/>
      </c>
      <c r="W273" s="58" t="str">
        <f>_xlfn.IFNA(VLOOKUP(B273,HO!$T$76:$W$99,3,FALSE),"")</f>
        <v/>
      </c>
    </row>
    <row r="274" spans="2:25" s="46" customFormat="1" outlineLevel="2">
      <c r="B274" s="251">
        <v>661211102</v>
      </c>
      <c r="C274" s="252" t="s">
        <v>261</v>
      </c>
      <c r="D274" s="64">
        <f t="shared" si="20"/>
        <v>60000</v>
      </c>
      <c r="E274" s="261" t="str">
        <f>_xlfn.IFNA(VLOOKUP(B274,MPT!$T$69:$W$100,3,FALSE),"")</f>
        <v/>
      </c>
      <c r="F274" s="261" t="str">
        <f>_xlfn.IFNA(VLOOKUP(B274,CHB!$T$71:$W$96,3,FALSE),"")</f>
        <v/>
      </c>
      <c r="G274" s="261" t="str">
        <f>_xlfn.IFNA(VLOOKUP(B274,SNK!$T$71:$W$100,3,FALSE),"")</f>
        <v/>
      </c>
      <c r="H274" s="261" t="str">
        <f>_xlfn.IFNA(VLOOKUP(B274,STR!$T$69:$W$97,3,FALSE),"")</f>
        <v/>
      </c>
      <c r="I274" s="261" t="str">
        <f>_xlfn.IFNA(VLOOKUP(B274,KPC!$T$73:$W$103,3,FALSE),"")</f>
        <v/>
      </c>
      <c r="J274" s="261" t="str">
        <f>_xlfn.IFNA(VLOOKUP(B274,SNL!$T$72:$W$106,3,FALSE),"")</f>
        <v/>
      </c>
      <c r="K274" s="261" t="str">
        <f>_xlfn.IFNA(VLOOKUP(B274,PTR!$T$69:$W$103,3,FALSE),"")</f>
        <v/>
      </c>
      <c r="L274" s="261" t="str">
        <f>_xlfn.IFNA(VLOOKUP(B274,STG!$U$75:$X$107,3,FALSE),"")</f>
        <v/>
      </c>
      <c r="M274" s="261" t="str">
        <f>_xlfn.IFNA(VLOOKUP(B274,RTK!$S$67:$V$76,3,FALSE),"")</f>
        <v/>
      </c>
      <c r="N274" s="261" t="str">
        <f>_xlfn.IFNA(VLOOKUP(B274,BKV!$T$69:$W$97,3,FALSE),"")</f>
        <v/>
      </c>
      <c r="O274" s="261" t="str">
        <f>_xlfn.IFNA(VLOOKUP(B274,BLV!$T$66:$W$92,3,FALSE),"")</f>
        <v/>
      </c>
      <c r="P274" s="261" t="str">
        <f>_xlfn.IFNA(VLOOKUP(B274,'Khr168'!$T$61:$W$79,3,FALSE),"")</f>
        <v/>
      </c>
      <c r="Q274" s="261" t="str">
        <f>_xlfn.IFNA(VLOOKUP(B274,ASL!$T$67:$W$90,3,FALSE),"")</f>
        <v/>
      </c>
      <c r="R274" s="261">
        <f>_xlfn.IFNA(VLOOKUP(B274,'99cash'!$U$60:$X$79,3,FALSE),"")</f>
        <v>60000</v>
      </c>
      <c r="S274" s="261" t="str">
        <f>_xlfn.IFNA(VLOOKUP(B274,KTL!$T$71:$W$105,3,FALSE),"")</f>
        <v/>
      </c>
      <c r="T274" s="261" t="str">
        <f>_xlfn.IFNA(VLOOKUP(B274,SLG!$T$65:$W$95,3,FALSE),"")</f>
        <v/>
      </c>
      <c r="U274" s="261" t="str">
        <f>_xlfn.IFNA(VLOOKUP(B274,SST!$T$68:$W$93,3,FALSE),"")</f>
        <v/>
      </c>
      <c r="V274" s="261" t="str">
        <f>_xlfn.IFNA(VLOOKUP(B274,'ASY168'!$T$59:$W$78,3,FALSE),"")</f>
        <v/>
      </c>
      <c r="W274" s="262" t="str">
        <f>_xlfn.IFNA(VLOOKUP(B274,HO!$T$76:$W$99,3,FALSE),"")</f>
        <v/>
      </c>
    </row>
    <row r="275" spans="2:25" s="46" customFormat="1" outlineLevel="2">
      <c r="B275" s="250">
        <v>645212104</v>
      </c>
      <c r="C275" s="68" t="s">
        <v>136</v>
      </c>
      <c r="D275" s="64">
        <f t="shared" si="20"/>
        <v>323160</v>
      </c>
      <c r="E275" s="57">
        <f>_xlfn.IFNA(VLOOKUP(B275,MPT!$T$69:$W$100,3,FALSE),"")</f>
        <v>102500</v>
      </c>
      <c r="F275" s="57" t="str">
        <f>_xlfn.IFNA(VLOOKUP(B275,CHB!$T$71:$W$96,3,FALSE),"")</f>
        <v/>
      </c>
      <c r="G275" s="57" t="str">
        <f>_xlfn.IFNA(VLOOKUP(B275,SNK!$T$71:$W$100,3,FALSE),"")</f>
        <v/>
      </c>
      <c r="H275" s="57" t="str">
        <f>_xlfn.IFNA(VLOOKUP(B275,STR!$T$69:$W$97,3,FALSE),"")</f>
        <v/>
      </c>
      <c r="I275" s="57" t="str">
        <f>_xlfn.IFNA(VLOOKUP(B275,KPC!$T$73:$W$103,3,FALSE),"")</f>
        <v/>
      </c>
      <c r="J275" s="57" t="str">
        <f>_xlfn.IFNA(VLOOKUP(B275,SNL!$T$72:$W$106,3,FALSE),"")</f>
        <v/>
      </c>
      <c r="K275" s="57" t="str">
        <f>_xlfn.IFNA(VLOOKUP(B275,PTR!$T$69:$W$103,3,FALSE),"")</f>
        <v/>
      </c>
      <c r="L275" s="57" t="str">
        <f>_xlfn.IFNA(VLOOKUP(B275,STG!$U$75:$X$107,3,FALSE),"")</f>
        <v/>
      </c>
      <c r="M275" s="57" t="str">
        <f>_xlfn.IFNA(VLOOKUP(B275,RTK!$S$67:$V$76,3,FALSE),"")</f>
        <v/>
      </c>
      <c r="N275" s="57" t="str">
        <f>_xlfn.IFNA(VLOOKUP(B275,BKV!$T$69:$W$97,3,FALSE),"")</f>
        <v/>
      </c>
      <c r="O275" s="57" t="str">
        <f>_xlfn.IFNA(VLOOKUP(B275,BLV!$T$66:$W$92,3,FALSE),"")</f>
        <v/>
      </c>
      <c r="P275" s="57">
        <f>_xlfn.IFNA(VLOOKUP(B275,'Khr168'!$T$61:$W$79,3,FALSE),"")</f>
        <v>40000</v>
      </c>
      <c r="Q275" s="57" t="str">
        <f>_xlfn.IFNA(VLOOKUP(B275,ASL!$T$67:$W$90,3,FALSE),"")</f>
        <v/>
      </c>
      <c r="R275" s="57">
        <f>_xlfn.IFNA(VLOOKUP(B275,'99cash'!$U$60:$X$79,3,FALSE),"")</f>
        <v>60000</v>
      </c>
      <c r="S275" s="57" t="str">
        <f>_xlfn.IFNA(VLOOKUP(B275,KTL!$T$71:$W$105,3,FALSE),"")</f>
        <v/>
      </c>
      <c r="T275" s="57" t="str">
        <f>_xlfn.IFNA(VLOOKUP(B275,SLG!$T$65:$W$95,3,FALSE),"")</f>
        <v/>
      </c>
      <c r="U275" s="57" t="str">
        <f>_xlfn.IFNA(VLOOKUP(B275,SST!$T$68:$W$93,3,FALSE),"")</f>
        <v/>
      </c>
      <c r="V275" s="57">
        <f>_xlfn.IFNA(VLOOKUP(B275,'ASY168'!$T$59:$W$78,3,FALSE),"")</f>
        <v>120660</v>
      </c>
      <c r="W275" s="58" t="str">
        <f>_xlfn.IFNA(VLOOKUP(B275,HO!$T$76:$W$99,3,FALSE),"")</f>
        <v/>
      </c>
    </row>
    <row r="276" spans="2:25" s="46" customFormat="1" ht="14.4" outlineLevel="2">
      <c r="B276" s="263">
        <v>645212105</v>
      </c>
      <c r="C276" s="264" t="s">
        <v>289</v>
      </c>
      <c r="D276" s="64">
        <f t="shared" si="20"/>
        <v>69000</v>
      </c>
      <c r="E276" s="261">
        <f>_xlfn.IFNA(VLOOKUP(B276,MPT!$T$69:$W$100,3,FALSE),"")</f>
        <v>69000</v>
      </c>
      <c r="F276" s="261" t="str">
        <f>_xlfn.IFNA(VLOOKUP(B276,CHB!$T$71:$W$96,3,FALSE),"")</f>
        <v/>
      </c>
      <c r="G276" s="261" t="str">
        <f>_xlfn.IFNA(VLOOKUP(B276,SNK!$T$71:$W$100,3,FALSE),"")</f>
        <v/>
      </c>
      <c r="H276" s="261" t="str">
        <f>_xlfn.IFNA(VLOOKUP(B276,STR!$T$69:$W$97,3,FALSE),"")</f>
        <v/>
      </c>
      <c r="I276" s="261" t="str">
        <f>_xlfn.IFNA(VLOOKUP(B276,KPC!$T$73:$W$103,3,FALSE),"")</f>
        <v/>
      </c>
      <c r="J276" s="261" t="str">
        <f>_xlfn.IFNA(VLOOKUP(B276,SNL!$T$72:$W$106,3,FALSE),"")</f>
        <v/>
      </c>
      <c r="K276" s="261" t="str">
        <f>_xlfn.IFNA(VLOOKUP(B276,PTR!$T$69:$W$103,3,FALSE),"")</f>
        <v/>
      </c>
      <c r="L276" s="261" t="str">
        <f>_xlfn.IFNA(VLOOKUP(B276,STG!$U$75:$X$107,3,FALSE),"")</f>
        <v/>
      </c>
      <c r="M276" s="261" t="str">
        <f>_xlfn.IFNA(VLOOKUP(B276,RTK!$S$67:$V$76,3,FALSE),"")</f>
        <v/>
      </c>
      <c r="N276" s="261" t="str">
        <f>_xlfn.IFNA(VLOOKUP(B276,BKV!$T$69:$W$97,3,FALSE),"")</f>
        <v/>
      </c>
      <c r="O276" s="261" t="str">
        <f>_xlfn.IFNA(VLOOKUP(B276,BLV!$T$66:$W$92,3,FALSE),"")</f>
        <v/>
      </c>
      <c r="P276" s="261" t="str">
        <f>_xlfn.IFNA(VLOOKUP(B276,'Khr168'!$T$61:$W$79,3,FALSE),"")</f>
        <v/>
      </c>
      <c r="Q276" s="261" t="str">
        <f>_xlfn.IFNA(VLOOKUP(B276,ASL!$T$67:$W$90,3,FALSE),"")</f>
        <v/>
      </c>
      <c r="R276" s="261" t="str">
        <f>_xlfn.IFNA(VLOOKUP(B276,'99cash'!$U$60:$X$79,3,FALSE),"")</f>
        <v/>
      </c>
      <c r="S276" s="261" t="str">
        <f>_xlfn.IFNA(VLOOKUP(B276,KTL!$T$71:$W$105,3,FALSE),"")</f>
        <v/>
      </c>
      <c r="T276" s="261" t="str">
        <f>_xlfn.IFNA(VLOOKUP(B276,SLG!$T$65:$W$95,3,FALSE),"")</f>
        <v/>
      </c>
      <c r="U276" s="261" t="str">
        <f>_xlfn.IFNA(VLOOKUP(B276,SST!$T$68:$W$93,3,FALSE),"")</f>
        <v/>
      </c>
      <c r="V276" s="261" t="str">
        <f>_xlfn.IFNA(VLOOKUP(B276,'ASY168'!$T$59:$W$78,3,FALSE),"")</f>
        <v/>
      </c>
      <c r="W276" s="262" t="str">
        <f>_xlfn.IFNA(VLOOKUP(B276,HO!$T$76:$W$99,3,FALSE),"")</f>
        <v/>
      </c>
    </row>
    <row r="277" spans="2:25" s="46" customFormat="1" ht="27.6" outlineLevel="2">
      <c r="B277" s="250">
        <v>636121101</v>
      </c>
      <c r="C277" s="68" t="s">
        <v>290</v>
      </c>
      <c r="D277" s="64">
        <f t="shared" si="20"/>
        <v>229000</v>
      </c>
      <c r="E277" s="57" t="str">
        <f>_xlfn.IFNA(VLOOKUP(B277,MPT!$T$69:$W$100,3,FALSE),"")</f>
        <v/>
      </c>
      <c r="F277" s="57" t="str">
        <f>_xlfn.IFNA(VLOOKUP(B277,CHB!$T$71:$W$96,3,FALSE),"")</f>
        <v/>
      </c>
      <c r="G277" s="57" t="str">
        <f>_xlfn.IFNA(VLOOKUP(B277,SNK!$T$71:$W$100,3,FALSE),"")</f>
        <v/>
      </c>
      <c r="H277" s="57" t="str">
        <f>_xlfn.IFNA(VLOOKUP(B277,STR!$T$69:$W$97,3,FALSE),"")</f>
        <v/>
      </c>
      <c r="I277" s="57" t="str">
        <f>_xlfn.IFNA(VLOOKUP(B277,KPC!$T$73:$W$103,3,FALSE),"")</f>
        <v/>
      </c>
      <c r="J277" s="57">
        <f>_xlfn.IFNA(VLOOKUP(B277,SNL!$T$72:$W$106,3,FALSE),"")</f>
        <v>100000</v>
      </c>
      <c r="K277" s="57" t="str">
        <f>_xlfn.IFNA(VLOOKUP(B277,PTR!$T$69:$W$103,3,FALSE),"")</f>
        <v/>
      </c>
      <c r="L277" s="57" t="str">
        <f>_xlfn.IFNA(VLOOKUP(B277,STG!$U$75:$X$107,3,FALSE),"")</f>
        <v/>
      </c>
      <c r="M277" s="57" t="str">
        <f>_xlfn.IFNA(VLOOKUP(B277,RTK!$S$67:$V$76,3,FALSE),"")</f>
        <v/>
      </c>
      <c r="N277" s="57" t="str">
        <f>_xlfn.IFNA(VLOOKUP(B277,BKV!$T$69:$W$97,3,FALSE),"")</f>
        <v/>
      </c>
      <c r="O277" s="57">
        <f>_xlfn.IFNA(VLOOKUP(B277,BLV!$T$66:$W$92,3,FALSE),"")</f>
        <v>129000</v>
      </c>
      <c r="P277" s="57" t="str">
        <f>_xlfn.IFNA(VLOOKUP(B277,'Khr168'!$T$61:$W$79,3,FALSE),"")</f>
        <v/>
      </c>
      <c r="Q277" s="57" t="str">
        <f>_xlfn.IFNA(VLOOKUP(B277,ASL!$T$67:$W$90,3,FALSE),"")</f>
        <v/>
      </c>
      <c r="R277" s="57" t="str">
        <f>_xlfn.IFNA(VLOOKUP(B277,'99cash'!$U$60:$X$79,3,FALSE),"")</f>
        <v/>
      </c>
      <c r="S277" s="57" t="str">
        <f>_xlfn.IFNA(VLOOKUP(B277,KTL!$T$71:$W$105,3,FALSE),"")</f>
        <v/>
      </c>
      <c r="T277" s="57" t="str">
        <f>_xlfn.IFNA(VLOOKUP(B277,SLG!$T$65:$W$95,3,FALSE),"")</f>
        <v/>
      </c>
      <c r="U277" s="57" t="str">
        <f>_xlfn.IFNA(VLOOKUP(B277,SST!$T$68:$W$93,3,FALSE),"")</f>
        <v/>
      </c>
      <c r="V277" s="57" t="str">
        <f>_xlfn.IFNA(VLOOKUP(B277,'ASY168'!$T$59:$W$78,3,FALSE),"")</f>
        <v/>
      </c>
      <c r="W277" s="58" t="str">
        <f>_xlfn.IFNA(VLOOKUP(B277,HO!$T$76:$W$99,3,FALSE),"")</f>
        <v/>
      </c>
    </row>
    <row r="278" spans="2:25" s="46" customFormat="1" ht="14.4" outlineLevel="2">
      <c r="B278" s="263">
        <v>661311102</v>
      </c>
      <c r="C278" s="264" t="s">
        <v>281</v>
      </c>
      <c r="D278" s="64">
        <f t="shared" si="20"/>
        <v>40000</v>
      </c>
      <c r="E278" s="261" t="str">
        <f>_xlfn.IFNA(VLOOKUP(B278,MPT!$T$69:$W$100,3,FALSE),"")</f>
        <v/>
      </c>
      <c r="F278" s="261" t="str">
        <f>_xlfn.IFNA(VLOOKUP(B278,CHB!$T$71:$W$96,3,FALSE),"")</f>
        <v/>
      </c>
      <c r="G278" s="261" t="str">
        <f>_xlfn.IFNA(VLOOKUP(B278,SNK!$T$71:$W$100,3,FALSE),"")</f>
        <v/>
      </c>
      <c r="H278" s="261" t="str">
        <f>_xlfn.IFNA(VLOOKUP(B278,STR!$T$69:$W$97,3,FALSE),"")</f>
        <v/>
      </c>
      <c r="I278" s="261" t="str">
        <f>_xlfn.IFNA(VLOOKUP(B278,KPC!$T$73:$W$103,3,FALSE),"")</f>
        <v/>
      </c>
      <c r="J278" s="261" t="str">
        <f>_xlfn.IFNA(VLOOKUP(B278,SNL!$T$72:$W$106,3,FALSE),"")</f>
        <v/>
      </c>
      <c r="K278" s="261" t="str">
        <f>_xlfn.IFNA(VLOOKUP(B278,PTR!$T$69:$W$103,3,FALSE),"")</f>
        <v/>
      </c>
      <c r="L278" s="261" t="str">
        <f>_xlfn.IFNA(VLOOKUP(B278,STG!$U$75:$X$107,3,FALSE),"")</f>
        <v/>
      </c>
      <c r="M278" s="261" t="str">
        <f>_xlfn.IFNA(VLOOKUP(B278,RTK!$S$67:$V$76,3,FALSE),"")</f>
        <v/>
      </c>
      <c r="N278" s="261" t="str">
        <f>_xlfn.IFNA(VLOOKUP(B278,BKV!$T$69:$W$97,3,FALSE),"")</f>
        <v/>
      </c>
      <c r="O278" s="261" t="str">
        <f>_xlfn.IFNA(VLOOKUP(B278,BLV!$T$66:$W$92,3,FALSE),"")</f>
        <v/>
      </c>
      <c r="P278" s="261" t="str">
        <f>_xlfn.IFNA(VLOOKUP(B278,'Khr168'!$T$61:$W$79,3,FALSE),"")</f>
        <v/>
      </c>
      <c r="Q278" s="261" t="str">
        <f>_xlfn.IFNA(VLOOKUP(B278,ASL!$T$67:$W$90,3,FALSE),"")</f>
        <v/>
      </c>
      <c r="R278" s="261">
        <f>_xlfn.IFNA(VLOOKUP(B278,'99cash'!$U$60:$X$79,3,FALSE),"")</f>
        <v>40000</v>
      </c>
      <c r="S278" s="261" t="str">
        <f>_xlfn.IFNA(VLOOKUP(B278,KTL!$T$71:$W$105,3,FALSE),"")</f>
        <v/>
      </c>
      <c r="T278" s="261" t="str">
        <f>_xlfn.IFNA(VLOOKUP(B278,SLG!$T$65:$W$95,3,FALSE),"")</f>
        <v/>
      </c>
      <c r="U278" s="261" t="str">
        <f>_xlfn.IFNA(VLOOKUP(B278,SST!$T$68:$W$93,3,FALSE),"")</f>
        <v/>
      </c>
      <c r="V278" s="261" t="str">
        <f>_xlfn.IFNA(VLOOKUP(B278,'ASY168'!$T$59:$W$78,3,FALSE),"")</f>
        <v/>
      </c>
      <c r="W278" s="262" t="str">
        <f>_xlfn.IFNA(VLOOKUP(B278,HO!$T$76:$W$99,3,FALSE),"")</f>
        <v/>
      </c>
    </row>
    <row r="279" spans="2:25" s="46" customFormat="1" outlineLevel="2">
      <c r="B279" s="250">
        <v>633111108</v>
      </c>
      <c r="C279" s="68" t="s">
        <v>292</v>
      </c>
      <c r="D279" s="64">
        <f t="shared" si="20"/>
        <v>40110</v>
      </c>
      <c r="E279" s="57" t="str">
        <f>_xlfn.IFNA(VLOOKUP(B279,MPT!$T$69:$W$100,3,FALSE),"")</f>
        <v/>
      </c>
      <c r="F279" s="57" t="str">
        <f>_xlfn.IFNA(VLOOKUP(B279,CHB!$T$71:$W$96,3,FALSE),"")</f>
        <v/>
      </c>
      <c r="G279" s="57" t="str">
        <f>_xlfn.IFNA(VLOOKUP(B279,SNK!$T$71:$W$100,3,FALSE),"")</f>
        <v/>
      </c>
      <c r="H279" s="57" t="str">
        <f>_xlfn.IFNA(VLOOKUP(B279,STR!$T$69:$W$97,3,FALSE),"")</f>
        <v/>
      </c>
      <c r="I279" s="57" t="str">
        <f>_xlfn.IFNA(VLOOKUP(B279,KPC!$T$73:$W$103,3,FALSE),"")</f>
        <v/>
      </c>
      <c r="J279" s="57" t="str">
        <f>_xlfn.IFNA(VLOOKUP(B279,SNL!$T$72:$W$106,3,FALSE),"")</f>
        <v/>
      </c>
      <c r="K279" s="57" t="str">
        <f>_xlfn.IFNA(VLOOKUP(B279,PTR!$T$69:$W$103,3,FALSE),"")</f>
        <v/>
      </c>
      <c r="L279" s="57" t="str">
        <f>_xlfn.IFNA(VLOOKUP(B279,STG!$U$75:$X$107,3,FALSE),"")</f>
        <v/>
      </c>
      <c r="M279" s="57" t="str">
        <f>_xlfn.IFNA(VLOOKUP(B279,RTK!$S$67:$V$76,3,FALSE),"")</f>
        <v/>
      </c>
      <c r="N279" s="57" t="str">
        <f>_xlfn.IFNA(VLOOKUP(B279,BKV!$T$69:$W$97,3,FALSE),"")</f>
        <v/>
      </c>
      <c r="O279" s="57" t="str">
        <f>_xlfn.IFNA(VLOOKUP(B279,BLV!$T$66:$W$92,3,FALSE),"")</f>
        <v/>
      </c>
      <c r="P279" s="57" t="str">
        <f>_xlfn.IFNA(VLOOKUP(B279,'Khr168'!$T$61:$W$79,3,FALSE),"")</f>
        <v/>
      </c>
      <c r="Q279" s="57" t="str">
        <f>_xlfn.IFNA(VLOOKUP(B279,ASL!$T$67:$W$90,3,FALSE),"")</f>
        <v/>
      </c>
      <c r="R279" s="57" t="str">
        <f>_xlfn.IFNA(VLOOKUP(B279,'99cash'!$U$60:$X$79,3,FALSE),"")</f>
        <v/>
      </c>
      <c r="S279" s="57" t="str">
        <f>_xlfn.IFNA(VLOOKUP(B279,KTL!$T$71:$W$105,3,FALSE),"")</f>
        <v/>
      </c>
      <c r="T279" s="57" t="str">
        <f>_xlfn.IFNA(VLOOKUP(B279,SLG!$T$65:$W$95,3,FALSE),"")</f>
        <v/>
      </c>
      <c r="U279" s="57" t="str">
        <f>_xlfn.IFNA(VLOOKUP(B279,SST!$T$68:$W$93,3,FALSE),"")</f>
        <v/>
      </c>
      <c r="V279" s="57" t="str">
        <f>_xlfn.IFNA(VLOOKUP(B279,'ASY168'!$T$59:$W$78,3,FALSE),"")</f>
        <v/>
      </c>
      <c r="W279" s="58">
        <f>_xlfn.IFNA(VLOOKUP(B279,HO!$T$76:$W$99,3,FALSE),"")</f>
        <v>40110</v>
      </c>
    </row>
    <row r="280" spans="2:25" s="46" customFormat="1" ht="15" outlineLevel="2" thickBot="1">
      <c r="B280" s="265">
        <v>631131101</v>
      </c>
      <c r="C280" s="266" t="s">
        <v>291</v>
      </c>
      <c r="D280" s="206">
        <f t="shared" si="20"/>
        <v>1445400</v>
      </c>
      <c r="E280" s="271" t="str">
        <f>_xlfn.IFNA(VLOOKUP(B280,MPT!$T$69:$W$100,3,FALSE),"")</f>
        <v/>
      </c>
      <c r="F280" s="271" t="str">
        <f>_xlfn.IFNA(VLOOKUP(B280,CHB!$T$71:$W$96,3,FALSE),"")</f>
        <v/>
      </c>
      <c r="G280" s="271" t="str">
        <f>_xlfn.IFNA(VLOOKUP(B280,SNK!$T$71:$W$100,3,FALSE),"")</f>
        <v/>
      </c>
      <c r="H280" s="271" t="str">
        <f>_xlfn.IFNA(VLOOKUP(B280,STR!$T$69:$W$97,3,FALSE),"")</f>
        <v/>
      </c>
      <c r="I280" s="271" t="str">
        <f>_xlfn.IFNA(VLOOKUP(B280,KPC!$T$73:$W$103,3,FALSE),"")</f>
        <v/>
      </c>
      <c r="J280" s="271" t="str">
        <f>_xlfn.IFNA(VLOOKUP(B280,SNL!$T$72:$W$106,3,FALSE),"")</f>
        <v/>
      </c>
      <c r="K280" s="271" t="str">
        <f>_xlfn.IFNA(VLOOKUP(B280,PTR!$T$69:$W$103,3,FALSE),"")</f>
        <v/>
      </c>
      <c r="L280" s="271" t="str">
        <f>_xlfn.IFNA(VLOOKUP(B280,STG!$U$75:$X$107,3,FALSE),"")</f>
        <v/>
      </c>
      <c r="M280" s="271" t="str">
        <f>_xlfn.IFNA(VLOOKUP(B280,RTK!$S$67:$V$76,3,FALSE),"")</f>
        <v/>
      </c>
      <c r="N280" s="271" t="str">
        <f>_xlfn.IFNA(VLOOKUP(B280,BKV!$T$69:$W$97,3,FALSE),"")</f>
        <v/>
      </c>
      <c r="O280" s="271" t="str">
        <f>_xlfn.IFNA(VLOOKUP(B280,BLV!$T$66:$W$92,3,FALSE),"")</f>
        <v/>
      </c>
      <c r="P280" s="271" t="str">
        <f>_xlfn.IFNA(VLOOKUP(B280,'Khr168'!$T$61:$W$79,3,FALSE),"")</f>
        <v/>
      </c>
      <c r="Q280" s="271" t="str">
        <f>_xlfn.IFNA(VLOOKUP(B280,ASL!$T$67:$W$90,3,FALSE),"")</f>
        <v/>
      </c>
      <c r="R280" s="271" t="str">
        <f>_xlfn.IFNA(VLOOKUP(B280,'99cash'!$U$60:$X$79,3,FALSE),"")</f>
        <v/>
      </c>
      <c r="S280" s="271" t="str">
        <f>_xlfn.IFNA(VLOOKUP(B280,KTL!$T$71:$W$105,3,FALSE),"")</f>
        <v/>
      </c>
      <c r="T280" s="271" t="str">
        <f>_xlfn.IFNA(VLOOKUP(B280,SLG!$T$65:$W$95,3,FALSE),"")</f>
        <v/>
      </c>
      <c r="U280" s="271" t="str">
        <f>_xlfn.IFNA(VLOOKUP(B280,SST!$T$68:$W$93,3,FALSE),"")</f>
        <v/>
      </c>
      <c r="V280" s="271" t="str">
        <f>_xlfn.IFNA(VLOOKUP(B280,'ASY168'!$T$59:$W$78,3,FALSE),"")</f>
        <v/>
      </c>
      <c r="W280" s="272">
        <f>_xlfn.IFNA(VLOOKUP(B280,HO!$T$76:$W$99,3,FALSE),"")</f>
        <v>1445400</v>
      </c>
    </row>
    <row r="281" spans="2:25" s="46" customFormat="1" ht="14.4" thickBot="1">
      <c r="B281" s="553" t="s">
        <v>114</v>
      </c>
      <c r="C281" s="553"/>
      <c r="D281" s="218">
        <f>SUM(D227:D275)</f>
        <v>246364335</v>
      </c>
      <c r="E281" s="218">
        <f t="shared" ref="E281:W281" si="21">SUM(E227:E280)</f>
        <v>7244800</v>
      </c>
      <c r="F281" s="218">
        <f t="shared" si="21"/>
        <v>7894708</v>
      </c>
      <c r="G281" s="218">
        <f t="shared" si="21"/>
        <v>15826353</v>
      </c>
      <c r="H281" s="218">
        <f t="shared" si="21"/>
        <v>25630976</v>
      </c>
      <c r="I281" s="218">
        <f t="shared" si="21"/>
        <v>22204142</v>
      </c>
      <c r="J281" s="218">
        <f t="shared" si="21"/>
        <v>18340500</v>
      </c>
      <c r="K281" s="218">
        <f t="shared" si="21"/>
        <v>14234792</v>
      </c>
      <c r="L281" s="218">
        <f t="shared" si="21"/>
        <v>22571074</v>
      </c>
      <c r="M281" s="218">
        <f t="shared" si="21"/>
        <v>175979</v>
      </c>
      <c r="N281" s="218">
        <f t="shared" si="21"/>
        <v>16886950</v>
      </c>
      <c r="O281" s="218">
        <f t="shared" si="21"/>
        <v>9622612</v>
      </c>
      <c r="P281" s="218">
        <f t="shared" si="21"/>
        <v>7014547</v>
      </c>
      <c r="Q281" s="218">
        <f t="shared" si="21"/>
        <v>19343041</v>
      </c>
      <c r="R281" s="218">
        <f t="shared" si="21"/>
        <v>4504312</v>
      </c>
      <c r="S281" s="218">
        <f t="shared" si="21"/>
        <v>15106797</v>
      </c>
      <c r="T281" s="218">
        <f t="shared" si="21"/>
        <v>8586527</v>
      </c>
      <c r="U281" s="218">
        <f t="shared" si="21"/>
        <v>6996277</v>
      </c>
      <c r="V281" s="218">
        <f t="shared" si="21"/>
        <v>17250195</v>
      </c>
      <c r="W281" s="218">
        <f t="shared" si="21"/>
        <v>8753263</v>
      </c>
      <c r="Y281" s="242"/>
    </row>
    <row r="282" spans="2:25" s="60" customFormat="1" ht="14.4" thickBot="1">
      <c r="B282" s="554" t="s">
        <v>115</v>
      </c>
      <c r="C282" s="554"/>
      <c r="D282" s="220">
        <f t="shared" ref="D282:W282" si="22">D226-D281</f>
        <v>22726965</v>
      </c>
      <c r="E282" s="211">
        <f t="shared" si="22"/>
        <v>-4785800</v>
      </c>
      <c r="F282" s="211">
        <f t="shared" si="22"/>
        <v>-2939708</v>
      </c>
      <c r="G282" s="211">
        <f t="shared" si="22"/>
        <v>3444847</v>
      </c>
      <c r="H282" s="211">
        <f t="shared" si="22"/>
        <v>1456224</v>
      </c>
      <c r="I282" s="211">
        <f t="shared" si="22"/>
        <v>1533258</v>
      </c>
      <c r="J282" s="211">
        <f t="shared" si="22"/>
        <v>3630700</v>
      </c>
      <c r="K282" s="211">
        <f t="shared" si="22"/>
        <v>9921208</v>
      </c>
      <c r="L282" s="211">
        <f t="shared" si="22"/>
        <v>-8542374</v>
      </c>
      <c r="M282" s="211">
        <f t="shared" si="22"/>
        <v>-175879</v>
      </c>
      <c r="N282" s="211">
        <f t="shared" si="22"/>
        <v>6086350</v>
      </c>
      <c r="O282" s="211">
        <f t="shared" si="22"/>
        <v>10146688</v>
      </c>
      <c r="P282" s="211">
        <f t="shared" si="22"/>
        <v>2872553</v>
      </c>
      <c r="Q282" s="211">
        <f t="shared" si="22"/>
        <v>-3745541</v>
      </c>
      <c r="R282" s="211">
        <f t="shared" si="22"/>
        <v>393488</v>
      </c>
      <c r="S282" s="211">
        <f t="shared" si="22"/>
        <v>760703</v>
      </c>
      <c r="T282" s="211">
        <f t="shared" si="22"/>
        <v>-3266227</v>
      </c>
      <c r="U282" s="211">
        <f t="shared" si="22"/>
        <v>8399023</v>
      </c>
      <c r="V282" s="211">
        <f t="shared" si="22"/>
        <v>-3581095</v>
      </c>
      <c r="W282" s="211">
        <f t="shared" si="22"/>
        <v>-704963</v>
      </c>
    </row>
    <row r="283" spans="2:25">
      <c r="B283" s="44"/>
      <c r="C283" s="45"/>
      <c r="D283" s="45"/>
      <c r="E283" s="43">
        <f>'IS-All'!E226-MPT!V74</f>
        <v>0</v>
      </c>
      <c r="F283" s="135">
        <f>F226-CHB!V77</f>
        <v>0</v>
      </c>
      <c r="G283" s="136">
        <f>G226-SNK!V76</f>
        <v>0</v>
      </c>
      <c r="H283" s="135">
        <f>H226-STR!V74</f>
        <v>0</v>
      </c>
      <c r="I283" s="135">
        <f>I226-KPC!V81</f>
        <v>0</v>
      </c>
      <c r="J283" s="136">
        <f>J226-SNL!V79</f>
        <v>0</v>
      </c>
      <c r="K283" s="136">
        <f>K226-PTR!V77</f>
        <v>0</v>
      </c>
      <c r="L283" s="136">
        <f>L226-STG!W82</f>
        <v>0</v>
      </c>
      <c r="M283" s="136">
        <f>M226-RTK!U69</f>
        <v>0</v>
      </c>
      <c r="N283" s="136">
        <f>N226-BKV!V76</f>
        <v>0</v>
      </c>
      <c r="O283" s="136">
        <f>O226-BLV!V73</f>
        <v>0</v>
      </c>
      <c r="P283" s="136">
        <f>P226-'Khr168'!V67</f>
        <v>0</v>
      </c>
      <c r="Q283" s="136">
        <f>Q226-ASL!V73</f>
        <v>0</v>
      </c>
      <c r="R283" s="136">
        <f>R226-'99cash'!W65</f>
        <v>0</v>
      </c>
      <c r="S283" s="136">
        <f>S226-KTL!V80</f>
        <v>0</v>
      </c>
      <c r="T283" s="135">
        <f>T226-SLG!V70</f>
        <v>0</v>
      </c>
      <c r="U283" s="136">
        <f>U226-SST!V74</f>
        <v>0</v>
      </c>
      <c r="V283" s="136">
        <f>V226-'ASY168'!V62</f>
        <v>0</v>
      </c>
      <c r="W283" s="136">
        <f>W226-HO!V80</f>
        <v>0</v>
      </c>
    </row>
    <row r="284" spans="2:25">
      <c r="E284" s="43">
        <f>E281-MPT!V96</f>
        <v>0</v>
      </c>
      <c r="F284" s="136">
        <f>F281-CHB!V88</f>
        <v>0</v>
      </c>
      <c r="G284" s="136">
        <f>G281-SNK!V97</f>
        <v>0</v>
      </c>
      <c r="H284" s="136">
        <f>H281-STR!V91</f>
        <v>0</v>
      </c>
      <c r="I284" s="136">
        <f>I281-KPC!V98</f>
        <v>0</v>
      </c>
      <c r="J284" s="136">
        <f>J281-SNL!V95</f>
        <v>0</v>
      </c>
      <c r="K284" s="136">
        <f>K281-PTR!V98</f>
        <v>0</v>
      </c>
      <c r="L284" s="136">
        <f>L281-STG!W105</f>
        <v>0</v>
      </c>
      <c r="M284" s="136">
        <f>M281-RTK!U73</f>
        <v>0</v>
      </c>
      <c r="N284" s="136">
        <f>N281-BKV!V95</f>
        <v>0</v>
      </c>
      <c r="O284" s="136">
        <f>O281-BLV!V91</f>
        <v>-1</v>
      </c>
      <c r="P284" s="136">
        <f>P281-'Khr168'!V78</f>
        <v>0</v>
      </c>
      <c r="Q284" s="136">
        <f>Q281-ASL!V89</f>
        <v>-1</v>
      </c>
      <c r="R284" s="136">
        <f>R281-'99cash'!W76</f>
        <v>0</v>
      </c>
      <c r="S284" s="136">
        <f>S281-KTL!V99</f>
        <v>0</v>
      </c>
      <c r="T284" s="136">
        <f>T281-SLG!V84</f>
        <v>1</v>
      </c>
      <c r="U284" s="136">
        <f>U281-SST!V91</f>
        <v>0</v>
      </c>
      <c r="V284" s="136">
        <f>V281-'ASY168'!V75</f>
        <v>0</v>
      </c>
      <c r="W284" s="136">
        <f>W281-HO!V96</f>
        <v>0</v>
      </c>
    </row>
    <row r="285" spans="2:25">
      <c r="E285" s="43">
        <f>E282-MPT!V97</f>
        <v>0</v>
      </c>
      <c r="F285" s="135">
        <f>F282-CHB!V89</f>
        <v>0</v>
      </c>
      <c r="G285" s="135">
        <f>G282-SNK!V98</f>
        <v>0</v>
      </c>
      <c r="H285" s="143">
        <f>H282-STR!V92</f>
        <v>0</v>
      </c>
      <c r="I285" s="143">
        <f>I282-KPC!V99</f>
        <v>0</v>
      </c>
      <c r="J285" s="143">
        <f>J282-SNL!V96</f>
        <v>0</v>
      </c>
      <c r="K285" s="143">
        <f>K282-PTR!V99</f>
        <v>0</v>
      </c>
      <c r="L285" s="143">
        <f>L282-STG!W106</f>
        <v>0</v>
      </c>
      <c r="M285" s="143">
        <f>M282-RTK!U74</f>
        <v>0</v>
      </c>
      <c r="N285" s="143">
        <f>N282-BKV!V96</f>
        <v>0</v>
      </c>
      <c r="O285" s="143">
        <f>O282-BLV!V92</f>
        <v>0</v>
      </c>
      <c r="P285" s="135">
        <f>P282-'Khr168'!V79</f>
        <v>0</v>
      </c>
      <c r="Q285" s="143">
        <f>Q282-ASL!V90</f>
        <v>1</v>
      </c>
      <c r="R285" s="143">
        <f>R282-'99cash'!W77</f>
        <v>0</v>
      </c>
      <c r="S285" s="143">
        <f>S282-KTL!V100</f>
        <v>0</v>
      </c>
      <c r="T285" s="143">
        <f>T282-SLG!V85</f>
        <v>-1</v>
      </c>
      <c r="U285" s="143">
        <f>U282-SST!V92</f>
        <v>0</v>
      </c>
      <c r="V285" s="143">
        <f>V282-'ASY168'!V76</f>
        <v>0</v>
      </c>
      <c r="W285" s="143">
        <f>W282-HO!V97</f>
        <v>0</v>
      </c>
    </row>
    <row r="286" spans="2:25">
      <c r="F286" s="43"/>
      <c r="G286" s="43"/>
      <c r="H286" s="43"/>
      <c r="I286" s="43"/>
      <c r="J286" s="43"/>
      <c r="K286" s="43"/>
      <c r="L286" s="43"/>
      <c r="M286" s="43"/>
      <c r="N286" s="43"/>
      <c r="O286" s="43"/>
      <c r="P286" s="43"/>
      <c r="Q286" s="43"/>
      <c r="R286" s="43"/>
      <c r="S286" s="43"/>
      <c r="T286" s="43"/>
      <c r="U286" s="43"/>
      <c r="V286" s="43"/>
      <c r="W286" s="43"/>
    </row>
    <row r="288" spans="2:25" ht="14.4">
      <c r="B288"/>
    </row>
    <row r="289" spans="2:23">
      <c r="B289" s="212" t="s">
        <v>202</v>
      </c>
    </row>
    <row r="290" spans="2:23">
      <c r="B290" s="212" t="s">
        <v>203</v>
      </c>
    </row>
    <row r="291" spans="2:23" ht="14.4" thickBot="1">
      <c r="B291" s="212" t="s">
        <v>307</v>
      </c>
    </row>
    <row r="292" spans="2:23" s="54" customFormat="1" ht="14.4" thickBot="1">
      <c r="B292" s="47" t="s">
        <v>96</v>
      </c>
      <c r="C292" s="48" t="s">
        <v>97</v>
      </c>
      <c r="D292" s="219" t="s">
        <v>205</v>
      </c>
      <c r="E292" s="51" t="s">
        <v>184</v>
      </c>
      <c r="F292" s="52" t="s">
        <v>185</v>
      </c>
      <c r="G292" s="52" t="s">
        <v>186</v>
      </c>
      <c r="H292" s="52" t="s">
        <v>187</v>
      </c>
      <c r="I292" s="52" t="s">
        <v>188</v>
      </c>
      <c r="J292" s="52" t="s">
        <v>189</v>
      </c>
      <c r="K292" s="52" t="s">
        <v>190</v>
      </c>
      <c r="L292" s="52" t="s">
        <v>191</v>
      </c>
      <c r="M292" s="52" t="s">
        <v>272</v>
      </c>
      <c r="N292" s="52" t="s">
        <v>192</v>
      </c>
      <c r="O292" s="52" t="s">
        <v>193</v>
      </c>
      <c r="P292" s="52" t="s">
        <v>194</v>
      </c>
      <c r="Q292" s="52" t="s">
        <v>195</v>
      </c>
      <c r="R292" s="52" t="s">
        <v>196</v>
      </c>
      <c r="S292" s="52" t="s">
        <v>197</v>
      </c>
      <c r="T292" s="52" t="s">
        <v>198</v>
      </c>
      <c r="U292" s="52" t="s">
        <v>199</v>
      </c>
      <c r="V292" s="52" t="s">
        <v>200</v>
      </c>
      <c r="W292" s="53" t="s">
        <v>201</v>
      </c>
    </row>
    <row r="293" spans="2:23" s="46" customFormat="1" outlineLevel="1">
      <c r="B293" s="201">
        <v>531111102</v>
      </c>
      <c r="C293" s="202" t="s">
        <v>117</v>
      </c>
      <c r="D293" s="203">
        <f t="shared" ref="D293:D308" si="23">SUM(E293:W293)</f>
        <v>223503900</v>
      </c>
      <c r="E293" s="57">
        <f>_xlfn.IFNA(VLOOKUP(B293,MPT!$Z$68:$AC$99,3,FALSE),"")</f>
        <v>3447900</v>
      </c>
      <c r="F293" s="57">
        <f>_xlfn.IFNA(VLOOKUP(B293,CHB!$Z$70:$AC$92,3,FALSE),"")</f>
        <v>6209200</v>
      </c>
      <c r="G293" s="57">
        <f>_xlfn.IFNA(VLOOKUP(B293,SNK!$Z$70:$AC$103,3,FALSE),"")</f>
        <v>12959700</v>
      </c>
      <c r="H293" s="57">
        <f>_xlfn.IFNA(VLOOKUP(B293,STR!$Z$68:$AC$97,3,FALSE),"")</f>
        <v>20338600</v>
      </c>
      <c r="I293" s="245">
        <f>_xlfn.IFNA(VLOOKUP(B293,KPC!$AF$73:$AI$100,3,FALSE),"")</f>
        <v>19781900</v>
      </c>
      <c r="J293" s="245">
        <f>_xlfn.IFNA(VLOOKUP(B293,SNL!$Z$71:$AC$99,3,FALSE),"")</f>
        <v>18892800</v>
      </c>
      <c r="K293" s="245">
        <f>_xlfn.IFNA(VLOOKUP(B293,PTR!$Z$69:$AC$101,3,FALSE),"")</f>
        <v>19205100</v>
      </c>
      <c r="L293" s="245">
        <f>_xlfn.IFNA(VLOOKUP(B293,STG!$AA$75:$AD$105,3,FALSE),"")</f>
        <v>11829900</v>
      </c>
      <c r="M293" s="245" t="str">
        <f>_xlfn.IFNA(VLOOKUP(B293,RTK!$Y$67:$AB$74,3,FALSE),"")</f>
        <v/>
      </c>
      <c r="N293" s="245">
        <f>_xlfn.IFNA(VLOOKUP(B293,BKV!$Y$69:$AB$101,3,FALSE),"")</f>
        <v>20113500</v>
      </c>
      <c r="O293" s="245">
        <f>_xlfn.IFNA(VLOOKUP(B293,BLV!$Y$66:$AB$94,3,FALSE),"")</f>
        <v>16847100</v>
      </c>
      <c r="P293" s="245">
        <f>_xlfn.IFNA(VLOOKUP(B293,'Khr168'!$Z$61:$AC$83,3,FALSE),"")</f>
        <v>11500100</v>
      </c>
      <c r="Q293" s="245">
        <f>_xlfn.IFNA(VLOOKUP(B293,ASL!$AB$67:$AE$92,3,FALSE),"")</f>
        <v>17515200</v>
      </c>
      <c r="R293" s="245">
        <f>_xlfn.IFNA(VLOOKUP(B293,'99cash'!$AC$60:$AF$77,3,FALSE),"")</f>
        <v>4108500</v>
      </c>
      <c r="S293" s="245">
        <f>_xlfn.IFNA(VLOOKUP(B293,KTL!$Z$71:$AC$100,3,FALSE),"")</f>
        <v>13253400</v>
      </c>
      <c r="T293" s="245">
        <f>_xlfn.IFNA(VLOOKUP(B293,SLG!$Z$65:$AC$91,3,FALSE),"")</f>
        <v>5284800</v>
      </c>
      <c r="U293" s="245">
        <f>_xlfn.IFNA(VLOOKUP(B293,SST!$Z$68:$AC$100,3,FALSE),"")</f>
        <v>22216200</v>
      </c>
      <c r="V293" s="245" t="str">
        <f>_xlfn.IFNA(VLOOKUP(B293,'ASY168'!$AB$59:$AE$76,3,FALSE),"")</f>
        <v/>
      </c>
      <c r="W293" s="246" t="str">
        <f>_xlfn.IFNA(VLOOKUP(B293,HO!$Z$76:$AC$100,3,FALSE),"")</f>
        <v/>
      </c>
    </row>
    <row r="294" spans="2:23" s="46" customFormat="1" ht="27.6" outlineLevel="2">
      <c r="B294" s="250">
        <v>523011101</v>
      </c>
      <c r="C294" s="68" t="s">
        <v>118</v>
      </c>
      <c r="D294" s="64">
        <f t="shared" si="23"/>
        <v>6009300</v>
      </c>
      <c r="E294" s="57">
        <f>_xlfn.IFNA(VLOOKUP(B294,MPT!$Z$68:$AC$99,3,FALSE),"")</f>
        <v>162700</v>
      </c>
      <c r="F294" s="57">
        <f>_xlfn.IFNA(VLOOKUP(B294,CHB!$Z$70:$AC$92,3,FALSE),"")</f>
        <v>247000</v>
      </c>
      <c r="G294" s="57">
        <f>_xlfn.IFNA(VLOOKUP(B294,SNK!$Z$70:$AC$103,3,FALSE),"")</f>
        <v>4200</v>
      </c>
      <c r="H294" s="57" t="str">
        <f>_xlfn.IFNA(VLOOKUP(B294,STR!$Z$68:$AC$97,3,FALSE),"")</f>
        <v/>
      </c>
      <c r="I294" s="57" t="str">
        <f>_xlfn.IFNA(VLOOKUP(B294,KPC!$AF$73:$AI$100,3,FALSE),"")</f>
        <v/>
      </c>
      <c r="J294" s="57" t="str">
        <f>_xlfn.IFNA(VLOOKUP(B294,SNL!$Z$71:$AC$99,3,FALSE),"")</f>
        <v/>
      </c>
      <c r="K294" s="57">
        <f>_xlfn.IFNA(VLOOKUP(B294,PTR!$Z$69:$AC$101,3,FALSE),"")</f>
        <v>2012100</v>
      </c>
      <c r="L294" s="57">
        <f>_xlfn.IFNA(VLOOKUP(B294,STG!$AA$75:$AD$105,3,FALSE),"")</f>
        <v>105900</v>
      </c>
      <c r="M294" s="57" t="str">
        <f>_xlfn.IFNA(VLOOKUP(B294,RTK!$Y$67:$AB$74,3,FALSE),"")</f>
        <v/>
      </c>
      <c r="N294" s="57">
        <f>_xlfn.IFNA(VLOOKUP(B294,BKV!$Y$69:$AB$101,3,FALSE),"")</f>
        <v>288300</v>
      </c>
      <c r="O294" s="57" t="str">
        <f>_xlfn.IFNA(VLOOKUP(B294,BLV!$Y$66:$AB$94,3,FALSE),"")</f>
        <v/>
      </c>
      <c r="P294" s="57">
        <f>_xlfn.IFNA(VLOOKUP(B294,'Khr168'!$Z$61:$AC$83,3,FALSE),"")</f>
        <v>842200</v>
      </c>
      <c r="Q294" s="57">
        <f>_xlfn.IFNA(VLOOKUP(B294,ASL!$AB$67:$AE$92,3,FALSE),"")</f>
        <v>1383000</v>
      </c>
      <c r="R294" s="57" t="str">
        <f>_xlfn.IFNA(VLOOKUP(B294,'99cash'!$AC$60:$AF$77,3,FALSE),"")</f>
        <v/>
      </c>
      <c r="S294" s="57">
        <f>_xlfn.IFNA(VLOOKUP(B294,KTL!$Z$71:$AC$100,3,FALSE),"")</f>
        <v>922500</v>
      </c>
      <c r="T294" s="57" t="str">
        <f>_xlfn.IFNA(VLOOKUP(B294,SLG!$Z$65:$AC$91,3,FALSE),"")</f>
        <v/>
      </c>
      <c r="U294" s="57" t="str">
        <f>_xlfn.IFNA(VLOOKUP(B294,SST!$Z$68:$AC$100,3,FALSE),"")</f>
        <v/>
      </c>
      <c r="V294" s="57" t="str">
        <f>_xlfn.IFNA(VLOOKUP(B294,'ASY168'!$AB$59:$AE$76,3,FALSE),"")</f>
        <v/>
      </c>
      <c r="W294" s="58">
        <f>_xlfn.IFNA(VLOOKUP(B294,HO!$Z$76:$AC$100,3,FALSE),"")</f>
        <v>41400</v>
      </c>
    </row>
    <row r="295" spans="2:23" s="46" customFormat="1" outlineLevel="1">
      <c r="B295" s="67">
        <v>531111103</v>
      </c>
      <c r="C295" s="68" t="s">
        <v>119</v>
      </c>
      <c r="D295" s="64">
        <f t="shared" si="23"/>
        <v>3573500</v>
      </c>
      <c r="E295" s="261">
        <f>_xlfn.IFNA(VLOOKUP(B295,MPT!$Z$68:$AC$99,3,FALSE),"")</f>
        <v>187100</v>
      </c>
      <c r="F295" s="261">
        <f>_xlfn.IFNA(VLOOKUP(B295,CHB!$Z$70:$AC$92,3,FALSE),"")</f>
        <v>222200</v>
      </c>
      <c r="G295" s="261">
        <f>_xlfn.IFNA(VLOOKUP(B295,SNK!$Z$70:$AC$103,3,FALSE),"")</f>
        <v>513700</v>
      </c>
      <c r="H295" s="261">
        <f>_xlfn.IFNA(VLOOKUP(B295,STR!$Z$68:$AC$97,3,FALSE),"")</f>
        <v>195800</v>
      </c>
      <c r="I295" s="261">
        <f>_xlfn.IFNA(VLOOKUP(B295,KPC!$AF$73:$AI$100,3,FALSE),"")</f>
        <v>237600</v>
      </c>
      <c r="J295" s="261">
        <f>_xlfn.IFNA(VLOOKUP(B295,SNL!$Z$71:$AC$99,3,FALSE),"")</f>
        <v>71900</v>
      </c>
      <c r="K295" s="261">
        <f>_xlfn.IFNA(VLOOKUP(B295,PTR!$Z$69:$AC$101,3,FALSE),"")</f>
        <v>93700</v>
      </c>
      <c r="L295" s="261">
        <f>_xlfn.IFNA(VLOOKUP(B295,STG!$AA$75:$AD$105,3,FALSE),"")</f>
        <v>245100</v>
      </c>
      <c r="M295" s="261" t="str">
        <f>_xlfn.IFNA(VLOOKUP(B295,RTK!$Y$67:$AB$74,3,FALSE),"")</f>
        <v/>
      </c>
      <c r="N295" s="261">
        <f>_xlfn.IFNA(VLOOKUP(B295,BKV!$Y$69:$AB$101,3,FALSE),"")</f>
        <v>121000</v>
      </c>
      <c r="O295" s="261">
        <f>_xlfn.IFNA(VLOOKUP(B295,BLV!$Y$66:$AB$94,3,FALSE),"")</f>
        <v>159000</v>
      </c>
      <c r="P295" s="261">
        <f>_xlfn.IFNA(VLOOKUP(B295,'Khr168'!$Z$61:$AC$83,3,FALSE),"")</f>
        <v>37500</v>
      </c>
      <c r="Q295" s="261">
        <f>_xlfn.IFNA(VLOOKUP(B295,ASL!$AB$67:$AE$92,3,FALSE),"")</f>
        <v>416400</v>
      </c>
      <c r="R295" s="261">
        <f>_xlfn.IFNA(VLOOKUP(B295,'99cash'!$AC$60:$AF$77,3,FALSE),"")</f>
        <v>28500</v>
      </c>
      <c r="S295" s="261">
        <f>_xlfn.IFNA(VLOOKUP(B295,KTL!$Z$71:$AC$100,3,FALSE),"")</f>
        <v>414300</v>
      </c>
      <c r="T295" s="261">
        <f>_xlfn.IFNA(VLOOKUP(B295,SLG!$Z$65:$AC$91,3,FALSE),"")</f>
        <v>406400</v>
      </c>
      <c r="U295" s="261">
        <f>_xlfn.IFNA(VLOOKUP(B295,SST!$Z$68:$AC$100,3,FALSE),"")</f>
        <v>223300</v>
      </c>
      <c r="V295" s="261" t="str">
        <f>_xlfn.IFNA(VLOOKUP(B295,'ASY168'!$AB$59:$AE$76,3,FALSE),"")</f>
        <v/>
      </c>
      <c r="W295" s="262" t="str">
        <f>_xlfn.IFNA(VLOOKUP(B295,HO!$Z$76:$AC$100,3,FALSE),"")</f>
        <v/>
      </c>
    </row>
    <row r="296" spans="2:23" s="46" customFormat="1" ht="27.6" outlineLevel="2">
      <c r="B296" s="250">
        <v>523211101</v>
      </c>
      <c r="C296" s="68" t="s">
        <v>120</v>
      </c>
      <c r="D296" s="64">
        <f t="shared" si="23"/>
        <v>57800</v>
      </c>
      <c r="E296" s="57">
        <f>_xlfn.IFNA(VLOOKUP(B296,MPT!$Z$68:$AC$99,3,FALSE),"")</f>
        <v>23700</v>
      </c>
      <c r="F296" s="57">
        <f>_xlfn.IFNA(VLOOKUP(B296,CHB!$Z$70:$AC$92,3,FALSE),"")</f>
        <v>34100</v>
      </c>
      <c r="G296" s="57" t="str">
        <f>_xlfn.IFNA(VLOOKUP(B296,SNK!$Z$70:$AC$103,3,FALSE),"")</f>
        <v/>
      </c>
      <c r="H296" s="57" t="str">
        <f>_xlfn.IFNA(VLOOKUP(B296,STR!$Z$68:$AC$97,3,FALSE),"")</f>
        <v/>
      </c>
      <c r="I296" s="57" t="str">
        <f>_xlfn.IFNA(VLOOKUP(B296,KPC!$AF$73:$AI$100,3,FALSE),"")</f>
        <v/>
      </c>
      <c r="J296" s="57" t="str">
        <f>_xlfn.IFNA(VLOOKUP(B296,SNL!$Z$71:$AC$99,3,FALSE),"")</f>
        <v/>
      </c>
      <c r="K296" s="57" t="str">
        <f>_xlfn.IFNA(VLOOKUP(B296,PTR!$Z$69:$AC$101,3,FALSE),"")</f>
        <v/>
      </c>
      <c r="L296" s="57" t="str">
        <f>_xlfn.IFNA(VLOOKUP(B296,STG!$AA$75:$AD$105,3,FALSE),"")</f>
        <v/>
      </c>
      <c r="M296" s="57" t="str">
        <f>_xlfn.IFNA(VLOOKUP(B296,RTK!$Y$67:$AB$74,3,FALSE),"")</f>
        <v/>
      </c>
      <c r="N296" s="57" t="str">
        <f>_xlfn.IFNA(VLOOKUP(B296,BKV!$Y$69:$AB$101,3,FALSE),"")</f>
        <v/>
      </c>
      <c r="O296" s="57" t="str">
        <f>_xlfn.IFNA(VLOOKUP(B296,BLV!$Y$66:$AB$94,3,FALSE),"")</f>
        <v/>
      </c>
      <c r="P296" s="57" t="str">
        <f>_xlfn.IFNA(VLOOKUP(B296,'Khr168'!$Z$61:$AC$83,3,FALSE),"")</f>
        <v/>
      </c>
      <c r="Q296" s="57" t="str">
        <f>_xlfn.IFNA(VLOOKUP(B296,ASL!$AB$67:$AE$92,3,FALSE),"")</f>
        <v/>
      </c>
      <c r="R296" s="57" t="str">
        <f>_xlfn.IFNA(VLOOKUP(B296,'99cash'!$AC$60:$AF$77,3,FALSE),"")</f>
        <v/>
      </c>
      <c r="S296" s="57" t="str">
        <f>_xlfn.IFNA(VLOOKUP(B296,KTL!$Z$71:$AC$100,3,FALSE),"")</f>
        <v/>
      </c>
      <c r="T296" s="57" t="str">
        <f>_xlfn.IFNA(VLOOKUP(B296,SLG!$Z$65:$AC$91,3,FALSE),"")</f>
        <v/>
      </c>
      <c r="U296" s="57" t="str">
        <f>_xlfn.IFNA(VLOOKUP(B296,SST!$Z$68:$AC$100,3,FALSE),"")</f>
        <v/>
      </c>
      <c r="V296" s="57" t="str">
        <f>_xlfn.IFNA(VLOOKUP(B296,'ASY168'!$AB$59:$AE$76,3,FALSE),"")</f>
        <v/>
      </c>
      <c r="W296" s="58" t="str">
        <f>_xlfn.IFNA(VLOOKUP(B296,HO!$Z$76:$AC$100,3,FALSE),"")</f>
        <v/>
      </c>
    </row>
    <row r="297" spans="2:23" s="46" customFormat="1" ht="27.6" outlineLevel="1">
      <c r="B297" s="67">
        <v>512111101</v>
      </c>
      <c r="C297" s="68" t="s">
        <v>102</v>
      </c>
      <c r="D297" s="64">
        <f t="shared" si="23"/>
        <v>109100</v>
      </c>
      <c r="E297" s="261">
        <f>_xlfn.IFNA(VLOOKUP(B297,MPT!$Z$68:$AC$99,3,FALSE),"")</f>
        <v>9600</v>
      </c>
      <c r="F297" s="261">
        <f>_xlfn.IFNA(VLOOKUP(B297,CHB!$Z$70:$AC$92,3,FALSE),"")</f>
        <v>400</v>
      </c>
      <c r="G297" s="261">
        <f>_xlfn.IFNA(VLOOKUP(B297,SNK!$Z$70:$AC$103,3,FALSE),"")</f>
        <v>300</v>
      </c>
      <c r="H297" s="261">
        <f>_xlfn.IFNA(VLOOKUP(B297,STR!$Z$68:$AC$97,3,FALSE),"")</f>
        <v>900</v>
      </c>
      <c r="I297" s="261">
        <f>_xlfn.IFNA(VLOOKUP(B297,KPC!$AF$73:$AI$100,3,FALSE),"")</f>
        <v>1000</v>
      </c>
      <c r="J297" s="261" t="str">
        <f>_xlfn.IFNA(VLOOKUP(B297,SNL!$Z$71:$AC$99,3,FALSE),"")</f>
        <v/>
      </c>
      <c r="K297" s="261">
        <f>_xlfn.IFNA(VLOOKUP(B297,PTR!$Z$69:$AC$101,3,FALSE),"")</f>
        <v>88300</v>
      </c>
      <c r="L297" s="261">
        <f>_xlfn.IFNA(VLOOKUP(B297,STG!$AA$75:$AD$105,3,FALSE),"")</f>
        <v>1000</v>
      </c>
      <c r="M297" s="261">
        <f>_xlfn.IFNA(VLOOKUP(B297,RTK!$Y$67:$AB$74,3,FALSE),"")</f>
        <v>100</v>
      </c>
      <c r="N297" s="261">
        <f>_xlfn.IFNA(VLOOKUP(B297,BKV!$Y$69:$AB$101,3,FALSE),"")</f>
        <v>1000</v>
      </c>
      <c r="O297" s="261" t="str">
        <f>_xlfn.IFNA(VLOOKUP(B297,BLV!$Y$66:$AB$94,3,FALSE),"")</f>
        <v/>
      </c>
      <c r="P297" s="261">
        <f>_xlfn.IFNA(VLOOKUP(B297,'Khr168'!$Z$61:$AC$83,3,FALSE),"")</f>
        <v>200</v>
      </c>
      <c r="Q297" s="261">
        <f>_xlfn.IFNA(VLOOKUP(B297,ASL!$AB$67:$AE$92,3,FALSE),"")</f>
        <v>100</v>
      </c>
      <c r="R297" s="261">
        <f>_xlfn.IFNA(VLOOKUP(B297,'99cash'!$AC$60:$AF$77,3,FALSE),"")</f>
        <v>3200</v>
      </c>
      <c r="S297" s="261">
        <f>_xlfn.IFNA(VLOOKUP(B297,KTL!$Z$71:$AC$100,3,FALSE),"")</f>
        <v>500</v>
      </c>
      <c r="T297" s="261">
        <f>_xlfn.IFNA(VLOOKUP(B297,SLG!$Z$65:$AC$91,3,FALSE),"")</f>
        <v>100</v>
      </c>
      <c r="U297" s="261">
        <f>_xlfn.IFNA(VLOOKUP(B297,SST!$Z$68:$AC$100,3,FALSE),"")</f>
        <v>1700</v>
      </c>
      <c r="V297" s="261">
        <f>_xlfn.IFNA(VLOOKUP(B297,'ASY168'!$AB$59:$AE$76,3,FALSE),"")</f>
        <v>700</v>
      </c>
      <c r="W297" s="262">
        <f>_xlfn.IFNA(VLOOKUP(B297,HO!$Z$76:$AC$100,3,FALSE),"")</f>
        <v>0</v>
      </c>
    </row>
    <row r="298" spans="2:23" s="46" customFormat="1" ht="27.6" outlineLevel="2">
      <c r="B298" s="250">
        <v>523511101</v>
      </c>
      <c r="C298" s="68" t="s">
        <v>138</v>
      </c>
      <c r="D298" s="64">
        <f t="shared" si="23"/>
        <v>7079900</v>
      </c>
      <c r="E298" s="57" t="str">
        <f>_xlfn.IFNA(VLOOKUP(B298,MPT!$Z$68:$AC$99,3,FALSE),"")</f>
        <v/>
      </c>
      <c r="F298" s="57">
        <f>_xlfn.IFNA(VLOOKUP(B298,CHB!$Z$70:$AC$92,3,FALSE),"")</f>
        <v>273800</v>
      </c>
      <c r="G298" s="57">
        <f>_xlfn.IFNA(VLOOKUP(B298,SNK!$Z$70:$AC$103,3,FALSE),"")</f>
        <v>1128000</v>
      </c>
      <c r="H298" s="57">
        <f>_xlfn.IFNA(VLOOKUP(B298,STR!$Z$68:$AC$97,3,FALSE),"")</f>
        <v>1332600</v>
      </c>
      <c r="I298" s="57" t="str">
        <f>_xlfn.IFNA(VLOOKUP(B298,KPC!$AF$73:$AI$100,3,FALSE),"")</f>
        <v/>
      </c>
      <c r="J298" s="57" t="str">
        <f>_xlfn.IFNA(VLOOKUP(B298,SNL!$Z$71:$AC$99,3,FALSE),"")</f>
        <v/>
      </c>
      <c r="K298" s="57">
        <f>_xlfn.IFNA(VLOOKUP(B298,PTR!$Z$69:$AC$101,3,FALSE),"")</f>
        <v>255500</v>
      </c>
      <c r="L298" s="57">
        <f>_xlfn.IFNA(VLOOKUP(B298,STG!$AA$75:$AD$105,3,FALSE),"")</f>
        <v>1265700</v>
      </c>
      <c r="M298" s="57" t="str">
        <f>_xlfn.IFNA(VLOOKUP(B298,RTK!$Y$67:$AB$74,3,FALSE),"")</f>
        <v/>
      </c>
      <c r="N298" s="57">
        <f>_xlfn.IFNA(VLOOKUP(B298,BKV!$Y$69:$AB$101,3,FALSE),"")</f>
        <v>1237900</v>
      </c>
      <c r="O298" s="57">
        <f>_xlfn.IFNA(VLOOKUP(B298,BLV!$Y$66:$AB$94,3,FALSE),"")</f>
        <v>1194700</v>
      </c>
      <c r="P298" s="57" t="str">
        <f>_xlfn.IFNA(VLOOKUP(B298,'Khr168'!$Z$61:$AC$83,3,FALSE),"")</f>
        <v/>
      </c>
      <c r="Q298" s="57" t="str">
        <f>_xlfn.IFNA(VLOOKUP(B298,ASL!$AB$67:$AE$92,3,FALSE),"")</f>
        <v/>
      </c>
      <c r="R298" s="57" t="str">
        <f>_xlfn.IFNA(VLOOKUP(B298,'99cash'!$AC$60:$AF$77,3,FALSE),"")</f>
        <v/>
      </c>
      <c r="S298" s="57" t="str">
        <f>_xlfn.IFNA(VLOOKUP(B298,KTL!$Z$71:$AC$100,3,FALSE),"")</f>
        <v/>
      </c>
      <c r="T298" s="57">
        <f>_xlfn.IFNA(VLOOKUP(B298,SLG!$Z$65:$AC$91,3,FALSE),"")</f>
        <v>391700</v>
      </c>
      <c r="U298" s="57" t="str">
        <f>_xlfn.IFNA(VLOOKUP(B298,SST!$Z$68:$AC$100,3,FALSE),"")</f>
        <v/>
      </c>
      <c r="V298" s="57" t="str">
        <f>_xlfn.IFNA(VLOOKUP(B298,'ASY168'!$AB$59:$AE$76,3,FALSE),"")</f>
        <v/>
      </c>
      <c r="W298" s="58" t="str">
        <f>_xlfn.IFNA(VLOOKUP(B298,HO!$Z$76:$AC$100,3,FALSE),"")</f>
        <v/>
      </c>
    </row>
    <row r="299" spans="2:23" s="46" customFormat="1" ht="27.6" outlineLevel="1">
      <c r="B299" s="67">
        <v>523511</v>
      </c>
      <c r="C299" s="68" t="s">
        <v>141</v>
      </c>
      <c r="D299" s="64">
        <f t="shared" si="23"/>
        <v>1378500</v>
      </c>
      <c r="E299" s="261" t="str">
        <f>_xlfn.IFNA(VLOOKUP(B299,MPT!$Z$68:$AC$99,3,FALSE),"")</f>
        <v/>
      </c>
      <c r="F299" s="261" t="str">
        <f>_xlfn.IFNA(VLOOKUP(B299,CHB!$Z$70:$AC$92,3,FALSE),"")</f>
        <v/>
      </c>
      <c r="G299" s="261" t="str">
        <f>_xlfn.IFNA(VLOOKUP(B299,SNK!$Z$70:$AC$103,3,FALSE),"")</f>
        <v/>
      </c>
      <c r="H299" s="261" t="str">
        <f>_xlfn.IFNA(VLOOKUP(B299,STR!$Z$68:$AC$97,3,FALSE),"")</f>
        <v/>
      </c>
      <c r="I299" s="261">
        <f>_xlfn.IFNA(VLOOKUP(B299,KPC!$AF$73:$AI$100,3,FALSE),"")</f>
        <v>1378500</v>
      </c>
      <c r="J299" s="261" t="str">
        <f>_xlfn.IFNA(VLOOKUP(B299,SNL!$Z$71:$AC$99,3,FALSE),"")</f>
        <v/>
      </c>
      <c r="K299" s="261" t="str">
        <f>_xlfn.IFNA(VLOOKUP(B299,PTR!$Z$69:$AC$101,3,FALSE),"")</f>
        <v/>
      </c>
      <c r="L299" s="261" t="str">
        <f>_xlfn.IFNA(VLOOKUP(B299,STG!$AA$75:$AD$105,3,FALSE),"")</f>
        <v/>
      </c>
      <c r="M299" s="261" t="str">
        <f>_xlfn.IFNA(VLOOKUP(B299,RTK!$Y$67:$AB$74,3,FALSE),"")</f>
        <v/>
      </c>
      <c r="N299" s="261" t="str">
        <f>_xlfn.IFNA(VLOOKUP(B299,BKV!$Y$69:$AB$101,3,FALSE),"")</f>
        <v/>
      </c>
      <c r="O299" s="261" t="str">
        <f>_xlfn.IFNA(VLOOKUP(B299,BLV!$Y$66:$AB$94,3,FALSE),"")</f>
        <v/>
      </c>
      <c r="P299" s="261" t="str">
        <f>_xlfn.IFNA(VLOOKUP(B299,'Khr168'!$Z$61:$AC$83,3,FALSE),"")</f>
        <v/>
      </c>
      <c r="Q299" s="261" t="str">
        <f>_xlfn.IFNA(VLOOKUP(B299,ASL!$AB$67:$AE$92,3,FALSE),"")</f>
        <v/>
      </c>
      <c r="R299" s="261" t="str">
        <f>_xlfn.IFNA(VLOOKUP(B299,'99cash'!$AC$60:$AF$77,3,FALSE),"")</f>
        <v/>
      </c>
      <c r="S299" s="261" t="str">
        <f>_xlfn.IFNA(VLOOKUP(B299,KTL!$Z$71:$AC$100,3,FALSE),"")</f>
        <v/>
      </c>
      <c r="T299" s="261" t="str">
        <f>_xlfn.IFNA(VLOOKUP(B299,SLG!$Z$65:$AC$91,3,FALSE),"")</f>
        <v/>
      </c>
      <c r="U299" s="261" t="str">
        <f>_xlfn.IFNA(VLOOKUP(B299,SST!$Z$68:$AC$100,3,FALSE),"")</f>
        <v/>
      </c>
      <c r="V299" s="261" t="str">
        <f>_xlfn.IFNA(VLOOKUP(B299,'ASY168'!$AB$59:$AE$76,3,FALSE),"")</f>
        <v/>
      </c>
      <c r="W299" s="262" t="str">
        <f>_xlfn.IFNA(VLOOKUP(B299,HO!$Z$76:$AC$100,3,FALSE),"")</f>
        <v/>
      </c>
    </row>
    <row r="300" spans="2:23" s="46" customFormat="1" ht="27.6" outlineLevel="2">
      <c r="B300" s="250">
        <v>523511103</v>
      </c>
      <c r="C300" s="68" t="s">
        <v>142</v>
      </c>
      <c r="D300" s="64">
        <f t="shared" si="23"/>
        <v>181000</v>
      </c>
      <c r="E300" s="57" t="str">
        <f>_xlfn.IFNA(VLOOKUP(B300,MPT!$Z$68:$AC$99,3,FALSE),"")</f>
        <v/>
      </c>
      <c r="F300" s="57" t="str">
        <f>_xlfn.IFNA(VLOOKUP(B300,CHB!$Z$70:$AC$92,3,FALSE),"")</f>
        <v/>
      </c>
      <c r="G300" s="57" t="str">
        <f>_xlfn.IFNA(VLOOKUP(B300,SNK!$Z$70:$AC$103,3,FALSE),"")</f>
        <v/>
      </c>
      <c r="H300" s="57" t="str">
        <f>_xlfn.IFNA(VLOOKUP(B300,STR!$Z$68:$AC$97,3,FALSE),"")</f>
        <v/>
      </c>
      <c r="I300" s="57">
        <f>_xlfn.IFNA(VLOOKUP(B300,KPC!$AF$73:$AI$100,3,FALSE),"")</f>
        <v>181000</v>
      </c>
      <c r="J300" s="57" t="str">
        <f>_xlfn.IFNA(VLOOKUP(B300,SNL!$Z$71:$AC$99,3,FALSE),"")</f>
        <v/>
      </c>
      <c r="K300" s="57" t="str">
        <f>_xlfn.IFNA(VLOOKUP(B300,PTR!$Z$69:$AC$101,3,FALSE),"")</f>
        <v/>
      </c>
      <c r="L300" s="57" t="str">
        <f>_xlfn.IFNA(VLOOKUP(B300,STG!$AA$75:$AD$105,3,FALSE),"")</f>
        <v/>
      </c>
      <c r="M300" s="57" t="str">
        <f>_xlfn.IFNA(VLOOKUP(B300,RTK!$Y$67:$AB$74,3,FALSE),"")</f>
        <v/>
      </c>
      <c r="N300" s="57" t="str">
        <f>_xlfn.IFNA(VLOOKUP(B300,BKV!$Y$69:$AB$101,3,FALSE),"")</f>
        <v/>
      </c>
      <c r="O300" s="57" t="str">
        <f>_xlfn.IFNA(VLOOKUP(B300,BLV!$Y$66:$AB$94,3,FALSE),"")</f>
        <v/>
      </c>
      <c r="P300" s="57" t="str">
        <f>_xlfn.IFNA(VLOOKUP(B300,'Khr168'!$Z$61:$AC$83,3,FALSE),"")</f>
        <v/>
      </c>
      <c r="Q300" s="57" t="str">
        <f>_xlfn.IFNA(VLOOKUP(B300,ASL!$AB$67:$AE$92,3,FALSE),"")</f>
        <v/>
      </c>
      <c r="R300" s="57" t="str">
        <f>_xlfn.IFNA(VLOOKUP(B300,'99cash'!$AC$60:$AF$77,3,FALSE),"")</f>
        <v/>
      </c>
      <c r="S300" s="57" t="str">
        <f>_xlfn.IFNA(VLOOKUP(B300,KTL!$Z$71:$AC$100,3,FALSE),"")</f>
        <v/>
      </c>
      <c r="T300" s="57" t="str">
        <f>_xlfn.IFNA(VLOOKUP(B300,SLG!$Z$65:$AC$91,3,FALSE),"")</f>
        <v/>
      </c>
      <c r="U300" s="57" t="str">
        <f>_xlfn.IFNA(VLOOKUP(B300,SST!$Z$68:$AC$100,3,FALSE),"")</f>
        <v/>
      </c>
      <c r="V300" s="57" t="str">
        <f>_xlfn.IFNA(VLOOKUP(B300,'ASY168'!$AB$59:$AE$76,3,FALSE),"")</f>
        <v/>
      </c>
      <c r="W300" s="58" t="str">
        <f>_xlfn.IFNA(VLOOKUP(B300,HO!$Z$76:$AC$100,3,FALSE),"")</f>
        <v/>
      </c>
    </row>
    <row r="301" spans="2:23" s="46" customFormat="1" ht="27.6" outlineLevel="1">
      <c r="B301" s="67">
        <v>522711103</v>
      </c>
      <c r="C301" s="68" t="s">
        <v>148</v>
      </c>
      <c r="D301" s="64">
        <f t="shared" si="23"/>
        <v>1505100</v>
      </c>
      <c r="E301" s="261" t="str">
        <f>_xlfn.IFNA(VLOOKUP(B301,MPT!$Z$68:$AC$99,3,FALSE),"")</f>
        <v/>
      </c>
      <c r="F301" s="261" t="str">
        <f>_xlfn.IFNA(VLOOKUP(B301,CHB!$Z$70:$AC$92,3,FALSE),"")</f>
        <v/>
      </c>
      <c r="G301" s="261" t="str">
        <f>_xlfn.IFNA(VLOOKUP(B301,SNK!$Z$70:$AC$103,3,FALSE),"")</f>
        <v/>
      </c>
      <c r="H301" s="261" t="str">
        <f>_xlfn.IFNA(VLOOKUP(B301,STR!$Z$68:$AC$97,3,FALSE),"")</f>
        <v/>
      </c>
      <c r="I301" s="261" t="str">
        <f>_xlfn.IFNA(VLOOKUP(B301,KPC!$AF$73:$AI$100,3,FALSE),"")</f>
        <v/>
      </c>
      <c r="J301" s="261">
        <f>_xlfn.IFNA(VLOOKUP(B301,SNL!$Z$71:$AC$99,3,FALSE),"")</f>
        <v>1505100</v>
      </c>
      <c r="K301" s="261" t="str">
        <f>_xlfn.IFNA(VLOOKUP(B301,PTR!$Z$69:$AC$101,3,FALSE),"")</f>
        <v/>
      </c>
      <c r="L301" s="261" t="str">
        <f>_xlfn.IFNA(VLOOKUP(B301,STG!$AA$75:$AD$105,3,FALSE),"")</f>
        <v/>
      </c>
      <c r="M301" s="261" t="str">
        <f>_xlfn.IFNA(VLOOKUP(B301,RTK!$Y$67:$AB$74,3,FALSE),"")</f>
        <v/>
      </c>
      <c r="N301" s="261" t="str">
        <f>_xlfn.IFNA(VLOOKUP(B301,BKV!$Y$69:$AB$101,3,FALSE),"")</f>
        <v/>
      </c>
      <c r="O301" s="261" t="str">
        <f>_xlfn.IFNA(VLOOKUP(B301,BLV!$Y$66:$AB$94,3,FALSE),"")</f>
        <v/>
      </c>
      <c r="P301" s="261" t="str">
        <f>_xlfn.IFNA(VLOOKUP(B301,'Khr168'!$Z$61:$AC$83,3,FALSE),"")</f>
        <v/>
      </c>
      <c r="Q301" s="261" t="str">
        <f>_xlfn.IFNA(VLOOKUP(B301,ASL!$AB$67:$AE$92,3,FALSE),"")</f>
        <v/>
      </c>
      <c r="R301" s="261" t="str">
        <f>_xlfn.IFNA(VLOOKUP(B301,'99cash'!$AC$60:$AF$77,3,FALSE),"")</f>
        <v/>
      </c>
      <c r="S301" s="261" t="str">
        <f>_xlfn.IFNA(VLOOKUP(B301,KTL!$Z$71:$AC$100,3,FALSE),"")</f>
        <v/>
      </c>
      <c r="T301" s="261" t="str">
        <f>_xlfn.IFNA(VLOOKUP(B301,SLG!$Z$65:$AC$91,3,FALSE),"")</f>
        <v/>
      </c>
      <c r="U301" s="261" t="str">
        <f>_xlfn.IFNA(VLOOKUP(B301,SST!$Z$68:$AC$100,3,FALSE),"")</f>
        <v/>
      </c>
      <c r="V301" s="261" t="str">
        <f>_xlfn.IFNA(VLOOKUP(B301,'ASY168'!$AB$59:$AE$76,3,FALSE),"")</f>
        <v/>
      </c>
      <c r="W301" s="262" t="str">
        <f>_xlfn.IFNA(VLOOKUP(B301,HO!$Z$76:$AC$100,3,FALSE),"")</f>
        <v/>
      </c>
    </row>
    <row r="302" spans="2:23" s="46" customFormat="1" ht="27.6" outlineLevel="2">
      <c r="B302" s="250">
        <v>522311101</v>
      </c>
      <c r="C302" s="68" t="s">
        <v>164</v>
      </c>
      <c r="D302" s="64">
        <f t="shared" si="23"/>
        <v>1494600</v>
      </c>
      <c r="E302" s="57" t="str">
        <f>_xlfn.IFNA(VLOOKUP(B302,MPT!$Z$68:$AC$99,3,FALSE),"")</f>
        <v/>
      </c>
      <c r="F302" s="57" t="str">
        <f>_xlfn.IFNA(VLOOKUP(B302,CHB!$Z$70:$AC$92,3,FALSE),"")</f>
        <v/>
      </c>
      <c r="G302" s="57" t="str">
        <f>_xlfn.IFNA(VLOOKUP(B302,SNK!$Z$70:$AC$103,3,FALSE),"")</f>
        <v/>
      </c>
      <c r="H302" s="57" t="str">
        <f>_xlfn.IFNA(VLOOKUP(B302,STR!$Z$68:$AC$97,3,FALSE),"")</f>
        <v/>
      </c>
      <c r="I302" s="57" t="str">
        <f>_xlfn.IFNA(VLOOKUP(B302,KPC!$AF$73:$AI$100,3,FALSE),"")</f>
        <v/>
      </c>
      <c r="J302" s="57" t="str">
        <f>_xlfn.IFNA(VLOOKUP(B302,SNL!$Z$71:$AC$99,3,FALSE),"")</f>
        <v/>
      </c>
      <c r="K302" s="57" t="str">
        <f>_xlfn.IFNA(VLOOKUP(B302,PTR!$Z$69:$AC$101,3,FALSE),"")</f>
        <v/>
      </c>
      <c r="L302" s="57" t="str">
        <f>_xlfn.IFNA(VLOOKUP(B302,STG!$AA$75:$AD$105,3,FALSE),"")</f>
        <v/>
      </c>
      <c r="M302" s="57" t="str">
        <f>_xlfn.IFNA(VLOOKUP(B302,RTK!$Y$67:$AB$74,3,FALSE),"")</f>
        <v/>
      </c>
      <c r="N302" s="57" t="str">
        <f>_xlfn.IFNA(VLOOKUP(B302,BKV!$Y$69:$AB$101,3,FALSE),"")</f>
        <v/>
      </c>
      <c r="O302" s="57" t="str">
        <f>_xlfn.IFNA(VLOOKUP(B302,BLV!$Y$66:$AB$94,3,FALSE),"")</f>
        <v/>
      </c>
      <c r="P302" s="57">
        <f>_xlfn.IFNA(VLOOKUP(B302,'Khr168'!$Z$61:$AC$83,3,FALSE),"")</f>
        <v>6800</v>
      </c>
      <c r="Q302" s="57" t="str">
        <f>_xlfn.IFNA(VLOOKUP(B302,ASL!$AB$67:$AE$92,3,FALSE),"")</f>
        <v/>
      </c>
      <c r="R302" s="57">
        <f>_xlfn.IFNA(VLOOKUP(B302,'99cash'!$AC$60:$AF$77,3,FALSE),"")</f>
        <v>277500</v>
      </c>
      <c r="S302" s="57">
        <f>_xlfn.IFNA(VLOOKUP(B302,KTL!$Z$71:$AC$100,3,FALSE),"")</f>
        <v>3600</v>
      </c>
      <c r="T302" s="57" t="str">
        <f>_xlfn.IFNA(VLOOKUP(B302,SLG!$Z$65:$AC$91,3,FALSE),"")</f>
        <v/>
      </c>
      <c r="U302" s="57">
        <f>_xlfn.IFNA(VLOOKUP(B302,SST!$Z$68:$AC$100,3,FALSE),"")</f>
        <v>1206700</v>
      </c>
      <c r="V302" s="57" t="str">
        <f>_xlfn.IFNA(VLOOKUP(B302,'ASY168'!$AB$59:$AE$76,3,FALSE),"")</f>
        <v/>
      </c>
      <c r="W302" s="58" t="str">
        <f>_xlfn.IFNA(VLOOKUP(B302,HO!$Z$76:$AC$100,3,FALSE),"")</f>
        <v/>
      </c>
    </row>
    <row r="303" spans="2:23" s="46" customFormat="1" outlineLevel="1">
      <c r="B303" s="67">
        <v>536512206</v>
      </c>
      <c r="C303" s="68" t="s">
        <v>149</v>
      </c>
      <c r="D303" s="64">
        <f t="shared" si="23"/>
        <v>8087800</v>
      </c>
      <c r="E303" s="261" t="str">
        <f>_xlfn.IFNA(VLOOKUP(B303,MPT!$Z$68:$AC$99,3,FALSE),"")</f>
        <v/>
      </c>
      <c r="F303" s="261">
        <f>_xlfn.IFNA(VLOOKUP(B303,CHB!$Z$70:$AC$92,3,FALSE),"")</f>
        <v>1200000</v>
      </c>
      <c r="G303" s="261" t="str">
        <f>_xlfn.IFNA(VLOOKUP(B303,SNK!$Z$70:$AC$103,3,FALSE),"")</f>
        <v/>
      </c>
      <c r="H303" s="261" t="str">
        <f>_xlfn.IFNA(VLOOKUP(B303,STR!$Z$68:$AC$97,3,FALSE),"")</f>
        <v/>
      </c>
      <c r="I303" s="261" t="str">
        <f>_xlfn.IFNA(VLOOKUP(B303,KPC!$AF$73:$AI$100,3,FALSE),"")</f>
        <v/>
      </c>
      <c r="J303" s="261">
        <f>_xlfn.IFNA(VLOOKUP(B303,SNL!$Z$71:$AC$99,3,FALSE),"")</f>
        <v>1266600</v>
      </c>
      <c r="K303" s="261">
        <f>_xlfn.IFNA(VLOOKUP(B303,PTR!$Z$69:$AC$101,3,FALSE),"")</f>
        <v>2327800</v>
      </c>
      <c r="L303" s="261" t="str">
        <f>_xlfn.IFNA(VLOOKUP(B303,STG!$AA$75:$AD$105,3,FALSE),"")</f>
        <v/>
      </c>
      <c r="M303" s="261" t="str">
        <f>_xlfn.IFNA(VLOOKUP(B303,RTK!$Y$67:$AB$74,3,FALSE),"")</f>
        <v/>
      </c>
      <c r="N303" s="261" t="str">
        <f>_xlfn.IFNA(VLOOKUP(B303,BKV!$Y$69:$AB$101,3,FALSE),"")</f>
        <v/>
      </c>
      <c r="O303" s="261">
        <f>_xlfn.IFNA(VLOOKUP(B303,BLV!$Y$66:$AB$94,3,FALSE),"")</f>
        <v>1213400</v>
      </c>
      <c r="P303" s="261" t="str">
        <f>_xlfn.IFNA(VLOOKUP(B303,'Khr168'!$Z$61:$AC$83,3,FALSE),"")</f>
        <v/>
      </c>
      <c r="Q303" s="261" t="str">
        <f>_xlfn.IFNA(VLOOKUP(B303,ASL!$AB$67:$AE$92,3,FALSE),"")</f>
        <v/>
      </c>
      <c r="R303" s="261" t="str">
        <f>_xlfn.IFNA(VLOOKUP(B303,'99cash'!$AC$60:$AF$77,3,FALSE),"")</f>
        <v/>
      </c>
      <c r="S303" s="261" t="str">
        <f>_xlfn.IFNA(VLOOKUP(B303,KTL!$Z$71:$AC$100,3,FALSE),"")</f>
        <v/>
      </c>
      <c r="T303" s="261" t="str">
        <f>_xlfn.IFNA(VLOOKUP(B303,SLG!$Z$65:$AC$91,3,FALSE),"")</f>
        <v/>
      </c>
      <c r="U303" s="261" t="str">
        <f>_xlfn.IFNA(VLOOKUP(B303,SST!$Z$68:$AC$100,3,FALSE),"")</f>
        <v/>
      </c>
      <c r="V303" s="261" t="str">
        <f>_xlfn.IFNA(VLOOKUP(B303,'ASY168'!$AB$59:$AE$76,3,FALSE),"")</f>
        <v/>
      </c>
      <c r="W303" s="262">
        <f>_xlfn.IFNA(VLOOKUP(B303,HO!$Z$76:$AC$100,3,FALSE),"")</f>
        <v>2080000</v>
      </c>
    </row>
    <row r="304" spans="2:23" s="46" customFormat="1" outlineLevel="2">
      <c r="B304" s="250">
        <v>531111107</v>
      </c>
      <c r="C304" s="68" t="s">
        <v>176</v>
      </c>
      <c r="D304" s="64">
        <f t="shared" si="23"/>
        <v>32596700</v>
      </c>
      <c r="E304" s="57" t="str">
        <f>_xlfn.IFNA(VLOOKUP(B304,MPT!$Z$68:$AC$99,3,FALSE),"")</f>
        <v/>
      </c>
      <c r="F304" s="57" t="str">
        <f>_xlfn.IFNA(VLOOKUP(B304,CHB!$Z$70:$AC$92,3,FALSE),"")</f>
        <v/>
      </c>
      <c r="G304" s="57">
        <f>_xlfn.IFNA(VLOOKUP(B304,SNK!$Z$70:$AC$103,3,FALSE),"")</f>
        <v>2968000</v>
      </c>
      <c r="H304" s="57">
        <f>_xlfn.IFNA(VLOOKUP(B304,STR!$Z$68:$AC$97,3,FALSE),"")</f>
        <v>2540000</v>
      </c>
      <c r="I304" s="57">
        <f>_xlfn.IFNA(VLOOKUP(B304,KPC!$AF$73:$AI$100,3,FALSE),"")</f>
        <v>1341000</v>
      </c>
      <c r="J304" s="57">
        <f>_xlfn.IFNA(VLOOKUP(B304,SNL!$Z$71:$AC$99,3,FALSE),"")</f>
        <v>2123000</v>
      </c>
      <c r="K304" s="57">
        <f>_xlfn.IFNA(VLOOKUP(B304,PTR!$Z$69:$AC$101,3,FALSE),"")</f>
        <v>1210000</v>
      </c>
      <c r="L304" s="57">
        <f>_xlfn.IFNA(VLOOKUP(B304,STG!$AA$75:$AD$105,3,FALSE),"")</f>
        <v>585000</v>
      </c>
      <c r="M304" s="57" t="str">
        <f>_xlfn.IFNA(VLOOKUP(B304,RTK!$Y$67:$AB$74,3,FALSE),"")</f>
        <v/>
      </c>
      <c r="N304" s="57">
        <f>_xlfn.IFNA(VLOOKUP(B304,BKV!$Y$69:$AB$101,3,FALSE),"")</f>
        <v>1130000</v>
      </c>
      <c r="O304" s="57">
        <f>_xlfn.IFNA(VLOOKUP(B304,BLV!$Y$66:$AB$94,3,FALSE),"")</f>
        <v>60000</v>
      </c>
      <c r="P304" s="57" t="str">
        <f>_xlfn.IFNA(VLOOKUP(B304,'Khr168'!$Z$61:$AC$83,3,FALSE),"")</f>
        <v/>
      </c>
      <c r="Q304" s="57" t="str">
        <f>_xlfn.IFNA(VLOOKUP(B304,ASL!$AB$67:$AE$92,3,FALSE),"")</f>
        <v/>
      </c>
      <c r="R304" s="57" t="str">
        <f>_xlfn.IFNA(VLOOKUP(B304,'99cash'!$AC$60:$AF$77,3,FALSE),"")</f>
        <v/>
      </c>
      <c r="S304" s="57">
        <f>_xlfn.IFNA(VLOOKUP(B304,KTL!$Z$71:$AC$100,3,FALSE),"")</f>
        <v>2510000</v>
      </c>
      <c r="T304" s="57" t="str">
        <f>_xlfn.IFNA(VLOOKUP(B304,SLG!$Z$65:$AC$91,3,FALSE),"")</f>
        <v/>
      </c>
      <c r="U304" s="57">
        <f>_xlfn.IFNA(VLOOKUP(B304,SST!$Z$68:$AC$100,3,FALSE),"")</f>
        <v>892500</v>
      </c>
      <c r="V304" s="57">
        <f>_xlfn.IFNA(VLOOKUP(B304,'ASY168'!$AB$59:$AE$76,3,FALSE),"")</f>
        <v>17237200</v>
      </c>
      <c r="W304" s="58" t="str">
        <f>_xlfn.IFNA(VLOOKUP(B304,HO!$Z$76:$AC$100,3,FALSE),"")</f>
        <v/>
      </c>
    </row>
    <row r="305" spans="2:25" s="46" customFormat="1" outlineLevel="1">
      <c r="B305" s="67">
        <v>536913</v>
      </c>
      <c r="C305" s="68" t="s">
        <v>101</v>
      </c>
      <c r="D305" s="64">
        <f t="shared" si="23"/>
        <v>9196400</v>
      </c>
      <c r="E305" s="261" t="str">
        <f>_xlfn.IFNA(VLOOKUP(B305,MPT!$Z$68:$AC$99,3,FALSE),"")</f>
        <v/>
      </c>
      <c r="F305" s="261" t="str">
        <f>_xlfn.IFNA(VLOOKUP(B305,CHB!$Z$70:$AC$92,3,FALSE),"")</f>
        <v/>
      </c>
      <c r="G305" s="261" t="str">
        <f>_xlfn.IFNA(VLOOKUP(B305,SNK!$Z$70:$AC$103,3,FALSE),"")</f>
        <v/>
      </c>
      <c r="H305" s="261" t="str">
        <f>_xlfn.IFNA(VLOOKUP(B305,STR!$Z$68:$AC$97,3,FALSE),"")</f>
        <v/>
      </c>
      <c r="I305" s="261" t="str">
        <f>_xlfn.IFNA(VLOOKUP(B305,KPC!$AF$73:$AI$100,3,FALSE),"")</f>
        <v/>
      </c>
      <c r="J305" s="261" t="str">
        <f>_xlfn.IFNA(VLOOKUP(B305,SNL!$Z$71:$AC$99,3,FALSE),"")</f>
        <v/>
      </c>
      <c r="K305" s="261" t="str">
        <f>_xlfn.IFNA(VLOOKUP(B305,PTR!$Z$69:$AC$101,3,FALSE),"")</f>
        <v/>
      </c>
      <c r="L305" s="261" t="str">
        <f>_xlfn.IFNA(VLOOKUP(B305,STG!$AA$75:$AD$105,3,FALSE),"")</f>
        <v/>
      </c>
      <c r="M305" s="261" t="str">
        <f>_xlfn.IFNA(VLOOKUP(B305,RTK!$Y$67:$AB$74,3,FALSE),"")</f>
        <v/>
      </c>
      <c r="N305" s="261" t="str">
        <f>_xlfn.IFNA(VLOOKUP(B305,BKV!$Y$69:$AB$101,3,FALSE),"")</f>
        <v/>
      </c>
      <c r="O305" s="261" t="str">
        <f>_xlfn.IFNA(VLOOKUP(B305,BLV!$Y$66:$AB$94,3,FALSE),"")</f>
        <v/>
      </c>
      <c r="P305" s="261" t="str">
        <f>_xlfn.IFNA(VLOOKUP(B305,'Khr168'!$Z$61:$AC$83,3,FALSE),"")</f>
        <v/>
      </c>
      <c r="Q305" s="261" t="str">
        <f>_xlfn.IFNA(VLOOKUP(B305,ASL!$AB$67:$AE$92,3,FALSE),"")</f>
        <v/>
      </c>
      <c r="R305" s="261" t="str">
        <f>_xlfn.IFNA(VLOOKUP(B305,'99cash'!$AC$60:$AF$77,3,FALSE),"")</f>
        <v/>
      </c>
      <c r="S305" s="261" t="str">
        <f>_xlfn.IFNA(VLOOKUP(B305,KTL!$Z$71:$AC$100,3,FALSE),"")</f>
        <v/>
      </c>
      <c r="T305" s="261" t="str">
        <f>_xlfn.IFNA(VLOOKUP(B305,SLG!$Z$65:$AC$91,3,FALSE),"")</f>
        <v/>
      </c>
      <c r="U305" s="261" t="str">
        <f>_xlfn.IFNA(VLOOKUP(B305,SST!$Z$68:$AC$100,3,FALSE),"")</f>
        <v/>
      </c>
      <c r="V305" s="261" t="str">
        <f>_xlfn.IFNA(VLOOKUP(B305,'ASY168'!$AB$59:$AE$76,3,FALSE),"")</f>
        <v/>
      </c>
      <c r="W305" s="262">
        <f>_xlfn.IFNA(VLOOKUP(B305,HO!$Z$76:$AC$100,3,FALSE),"")</f>
        <v>9196400</v>
      </c>
    </row>
    <row r="306" spans="2:25" s="46" customFormat="1" outlineLevel="2">
      <c r="B306" s="250">
        <v>536911</v>
      </c>
      <c r="C306" s="68" t="s">
        <v>100</v>
      </c>
      <c r="D306" s="64">
        <f t="shared" si="23"/>
        <v>802200</v>
      </c>
      <c r="E306" s="57" t="str">
        <f>_xlfn.IFNA(VLOOKUP(B306,MPT!$Z$68:$AC$99,3,FALSE),"")</f>
        <v/>
      </c>
      <c r="F306" s="57" t="str">
        <f>_xlfn.IFNA(VLOOKUP(B306,CHB!$Z$70:$AC$92,3,FALSE),"")</f>
        <v/>
      </c>
      <c r="G306" s="57" t="str">
        <f>_xlfn.IFNA(VLOOKUP(B306,SNK!$Z$70:$AC$103,3,FALSE),"")</f>
        <v/>
      </c>
      <c r="H306" s="57" t="str">
        <f>_xlfn.IFNA(VLOOKUP(B306,STR!$Z$68:$AC$97,3,FALSE),"")</f>
        <v/>
      </c>
      <c r="I306" s="57" t="str">
        <f>_xlfn.IFNA(VLOOKUP(B306,KPC!$AF$73:$AI$100,3,FALSE),"")</f>
        <v/>
      </c>
      <c r="J306" s="57">
        <f>_xlfn.IFNA(VLOOKUP(B306,SNL!$Z$71:$AC$99,3,FALSE),"")</f>
        <v>600000</v>
      </c>
      <c r="K306" s="57">
        <f>_xlfn.IFNA(VLOOKUP(B306,PTR!$Z$69:$AC$101,3,FALSE),"")</f>
        <v>24500</v>
      </c>
      <c r="L306" s="57" t="str">
        <f>_xlfn.IFNA(VLOOKUP(B306,STG!$AA$75:$AD$105,3,FALSE),"")</f>
        <v/>
      </c>
      <c r="M306" s="57" t="str">
        <f>_xlfn.IFNA(VLOOKUP(B306,RTK!$Y$67:$AB$74,3,FALSE),"")</f>
        <v/>
      </c>
      <c r="N306" s="57">
        <f>_xlfn.IFNA(VLOOKUP(B306,BKV!$Y$69:$AB$101,3,FALSE),"")</f>
        <v>21200</v>
      </c>
      <c r="O306" s="57">
        <f>_xlfn.IFNA(VLOOKUP(B306,BLV!$Y$66:$AB$94,3,FALSE),"")</f>
        <v>13400</v>
      </c>
      <c r="P306" s="57" t="str">
        <f>_xlfn.IFNA(VLOOKUP(B306,'Khr168'!$Z$61:$AC$83,3,FALSE),"")</f>
        <v/>
      </c>
      <c r="Q306" s="57" t="str">
        <f>_xlfn.IFNA(VLOOKUP(B306,ASL!$AB$67:$AE$92,3,FALSE),"")</f>
        <v/>
      </c>
      <c r="R306" s="57">
        <f>_xlfn.IFNA(VLOOKUP(B306,'99cash'!$AC$60:$AF$77,3,FALSE),"")</f>
        <v>22300</v>
      </c>
      <c r="S306" s="57" t="str">
        <f>_xlfn.IFNA(VLOOKUP(B306,KTL!$Z$71:$AC$100,3,FALSE),"")</f>
        <v/>
      </c>
      <c r="T306" s="57" t="str">
        <f>_xlfn.IFNA(VLOOKUP(B306,SLG!$Z$65:$AC$91,3,FALSE),"")</f>
        <v/>
      </c>
      <c r="U306" s="57">
        <f>_xlfn.IFNA(VLOOKUP(B306,SST!$Z$68:$AC$100,3,FALSE),"")</f>
        <v>5700</v>
      </c>
      <c r="V306" s="57" t="str">
        <f>_xlfn.IFNA(VLOOKUP(B306,'ASY168'!$AB$59:$AE$76,3,FALSE),"")</f>
        <v/>
      </c>
      <c r="W306" s="58">
        <f>_xlfn.IFNA(VLOOKUP(B306,HO!$Z$76:$AC$100,3,FALSE),"")</f>
        <v>115100</v>
      </c>
    </row>
    <row r="307" spans="2:25" s="46" customFormat="1" outlineLevel="1">
      <c r="B307" s="67">
        <v>536221</v>
      </c>
      <c r="C307" s="68" t="s">
        <v>172</v>
      </c>
      <c r="D307" s="64">
        <f t="shared" si="23"/>
        <v>50</v>
      </c>
      <c r="E307" s="261">
        <f>_xlfn.IFNA(VLOOKUP(B307,MPT!$Z$68:$AC$99,3,FALSE),"")</f>
        <v>50</v>
      </c>
      <c r="F307" s="261" t="str">
        <f>_xlfn.IFNA(VLOOKUP(B307,CHB!$Z$70:$AC$92,3,FALSE),"")</f>
        <v/>
      </c>
      <c r="G307" s="261" t="str">
        <f>_xlfn.IFNA(VLOOKUP(B307,SNK!$Z$70:$AC$103,3,FALSE),"")</f>
        <v/>
      </c>
      <c r="H307" s="261" t="str">
        <f>_xlfn.IFNA(VLOOKUP(B307,STR!$Z$68:$AC$97,3,FALSE),"")</f>
        <v/>
      </c>
      <c r="I307" s="261" t="str">
        <f>_xlfn.IFNA(VLOOKUP(B307,KPC!$AF$73:$AI$100,3,FALSE),"")</f>
        <v/>
      </c>
      <c r="J307" s="261" t="str">
        <f>_xlfn.IFNA(VLOOKUP(B307,SNL!$Z$71:$AC$99,3,FALSE),"")</f>
        <v/>
      </c>
      <c r="K307" s="261" t="str">
        <f>_xlfn.IFNA(VLOOKUP(B307,PTR!$Z$69:$AC$101,3,FALSE),"")</f>
        <v/>
      </c>
      <c r="L307" s="261" t="str">
        <f>_xlfn.IFNA(VLOOKUP(B307,STG!$AA$75:$AD$105,3,FALSE),"")</f>
        <v/>
      </c>
      <c r="M307" s="261" t="str">
        <f>_xlfn.IFNA(VLOOKUP(B307,RTK!$Y$67:$AB$74,3,FALSE),"")</f>
        <v/>
      </c>
      <c r="N307" s="261" t="str">
        <f>_xlfn.IFNA(VLOOKUP(B307,BKV!$Y$69:$AB$101,3,FALSE),"")</f>
        <v/>
      </c>
      <c r="O307" s="261" t="str">
        <f>_xlfn.IFNA(VLOOKUP(B307,BLV!$Y$66:$AB$94,3,FALSE),"")</f>
        <v/>
      </c>
      <c r="P307" s="261" t="str">
        <f>_xlfn.IFNA(VLOOKUP(B307,'Khr168'!$Z$61:$AC$83,3,FALSE),"")</f>
        <v/>
      </c>
      <c r="Q307" s="261" t="str">
        <f>_xlfn.IFNA(VLOOKUP(B307,ASL!$AB$67:$AE$92,3,FALSE),"")</f>
        <v/>
      </c>
      <c r="R307" s="261" t="str">
        <f>_xlfn.IFNA(VLOOKUP(B307,'99cash'!$AC$60:$AF$77,3,FALSE),"")</f>
        <v/>
      </c>
      <c r="S307" s="261" t="str">
        <f>_xlfn.IFNA(VLOOKUP(B307,KTL!$Z$71:$AC$100,3,FALSE),"")</f>
        <v/>
      </c>
      <c r="T307" s="261" t="str">
        <f>_xlfn.IFNA(VLOOKUP(B307,SLG!$Z$65:$AC$91,3,FALSE),"")</f>
        <v/>
      </c>
      <c r="U307" s="261" t="str">
        <f>_xlfn.IFNA(VLOOKUP(B307,SST!$Z$68:$AC$100,3,FALSE),"")</f>
        <v/>
      </c>
      <c r="V307" s="261" t="str">
        <f>_xlfn.IFNA(VLOOKUP(B307,'ASY168'!$AB$59:$AE$76,3,FALSE),"")</f>
        <v/>
      </c>
      <c r="W307" s="262" t="str">
        <f>_xlfn.IFNA(VLOOKUP(B307,HO!$Z$76:$AC$100,3,FALSE),"")</f>
        <v/>
      </c>
    </row>
    <row r="308" spans="2:25" s="46" customFormat="1" ht="14.4" outlineLevel="2" thickBot="1">
      <c r="B308" s="250">
        <v>531111106</v>
      </c>
      <c r="C308" s="68" t="s">
        <v>305</v>
      </c>
      <c r="D308" s="64">
        <f t="shared" si="23"/>
        <v>41200</v>
      </c>
      <c r="E308" s="57" t="str">
        <f>_xlfn.IFNA(VLOOKUP(B308,MPT!$Z$68:$AC$99,3,FALSE),"")</f>
        <v/>
      </c>
      <c r="F308" s="57" t="str">
        <f>_xlfn.IFNA(VLOOKUP(B308,CHB!$Z$70:$AC$92,3,FALSE),"")</f>
        <v/>
      </c>
      <c r="G308" s="57" t="str">
        <f>_xlfn.IFNA(VLOOKUP(B308,SNK!$Z$70:$AC$103,3,FALSE),"")</f>
        <v/>
      </c>
      <c r="H308" s="57" t="str">
        <f>_xlfn.IFNA(VLOOKUP(B308,STR!$Z$68:$AC$97,3,FALSE),"")</f>
        <v/>
      </c>
      <c r="I308" s="57" t="str">
        <f>_xlfn.IFNA(VLOOKUP(B308,KPC!$AF$73:$AI$100,3,FALSE),"")</f>
        <v/>
      </c>
      <c r="J308" s="57" t="str">
        <f>_xlfn.IFNA(VLOOKUP(B308,SNL!$Z$71:$AC$99,3,FALSE),"")</f>
        <v/>
      </c>
      <c r="K308" s="57" t="str">
        <f>_xlfn.IFNA(VLOOKUP(B308,PTR!$Z$69:$AC$101,3,FALSE),"")</f>
        <v/>
      </c>
      <c r="L308" s="57" t="str">
        <f>_xlfn.IFNA(VLOOKUP(B308,STG!$AA$75:$AD$105,3,FALSE),"")</f>
        <v/>
      </c>
      <c r="M308" s="57" t="str">
        <f>_xlfn.IFNA(VLOOKUP(B308,RTK!$Y$67:$AB$74,3,FALSE),"")</f>
        <v/>
      </c>
      <c r="N308" s="57" t="str">
        <f>_xlfn.IFNA(VLOOKUP(B308,BKV!$Y$69:$AB$101,3,FALSE),"")</f>
        <v/>
      </c>
      <c r="O308" s="57" t="str">
        <f>_xlfn.IFNA(VLOOKUP(B308,BLV!$Y$66:$AB$94,3,FALSE),"")</f>
        <v/>
      </c>
      <c r="P308" s="57" t="str">
        <f>_xlfn.IFNA(VLOOKUP(B308,'Khr168'!$Z$61:$AC$83,3,FALSE),"")</f>
        <v/>
      </c>
      <c r="Q308" s="57" t="str">
        <f>_xlfn.IFNA(VLOOKUP(B308,ASL!$AB$67:$AE$92,3,FALSE),"")</f>
        <v/>
      </c>
      <c r="R308" s="57" t="str">
        <f>_xlfn.IFNA(VLOOKUP(B308,'99cash'!$AC$60:$AF$77,3,FALSE),"")</f>
        <v/>
      </c>
      <c r="S308" s="57" t="str">
        <f>_xlfn.IFNA(VLOOKUP(B308,KTL!$Z$71:$AC$100,3,FALSE),"")</f>
        <v/>
      </c>
      <c r="T308" s="57">
        <f>_xlfn.IFNA(VLOOKUP(B308,SLG!$Z$65:$AC$91,3,FALSE),"")</f>
        <v>41200</v>
      </c>
      <c r="U308" s="57" t="str">
        <f>_xlfn.IFNA(VLOOKUP(B308,SST!$Z$68:$AC$100,3,FALSE),"")</f>
        <v/>
      </c>
      <c r="V308" s="57" t="str">
        <f>_xlfn.IFNA(VLOOKUP(B308,'ASY168'!$AB$59:$AE$76,3,FALSE),"")</f>
        <v/>
      </c>
      <c r="W308" s="58" t="str">
        <f>_xlfn.IFNA(VLOOKUP(B308,HO!$Z$76:$AC$100,3,FALSE),"")</f>
        <v/>
      </c>
    </row>
    <row r="309" spans="2:25" s="46" customFormat="1" ht="14.4" thickBot="1">
      <c r="B309" s="545" t="s">
        <v>103</v>
      </c>
      <c r="C309" s="546"/>
      <c r="D309" s="209">
        <f>SUM(D293:D308)</f>
        <v>295617050</v>
      </c>
      <c r="E309" s="209">
        <f>SUM(E293:E308)</f>
        <v>3831050</v>
      </c>
      <c r="F309" s="209">
        <f t="shared" ref="F309:W309" si="24">SUM(F293:F308)</f>
        <v>8186700</v>
      </c>
      <c r="G309" s="209">
        <f t="shared" si="24"/>
        <v>17573900</v>
      </c>
      <c r="H309" s="209">
        <f t="shared" si="24"/>
        <v>24407900</v>
      </c>
      <c r="I309" s="209">
        <f t="shared" si="24"/>
        <v>22921000</v>
      </c>
      <c r="J309" s="209">
        <f t="shared" si="24"/>
        <v>24459400</v>
      </c>
      <c r="K309" s="209">
        <f t="shared" si="24"/>
        <v>25217000</v>
      </c>
      <c r="L309" s="209">
        <f t="shared" si="24"/>
        <v>14032600</v>
      </c>
      <c r="M309" s="209">
        <f t="shared" si="24"/>
        <v>100</v>
      </c>
      <c r="N309" s="209">
        <f t="shared" si="24"/>
        <v>22912900</v>
      </c>
      <c r="O309" s="209">
        <f t="shared" si="24"/>
        <v>19487600</v>
      </c>
      <c r="P309" s="209">
        <f t="shared" si="24"/>
        <v>12386800</v>
      </c>
      <c r="Q309" s="209">
        <f t="shared" si="24"/>
        <v>19314700</v>
      </c>
      <c r="R309" s="209">
        <f t="shared" si="24"/>
        <v>4440000</v>
      </c>
      <c r="S309" s="209">
        <f t="shared" si="24"/>
        <v>17104300</v>
      </c>
      <c r="T309" s="209">
        <f t="shared" si="24"/>
        <v>6124200</v>
      </c>
      <c r="U309" s="209">
        <f t="shared" si="24"/>
        <v>24546100</v>
      </c>
      <c r="V309" s="209">
        <f t="shared" si="24"/>
        <v>17237900</v>
      </c>
      <c r="W309" s="210">
        <f t="shared" si="24"/>
        <v>11432900</v>
      </c>
      <c r="Y309" s="242" t="e">
        <f>#REF!</f>
        <v>#REF!</v>
      </c>
    </row>
    <row r="310" spans="2:25" s="46" customFormat="1" outlineLevel="2">
      <c r="B310" s="249">
        <v>632321</v>
      </c>
      <c r="C310" s="202" t="s">
        <v>111</v>
      </c>
      <c r="D310" s="203">
        <f t="shared" ref="D310:D363" si="25">SUM(E310:W310)</f>
        <v>178611</v>
      </c>
      <c r="E310" s="245" t="str">
        <f>_xlfn.IFNA(VLOOKUP(B310,MPT!$Z$68:$AC$99,3,FALSE),"")</f>
        <v/>
      </c>
      <c r="F310" s="245">
        <f>_xlfn.IFNA(VLOOKUP(B310,CHB!$Z$70:$AC$92,3,FALSE),"")</f>
        <v>29722</v>
      </c>
      <c r="G310" s="245">
        <f>_xlfn.IFNA(VLOOKUP(B310,SNK!$Z$70:$AC$103,3,FALSE),"")</f>
        <v>55556</v>
      </c>
      <c r="H310" s="245" t="str">
        <f>_xlfn.IFNA(VLOOKUP(B310,STR!$Z$68:$AC$97,3,FALSE),"")</f>
        <v/>
      </c>
      <c r="I310" s="245" t="str">
        <f>_xlfn.IFNA(VLOOKUP(B310,KPC!$AF$73:$AI$100,3,FALSE),"")</f>
        <v/>
      </c>
      <c r="J310" s="245" t="str">
        <f>_xlfn.IFNA(VLOOKUP(B310,SNL!$Z$71:$AC$99,3,FALSE),"")</f>
        <v/>
      </c>
      <c r="K310" s="245" t="str">
        <f>_xlfn.IFNA(VLOOKUP(B310,PTR!$Z$69:$AC$101,3,FALSE),"")</f>
        <v/>
      </c>
      <c r="L310" s="245" t="str">
        <f>_xlfn.IFNA(VLOOKUP(B310,STG!$AA$75:$AD$105,3,FALSE),"")</f>
        <v/>
      </c>
      <c r="M310" s="245" t="str">
        <f>_xlfn.IFNA(VLOOKUP(B310,RTK!$Y$67:$AB$74,3,FALSE),"")</f>
        <v/>
      </c>
      <c r="N310" s="245" t="str">
        <f>_xlfn.IFNA(VLOOKUP(B310,BKV!$Y$69:$AB$101,3,FALSE),"")</f>
        <v/>
      </c>
      <c r="O310" s="245" t="str">
        <f>_xlfn.IFNA(VLOOKUP(B310,BLV!$Y$66:$AB$94,3,FALSE),"")</f>
        <v/>
      </c>
      <c r="P310" s="245" t="str">
        <f>_xlfn.IFNA(VLOOKUP(B310,'Khr168'!$Z$61:$AC$83,3,FALSE),"")</f>
        <v/>
      </c>
      <c r="Q310" s="245" t="str">
        <f>_xlfn.IFNA(VLOOKUP(B310,ASL!$AB$67:$AE$92,3,FALSE),"")</f>
        <v/>
      </c>
      <c r="R310" s="245" t="str">
        <f>_xlfn.IFNA(VLOOKUP(B310,'99cash'!$AC$60:$AF$77,3,FALSE),"")</f>
        <v/>
      </c>
      <c r="S310" s="245" t="str">
        <f>_xlfn.IFNA(VLOOKUP(B310,KTL!$Z$71:$AC$100,3,FALSE),"")</f>
        <v/>
      </c>
      <c r="T310" s="245" t="str">
        <f>_xlfn.IFNA(VLOOKUP(B310,SLG!$Z$65:$AC$91,3,FALSE),"")</f>
        <v/>
      </c>
      <c r="U310" s="245" t="str">
        <f>_xlfn.IFNA(VLOOKUP(B310,SST!$Z$68:$AC$100,3,FALSE),"")</f>
        <v/>
      </c>
      <c r="V310" s="245" t="str">
        <f>_xlfn.IFNA(VLOOKUP(B310,'ASY168'!$AB$59:$AE$76,3,FALSE),"")</f>
        <v/>
      </c>
      <c r="W310" s="246">
        <f>_xlfn.IFNA(VLOOKUP(B310,HO!$Z$76:$AC$100,3,FALSE),"")</f>
        <v>93333</v>
      </c>
    </row>
    <row r="311" spans="2:25" s="46" customFormat="1" outlineLevel="2">
      <c r="B311" s="250">
        <v>642111</v>
      </c>
      <c r="C311" s="68" t="s">
        <v>145</v>
      </c>
      <c r="D311" s="64">
        <f t="shared" si="25"/>
        <v>0</v>
      </c>
      <c r="E311" s="57" t="str">
        <f>_xlfn.IFNA(VLOOKUP(B311,MPT!$Z$68:$AC$99,3,FALSE),"")</f>
        <v/>
      </c>
      <c r="F311" s="57" t="str">
        <f>_xlfn.IFNA(VLOOKUP(B311,CHB!$Z$70:$AC$92,3,FALSE),"")</f>
        <v/>
      </c>
      <c r="G311" s="57" t="str">
        <f>_xlfn.IFNA(VLOOKUP(B311,SNK!$Z$70:$AC$103,3,FALSE),"")</f>
        <v/>
      </c>
      <c r="H311" s="57" t="str">
        <f>_xlfn.IFNA(VLOOKUP(B311,STR!$Z$68:$AC$97,3,FALSE),"")</f>
        <v/>
      </c>
      <c r="I311" s="57" t="str">
        <f>_xlfn.IFNA(VLOOKUP(B311,KPC!$AF$73:$AI$100,3,FALSE),"")</f>
        <v/>
      </c>
      <c r="J311" s="57" t="str">
        <f>_xlfn.IFNA(VLOOKUP(B311,SNL!$Z$71:$AC$99,3,FALSE),"")</f>
        <v/>
      </c>
      <c r="K311" s="57" t="str">
        <f>_xlfn.IFNA(VLOOKUP(B311,PTR!$Z$69:$AC$101,3,FALSE),"")</f>
        <v/>
      </c>
      <c r="L311" s="57" t="str">
        <f>_xlfn.IFNA(VLOOKUP(B311,STG!$AA$75:$AD$105,3,FALSE),"")</f>
        <v/>
      </c>
      <c r="M311" s="57" t="str">
        <f>_xlfn.IFNA(VLOOKUP(B311,RTK!$Y$67:$AB$74,3,FALSE),"")</f>
        <v/>
      </c>
      <c r="N311" s="57" t="str">
        <f>_xlfn.IFNA(VLOOKUP(B311,BKV!$Y$69:$AB$101,3,FALSE),"")</f>
        <v/>
      </c>
      <c r="O311" s="57" t="str">
        <f>_xlfn.IFNA(VLOOKUP(B311,BLV!$Y$66:$AB$94,3,FALSE),"")</f>
        <v/>
      </c>
      <c r="P311" s="57" t="str">
        <f>_xlfn.IFNA(VLOOKUP(B311,'Khr168'!$Z$61:$AC$83,3,FALSE),"")</f>
        <v/>
      </c>
      <c r="Q311" s="57" t="str">
        <f>_xlfn.IFNA(VLOOKUP(B311,ASL!$AB$67:$AE$92,3,FALSE),"")</f>
        <v/>
      </c>
      <c r="R311" s="57" t="str">
        <f>_xlfn.IFNA(VLOOKUP(B311,'99cash'!$AC$60:$AF$77,3,FALSE),"")</f>
        <v/>
      </c>
      <c r="S311" s="57" t="str">
        <f>_xlfn.IFNA(VLOOKUP(B311,KTL!$Z$71:$AC$100,3,FALSE),"")</f>
        <v/>
      </c>
      <c r="T311" s="57" t="str">
        <f>_xlfn.IFNA(VLOOKUP(B311,SLG!$Z$65:$AC$91,3,FALSE),"")</f>
        <v/>
      </c>
      <c r="U311" s="57" t="str">
        <f>_xlfn.IFNA(VLOOKUP(B311,SST!$Z$68:$AC$100,3,FALSE),"")</f>
        <v/>
      </c>
      <c r="V311" s="57" t="str">
        <f>_xlfn.IFNA(VLOOKUP(B311,'ASY168'!$AB$59:$AE$76,3,FALSE),"")</f>
        <v/>
      </c>
      <c r="W311" s="58" t="str">
        <f>_xlfn.IFNA(VLOOKUP(B311,HO!$Z$76:$AC$100,3,FALSE),"")</f>
        <v/>
      </c>
    </row>
    <row r="312" spans="2:25" s="46" customFormat="1" outlineLevel="2">
      <c r="B312" s="250">
        <v>636211103</v>
      </c>
      <c r="C312" s="68" t="s">
        <v>122</v>
      </c>
      <c r="D312" s="64">
        <f t="shared" si="25"/>
        <v>1024195</v>
      </c>
      <c r="E312" s="261">
        <f>_xlfn.IFNA(VLOOKUP(B312,MPT!$Z$68:$AC$99,3,FALSE),"")</f>
        <v>60000</v>
      </c>
      <c r="F312" s="261" t="str">
        <f>_xlfn.IFNA(VLOOKUP(B312,CHB!$Z$70:$AC$92,3,FALSE),"")</f>
        <v/>
      </c>
      <c r="G312" s="261">
        <f>_xlfn.IFNA(VLOOKUP(B312,SNK!$Z$70:$AC$103,3,FALSE),"")</f>
        <v>60000</v>
      </c>
      <c r="H312" s="261">
        <f>_xlfn.IFNA(VLOOKUP(B312,STR!$Z$68:$AC$97,3,FALSE),"")</f>
        <v>60300</v>
      </c>
      <c r="I312" s="261" t="str">
        <f>_xlfn.IFNA(VLOOKUP(B312,KPC!$AF$73:$AI$100,3,FALSE),"")</f>
        <v/>
      </c>
      <c r="J312" s="261">
        <f>_xlfn.IFNA(VLOOKUP(B312,SNL!$Z$71:$AC$99,3,FALSE),"")</f>
        <v>60500</v>
      </c>
      <c r="K312" s="261">
        <f>_xlfn.IFNA(VLOOKUP(B312,PTR!$Z$69:$AC$101,3,FALSE),"")</f>
        <v>181575</v>
      </c>
      <c r="L312" s="261">
        <f>_xlfn.IFNA(VLOOKUP(B312,STG!$AA$75:$AD$105,3,FALSE),"")</f>
        <v>60400</v>
      </c>
      <c r="M312" s="261" t="str">
        <f>_xlfn.IFNA(VLOOKUP(B312,RTK!$Y$67:$AB$74,3,FALSE),"")</f>
        <v/>
      </c>
      <c r="N312" s="261">
        <f>_xlfn.IFNA(VLOOKUP(B312,BKV!$Y$69:$AB$101,3,FALSE),"")</f>
        <v>60500</v>
      </c>
      <c r="O312" s="261">
        <f>_xlfn.IFNA(VLOOKUP(B312,BLV!$Y$66:$AB$94,3,FALSE),"")</f>
        <v>180000</v>
      </c>
      <c r="P312" s="261">
        <f>_xlfn.IFNA(VLOOKUP(B312,'Khr168'!$Z$61:$AC$83,3,FALSE),"")</f>
        <v>60500</v>
      </c>
      <c r="Q312" s="261">
        <f>_xlfn.IFNA(VLOOKUP(B312,ASL!$AB$67:$AE$92,3,FALSE),"")</f>
        <v>60000</v>
      </c>
      <c r="R312" s="261" t="str">
        <f>_xlfn.IFNA(VLOOKUP(B312,'99cash'!$AC$60:$AF$77,3,FALSE),"")</f>
        <v/>
      </c>
      <c r="S312" s="261">
        <f>_xlfn.IFNA(VLOOKUP(B312,KTL!$Z$71:$AC$100,3,FALSE),"")</f>
        <v>60000</v>
      </c>
      <c r="T312" s="261" t="str">
        <f>_xlfn.IFNA(VLOOKUP(B312,SLG!$Z$65:$AC$91,3,FALSE),"")</f>
        <v/>
      </c>
      <c r="U312" s="261">
        <f>_xlfn.IFNA(VLOOKUP(B312,SST!$Z$68:$AC$100,3,FALSE),"")</f>
        <v>60000</v>
      </c>
      <c r="V312" s="261">
        <f>_xlfn.IFNA(VLOOKUP(B312,'ASY168'!$AB$59:$AE$76,3,FALSE),"")</f>
        <v>60420</v>
      </c>
      <c r="W312" s="262" t="str">
        <f>_xlfn.IFNA(VLOOKUP(B312,HO!$Z$76:$AC$100,3,FALSE),"")</f>
        <v/>
      </c>
    </row>
    <row r="313" spans="2:25" s="46" customFormat="1" outlineLevel="2">
      <c r="B313" s="250">
        <v>637111107</v>
      </c>
      <c r="C313" s="68" t="s">
        <v>179</v>
      </c>
      <c r="D313" s="64">
        <f t="shared" si="25"/>
        <v>25618500</v>
      </c>
      <c r="E313" s="57" t="str">
        <f>_xlfn.IFNA(VLOOKUP(B313,MPT!$Z$68:$AC$99,3,FALSE),"")</f>
        <v/>
      </c>
      <c r="F313" s="57" t="str">
        <f>_xlfn.IFNA(VLOOKUP(B313,CHB!$Z$70:$AC$92,3,FALSE),"")</f>
        <v/>
      </c>
      <c r="G313" s="57">
        <f>_xlfn.IFNA(VLOOKUP(B313,SNK!$Z$70:$AC$103,3,FALSE),"")</f>
        <v>1915000</v>
      </c>
      <c r="H313" s="57">
        <f>_xlfn.IFNA(VLOOKUP(B313,STR!$Z$68:$AC$97,3,FALSE),"")</f>
        <v>2258000</v>
      </c>
      <c r="I313" s="57">
        <f>_xlfn.IFNA(VLOOKUP(B313,KPC!$AF$73:$AI$100,3,FALSE),"")</f>
        <v>1106000</v>
      </c>
      <c r="J313" s="57">
        <f>_xlfn.IFNA(VLOOKUP(B313,SNL!$Z$71:$AC$99,3,FALSE),"")</f>
        <v>1425000</v>
      </c>
      <c r="K313" s="57">
        <f>_xlfn.IFNA(VLOOKUP(B313,PTR!$Z$69:$AC$101,3,FALSE),"")</f>
        <v>857000</v>
      </c>
      <c r="L313" s="57">
        <f>_xlfn.IFNA(VLOOKUP(B313,STG!$AA$75:$AD$105,3,FALSE),"")</f>
        <v>375000</v>
      </c>
      <c r="M313" s="57" t="str">
        <f>_xlfn.IFNA(VLOOKUP(B313,RTK!$Y$67:$AB$74,3,FALSE),"")</f>
        <v/>
      </c>
      <c r="N313" s="57">
        <f>_xlfn.IFNA(VLOOKUP(B313,BKV!$Y$69:$AB$101,3,FALSE),"")</f>
        <v>750000</v>
      </c>
      <c r="O313" s="57">
        <f>_xlfn.IFNA(VLOOKUP(B313,BLV!$Y$66:$AB$94,3,FALSE),"")</f>
        <v>45000</v>
      </c>
      <c r="P313" s="57" t="str">
        <f>_xlfn.IFNA(VLOOKUP(B313,'Khr168'!$Z$61:$AC$83,3,FALSE),"")</f>
        <v/>
      </c>
      <c r="Q313" s="57" t="str">
        <f>_xlfn.IFNA(VLOOKUP(B313,ASL!$AB$67:$AE$92,3,FALSE),"")</f>
        <v/>
      </c>
      <c r="R313" s="57" t="str">
        <f>_xlfn.IFNA(VLOOKUP(B313,'99cash'!$AC$60:$AF$77,3,FALSE),"")</f>
        <v/>
      </c>
      <c r="S313" s="57">
        <f>_xlfn.IFNA(VLOOKUP(B313,KTL!$Z$71:$AC$100,3,FALSE),"")</f>
        <v>1727000</v>
      </c>
      <c r="T313" s="57" t="str">
        <f>_xlfn.IFNA(VLOOKUP(B313,SLG!$Z$65:$AC$91,3,FALSE),"")</f>
        <v/>
      </c>
      <c r="U313" s="57">
        <f>_xlfn.IFNA(VLOOKUP(B313,SST!$Z$68:$AC$100,3,FALSE),"")</f>
        <v>722500</v>
      </c>
      <c r="V313" s="57">
        <f>_xlfn.IFNA(VLOOKUP(B313,'ASY168'!$AB$59:$AE$76,3,FALSE),"")</f>
        <v>14438000</v>
      </c>
      <c r="W313" s="58" t="str">
        <f>_xlfn.IFNA(VLOOKUP(B313,HO!$Z$76:$AC$100,3,FALSE),"")</f>
        <v/>
      </c>
    </row>
    <row r="314" spans="2:25" s="46" customFormat="1" outlineLevel="2">
      <c r="B314" s="250">
        <v>632161</v>
      </c>
      <c r="C314" s="68" t="s">
        <v>105</v>
      </c>
      <c r="D314" s="64">
        <f t="shared" si="25"/>
        <v>1245190</v>
      </c>
      <c r="E314" s="261">
        <f>_xlfn.IFNA(VLOOKUP(B314,MPT!$Z$68:$AC$99,3,FALSE),"")</f>
        <v>28500</v>
      </c>
      <c r="F314" s="261">
        <f>_xlfn.IFNA(VLOOKUP(B314,CHB!$Z$70:$AC$92,3,FALSE),"")</f>
        <v>28304</v>
      </c>
      <c r="G314" s="261">
        <f>_xlfn.IFNA(VLOOKUP(B314,SNK!$Z$70:$AC$103,3,FALSE),"")</f>
        <v>28500</v>
      </c>
      <c r="H314" s="261">
        <f>_xlfn.IFNA(VLOOKUP(B314,STR!$Z$68:$AC$97,3,FALSE),"")</f>
        <v>48972</v>
      </c>
      <c r="I314" s="261">
        <f>_xlfn.IFNA(VLOOKUP(B314,KPC!$AF$73:$AI$100,3,FALSE),"")</f>
        <v>33038</v>
      </c>
      <c r="J314" s="261" t="str">
        <f>_xlfn.IFNA(VLOOKUP(B314,SNL!$Z$71:$AC$99,3,FALSE),"")</f>
        <v/>
      </c>
      <c r="K314" s="261">
        <f>_xlfn.IFNA(VLOOKUP(B314,PTR!$Z$69:$AC$101,3,FALSE),"")</f>
        <v>119988</v>
      </c>
      <c r="L314" s="261">
        <f>_xlfn.IFNA(VLOOKUP(B314,STG!$AA$75:$AD$105,3,FALSE),"")</f>
        <v>128400</v>
      </c>
      <c r="M314" s="261">
        <f>_xlfn.IFNA(VLOOKUP(B314,RTK!$Y$67:$AB$74,3,FALSE),"")</f>
        <v>60904</v>
      </c>
      <c r="N314" s="261">
        <f>_xlfn.IFNA(VLOOKUP(B314,BKV!$Y$69:$AB$101,3,FALSE),"")</f>
        <v>93746</v>
      </c>
      <c r="O314" s="261">
        <f>_xlfn.IFNA(VLOOKUP(B314,BLV!$Y$66:$AB$94,3,FALSE),"")</f>
        <v>89883</v>
      </c>
      <c r="P314" s="261" t="str">
        <f>_xlfn.IFNA(VLOOKUP(B314,'Khr168'!$Z$61:$AC$83,3,FALSE),"")</f>
        <v/>
      </c>
      <c r="Q314" s="261">
        <f>_xlfn.IFNA(VLOOKUP(B314,ASL!$AB$67:$AE$92,3,FALSE),"")</f>
        <v>80381</v>
      </c>
      <c r="R314" s="261" t="str">
        <f>_xlfn.IFNA(VLOOKUP(B314,'99cash'!$AC$60:$AF$77,3,FALSE),"")</f>
        <v/>
      </c>
      <c r="S314" s="261">
        <f>_xlfn.IFNA(VLOOKUP(B314,KTL!$Z$71:$AC$100,3,FALSE),"")</f>
        <v>58494</v>
      </c>
      <c r="T314" s="261">
        <f>_xlfn.IFNA(VLOOKUP(B314,SLG!$Z$65:$AC$91,3,FALSE),"")</f>
        <v>58594</v>
      </c>
      <c r="U314" s="261">
        <f>_xlfn.IFNA(VLOOKUP(B314,SST!$Z$68:$AC$100,3,FALSE),"")</f>
        <v>82833</v>
      </c>
      <c r="V314" s="261" t="str">
        <f>_xlfn.IFNA(VLOOKUP(B314,'ASY168'!$AB$59:$AE$76,3,FALSE),"")</f>
        <v/>
      </c>
      <c r="W314" s="262">
        <f>_xlfn.IFNA(VLOOKUP(B314,HO!$Z$76:$AC$100,3,FALSE),"")</f>
        <v>304653</v>
      </c>
    </row>
    <row r="315" spans="2:25" s="46" customFormat="1" outlineLevel="2">
      <c r="B315" s="250">
        <v>632151</v>
      </c>
      <c r="C315" s="68" t="s">
        <v>112</v>
      </c>
      <c r="D315" s="64">
        <f t="shared" si="25"/>
        <v>1227553</v>
      </c>
      <c r="E315" s="57">
        <f>_xlfn.IFNA(VLOOKUP(B315,MPT!$Z$68:$AC$99,3,FALSE),"")</f>
        <v>20300</v>
      </c>
      <c r="F315" s="57">
        <f>_xlfn.IFNA(VLOOKUP(B315,CHB!$Z$70:$AC$92,3,FALSE),"")</f>
        <v>20500</v>
      </c>
      <c r="G315" s="57" t="str">
        <f>_xlfn.IFNA(VLOOKUP(B315,SNK!$Z$70:$AC$103,3,FALSE),"")</f>
        <v/>
      </c>
      <c r="H315" s="57">
        <f>_xlfn.IFNA(VLOOKUP(B315,STR!$Z$68:$AC$97,3,FALSE),"")</f>
        <v>94904</v>
      </c>
      <c r="I315" s="57">
        <f>_xlfn.IFNA(VLOOKUP(B315,KPC!$AF$73:$AI$100,3,FALSE),"")</f>
        <v>51904</v>
      </c>
      <c r="J315" s="57">
        <f>_xlfn.IFNA(VLOOKUP(B315,SNL!$Z$71:$AC$99,3,FALSE),"")</f>
        <v>20300</v>
      </c>
      <c r="K315" s="57">
        <f>_xlfn.IFNA(VLOOKUP(B315,PTR!$Z$69:$AC$101,3,FALSE),"")</f>
        <v>31604</v>
      </c>
      <c r="L315" s="57">
        <f>_xlfn.IFNA(VLOOKUP(B315,STG!$AA$75:$AD$105,3,FALSE),"")</f>
        <v>77508</v>
      </c>
      <c r="M315" s="57">
        <f>_xlfn.IFNA(VLOOKUP(B315,RTK!$Y$67:$AB$74,3,FALSE),"")</f>
        <v>76692</v>
      </c>
      <c r="N315" s="57">
        <f>_xlfn.IFNA(VLOOKUP(B315,BKV!$Y$69:$AB$101,3,FALSE),"")</f>
        <v>51904</v>
      </c>
      <c r="O315" s="57">
        <f>_xlfn.IFNA(VLOOKUP(B315,BLV!$Y$66:$AB$94,3,FALSE),"")</f>
        <v>51329</v>
      </c>
      <c r="P315" s="57" t="str">
        <f>_xlfn.IFNA(VLOOKUP(B315,'Khr168'!$Z$61:$AC$83,3,FALSE),"")</f>
        <v/>
      </c>
      <c r="Q315" s="57">
        <f>_xlfn.IFNA(VLOOKUP(B315,ASL!$AB$67:$AE$92,3,FALSE),"")</f>
        <v>99760</v>
      </c>
      <c r="R315" s="57">
        <f>_xlfn.IFNA(VLOOKUP(B315,'99cash'!$AC$60:$AF$77,3,FALSE),"")</f>
        <v>19200</v>
      </c>
      <c r="S315" s="57">
        <f>_xlfn.IFNA(VLOOKUP(B315,KTL!$Z$71:$AC$100,3,FALSE),"")</f>
        <v>50986</v>
      </c>
      <c r="T315" s="57">
        <f>_xlfn.IFNA(VLOOKUP(B315,SLG!$Z$65:$AC$91,3,FALSE),"")</f>
        <v>51116</v>
      </c>
      <c r="U315" s="57">
        <f>_xlfn.IFNA(VLOOKUP(B315,SST!$Z$68:$AC$100,3,FALSE),"")</f>
        <v>50311</v>
      </c>
      <c r="V315" s="57" t="str">
        <f>_xlfn.IFNA(VLOOKUP(B315,'ASY168'!$AB$59:$AE$76,3,FALSE),"")</f>
        <v/>
      </c>
      <c r="W315" s="58">
        <f>_xlfn.IFNA(VLOOKUP(B315,HO!$Z$76:$AC$100,3,FALSE),"")</f>
        <v>459235</v>
      </c>
    </row>
    <row r="316" spans="2:25" s="46" customFormat="1" outlineLevel="2">
      <c r="B316" s="250">
        <v>632141</v>
      </c>
      <c r="C316" s="68" t="s">
        <v>106</v>
      </c>
      <c r="D316" s="64">
        <f t="shared" si="25"/>
        <v>360326</v>
      </c>
      <c r="E316" s="261" t="str">
        <f>_xlfn.IFNA(VLOOKUP(B316,MPT!$Z$68:$AC$99,3,FALSE),"")</f>
        <v/>
      </c>
      <c r="F316" s="261" t="str">
        <f>_xlfn.IFNA(VLOOKUP(B316,CHB!$Z$70:$AC$92,3,FALSE),"")</f>
        <v/>
      </c>
      <c r="G316" s="261" t="str">
        <f>_xlfn.IFNA(VLOOKUP(B316,SNK!$Z$70:$AC$103,3,FALSE),"")</f>
        <v/>
      </c>
      <c r="H316" s="261" t="str">
        <f>_xlfn.IFNA(VLOOKUP(B316,STR!$Z$68:$AC$97,3,FALSE),"")</f>
        <v/>
      </c>
      <c r="I316" s="261">
        <f>_xlfn.IFNA(VLOOKUP(B316,KPC!$AF$73:$AI$100,3,FALSE),"")</f>
        <v>46800</v>
      </c>
      <c r="J316" s="261">
        <f>_xlfn.IFNA(VLOOKUP(B316,SNL!$Z$71:$AC$99,3,FALSE),"")</f>
        <v>20000</v>
      </c>
      <c r="K316" s="261">
        <f>_xlfn.IFNA(VLOOKUP(B316,PTR!$Z$69:$AC$101,3,FALSE),"")</f>
        <v>40300</v>
      </c>
      <c r="L316" s="261">
        <f>_xlfn.IFNA(VLOOKUP(B316,STG!$AA$75:$AD$105,3,FALSE),"")</f>
        <v>39167</v>
      </c>
      <c r="M316" s="261">
        <f>_xlfn.IFNA(VLOOKUP(B316,RTK!$Y$67:$AB$74,3,FALSE),"")</f>
        <v>38383</v>
      </c>
      <c r="N316" s="261" t="str">
        <f>_xlfn.IFNA(VLOOKUP(B316,BKV!$Y$69:$AB$101,3,FALSE),"")</f>
        <v/>
      </c>
      <c r="O316" s="261">
        <f>_xlfn.IFNA(VLOOKUP(B316,BLV!$Y$66:$AB$94,3,FALSE),"")</f>
        <v>20000</v>
      </c>
      <c r="P316" s="261" t="str">
        <f>_xlfn.IFNA(VLOOKUP(B316,'Khr168'!$Z$61:$AC$83,3,FALSE),"")</f>
        <v/>
      </c>
      <c r="Q316" s="261" t="str">
        <f>_xlfn.IFNA(VLOOKUP(B316,ASL!$AB$67:$AE$92,3,FALSE),"")</f>
        <v/>
      </c>
      <c r="R316" s="261" t="str">
        <f>_xlfn.IFNA(VLOOKUP(B316,'99cash'!$AC$60:$AF$77,3,FALSE),"")</f>
        <v/>
      </c>
      <c r="S316" s="261">
        <f>_xlfn.IFNA(VLOOKUP(B316,KTL!$Z$71:$AC$100,3,FALSE),"")</f>
        <v>35117</v>
      </c>
      <c r="T316" s="261">
        <f>_xlfn.IFNA(VLOOKUP(B316,SLG!$Z$65:$AC$91,3,FALSE),"")</f>
        <v>35417</v>
      </c>
      <c r="U316" s="261">
        <f>_xlfn.IFNA(VLOOKUP(B316,SST!$Z$68:$AC$100,3,FALSE),"")</f>
        <v>38333</v>
      </c>
      <c r="V316" s="261" t="str">
        <f>_xlfn.IFNA(VLOOKUP(B316,'ASY168'!$AB$59:$AE$76,3,FALSE),"")</f>
        <v/>
      </c>
      <c r="W316" s="262">
        <f>_xlfn.IFNA(VLOOKUP(B316,HO!$Z$76:$AC$100,3,FALSE),"")</f>
        <v>46809</v>
      </c>
    </row>
    <row r="317" spans="2:25" s="46" customFormat="1" outlineLevel="2">
      <c r="B317" s="250">
        <v>632171</v>
      </c>
      <c r="C317" s="68" t="s">
        <v>110</v>
      </c>
      <c r="D317" s="64">
        <f t="shared" si="25"/>
        <v>3560199</v>
      </c>
      <c r="E317" s="57" t="str">
        <f>_xlfn.IFNA(VLOOKUP(B317,MPT!$Z$68:$AC$99,3,FALSE),"")</f>
        <v/>
      </c>
      <c r="F317" s="57">
        <f>_xlfn.IFNA(VLOOKUP(B317,CHB!$Z$70:$AC$92,3,FALSE),"")</f>
        <v>652594</v>
      </c>
      <c r="G317" s="57" t="str">
        <f>_xlfn.IFNA(VLOOKUP(B317,SNK!$Z$70:$AC$103,3,FALSE),"")</f>
        <v/>
      </c>
      <c r="H317" s="57" t="str">
        <f>_xlfn.IFNA(VLOOKUP(B317,STR!$Z$68:$AC$97,3,FALSE),"")</f>
        <v/>
      </c>
      <c r="I317" s="57">
        <f>_xlfn.IFNA(VLOOKUP(B317,KPC!$AF$73:$AI$100,3,FALSE),"")</f>
        <v>166800</v>
      </c>
      <c r="J317" s="57" t="str">
        <f>_xlfn.IFNA(VLOOKUP(B317,SNL!$Z$71:$AC$99,3,FALSE),"")</f>
        <v/>
      </c>
      <c r="K317" s="57" t="str">
        <f>_xlfn.IFNA(VLOOKUP(B317,PTR!$Z$69:$AC$101,3,FALSE),"")</f>
        <v/>
      </c>
      <c r="L317" s="57" t="str">
        <f>_xlfn.IFNA(VLOOKUP(B317,STG!$AA$75:$AD$105,3,FALSE),"")</f>
        <v/>
      </c>
      <c r="M317" s="57" t="str">
        <f>_xlfn.IFNA(VLOOKUP(B317,RTK!$Y$67:$AB$74,3,FALSE),"")</f>
        <v/>
      </c>
      <c r="N317" s="57" t="str">
        <f>_xlfn.IFNA(VLOOKUP(B317,BKV!$Y$69:$AB$101,3,FALSE),"")</f>
        <v/>
      </c>
      <c r="O317" s="57" t="str">
        <f>_xlfn.IFNA(VLOOKUP(B317,BLV!$Y$66:$AB$94,3,FALSE),"")</f>
        <v/>
      </c>
      <c r="P317" s="57" t="str">
        <f>_xlfn.IFNA(VLOOKUP(B317,'Khr168'!$Z$61:$AC$83,3,FALSE),"")</f>
        <v/>
      </c>
      <c r="Q317" s="57">
        <f>_xlfn.IFNA(VLOOKUP(B317,ASL!$AB$67:$AE$92,3,FALSE),"")</f>
        <v>70000</v>
      </c>
      <c r="R317" s="57" t="str">
        <f>_xlfn.IFNA(VLOOKUP(B317,'99cash'!$AC$60:$AF$77,3,FALSE),"")</f>
        <v/>
      </c>
      <c r="S317" s="57" t="str">
        <f>_xlfn.IFNA(VLOOKUP(B317,KTL!$Z$71:$AC$100,3,FALSE),"")</f>
        <v/>
      </c>
      <c r="T317" s="57" t="str">
        <f>_xlfn.IFNA(VLOOKUP(B317,SLG!$Z$65:$AC$91,3,FALSE),"")</f>
        <v/>
      </c>
      <c r="U317" s="57" t="str">
        <f>_xlfn.IFNA(VLOOKUP(B317,SST!$Z$68:$AC$100,3,FALSE),"")</f>
        <v/>
      </c>
      <c r="V317" s="57" t="str">
        <f>_xlfn.IFNA(VLOOKUP(B317,'ASY168'!$AB$59:$AE$76,3,FALSE),"")</f>
        <v/>
      </c>
      <c r="W317" s="58">
        <f>_xlfn.IFNA(VLOOKUP(B317,HO!$Z$76:$AC$100,3,FALSE),"")</f>
        <v>2670805</v>
      </c>
    </row>
    <row r="318" spans="2:25" s="46" customFormat="1" outlineLevel="2">
      <c r="B318" s="251">
        <v>631161102</v>
      </c>
      <c r="C318" s="252" t="s">
        <v>268</v>
      </c>
      <c r="D318" s="64">
        <f t="shared" si="25"/>
        <v>188000</v>
      </c>
      <c r="E318" s="261" t="str">
        <f>_xlfn.IFNA(VLOOKUP(B318,MPT!$Z$68:$AC$99,3,FALSE),"")</f>
        <v/>
      </c>
      <c r="F318" s="261" t="str">
        <f>_xlfn.IFNA(VLOOKUP(B318,CHB!$Z$70:$AC$92,3,FALSE),"")</f>
        <v/>
      </c>
      <c r="G318" s="261">
        <f>_xlfn.IFNA(VLOOKUP(B318,SNK!$Z$70:$AC$103,3,FALSE),"")</f>
        <v>188000</v>
      </c>
      <c r="H318" s="261" t="str">
        <f>_xlfn.IFNA(VLOOKUP(B318,STR!$Z$68:$AC$97,3,FALSE),"")</f>
        <v/>
      </c>
      <c r="I318" s="261" t="str">
        <f>_xlfn.IFNA(VLOOKUP(B318,KPC!$AF$73:$AI$100,3,FALSE),"")</f>
        <v/>
      </c>
      <c r="J318" s="261" t="str">
        <f>_xlfn.IFNA(VLOOKUP(B318,SNL!$Z$71:$AC$99,3,FALSE),"")</f>
        <v/>
      </c>
      <c r="K318" s="261" t="str">
        <f>_xlfn.IFNA(VLOOKUP(B318,PTR!$Z$69:$AC$101,3,FALSE),"")</f>
        <v/>
      </c>
      <c r="L318" s="261" t="str">
        <f>_xlfn.IFNA(VLOOKUP(B318,STG!$AA$75:$AD$105,3,FALSE),"")</f>
        <v/>
      </c>
      <c r="M318" s="261" t="str">
        <f>_xlfn.IFNA(VLOOKUP(B318,RTK!$Y$67:$AB$74,3,FALSE),"")</f>
        <v/>
      </c>
      <c r="N318" s="261" t="str">
        <f>_xlfn.IFNA(VLOOKUP(B318,BKV!$Y$69:$AB$101,3,FALSE),"")</f>
        <v/>
      </c>
      <c r="O318" s="261" t="str">
        <f>_xlfn.IFNA(VLOOKUP(B318,BLV!$Y$66:$AB$94,3,FALSE),"")</f>
        <v/>
      </c>
      <c r="P318" s="261" t="str">
        <f>_xlfn.IFNA(VLOOKUP(B318,'Khr168'!$Z$61:$AC$83,3,FALSE),"")</f>
        <v/>
      </c>
      <c r="Q318" s="261" t="str">
        <f>_xlfn.IFNA(VLOOKUP(B318,ASL!$AB$67:$AE$92,3,FALSE),"")</f>
        <v/>
      </c>
      <c r="R318" s="261" t="str">
        <f>_xlfn.IFNA(VLOOKUP(B318,'99cash'!$AC$60:$AF$77,3,FALSE),"")</f>
        <v/>
      </c>
      <c r="S318" s="261" t="str">
        <f>_xlfn.IFNA(VLOOKUP(B318,KTL!$Z$71:$AC$100,3,FALSE),"")</f>
        <v/>
      </c>
      <c r="T318" s="261" t="str">
        <f>_xlfn.IFNA(VLOOKUP(B318,SLG!$Z$65:$AC$91,3,FALSE),"")</f>
        <v/>
      </c>
      <c r="U318" s="261" t="str">
        <f>_xlfn.IFNA(VLOOKUP(B318,SST!$Z$68:$AC$100,3,FALSE),"")</f>
        <v/>
      </c>
      <c r="V318" s="261" t="str">
        <f>_xlfn.IFNA(VLOOKUP(B318,'ASY168'!$AB$59:$AE$76,3,FALSE),"")</f>
        <v/>
      </c>
      <c r="W318" s="262" t="str">
        <f>_xlfn.IFNA(VLOOKUP(B318,HO!$Z$76:$AC$100,3,FALSE),"")</f>
        <v/>
      </c>
    </row>
    <row r="319" spans="2:25" s="46" customFormat="1" outlineLevel="2">
      <c r="B319" s="250">
        <v>682113</v>
      </c>
      <c r="C319" s="68" t="s">
        <v>139</v>
      </c>
      <c r="D319" s="64">
        <f t="shared" si="25"/>
        <v>9196400</v>
      </c>
      <c r="E319" s="57" t="str">
        <f>_xlfn.IFNA(VLOOKUP(B319,MPT!$Z$68:$AC$99,3,FALSE),"")</f>
        <v/>
      </c>
      <c r="F319" s="57">
        <f>_xlfn.IFNA(VLOOKUP(B319,CHB!$Z$70:$AC$92,3,FALSE),"")</f>
        <v>248600</v>
      </c>
      <c r="G319" s="57">
        <f>_xlfn.IFNA(VLOOKUP(B319,SNK!$Z$70:$AC$103,3,FALSE),"")</f>
        <v>497000</v>
      </c>
      <c r="H319" s="57">
        <f>_xlfn.IFNA(VLOOKUP(B319,STR!$Z$68:$AC$97,3,FALSE),"")</f>
        <v>994200</v>
      </c>
      <c r="I319" s="57">
        <f>_xlfn.IFNA(VLOOKUP(B319,KPC!$AF$73:$AI$100,3,FALSE),"")</f>
        <v>994200</v>
      </c>
      <c r="J319" s="57">
        <f>_xlfn.IFNA(VLOOKUP(B319,SNL!$Z$71:$AC$99,3,FALSE),"")</f>
        <v>497000</v>
      </c>
      <c r="K319" s="57">
        <f>_xlfn.IFNA(VLOOKUP(B319,PTR!$Z$69:$AC$101,3,FALSE),"")</f>
        <v>497200</v>
      </c>
      <c r="L319" s="57">
        <f>_xlfn.IFNA(VLOOKUP(B319,STG!$AA$75:$AD$105,3,FALSE),"")</f>
        <v>745600</v>
      </c>
      <c r="M319" s="57" t="str">
        <f>_xlfn.IFNA(VLOOKUP(B319,RTK!$Y$67:$AB$74,3,FALSE),"")</f>
        <v/>
      </c>
      <c r="N319" s="57">
        <f>_xlfn.IFNA(VLOOKUP(B319,BKV!$Y$69:$AB$101,3,FALSE),"")</f>
        <v>994300</v>
      </c>
      <c r="O319" s="57">
        <f>_xlfn.IFNA(VLOOKUP(B319,BLV!$Y$66:$AB$94,3,FALSE),"")</f>
        <v>248500</v>
      </c>
      <c r="P319" s="57" t="str">
        <f>_xlfn.IFNA(VLOOKUP(B319,'Khr168'!$Z$61:$AC$83,3,FALSE),"")</f>
        <v/>
      </c>
      <c r="Q319" s="57">
        <f>_xlfn.IFNA(VLOOKUP(B319,ASL!$AB$67:$AE$92,3,FALSE),"")</f>
        <v>994300</v>
      </c>
      <c r="R319" s="57" t="str">
        <f>_xlfn.IFNA(VLOOKUP(B319,'99cash'!$AC$60:$AF$77,3,FALSE),"")</f>
        <v/>
      </c>
      <c r="S319" s="57">
        <f>_xlfn.IFNA(VLOOKUP(B319,KTL!$Z$71:$AC$100,3,FALSE),"")</f>
        <v>745700</v>
      </c>
      <c r="T319" s="57">
        <f>_xlfn.IFNA(VLOOKUP(B319,SLG!$Z$65:$AC$91,3,FALSE),"")</f>
        <v>497000</v>
      </c>
      <c r="U319" s="57">
        <f>_xlfn.IFNA(VLOOKUP(B319,SST!$Z$68:$AC$100,3,FALSE),"")</f>
        <v>1242800</v>
      </c>
      <c r="V319" s="57" t="str">
        <f>_xlfn.IFNA(VLOOKUP(B319,'ASY168'!$AB$59:$AE$76,3,FALSE),"")</f>
        <v/>
      </c>
      <c r="W319" s="58" t="str">
        <f>_xlfn.IFNA(VLOOKUP(B319,HO!$Z$76:$AC$100,3,FALSE),"")</f>
        <v/>
      </c>
    </row>
    <row r="320" spans="2:25" s="46" customFormat="1" outlineLevel="2">
      <c r="B320" s="250">
        <v>645211101</v>
      </c>
      <c r="C320" s="68" t="s">
        <v>127</v>
      </c>
      <c r="D320" s="64">
        <f t="shared" si="25"/>
        <v>172439</v>
      </c>
      <c r="E320" s="261">
        <f>_xlfn.IFNA(VLOOKUP(B320,MPT!$Z$68:$AC$99,3,FALSE),"")</f>
        <v>24590</v>
      </c>
      <c r="F320" s="261" t="str">
        <f>_xlfn.IFNA(VLOOKUP(B320,CHB!$Z$70:$AC$92,3,FALSE),"")</f>
        <v/>
      </c>
      <c r="G320" s="261" t="str">
        <f>_xlfn.IFNA(VLOOKUP(B320,SNK!$Z$70:$AC$103,3,FALSE),"")</f>
        <v/>
      </c>
      <c r="H320" s="261" t="str">
        <f>_xlfn.IFNA(VLOOKUP(B320,STR!$Z$68:$AC$97,3,FALSE),"")</f>
        <v/>
      </c>
      <c r="I320" s="261" t="str">
        <f>_xlfn.IFNA(VLOOKUP(B320,KPC!$AF$73:$AI$100,3,FALSE),"")</f>
        <v/>
      </c>
      <c r="J320" s="261" t="str">
        <f>_xlfn.IFNA(VLOOKUP(B320,SNL!$Z$71:$AC$99,3,FALSE),"")</f>
        <v/>
      </c>
      <c r="K320" s="261" t="str">
        <f>_xlfn.IFNA(VLOOKUP(B320,PTR!$Z$69:$AC$101,3,FALSE),"")</f>
        <v/>
      </c>
      <c r="L320" s="261" t="str">
        <f>_xlfn.IFNA(VLOOKUP(B320,STG!$AA$75:$AD$105,3,FALSE),"")</f>
        <v/>
      </c>
      <c r="M320" s="261" t="str">
        <f>_xlfn.IFNA(VLOOKUP(B320,RTK!$Y$67:$AB$74,3,FALSE),"")</f>
        <v/>
      </c>
      <c r="N320" s="261" t="str">
        <f>_xlfn.IFNA(VLOOKUP(B320,BKV!$Y$69:$AB$101,3,FALSE),"")</f>
        <v/>
      </c>
      <c r="O320" s="261" t="str">
        <f>_xlfn.IFNA(VLOOKUP(B320,BLV!$Y$66:$AB$94,3,FALSE),"")</f>
        <v/>
      </c>
      <c r="P320" s="261">
        <f>_xlfn.IFNA(VLOOKUP(B320,'Khr168'!$Z$61:$AC$83,3,FALSE),"")</f>
        <v>98871</v>
      </c>
      <c r="Q320" s="261" t="str">
        <f>_xlfn.IFNA(VLOOKUP(B320,ASL!$AB$67:$AE$92,3,FALSE),"")</f>
        <v/>
      </c>
      <c r="R320" s="261">
        <f>_xlfn.IFNA(VLOOKUP(B320,'99cash'!$AC$60:$AF$77,3,FALSE),"")</f>
        <v>48978</v>
      </c>
      <c r="S320" s="261" t="str">
        <f>_xlfn.IFNA(VLOOKUP(B320,KTL!$Z$71:$AC$100,3,FALSE),"")</f>
        <v/>
      </c>
      <c r="T320" s="261" t="str">
        <f>_xlfn.IFNA(VLOOKUP(B320,SLG!$Z$65:$AC$91,3,FALSE),"")</f>
        <v/>
      </c>
      <c r="U320" s="261" t="str">
        <f>_xlfn.IFNA(VLOOKUP(B320,SST!$Z$68:$AC$100,3,FALSE),"")</f>
        <v/>
      </c>
      <c r="V320" s="261" t="str">
        <f>_xlfn.IFNA(VLOOKUP(B320,'ASY168'!$AB$59:$AE$76,3,FALSE),"")</f>
        <v/>
      </c>
      <c r="W320" s="262" t="str">
        <f>_xlfn.IFNA(VLOOKUP(B320,HO!$Z$76:$AC$100,3,FALSE),"")</f>
        <v/>
      </c>
    </row>
    <row r="321" spans="2:23" s="46" customFormat="1" outlineLevel="2">
      <c r="B321" s="250">
        <v>634231103</v>
      </c>
      <c r="C321" s="68" t="s">
        <v>166</v>
      </c>
      <c r="D321" s="64">
        <f t="shared" si="25"/>
        <v>0</v>
      </c>
      <c r="E321" s="57" t="str">
        <f>_xlfn.IFNA(VLOOKUP(B321,MPT!$Z$68:$AC$99,3,FALSE),"")</f>
        <v/>
      </c>
      <c r="F321" s="57" t="str">
        <f>_xlfn.IFNA(VLOOKUP(B321,CHB!$Z$70:$AC$92,3,FALSE),"")</f>
        <v/>
      </c>
      <c r="G321" s="57" t="str">
        <f>_xlfn.IFNA(VLOOKUP(B321,SNK!$Z$70:$AC$103,3,FALSE),"")</f>
        <v/>
      </c>
      <c r="H321" s="57" t="str">
        <f>_xlfn.IFNA(VLOOKUP(B321,STR!$Z$68:$AC$97,3,FALSE),"")</f>
        <v/>
      </c>
      <c r="I321" s="57" t="str">
        <f>_xlfn.IFNA(VLOOKUP(B321,KPC!$AF$73:$AI$100,3,FALSE),"")</f>
        <v/>
      </c>
      <c r="J321" s="57" t="str">
        <f>_xlfn.IFNA(VLOOKUP(B321,SNL!$Z$71:$AC$99,3,FALSE),"")</f>
        <v/>
      </c>
      <c r="K321" s="57" t="str">
        <f>_xlfn.IFNA(VLOOKUP(B321,PTR!$Z$69:$AC$101,3,FALSE),"")</f>
        <v/>
      </c>
      <c r="L321" s="57" t="str">
        <f>_xlfn.IFNA(VLOOKUP(B321,STG!$AA$75:$AD$105,3,FALSE),"")</f>
        <v/>
      </c>
      <c r="M321" s="57" t="str">
        <f>_xlfn.IFNA(VLOOKUP(B321,RTK!$Y$67:$AB$74,3,FALSE),"")</f>
        <v/>
      </c>
      <c r="N321" s="57" t="str">
        <f>_xlfn.IFNA(VLOOKUP(B321,BKV!$Y$69:$AB$101,3,FALSE),"")</f>
        <v/>
      </c>
      <c r="O321" s="57" t="str">
        <f>_xlfn.IFNA(VLOOKUP(B321,BLV!$Y$66:$AB$94,3,FALSE),"")</f>
        <v/>
      </c>
      <c r="P321" s="57" t="str">
        <f>_xlfn.IFNA(VLOOKUP(B321,'Khr168'!$Z$61:$AC$83,3,FALSE),"")</f>
        <v/>
      </c>
      <c r="Q321" s="57" t="str">
        <f>_xlfn.IFNA(VLOOKUP(B321,ASL!$AB$67:$AE$92,3,FALSE),"")</f>
        <v/>
      </c>
      <c r="R321" s="57" t="str">
        <f>_xlfn.IFNA(VLOOKUP(B321,'99cash'!$AC$60:$AF$77,3,FALSE),"")</f>
        <v/>
      </c>
      <c r="S321" s="57" t="str">
        <f>_xlfn.IFNA(VLOOKUP(B321,KTL!$Z$71:$AC$100,3,FALSE),"")</f>
        <v/>
      </c>
      <c r="T321" s="57" t="str">
        <f>_xlfn.IFNA(VLOOKUP(B321,SLG!$Z$65:$AC$91,3,FALSE),"")</f>
        <v/>
      </c>
      <c r="U321" s="57" t="str">
        <f>_xlfn.IFNA(VLOOKUP(B321,SST!$Z$68:$AC$100,3,FALSE),"")</f>
        <v/>
      </c>
      <c r="V321" s="57" t="str">
        <f>_xlfn.IFNA(VLOOKUP(B321,'ASY168'!$AB$59:$AE$76,3,FALSE),"")</f>
        <v/>
      </c>
      <c r="W321" s="58">
        <f>_xlfn.IFNA(VLOOKUP(B321,HO!$Z$76:$AC$100,3,FALSE),"")</f>
        <v>0</v>
      </c>
    </row>
    <row r="322" spans="2:23" s="46" customFormat="1" outlineLevel="2">
      <c r="B322" s="250">
        <v>634311102</v>
      </c>
      <c r="C322" s="68" t="s">
        <v>126</v>
      </c>
      <c r="D322" s="64">
        <f t="shared" si="25"/>
        <v>0</v>
      </c>
      <c r="E322" s="261" t="str">
        <f>_xlfn.IFNA(VLOOKUP(B322,MPT!$Z$68:$AC$99,3,FALSE),"")</f>
        <v/>
      </c>
      <c r="F322" s="261" t="str">
        <f>_xlfn.IFNA(VLOOKUP(B322,CHB!$Z$70:$AC$92,3,FALSE),"")</f>
        <v/>
      </c>
      <c r="G322" s="261" t="str">
        <f>_xlfn.IFNA(VLOOKUP(B322,SNK!$Z$70:$AC$103,3,FALSE),"")</f>
        <v/>
      </c>
      <c r="H322" s="261" t="str">
        <f>_xlfn.IFNA(VLOOKUP(B322,STR!$Z$68:$AC$97,3,FALSE),"")</f>
        <v/>
      </c>
      <c r="I322" s="261" t="str">
        <f>_xlfn.IFNA(VLOOKUP(B322,KPC!$AF$73:$AI$100,3,FALSE),"")</f>
        <v/>
      </c>
      <c r="J322" s="261" t="str">
        <f>_xlfn.IFNA(VLOOKUP(B322,SNL!$Z$71:$AC$99,3,FALSE),"")</f>
        <v/>
      </c>
      <c r="K322" s="261" t="str">
        <f>_xlfn.IFNA(VLOOKUP(B322,PTR!$Z$69:$AC$101,3,FALSE),"")</f>
        <v/>
      </c>
      <c r="L322" s="261" t="str">
        <f>_xlfn.IFNA(VLOOKUP(B322,STG!$AA$75:$AD$105,3,FALSE),"")</f>
        <v/>
      </c>
      <c r="M322" s="261" t="str">
        <f>_xlfn.IFNA(VLOOKUP(B322,RTK!$Y$67:$AB$74,3,FALSE),"")</f>
        <v/>
      </c>
      <c r="N322" s="261" t="str">
        <f>_xlfn.IFNA(VLOOKUP(B322,BKV!$Y$69:$AB$101,3,FALSE),"")</f>
        <v/>
      </c>
      <c r="O322" s="261" t="str">
        <f>_xlfn.IFNA(VLOOKUP(B322,BLV!$Y$66:$AB$94,3,FALSE),"")</f>
        <v/>
      </c>
      <c r="P322" s="261" t="str">
        <f>_xlfn.IFNA(VLOOKUP(B322,'Khr168'!$Z$61:$AC$83,3,FALSE),"")</f>
        <v/>
      </c>
      <c r="Q322" s="261" t="str">
        <f>_xlfn.IFNA(VLOOKUP(B322,ASL!$AB$67:$AE$92,3,FALSE),"")</f>
        <v/>
      </c>
      <c r="R322" s="261" t="str">
        <f>_xlfn.IFNA(VLOOKUP(B322,'99cash'!$AC$60:$AF$77,3,FALSE),"")</f>
        <v/>
      </c>
      <c r="S322" s="261" t="str">
        <f>_xlfn.IFNA(VLOOKUP(B322,KTL!$Z$71:$AC$100,3,FALSE),"")</f>
        <v/>
      </c>
      <c r="T322" s="261" t="str">
        <f>_xlfn.IFNA(VLOOKUP(B322,SLG!$Z$65:$AC$91,3,FALSE),"")</f>
        <v/>
      </c>
      <c r="U322" s="261" t="str">
        <f>_xlfn.IFNA(VLOOKUP(B322,SST!$Z$68:$AC$100,3,FALSE),"")</f>
        <v/>
      </c>
      <c r="V322" s="261" t="str">
        <f>_xlfn.IFNA(VLOOKUP(B322,'ASY168'!$AB$59:$AE$76,3,FALSE),"")</f>
        <v/>
      </c>
      <c r="W322" s="262" t="str">
        <f>_xlfn.IFNA(VLOOKUP(B322,HO!$Z$76:$AC$100,3,FALSE),"")</f>
        <v/>
      </c>
    </row>
    <row r="323" spans="2:23" s="46" customFormat="1" outlineLevel="2">
      <c r="B323" s="250">
        <v>661611103</v>
      </c>
      <c r="C323" s="68" t="s">
        <v>159</v>
      </c>
      <c r="D323" s="64">
        <f t="shared" si="25"/>
        <v>683898</v>
      </c>
      <c r="E323" s="57" t="str">
        <f>_xlfn.IFNA(VLOOKUP(B323,MPT!$Z$68:$AC$99,3,FALSE),"")</f>
        <v/>
      </c>
      <c r="F323" s="57" t="str">
        <f>_xlfn.IFNA(VLOOKUP(B323,CHB!$Z$70:$AC$92,3,FALSE),"")</f>
        <v/>
      </c>
      <c r="G323" s="57">
        <f>_xlfn.IFNA(VLOOKUP(B323,SNK!$Z$70:$AC$103,3,FALSE),"")</f>
        <v>26600</v>
      </c>
      <c r="H323" s="57">
        <f>_xlfn.IFNA(VLOOKUP(B323,STR!$Z$68:$AC$97,3,FALSE),"")</f>
        <v>1500</v>
      </c>
      <c r="I323" s="57">
        <f>_xlfn.IFNA(VLOOKUP(B323,KPC!$AF$73:$AI$100,3,FALSE),"")</f>
        <v>15000</v>
      </c>
      <c r="J323" s="57" t="str">
        <f>_xlfn.IFNA(VLOOKUP(B323,SNL!$Z$71:$AC$99,3,FALSE),"")</f>
        <v/>
      </c>
      <c r="K323" s="57">
        <f>_xlfn.IFNA(VLOOKUP(B323,PTR!$Z$69:$AC$101,3,FALSE),"")</f>
        <v>280500</v>
      </c>
      <c r="L323" s="57" t="str">
        <f>_xlfn.IFNA(VLOOKUP(B323,STG!$AA$75:$AD$105,3,FALSE),"")</f>
        <v/>
      </c>
      <c r="M323" s="57" t="str">
        <f>_xlfn.IFNA(VLOOKUP(B323,RTK!$Y$67:$AB$74,3,FALSE),"")</f>
        <v/>
      </c>
      <c r="N323" s="57" t="str">
        <f>_xlfn.IFNA(VLOOKUP(B323,BKV!$Y$69:$AB$101,3,FALSE),"")</f>
        <v/>
      </c>
      <c r="O323" s="57">
        <f>_xlfn.IFNA(VLOOKUP(B323,BLV!$Y$66:$AB$94,3,FALSE),"")</f>
        <v>217000</v>
      </c>
      <c r="P323" s="57" t="str">
        <f>_xlfn.IFNA(VLOOKUP(B323,'Khr168'!$Z$61:$AC$83,3,FALSE),"")</f>
        <v/>
      </c>
      <c r="Q323" s="57">
        <f>_xlfn.IFNA(VLOOKUP(B323,ASL!$AB$67:$AE$92,3,FALSE),"")</f>
        <v>2000</v>
      </c>
      <c r="R323" s="57" t="str">
        <f>_xlfn.IFNA(VLOOKUP(B323,'99cash'!$AC$60:$AF$77,3,FALSE),"")</f>
        <v/>
      </c>
      <c r="S323" s="57">
        <f>_xlfn.IFNA(VLOOKUP(B323,KTL!$Z$71:$AC$100,3,FALSE),"")</f>
        <v>1000</v>
      </c>
      <c r="T323" s="57" t="str">
        <f>_xlfn.IFNA(VLOOKUP(B323,SLG!$Z$65:$AC$91,3,FALSE),"")</f>
        <v/>
      </c>
      <c r="U323" s="57">
        <f>_xlfn.IFNA(VLOOKUP(B323,SST!$Z$68:$AC$100,3,FALSE),"")</f>
        <v>105000</v>
      </c>
      <c r="V323" s="57">
        <f>_xlfn.IFNA(VLOOKUP(B323,'ASY168'!$AB$59:$AE$76,3,FALSE),"")</f>
        <v>500</v>
      </c>
      <c r="W323" s="58">
        <f>_xlfn.IFNA(VLOOKUP(B323,HO!$Z$76:$AC$100,3,FALSE),"")</f>
        <v>34798</v>
      </c>
    </row>
    <row r="324" spans="2:23" s="46" customFormat="1" outlineLevel="2">
      <c r="B324" s="250">
        <v>645111101</v>
      </c>
      <c r="C324" s="68" t="s">
        <v>132</v>
      </c>
      <c r="D324" s="64">
        <f t="shared" si="25"/>
        <v>13146700</v>
      </c>
      <c r="E324" s="261">
        <f>_xlfn.IFNA(VLOOKUP(B324,MPT!$Z$68:$AC$99,3,FALSE),"")</f>
        <v>200000</v>
      </c>
      <c r="F324" s="261">
        <f>_xlfn.IFNA(VLOOKUP(B324,CHB!$Z$70:$AC$92,3,FALSE),"")</f>
        <v>480000</v>
      </c>
      <c r="G324" s="261">
        <f>_xlfn.IFNA(VLOOKUP(B324,SNK!$Z$70:$AC$103,3,FALSE),"")</f>
        <v>800000</v>
      </c>
      <c r="H324" s="261">
        <f>_xlfn.IFNA(VLOOKUP(B324,STR!$Z$68:$AC$97,3,FALSE),"")</f>
        <v>1200000</v>
      </c>
      <c r="I324" s="261">
        <f>_xlfn.IFNA(VLOOKUP(B324,KPC!$AF$73:$AI$100,3,FALSE),"")</f>
        <v>1000000</v>
      </c>
      <c r="J324" s="261">
        <f>_xlfn.IFNA(VLOOKUP(B324,SNL!$Z$71:$AC$99,3,FALSE),"")</f>
        <v>1253300</v>
      </c>
      <c r="K324" s="261">
        <f>_xlfn.IFNA(VLOOKUP(B324,PTR!$Z$69:$AC$101,3,FALSE),"")</f>
        <v>666700</v>
      </c>
      <c r="L324" s="261">
        <f>_xlfn.IFNA(VLOOKUP(B324,STG!$AA$75:$AD$105,3,FALSE),"")</f>
        <v>1023400</v>
      </c>
      <c r="M324" s="261" t="str">
        <f>_xlfn.IFNA(VLOOKUP(B324,RTK!$Y$67:$AB$74,3,FALSE),"")</f>
        <v/>
      </c>
      <c r="N324" s="261">
        <f>_xlfn.IFNA(VLOOKUP(B324,BKV!$Y$69:$AB$101,3,FALSE),"")</f>
        <v>1200000</v>
      </c>
      <c r="O324" s="261">
        <f>_xlfn.IFNA(VLOOKUP(B324,BLV!$Y$66:$AB$94,3,FALSE),"")</f>
        <v>426700</v>
      </c>
      <c r="P324" s="261">
        <f>_xlfn.IFNA(VLOOKUP(B324,'Khr168'!$Z$61:$AC$83,3,FALSE),"")</f>
        <v>800000</v>
      </c>
      <c r="Q324" s="261">
        <f>_xlfn.IFNA(VLOOKUP(B324,ASL!$AB$67:$AE$92,3,FALSE),"")</f>
        <v>1010300</v>
      </c>
      <c r="R324" s="261" t="str">
        <f>_xlfn.IFNA(VLOOKUP(B324,'99cash'!$AC$60:$AF$77,3,FALSE),"")</f>
        <v/>
      </c>
      <c r="S324" s="261">
        <f>_xlfn.IFNA(VLOOKUP(B324,KTL!$Z$71:$AC$100,3,FALSE),"")</f>
        <v>800000</v>
      </c>
      <c r="T324" s="261">
        <f>_xlfn.IFNA(VLOOKUP(B324,SLG!$Z$65:$AC$91,3,FALSE),"")</f>
        <v>593300</v>
      </c>
      <c r="U324" s="261">
        <f>_xlfn.IFNA(VLOOKUP(B324,SST!$Z$68:$AC$100,3,FALSE),"")</f>
        <v>1419300</v>
      </c>
      <c r="V324" s="261">
        <f>_xlfn.IFNA(VLOOKUP(B324,'ASY168'!$AB$59:$AE$76,3,FALSE),"")</f>
        <v>273700</v>
      </c>
      <c r="W324" s="262" t="str">
        <f>_xlfn.IFNA(VLOOKUP(B324,HO!$Z$76:$AC$100,3,FALSE),"")</f>
        <v/>
      </c>
    </row>
    <row r="325" spans="2:23" s="46" customFormat="1" outlineLevel="2">
      <c r="B325" s="250">
        <v>645111104</v>
      </c>
      <c r="C325" s="68" t="s">
        <v>266</v>
      </c>
      <c r="D325" s="64">
        <f t="shared" si="25"/>
        <v>0</v>
      </c>
      <c r="E325" s="57" t="str">
        <f>_xlfn.IFNA(VLOOKUP(B325,MPT!$Z$68:$AC$99,3,FALSE),"")</f>
        <v/>
      </c>
      <c r="F325" s="57" t="str">
        <f>_xlfn.IFNA(VLOOKUP(B325,CHB!$Z$70:$AC$92,3,FALSE),"")</f>
        <v/>
      </c>
      <c r="G325" s="57" t="str">
        <f>_xlfn.IFNA(VLOOKUP(B325,SNK!$Z$70:$AC$103,3,FALSE),"")</f>
        <v/>
      </c>
      <c r="H325" s="57" t="str">
        <f>_xlfn.IFNA(VLOOKUP(B325,STR!$Z$68:$AC$97,3,FALSE),"")</f>
        <v/>
      </c>
      <c r="I325" s="57" t="str">
        <f>_xlfn.IFNA(VLOOKUP(B325,KPC!$AF$73:$AI$100,3,FALSE),"")</f>
        <v/>
      </c>
      <c r="J325" s="57" t="str">
        <f>_xlfn.IFNA(VLOOKUP(B325,SNL!$Z$71:$AC$99,3,FALSE),"")</f>
        <v/>
      </c>
      <c r="K325" s="57" t="str">
        <f>_xlfn.IFNA(VLOOKUP(B325,PTR!$Z$69:$AC$101,3,FALSE),"")</f>
        <v/>
      </c>
      <c r="L325" s="57" t="str">
        <f>_xlfn.IFNA(VLOOKUP(B325,STG!$AA$75:$AD$105,3,FALSE),"")</f>
        <v/>
      </c>
      <c r="M325" s="57" t="str">
        <f>_xlfn.IFNA(VLOOKUP(B325,RTK!$Y$67:$AB$74,3,FALSE),"")</f>
        <v/>
      </c>
      <c r="N325" s="57" t="str">
        <f>_xlfn.IFNA(VLOOKUP(B325,BKV!$Y$69:$AB$101,3,FALSE),"")</f>
        <v/>
      </c>
      <c r="O325" s="57" t="str">
        <f>_xlfn.IFNA(VLOOKUP(B325,BLV!$Y$66:$AB$94,3,FALSE),"")</f>
        <v/>
      </c>
      <c r="P325" s="57" t="str">
        <f>_xlfn.IFNA(VLOOKUP(B325,'Khr168'!$Z$61:$AC$83,3,FALSE),"")</f>
        <v/>
      </c>
      <c r="Q325" s="57" t="str">
        <f>_xlfn.IFNA(VLOOKUP(B325,ASL!$AB$67:$AE$92,3,FALSE),"")</f>
        <v/>
      </c>
      <c r="R325" s="57" t="str">
        <f>_xlfn.IFNA(VLOOKUP(B325,'99cash'!$AC$60:$AF$77,3,FALSE),"")</f>
        <v/>
      </c>
      <c r="S325" s="57" t="str">
        <f>_xlfn.IFNA(VLOOKUP(B325,KTL!$Z$71:$AC$100,3,FALSE),"")</f>
        <v/>
      </c>
      <c r="T325" s="57" t="str">
        <f>_xlfn.IFNA(VLOOKUP(B325,SLG!$Z$65:$AC$91,3,FALSE),"")</f>
        <v/>
      </c>
      <c r="U325" s="57" t="str">
        <f>_xlfn.IFNA(VLOOKUP(B325,SST!$Z$68:$AC$100,3,FALSE),"")</f>
        <v/>
      </c>
      <c r="V325" s="57" t="str">
        <f>_xlfn.IFNA(VLOOKUP(B325,'ASY168'!$AB$59:$AE$76,3,FALSE),"")</f>
        <v/>
      </c>
      <c r="W325" s="58" t="str">
        <f>_xlfn.IFNA(VLOOKUP(B325,HO!$Z$76:$AC$100,3,FALSE),"")</f>
        <v/>
      </c>
    </row>
    <row r="326" spans="2:23" s="46" customFormat="1" outlineLevel="2">
      <c r="B326" s="250">
        <v>638012</v>
      </c>
      <c r="C326" s="68" t="s">
        <v>128</v>
      </c>
      <c r="D326" s="64">
        <f t="shared" si="25"/>
        <v>0</v>
      </c>
      <c r="E326" s="261" t="str">
        <f>_xlfn.IFNA(VLOOKUP(B326,MPT!$Z$68:$AC$99,3,FALSE),"")</f>
        <v/>
      </c>
      <c r="F326" s="261" t="str">
        <f>_xlfn.IFNA(VLOOKUP(B326,CHB!$Z$70:$AC$92,3,FALSE),"")</f>
        <v/>
      </c>
      <c r="G326" s="261" t="str">
        <f>_xlfn.IFNA(VLOOKUP(B326,SNK!$Z$70:$AC$103,3,FALSE),"")</f>
        <v/>
      </c>
      <c r="H326" s="261" t="str">
        <f>_xlfn.IFNA(VLOOKUP(B326,STR!$Z$68:$AC$97,3,FALSE),"")</f>
        <v/>
      </c>
      <c r="I326" s="261" t="str">
        <f>_xlfn.IFNA(VLOOKUP(B326,KPC!$AF$73:$AI$100,3,FALSE),"")</f>
        <v/>
      </c>
      <c r="J326" s="261" t="str">
        <f>_xlfn.IFNA(VLOOKUP(B326,SNL!$Z$71:$AC$99,3,FALSE),"")</f>
        <v/>
      </c>
      <c r="K326" s="261" t="str">
        <f>_xlfn.IFNA(VLOOKUP(B326,PTR!$Z$69:$AC$101,3,FALSE),"")</f>
        <v/>
      </c>
      <c r="L326" s="261" t="str">
        <f>_xlfn.IFNA(VLOOKUP(B326,STG!$AA$75:$AD$105,3,FALSE),"")</f>
        <v/>
      </c>
      <c r="M326" s="261" t="str">
        <f>_xlfn.IFNA(VLOOKUP(B326,RTK!$Y$67:$AB$74,3,FALSE),"")</f>
        <v/>
      </c>
      <c r="N326" s="261" t="str">
        <f>_xlfn.IFNA(VLOOKUP(B326,BKV!$Y$69:$AB$101,3,FALSE),"")</f>
        <v/>
      </c>
      <c r="O326" s="261" t="str">
        <f>_xlfn.IFNA(VLOOKUP(B326,BLV!$Y$66:$AB$94,3,FALSE),"")</f>
        <v/>
      </c>
      <c r="P326" s="261" t="str">
        <f>_xlfn.IFNA(VLOOKUP(B326,'Khr168'!$Z$61:$AC$83,3,FALSE),"")</f>
        <v/>
      </c>
      <c r="Q326" s="261" t="str">
        <f>_xlfn.IFNA(VLOOKUP(B326,ASL!$AB$67:$AE$92,3,FALSE),"")</f>
        <v/>
      </c>
      <c r="R326" s="261" t="str">
        <f>_xlfn.IFNA(VLOOKUP(B326,'99cash'!$AC$60:$AF$77,3,FALSE),"")</f>
        <v/>
      </c>
      <c r="S326" s="261" t="str">
        <f>_xlfn.IFNA(VLOOKUP(B326,KTL!$Z$71:$AC$100,3,FALSE),"")</f>
        <v/>
      </c>
      <c r="T326" s="261" t="str">
        <f>_xlfn.IFNA(VLOOKUP(B326,SLG!$Z$65:$AC$91,3,FALSE),"")</f>
        <v/>
      </c>
      <c r="U326" s="261" t="str">
        <f>_xlfn.IFNA(VLOOKUP(B326,SST!$Z$68:$AC$100,3,FALSE),"")</f>
        <v/>
      </c>
      <c r="V326" s="261" t="str">
        <f>_xlfn.IFNA(VLOOKUP(B326,'ASY168'!$AB$59:$AE$76,3,FALSE),"")</f>
        <v/>
      </c>
      <c r="W326" s="262" t="str">
        <f>_xlfn.IFNA(VLOOKUP(B326,HO!$Z$76:$AC$100,3,FALSE),"")</f>
        <v/>
      </c>
    </row>
    <row r="327" spans="2:23" s="46" customFormat="1" outlineLevel="2">
      <c r="B327" s="250">
        <v>661611104</v>
      </c>
      <c r="C327" s="68" t="s">
        <v>134</v>
      </c>
      <c r="D327" s="64">
        <f t="shared" si="25"/>
        <v>1168460</v>
      </c>
      <c r="E327" s="57">
        <f>_xlfn.IFNA(VLOOKUP(B327,MPT!$Z$68:$AC$99,3,FALSE),"")</f>
        <v>230880</v>
      </c>
      <c r="F327" s="57" t="str">
        <f>_xlfn.IFNA(VLOOKUP(B327,CHB!$Z$70:$AC$92,3,FALSE),"")</f>
        <v/>
      </c>
      <c r="G327" s="57" t="str">
        <f>_xlfn.IFNA(VLOOKUP(B327,SNK!$Z$70:$AC$103,3,FALSE),"")</f>
        <v/>
      </c>
      <c r="H327" s="57" t="str">
        <f>_xlfn.IFNA(VLOOKUP(B327,STR!$Z$68:$AC$97,3,FALSE),"")</f>
        <v/>
      </c>
      <c r="I327" s="57" t="str">
        <f>_xlfn.IFNA(VLOOKUP(B327,KPC!$AF$73:$AI$100,3,FALSE),"")</f>
        <v/>
      </c>
      <c r="J327" s="57" t="str">
        <f>_xlfn.IFNA(VLOOKUP(B327,SNL!$Z$71:$AC$99,3,FALSE),"")</f>
        <v/>
      </c>
      <c r="K327" s="57" t="str">
        <f>_xlfn.IFNA(VLOOKUP(B327,PTR!$Z$69:$AC$101,3,FALSE),"")</f>
        <v/>
      </c>
      <c r="L327" s="57" t="str">
        <f>_xlfn.IFNA(VLOOKUP(B327,STG!$AA$75:$AD$105,3,FALSE),"")</f>
        <v/>
      </c>
      <c r="M327" s="57" t="str">
        <f>_xlfn.IFNA(VLOOKUP(B327,RTK!$Y$67:$AB$74,3,FALSE),"")</f>
        <v/>
      </c>
      <c r="N327" s="57" t="str">
        <f>_xlfn.IFNA(VLOOKUP(B327,BKV!$Y$69:$AB$101,3,FALSE),"")</f>
        <v/>
      </c>
      <c r="O327" s="57" t="str">
        <f>_xlfn.IFNA(VLOOKUP(B327,BLV!$Y$66:$AB$94,3,FALSE),"")</f>
        <v/>
      </c>
      <c r="P327" s="57">
        <f>_xlfn.IFNA(VLOOKUP(B327,'Khr168'!$Z$61:$AC$83,3,FALSE),"")</f>
        <v>368520</v>
      </c>
      <c r="Q327" s="57" t="str">
        <f>_xlfn.IFNA(VLOOKUP(B327,ASL!$AB$67:$AE$92,3,FALSE),"")</f>
        <v/>
      </c>
      <c r="R327" s="57">
        <f>_xlfn.IFNA(VLOOKUP(B327,'99cash'!$AC$60:$AF$77,3,FALSE),"")</f>
        <v>266400</v>
      </c>
      <c r="S327" s="57" t="str">
        <f>_xlfn.IFNA(VLOOKUP(B327,KTL!$Z$71:$AC$100,3,FALSE),"")</f>
        <v/>
      </c>
      <c r="T327" s="57" t="str">
        <f>_xlfn.IFNA(VLOOKUP(B327,SLG!$Z$65:$AC$91,3,FALSE),"")</f>
        <v/>
      </c>
      <c r="U327" s="57" t="str">
        <f>_xlfn.IFNA(VLOOKUP(B327,SST!$Z$68:$AC$100,3,FALSE),"")</f>
        <v/>
      </c>
      <c r="V327" s="57">
        <f>_xlfn.IFNA(VLOOKUP(B327,'ASY168'!$AB$59:$AE$76,3,FALSE),"")</f>
        <v>302660</v>
      </c>
      <c r="W327" s="58" t="str">
        <f>_xlfn.IFNA(VLOOKUP(B327,HO!$Z$76:$AC$100,3,FALSE),"")</f>
        <v/>
      </c>
    </row>
    <row r="328" spans="2:23" s="46" customFormat="1" outlineLevel="2">
      <c r="B328" s="250">
        <v>645311</v>
      </c>
      <c r="C328" s="68" t="s">
        <v>113</v>
      </c>
      <c r="D328" s="64">
        <f t="shared" si="25"/>
        <v>4200</v>
      </c>
      <c r="E328" s="261">
        <f>_xlfn.IFNA(VLOOKUP(B328,MPT!$Z$68:$AC$99,3,FALSE),"")</f>
        <v>400</v>
      </c>
      <c r="F328" s="261" t="str">
        <f>_xlfn.IFNA(VLOOKUP(B328,CHB!$Z$70:$AC$92,3,FALSE),"")</f>
        <v/>
      </c>
      <c r="G328" s="261" t="str">
        <f>_xlfn.IFNA(VLOOKUP(B328,SNK!$Z$70:$AC$103,3,FALSE),"")</f>
        <v/>
      </c>
      <c r="H328" s="261" t="str">
        <f>_xlfn.IFNA(VLOOKUP(B328,STR!$Z$68:$AC$97,3,FALSE),"")</f>
        <v/>
      </c>
      <c r="I328" s="261" t="str">
        <f>_xlfn.IFNA(VLOOKUP(B328,KPC!$AF$73:$AI$100,3,FALSE),"")</f>
        <v/>
      </c>
      <c r="J328" s="261" t="str">
        <f>_xlfn.IFNA(VLOOKUP(B328,SNL!$Z$71:$AC$99,3,FALSE),"")</f>
        <v/>
      </c>
      <c r="K328" s="261">
        <f>_xlfn.IFNA(VLOOKUP(B328,PTR!$Z$69:$AC$101,3,FALSE),"")</f>
        <v>3500</v>
      </c>
      <c r="L328" s="261" t="str">
        <f>_xlfn.IFNA(VLOOKUP(B328,STG!$AA$75:$AD$105,3,FALSE),"")</f>
        <v/>
      </c>
      <c r="M328" s="261" t="str">
        <f>_xlfn.IFNA(VLOOKUP(B328,RTK!$Y$67:$AB$74,3,FALSE),"")</f>
        <v/>
      </c>
      <c r="N328" s="261" t="str">
        <f>_xlfn.IFNA(VLOOKUP(B328,BKV!$Y$69:$AB$101,3,FALSE),"")</f>
        <v/>
      </c>
      <c r="O328" s="261" t="str">
        <f>_xlfn.IFNA(VLOOKUP(B328,BLV!$Y$66:$AB$94,3,FALSE),"")</f>
        <v/>
      </c>
      <c r="P328" s="261" t="str">
        <f>_xlfn.IFNA(VLOOKUP(B328,'Khr168'!$Z$61:$AC$83,3,FALSE),"")</f>
        <v/>
      </c>
      <c r="Q328" s="261" t="str">
        <f>_xlfn.IFNA(VLOOKUP(B328,ASL!$AB$67:$AE$92,3,FALSE),"")</f>
        <v/>
      </c>
      <c r="R328" s="261">
        <f>_xlfn.IFNA(VLOOKUP(B328,'99cash'!$AC$60:$AF$77,3,FALSE),"")</f>
        <v>100</v>
      </c>
      <c r="S328" s="261" t="str">
        <f>_xlfn.IFNA(VLOOKUP(B328,KTL!$Z$71:$AC$100,3,FALSE),"")</f>
        <v/>
      </c>
      <c r="T328" s="261" t="str">
        <f>_xlfn.IFNA(VLOOKUP(B328,SLG!$Z$65:$AC$91,3,FALSE),"")</f>
        <v/>
      </c>
      <c r="U328" s="261">
        <f>_xlfn.IFNA(VLOOKUP(B328,SST!$Z$68:$AC$100,3,FALSE),"")</f>
        <v>100</v>
      </c>
      <c r="V328" s="261" t="str">
        <f>_xlfn.IFNA(VLOOKUP(B328,'ASY168'!$AB$59:$AE$76,3,FALSE),"")</f>
        <v/>
      </c>
      <c r="W328" s="262">
        <f>_xlfn.IFNA(VLOOKUP(B328,HO!$Z$76:$AC$100,3,FALSE),"")</f>
        <v>100</v>
      </c>
    </row>
    <row r="329" spans="2:23" s="46" customFormat="1" outlineLevel="2">
      <c r="B329" s="250">
        <v>634211104</v>
      </c>
      <c r="C329" s="68" t="s">
        <v>165</v>
      </c>
      <c r="D329" s="64">
        <f t="shared" si="25"/>
        <v>400000</v>
      </c>
      <c r="E329" s="57" t="str">
        <f>_xlfn.IFNA(VLOOKUP(B329,MPT!$Z$68:$AC$99,3,FALSE),"")</f>
        <v/>
      </c>
      <c r="F329" s="57" t="str">
        <f>_xlfn.IFNA(VLOOKUP(B329,CHB!$Z$70:$AC$92,3,FALSE),"")</f>
        <v/>
      </c>
      <c r="G329" s="57" t="str">
        <f>_xlfn.IFNA(VLOOKUP(B329,SNK!$Z$70:$AC$103,3,FALSE),"")</f>
        <v/>
      </c>
      <c r="H329" s="57" t="str">
        <f>_xlfn.IFNA(VLOOKUP(B329,STR!$Z$68:$AC$97,3,FALSE),"")</f>
        <v/>
      </c>
      <c r="I329" s="57" t="str">
        <f>_xlfn.IFNA(VLOOKUP(B329,KPC!$AF$73:$AI$100,3,FALSE),"")</f>
        <v/>
      </c>
      <c r="J329" s="57" t="str">
        <f>_xlfn.IFNA(VLOOKUP(B329,SNL!$Z$71:$AC$99,3,FALSE),"")</f>
        <v/>
      </c>
      <c r="K329" s="57" t="str">
        <f>_xlfn.IFNA(VLOOKUP(B329,PTR!$Z$69:$AC$101,3,FALSE),"")</f>
        <v/>
      </c>
      <c r="L329" s="57" t="str">
        <f>_xlfn.IFNA(VLOOKUP(B329,STG!$AA$75:$AD$105,3,FALSE),"")</f>
        <v/>
      </c>
      <c r="M329" s="57" t="str">
        <f>_xlfn.IFNA(VLOOKUP(B329,RTK!$Y$67:$AB$74,3,FALSE),"")</f>
        <v/>
      </c>
      <c r="N329" s="57" t="str">
        <f>_xlfn.IFNA(VLOOKUP(B329,BKV!$Y$69:$AB$101,3,FALSE),"")</f>
        <v/>
      </c>
      <c r="O329" s="57" t="str">
        <f>_xlfn.IFNA(VLOOKUP(B329,BLV!$Y$66:$AB$94,3,FALSE),"")</f>
        <v/>
      </c>
      <c r="P329" s="57" t="str">
        <f>_xlfn.IFNA(VLOOKUP(B329,'Khr168'!$Z$61:$AC$83,3,FALSE),"")</f>
        <v/>
      </c>
      <c r="Q329" s="57" t="str">
        <f>_xlfn.IFNA(VLOOKUP(B329,ASL!$AB$67:$AE$92,3,FALSE),"")</f>
        <v/>
      </c>
      <c r="R329" s="57">
        <f>_xlfn.IFNA(VLOOKUP(B329,'99cash'!$AC$60:$AF$77,3,FALSE),"")</f>
        <v>400000</v>
      </c>
      <c r="S329" s="57" t="str">
        <f>_xlfn.IFNA(VLOOKUP(B329,KTL!$Z$71:$AC$100,3,FALSE),"")</f>
        <v/>
      </c>
      <c r="T329" s="57" t="str">
        <f>_xlfn.IFNA(VLOOKUP(B329,SLG!$Z$65:$AC$91,3,FALSE),"")</f>
        <v/>
      </c>
      <c r="U329" s="57" t="str">
        <f>_xlfn.IFNA(VLOOKUP(B329,SST!$Z$68:$AC$100,3,FALSE),"")</f>
        <v/>
      </c>
      <c r="V329" s="57" t="str">
        <f>_xlfn.IFNA(VLOOKUP(B329,'ASY168'!$AB$59:$AE$76,3,FALSE),"")</f>
        <v/>
      </c>
      <c r="W329" s="58" t="str">
        <f>_xlfn.IFNA(VLOOKUP(B329,HO!$Z$76:$AC$100,3,FALSE),"")</f>
        <v/>
      </c>
    </row>
    <row r="330" spans="2:23" s="46" customFormat="1" outlineLevel="2">
      <c r="B330" s="250">
        <v>634211103</v>
      </c>
      <c r="C330" s="68" t="s">
        <v>263</v>
      </c>
      <c r="D330" s="64">
        <f t="shared" si="25"/>
        <v>214000</v>
      </c>
      <c r="E330" s="261" t="str">
        <f>_xlfn.IFNA(VLOOKUP(B330,MPT!$Z$68:$AC$99,3,FALSE),"")</f>
        <v/>
      </c>
      <c r="F330" s="261" t="str">
        <f>_xlfn.IFNA(VLOOKUP(B330,CHB!$Z$70:$AC$92,3,FALSE),"")</f>
        <v/>
      </c>
      <c r="G330" s="261">
        <f>_xlfn.IFNA(VLOOKUP(B330,SNK!$Z$70:$AC$103,3,FALSE),"")</f>
        <v>34000</v>
      </c>
      <c r="H330" s="261">
        <f>_xlfn.IFNA(VLOOKUP(B330,STR!$Z$68:$AC$97,3,FALSE),"")</f>
        <v>11500</v>
      </c>
      <c r="I330" s="261">
        <f>_xlfn.IFNA(VLOOKUP(B330,KPC!$AF$73:$AI$100,3,FALSE),"")</f>
        <v>19000</v>
      </c>
      <c r="J330" s="261">
        <f>_xlfn.IFNA(VLOOKUP(B330,SNL!$Z$71:$AC$99,3,FALSE),"")</f>
        <v>38500</v>
      </c>
      <c r="K330" s="261">
        <f>_xlfn.IFNA(VLOOKUP(B330,PTR!$Z$69:$AC$101,3,FALSE),"")</f>
        <v>6500</v>
      </c>
      <c r="L330" s="261">
        <f>_xlfn.IFNA(VLOOKUP(B330,STG!$AA$75:$AD$105,3,FALSE),"")</f>
        <v>11000</v>
      </c>
      <c r="M330" s="261" t="str">
        <f>_xlfn.IFNA(VLOOKUP(B330,RTK!$Y$67:$AB$74,3,FALSE),"")</f>
        <v/>
      </c>
      <c r="N330" s="261">
        <f>_xlfn.IFNA(VLOOKUP(B330,BKV!$Y$69:$AB$101,3,FALSE),"")</f>
        <v>11500</v>
      </c>
      <c r="O330" s="261">
        <f>_xlfn.IFNA(VLOOKUP(B330,BLV!$Y$66:$AB$94,3,FALSE),"")</f>
        <v>11500</v>
      </c>
      <c r="P330" s="261" t="str">
        <f>_xlfn.IFNA(VLOOKUP(B330,'Khr168'!$Z$61:$AC$83,3,FALSE),"")</f>
        <v/>
      </c>
      <c r="Q330" s="261">
        <f>_xlfn.IFNA(VLOOKUP(B330,ASL!$AB$67:$AE$92,3,FALSE),"")</f>
        <v>12800</v>
      </c>
      <c r="R330" s="261" t="str">
        <f>_xlfn.IFNA(VLOOKUP(B330,'99cash'!$AC$60:$AF$77,3,FALSE),"")</f>
        <v/>
      </c>
      <c r="S330" s="261">
        <f>_xlfn.IFNA(VLOOKUP(B330,KTL!$Z$71:$AC$100,3,FALSE),"")</f>
        <v>11500</v>
      </c>
      <c r="T330" s="261">
        <f>_xlfn.IFNA(VLOOKUP(B330,SLG!$Z$65:$AC$91,3,FALSE),"")</f>
        <v>12700</v>
      </c>
      <c r="U330" s="261">
        <f>_xlfn.IFNA(VLOOKUP(B330,SST!$Z$68:$AC$100,3,FALSE),"")</f>
        <v>33500</v>
      </c>
      <c r="V330" s="261" t="str">
        <f>_xlfn.IFNA(VLOOKUP(B330,'ASY168'!$AB$59:$AE$76,3,FALSE),"")</f>
        <v/>
      </c>
      <c r="W330" s="262" t="str">
        <f>_xlfn.IFNA(VLOOKUP(B330,HO!$Z$76:$AC$100,3,FALSE),"")</f>
        <v/>
      </c>
    </row>
    <row r="331" spans="2:23" s="46" customFormat="1" outlineLevel="2">
      <c r="B331" s="250">
        <v>634211101</v>
      </c>
      <c r="C331" s="68" t="s">
        <v>109</v>
      </c>
      <c r="D331" s="64">
        <f t="shared" si="25"/>
        <v>1846161</v>
      </c>
      <c r="E331" s="57">
        <f>_xlfn.IFNA(VLOOKUP(B331,MPT!$Z$68:$AC$99,3,FALSE),"")</f>
        <v>60000</v>
      </c>
      <c r="F331" s="57">
        <f>_xlfn.IFNA(VLOOKUP(B331,CHB!$Z$70:$AC$92,3,FALSE),"")</f>
        <v>60000</v>
      </c>
      <c r="G331" s="57">
        <f>_xlfn.IFNA(VLOOKUP(B331,SNK!$Z$70:$AC$103,3,FALSE),"")</f>
        <v>60000</v>
      </c>
      <c r="H331" s="57">
        <f>_xlfn.IFNA(VLOOKUP(B331,STR!$Z$68:$AC$97,3,FALSE),"")</f>
        <v>60000</v>
      </c>
      <c r="I331" s="57">
        <f>_xlfn.IFNA(VLOOKUP(B331,KPC!$AF$73:$AI$100,3,FALSE),"")</f>
        <v>60000</v>
      </c>
      <c r="J331" s="57">
        <f>_xlfn.IFNA(VLOOKUP(B331,SNL!$Z$71:$AC$99,3,FALSE),"")</f>
        <v>60000</v>
      </c>
      <c r="K331" s="57">
        <f>_xlfn.IFNA(VLOOKUP(B331,PTR!$Z$69:$AC$101,3,FALSE),"")</f>
        <v>60000</v>
      </c>
      <c r="L331" s="57">
        <f>_xlfn.IFNA(VLOOKUP(B331,STG!$AA$75:$AD$105,3,FALSE),"")</f>
        <v>60000</v>
      </c>
      <c r="M331" s="57" t="str">
        <f>_xlfn.IFNA(VLOOKUP(B331,RTK!$Y$67:$AB$74,3,FALSE),"")</f>
        <v/>
      </c>
      <c r="N331" s="57">
        <f>_xlfn.IFNA(VLOOKUP(B331,BKV!$Y$69:$AB$101,3,FALSE),"")</f>
        <v>60000</v>
      </c>
      <c r="O331" s="57">
        <f>_xlfn.IFNA(VLOOKUP(B331,BLV!$Y$66:$AB$94,3,FALSE),"")</f>
        <v>60000</v>
      </c>
      <c r="P331" s="57">
        <f>_xlfn.IFNA(VLOOKUP(B331,'Khr168'!$Z$61:$AC$83,3,FALSE),"")</f>
        <v>60000</v>
      </c>
      <c r="Q331" s="57">
        <f>_xlfn.IFNA(VLOOKUP(B331,ASL!$AB$67:$AE$92,3,FALSE),"")</f>
        <v>60000</v>
      </c>
      <c r="R331" s="57">
        <f>_xlfn.IFNA(VLOOKUP(B331,'99cash'!$AC$60:$AF$77,3,FALSE),"")</f>
        <v>60000</v>
      </c>
      <c r="S331" s="57">
        <f>_xlfn.IFNA(VLOOKUP(B331,KTL!$Z$71:$AC$100,3,FALSE),"")</f>
        <v>60000</v>
      </c>
      <c r="T331" s="57">
        <f>_xlfn.IFNA(VLOOKUP(B331,SLG!$Z$65:$AC$91,3,FALSE),"")</f>
        <v>60000</v>
      </c>
      <c r="U331" s="57">
        <f>_xlfn.IFNA(VLOOKUP(B331,SST!$Z$68:$AC$100,3,FALSE),"")</f>
        <v>60000</v>
      </c>
      <c r="V331" s="57" t="str">
        <f>_xlfn.IFNA(VLOOKUP(B331,'ASY168'!$AB$59:$AE$76,3,FALSE),"")</f>
        <v/>
      </c>
      <c r="W331" s="58">
        <f>_xlfn.IFNA(VLOOKUP(B331,HO!$Z$76:$AC$100,3,FALSE),"")</f>
        <v>886161</v>
      </c>
    </row>
    <row r="332" spans="2:23" s="46" customFormat="1" outlineLevel="2">
      <c r="B332" s="250">
        <v>637121101</v>
      </c>
      <c r="C332" s="68" t="s">
        <v>158</v>
      </c>
      <c r="D332" s="64">
        <f t="shared" si="25"/>
        <v>975000</v>
      </c>
      <c r="E332" s="261">
        <f>_xlfn.IFNA(VLOOKUP(B332,MPT!$Z$68:$AC$99,3,FALSE),"")</f>
        <v>63000</v>
      </c>
      <c r="F332" s="261">
        <f>_xlfn.IFNA(VLOOKUP(B332,CHB!$Z$70:$AC$92,3,FALSE),"")</f>
        <v>81000</v>
      </c>
      <c r="G332" s="261">
        <f>_xlfn.IFNA(VLOOKUP(B332,SNK!$Z$70:$AC$103,3,FALSE),"")</f>
        <v>144000</v>
      </c>
      <c r="H332" s="261">
        <f>_xlfn.IFNA(VLOOKUP(B332,STR!$Z$68:$AC$97,3,FALSE),"")</f>
        <v>45000</v>
      </c>
      <c r="I332" s="261">
        <f>_xlfn.IFNA(VLOOKUP(B332,KPC!$AF$73:$AI$100,3,FALSE),"")</f>
        <v>126000</v>
      </c>
      <c r="J332" s="261" t="str">
        <f>_xlfn.IFNA(VLOOKUP(B332,SNL!$Z$71:$AC$99,3,FALSE),"")</f>
        <v/>
      </c>
      <c r="K332" s="261" t="str">
        <f>_xlfn.IFNA(VLOOKUP(B332,PTR!$Z$69:$AC$101,3,FALSE),"")</f>
        <v/>
      </c>
      <c r="L332" s="261" t="str">
        <f>_xlfn.IFNA(VLOOKUP(B332,STG!$AA$75:$AD$105,3,FALSE),"")</f>
        <v/>
      </c>
      <c r="M332" s="261" t="str">
        <f>_xlfn.IFNA(VLOOKUP(B332,RTK!$Y$67:$AB$74,3,FALSE),"")</f>
        <v/>
      </c>
      <c r="N332" s="261">
        <f>_xlfn.IFNA(VLOOKUP(B332,BKV!$Y$69:$AB$101,3,FALSE),"")</f>
        <v>24000</v>
      </c>
      <c r="O332" s="261">
        <f>_xlfn.IFNA(VLOOKUP(B332,BLV!$Y$66:$AB$94,3,FALSE),"")</f>
        <v>99000</v>
      </c>
      <c r="P332" s="261">
        <f>_xlfn.IFNA(VLOOKUP(B332,'Khr168'!$Z$61:$AC$83,3,FALSE),"")</f>
        <v>105000</v>
      </c>
      <c r="Q332" s="261">
        <f>_xlfn.IFNA(VLOOKUP(B332,ASL!$AB$67:$AE$92,3,FALSE),"")</f>
        <v>108000</v>
      </c>
      <c r="R332" s="261" t="str">
        <f>_xlfn.IFNA(VLOOKUP(B332,'99cash'!$AC$60:$AF$77,3,FALSE),"")</f>
        <v/>
      </c>
      <c r="S332" s="261">
        <f>_xlfn.IFNA(VLOOKUP(B332,KTL!$Z$71:$AC$100,3,FALSE),"")</f>
        <v>90000</v>
      </c>
      <c r="T332" s="261">
        <f>_xlfn.IFNA(VLOOKUP(B332,SLG!$Z$65:$AC$91,3,FALSE),"")</f>
        <v>72000</v>
      </c>
      <c r="U332" s="261">
        <f>_xlfn.IFNA(VLOOKUP(B332,SST!$Z$68:$AC$100,3,FALSE),"")</f>
        <v>18000</v>
      </c>
      <c r="V332" s="261" t="str">
        <f>_xlfn.IFNA(VLOOKUP(B332,'ASY168'!$AB$59:$AE$76,3,FALSE),"")</f>
        <v/>
      </c>
      <c r="W332" s="262" t="str">
        <f>_xlfn.IFNA(VLOOKUP(B332,HO!$Z$76:$AC$100,3,FALSE),"")</f>
        <v/>
      </c>
    </row>
    <row r="333" spans="2:23" s="46" customFormat="1" outlineLevel="2">
      <c r="B333" s="250">
        <v>637121103</v>
      </c>
      <c r="C333" s="68" t="s">
        <v>267</v>
      </c>
      <c r="D333" s="64">
        <f t="shared" si="25"/>
        <v>0</v>
      </c>
      <c r="E333" s="57" t="str">
        <f>_xlfn.IFNA(VLOOKUP(B333,MPT!$Z$68:$AC$99,3,FALSE),"")</f>
        <v/>
      </c>
      <c r="F333" s="57" t="str">
        <f>_xlfn.IFNA(VLOOKUP(B333,CHB!$Z$70:$AC$92,3,FALSE),"")</f>
        <v/>
      </c>
      <c r="G333" s="57" t="str">
        <f>_xlfn.IFNA(VLOOKUP(B333,SNK!$Z$70:$AC$103,3,FALSE),"")</f>
        <v/>
      </c>
      <c r="H333" s="57" t="str">
        <f>_xlfn.IFNA(VLOOKUP(B333,STR!$Z$68:$AC$97,3,FALSE),"")</f>
        <v/>
      </c>
      <c r="I333" s="57" t="str">
        <f>_xlfn.IFNA(VLOOKUP(B333,KPC!$AF$73:$AI$100,3,FALSE),"")</f>
        <v/>
      </c>
      <c r="J333" s="57" t="str">
        <f>_xlfn.IFNA(VLOOKUP(B333,SNL!$Z$71:$AC$99,3,FALSE),"")</f>
        <v/>
      </c>
      <c r="K333" s="57" t="str">
        <f>_xlfn.IFNA(VLOOKUP(B333,PTR!$Z$69:$AC$101,3,FALSE),"")</f>
        <v/>
      </c>
      <c r="L333" s="57" t="str">
        <f>_xlfn.IFNA(VLOOKUP(B333,STG!$AA$75:$AD$105,3,FALSE),"")</f>
        <v/>
      </c>
      <c r="M333" s="57" t="str">
        <f>_xlfn.IFNA(VLOOKUP(B333,RTK!$Y$67:$AB$74,3,FALSE),"")</f>
        <v/>
      </c>
      <c r="N333" s="57" t="str">
        <f>_xlfn.IFNA(VLOOKUP(B333,BKV!$Y$69:$AB$101,3,FALSE),"")</f>
        <v/>
      </c>
      <c r="O333" s="57" t="str">
        <f>_xlfn.IFNA(VLOOKUP(B333,BLV!$Y$66:$AB$94,3,FALSE),"")</f>
        <v/>
      </c>
      <c r="P333" s="57" t="str">
        <f>_xlfn.IFNA(VLOOKUP(B333,'Khr168'!$Z$61:$AC$83,3,FALSE),"")</f>
        <v/>
      </c>
      <c r="Q333" s="57" t="str">
        <f>_xlfn.IFNA(VLOOKUP(B333,ASL!$AB$67:$AE$92,3,FALSE),"")</f>
        <v/>
      </c>
      <c r="R333" s="57" t="str">
        <f>_xlfn.IFNA(VLOOKUP(B333,'99cash'!$AC$60:$AF$77,3,FALSE),"")</f>
        <v/>
      </c>
      <c r="S333" s="57" t="str">
        <f>_xlfn.IFNA(VLOOKUP(B333,KTL!$Z$71:$AC$100,3,FALSE),"")</f>
        <v/>
      </c>
      <c r="T333" s="57" t="str">
        <f>_xlfn.IFNA(VLOOKUP(B333,SLG!$Z$65:$AC$91,3,FALSE),"")</f>
        <v/>
      </c>
      <c r="U333" s="57" t="str">
        <f>_xlfn.IFNA(VLOOKUP(B333,SST!$Z$68:$AC$100,3,FALSE),"")</f>
        <v/>
      </c>
      <c r="V333" s="57" t="str">
        <f>_xlfn.IFNA(VLOOKUP(B333,'ASY168'!$AB$59:$AE$76,3,FALSE),"")</f>
        <v/>
      </c>
      <c r="W333" s="58" t="str">
        <f>_xlfn.IFNA(VLOOKUP(B333,HO!$Z$76:$AC$100,3,FALSE),"")</f>
        <v/>
      </c>
    </row>
    <row r="334" spans="2:23" s="46" customFormat="1" outlineLevel="2">
      <c r="B334" s="250">
        <v>637121102</v>
      </c>
      <c r="C334" s="68" t="s">
        <v>130</v>
      </c>
      <c r="D334" s="64">
        <f t="shared" si="25"/>
        <v>320000</v>
      </c>
      <c r="E334" s="261" t="str">
        <f>_xlfn.IFNA(VLOOKUP(B334,MPT!$Z$68:$AC$99,3,FALSE),"")</f>
        <v/>
      </c>
      <c r="F334" s="261">
        <f>_xlfn.IFNA(VLOOKUP(B334,CHB!$Z$70:$AC$92,3,FALSE),"")</f>
        <v>12000</v>
      </c>
      <c r="G334" s="261">
        <f>_xlfn.IFNA(VLOOKUP(B334,SNK!$Z$70:$AC$103,3,FALSE),"")</f>
        <v>26000</v>
      </c>
      <c r="H334" s="261">
        <f>_xlfn.IFNA(VLOOKUP(B334,STR!$Z$68:$AC$97,3,FALSE),"")</f>
        <v>24000</v>
      </c>
      <c r="I334" s="261">
        <f>_xlfn.IFNA(VLOOKUP(B334,KPC!$AF$73:$AI$100,3,FALSE),"")</f>
        <v>36000</v>
      </c>
      <c r="J334" s="261" t="str">
        <f>_xlfn.IFNA(VLOOKUP(B334,SNL!$Z$71:$AC$99,3,FALSE),"")</f>
        <v/>
      </c>
      <c r="K334" s="261" t="str">
        <f>_xlfn.IFNA(VLOOKUP(B334,PTR!$Z$69:$AC$101,3,FALSE),"")</f>
        <v/>
      </c>
      <c r="L334" s="261" t="str">
        <f>_xlfn.IFNA(VLOOKUP(B334,STG!$AA$75:$AD$105,3,FALSE),"")</f>
        <v/>
      </c>
      <c r="M334" s="261" t="str">
        <f>_xlfn.IFNA(VLOOKUP(B334,RTK!$Y$67:$AB$74,3,FALSE),"")</f>
        <v/>
      </c>
      <c r="N334" s="261">
        <f>_xlfn.IFNA(VLOOKUP(B334,BKV!$Y$69:$AB$101,3,FALSE),"")</f>
        <v>90000</v>
      </c>
      <c r="O334" s="261">
        <f>_xlfn.IFNA(VLOOKUP(B334,BLV!$Y$66:$AB$94,3,FALSE),"")</f>
        <v>18000</v>
      </c>
      <c r="P334" s="261">
        <f>_xlfn.IFNA(VLOOKUP(B334,'Khr168'!$Z$61:$AC$83,3,FALSE),"")</f>
        <v>30000</v>
      </c>
      <c r="Q334" s="261">
        <f>_xlfn.IFNA(VLOOKUP(B334,ASL!$AB$67:$AE$92,3,FALSE),"")</f>
        <v>24000</v>
      </c>
      <c r="R334" s="261" t="str">
        <f>_xlfn.IFNA(VLOOKUP(B334,'99cash'!$AC$60:$AF$77,3,FALSE),"")</f>
        <v/>
      </c>
      <c r="S334" s="261">
        <f>_xlfn.IFNA(VLOOKUP(B334,KTL!$Z$71:$AC$100,3,FALSE),"")</f>
        <v>18000</v>
      </c>
      <c r="T334" s="261">
        <f>_xlfn.IFNA(VLOOKUP(B334,SLG!$Z$65:$AC$91,3,FALSE),"")</f>
        <v>18000</v>
      </c>
      <c r="U334" s="261">
        <f>_xlfn.IFNA(VLOOKUP(B334,SST!$Z$68:$AC$100,3,FALSE),"")</f>
        <v>24000</v>
      </c>
      <c r="V334" s="261" t="str">
        <f>_xlfn.IFNA(VLOOKUP(B334,'ASY168'!$AB$59:$AE$76,3,FALSE),"")</f>
        <v/>
      </c>
      <c r="W334" s="262" t="str">
        <f>_xlfn.IFNA(VLOOKUP(B334,HO!$Z$76:$AC$100,3,FALSE),"")</f>
        <v/>
      </c>
    </row>
    <row r="335" spans="2:23" s="46" customFormat="1" ht="41.4" outlineLevel="2">
      <c r="B335" s="250">
        <v>651411105</v>
      </c>
      <c r="C335" s="68" t="s">
        <v>264</v>
      </c>
      <c r="D335" s="64">
        <f t="shared" si="25"/>
        <v>35939400</v>
      </c>
      <c r="E335" s="57" t="str">
        <f>_xlfn.IFNA(VLOOKUP(B335,MPT!$Z$68:$AC$99,3,FALSE),"")</f>
        <v/>
      </c>
      <c r="F335" s="57">
        <f>_xlfn.IFNA(VLOOKUP(B335,CHB!$Z$70:$AC$92,3,FALSE),"")</f>
        <v>2536600</v>
      </c>
      <c r="G335" s="57">
        <f>_xlfn.IFNA(VLOOKUP(B335,SNK!$Z$70:$AC$103,3,FALSE),"")</f>
        <v>4498300</v>
      </c>
      <c r="H335" s="57">
        <f>_xlfn.IFNA(VLOOKUP(B335,STR!$Z$68:$AC$97,3,FALSE),"")</f>
        <v>3254500</v>
      </c>
      <c r="I335" s="57">
        <f>_xlfn.IFNA(VLOOKUP(B335,KPC!$AF$73:$AI$100,3,FALSE),"")</f>
        <v>4220400</v>
      </c>
      <c r="J335" s="57">
        <f>_xlfn.IFNA(VLOOKUP(B335,SNL!$Z$71:$AC$99,3,FALSE),"")</f>
        <v>4541600</v>
      </c>
      <c r="K335" s="57">
        <f>_xlfn.IFNA(VLOOKUP(B335,PTR!$Z$69:$AC$101,3,FALSE),"")</f>
        <v>1801300</v>
      </c>
      <c r="L335" s="57">
        <f>_xlfn.IFNA(VLOOKUP(B335,STG!$AA$75:$AD$105,3,FALSE),"")</f>
        <v>4472100</v>
      </c>
      <c r="M335" s="57" t="str">
        <f>_xlfn.IFNA(VLOOKUP(B335,RTK!$Y$67:$AB$74,3,FALSE),"")</f>
        <v/>
      </c>
      <c r="N335" s="57">
        <f>_xlfn.IFNA(VLOOKUP(B335,BKV!$Y$69:$AB$101,3,FALSE),"")</f>
        <v>1166000</v>
      </c>
      <c r="O335" s="57">
        <f>_xlfn.IFNA(VLOOKUP(B335,BLV!$Y$66:$AB$94,3,FALSE),"")</f>
        <v>1485800</v>
      </c>
      <c r="P335" s="57" t="str">
        <f>_xlfn.IFNA(VLOOKUP(B335,'Khr168'!$Z$61:$AC$83,3,FALSE),"")</f>
        <v/>
      </c>
      <c r="Q335" s="57">
        <f>_xlfn.IFNA(VLOOKUP(B335,ASL!$AB$67:$AE$92,3,FALSE),"")</f>
        <v>2485200</v>
      </c>
      <c r="R335" s="57" t="str">
        <f>_xlfn.IFNA(VLOOKUP(B335,'99cash'!$AC$60:$AF$77,3,FALSE),"")</f>
        <v/>
      </c>
      <c r="S335" s="57">
        <f>_xlfn.IFNA(VLOOKUP(B335,KTL!$Z$71:$AC$100,3,FALSE),"")</f>
        <v>2720900</v>
      </c>
      <c r="T335" s="57">
        <f>_xlfn.IFNA(VLOOKUP(B335,SLG!$Z$65:$AC$91,3,FALSE),"")</f>
        <v>1754200</v>
      </c>
      <c r="U335" s="57">
        <f>_xlfn.IFNA(VLOOKUP(B335,SST!$Z$68:$AC$100,3,FALSE),"")</f>
        <v>1002500</v>
      </c>
      <c r="V335" s="57" t="str">
        <f>_xlfn.IFNA(VLOOKUP(B335,'ASY168'!$AB$59:$AE$76,3,FALSE),"")</f>
        <v/>
      </c>
      <c r="W335" s="58" t="str">
        <f>_xlfn.IFNA(VLOOKUP(B335,HO!$Z$76:$AC$100,3,FALSE),"")</f>
        <v/>
      </c>
    </row>
    <row r="336" spans="2:23" s="46" customFormat="1" outlineLevel="2">
      <c r="B336" s="250">
        <v>653111101</v>
      </c>
      <c r="C336" s="68" t="s">
        <v>131</v>
      </c>
      <c r="D336" s="64">
        <f t="shared" si="25"/>
        <v>30</v>
      </c>
      <c r="E336" s="261">
        <f>_xlfn.IFNA(VLOOKUP(B336,MPT!$Z$68:$AC$99,3,FALSE),"")</f>
        <v>30</v>
      </c>
      <c r="F336" s="261" t="str">
        <f>_xlfn.IFNA(VLOOKUP(B336,CHB!$Z$70:$AC$92,3,FALSE),"")</f>
        <v/>
      </c>
      <c r="G336" s="261" t="str">
        <f>_xlfn.IFNA(VLOOKUP(B336,SNK!$Z$70:$AC$103,3,FALSE),"")</f>
        <v/>
      </c>
      <c r="H336" s="261" t="str">
        <f>_xlfn.IFNA(VLOOKUP(B336,STR!$Z$68:$AC$97,3,FALSE),"")</f>
        <v/>
      </c>
      <c r="I336" s="261" t="str">
        <f>_xlfn.IFNA(VLOOKUP(B336,KPC!$AF$73:$AI$100,3,FALSE),"")</f>
        <v/>
      </c>
      <c r="J336" s="261" t="str">
        <f>_xlfn.IFNA(VLOOKUP(B336,SNL!$Z$71:$AC$99,3,FALSE),"")</f>
        <v/>
      </c>
      <c r="K336" s="261" t="str">
        <f>_xlfn.IFNA(VLOOKUP(B336,PTR!$Z$69:$AC$101,3,FALSE),"")</f>
        <v/>
      </c>
      <c r="L336" s="261" t="str">
        <f>_xlfn.IFNA(VLOOKUP(B336,STG!$AA$75:$AD$105,3,FALSE),"")</f>
        <v/>
      </c>
      <c r="M336" s="261" t="str">
        <f>_xlfn.IFNA(VLOOKUP(B336,RTK!$Y$67:$AB$74,3,FALSE),"")</f>
        <v/>
      </c>
      <c r="N336" s="261" t="str">
        <f>_xlfn.IFNA(VLOOKUP(B336,BKV!$Y$69:$AB$101,3,FALSE),"")</f>
        <v/>
      </c>
      <c r="O336" s="261" t="str">
        <f>_xlfn.IFNA(VLOOKUP(B336,BLV!$Y$66:$AB$94,3,FALSE),"")</f>
        <v/>
      </c>
      <c r="P336" s="261" t="str">
        <f>_xlfn.IFNA(VLOOKUP(B336,'Khr168'!$Z$61:$AC$83,3,FALSE),"")</f>
        <v/>
      </c>
      <c r="Q336" s="261" t="str">
        <f>_xlfn.IFNA(VLOOKUP(B336,ASL!$AB$67:$AE$92,3,FALSE),"")</f>
        <v/>
      </c>
      <c r="R336" s="261" t="str">
        <f>_xlfn.IFNA(VLOOKUP(B336,'99cash'!$AC$60:$AF$77,3,FALSE),"")</f>
        <v/>
      </c>
      <c r="S336" s="261" t="str">
        <f>_xlfn.IFNA(VLOOKUP(B336,KTL!$Z$71:$AC$100,3,FALSE),"")</f>
        <v/>
      </c>
      <c r="T336" s="261" t="str">
        <f>_xlfn.IFNA(VLOOKUP(B336,SLG!$Z$65:$AC$91,3,FALSE),"")</f>
        <v/>
      </c>
      <c r="U336" s="261" t="str">
        <f>_xlfn.IFNA(VLOOKUP(B336,SST!$Z$68:$AC$100,3,FALSE),"")</f>
        <v/>
      </c>
      <c r="V336" s="261" t="str">
        <f>_xlfn.IFNA(VLOOKUP(B336,'ASY168'!$AB$59:$AE$76,3,FALSE),"")</f>
        <v/>
      </c>
      <c r="W336" s="262" t="str">
        <f>_xlfn.IFNA(VLOOKUP(B336,HO!$Z$76:$AC$100,3,FALSE),"")</f>
        <v/>
      </c>
    </row>
    <row r="337" spans="2:23" s="46" customFormat="1" outlineLevel="2">
      <c r="B337" s="250">
        <v>633211103</v>
      </c>
      <c r="C337" s="68" t="s">
        <v>137</v>
      </c>
      <c r="D337" s="64">
        <f t="shared" si="25"/>
        <v>14768400</v>
      </c>
      <c r="E337" s="57">
        <f>_xlfn.IFNA(VLOOKUP(B337,MPT!$Z$68:$AC$99,3,FALSE),"")</f>
        <v>1000000</v>
      </c>
      <c r="F337" s="57" t="str">
        <f>_xlfn.IFNA(VLOOKUP(B337,CHB!$Z$70:$AC$92,3,FALSE),"")</f>
        <v/>
      </c>
      <c r="G337" s="57">
        <f>_xlfn.IFNA(VLOOKUP(B337,SNK!$Z$70:$AC$103,3,FALSE),"")</f>
        <v>1520000</v>
      </c>
      <c r="H337" s="57">
        <f>_xlfn.IFNA(VLOOKUP(B337,STR!$Z$68:$AC$97,3,FALSE),"")</f>
        <v>500000</v>
      </c>
      <c r="I337" s="57">
        <f>_xlfn.IFNA(VLOOKUP(B337,KPC!$AF$73:$AI$100,3,FALSE),"")</f>
        <v>1143000</v>
      </c>
      <c r="J337" s="57">
        <f>_xlfn.IFNA(VLOOKUP(B337,SNL!$Z$71:$AC$99,3,FALSE),"")</f>
        <v>2000000</v>
      </c>
      <c r="K337" s="57">
        <f>_xlfn.IFNA(VLOOKUP(B337,PTR!$Z$69:$AC$101,3,FALSE),"")</f>
        <v>2200000</v>
      </c>
      <c r="L337" s="57">
        <f>_xlfn.IFNA(VLOOKUP(B337,STG!$AA$75:$AD$105,3,FALSE),"")</f>
        <v>800000</v>
      </c>
      <c r="M337" s="57" t="str">
        <f>_xlfn.IFNA(VLOOKUP(B337,RTK!$Y$67:$AB$74,3,FALSE),"")</f>
        <v/>
      </c>
      <c r="N337" s="57">
        <f>_xlfn.IFNA(VLOOKUP(B337,BKV!$Y$69:$AB$101,3,FALSE),"")</f>
        <v>800000</v>
      </c>
      <c r="O337" s="57">
        <f>_xlfn.IFNA(VLOOKUP(B337,BLV!$Y$66:$AB$94,3,FALSE),"")</f>
        <v>400000</v>
      </c>
      <c r="P337" s="57">
        <f>_xlfn.IFNA(VLOOKUP(B337,'Khr168'!$Z$61:$AC$83,3,FALSE),"")</f>
        <v>400000</v>
      </c>
      <c r="Q337" s="57">
        <f>_xlfn.IFNA(VLOOKUP(B337,ASL!$AB$67:$AE$92,3,FALSE),"")</f>
        <v>1000000</v>
      </c>
      <c r="R337" s="57" t="str">
        <f>_xlfn.IFNA(VLOOKUP(B337,'99cash'!$AC$60:$AF$77,3,FALSE),"")</f>
        <v/>
      </c>
      <c r="S337" s="57">
        <f>_xlfn.IFNA(VLOOKUP(B337,KTL!$Z$71:$AC$100,3,FALSE),"")</f>
        <v>600000</v>
      </c>
      <c r="T337" s="57">
        <f>_xlfn.IFNA(VLOOKUP(B337,SLG!$Z$65:$AC$91,3,FALSE),"")</f>
        <v>180000</v>
      </c>
      <c r="U337" s="57">
        <f>_xlfn.IFNA(VLOOKUP(B337,SST!$Z$68:$AC$100,3,FALSE),"")</f>
        <v>1020000</v>
      </c>
      <c r="V337" s="57">
        <f>_xlfn.IFNA(VLOOKUP(B337,'ASY168'!$AB$59:$AE$76,3,FALSE),"")</f>
        <v>1205400</v>
      </c>
      <c r="W337" s="58" t="str">
        <f>_xlfn.IFNA(VLOOKUP(B337,HO!$Z$76:$AC$100,3,FALSE),"")</f>
        <v/>
      </c>
    </row>
    <row r="338" spans="2:23" s="46" customFormat="1" outlineLevel="2">
      <c r="B338" s="250">
        <v>633211109</v>
      </c>
      <c r="C338" s="68" t="s">
        <v>169</v>
      </c>
      <c r="D338" s="64">
        <f t="shared" si="25"/>
        <v>0</v>
      </c>
      <c r="E338" s="261" t="str">
        <f>_xlfn.IFNA(VLOOKUP(B338,MPT!$Z$68:$AC$99,3,FALSE),"")</f>
        <v/>
      </c>
      <c r="F338" s="261" t="str">
        <f>_xlfn.IFNA(VLOOKUP(B338,CHB!$Z$70:$AC$92,3,FALSE),"")</f>
        <v/>
      </c>
      <c r="G338" s="261" t="str">
        <f>_xlfn.IFNA(VLOOKUP(B338,SNK!$Z$70:$AC$103,3,FALSE),"")</f>
        <v/>
      </c>
      <c r="H338" s="261" t="str">
        <f>_xlfn.IFNA(VLOOKUP(B338,STR!$Z$68:$AC$97,3,FALSE),"")</f>
        <v/>
      </c>
      <c r="I338" s="261" t="str">
        <f>_xlfn.IFNA(VLOOKUP(B338,KPC!$AF$73:$AI$100,3,FALSE),"")</f>
        <v/>
      </c>
      <c r="J338" s="261" t="str">
        <f>_xlfn.IFNA(VLOOKUP(B338,SNL!$Z$71:$AC$99,3,FALSE),"")</f>
        <v/>
      </c>
      <c r="K338" s="261" t="str">
        <f>_xlfn.IFNA(VLOOKUP(B338,PTR!$Z$69:$AC$101,3,FALSE),"")</f>
        <v/>
      </c>
      <c r="L338" s="261" t="str">
        <f>_xlfn.IFNA(VLOOKUP(B338,STG!$AA$75:$AD$105,3,FALSE),"")</f>
        <v/>
      </c>
      <c r="M338" s="261" t="str">
        <f>_xlfn.IFNA(VLOOKUP(B338,RTK!$Y$67:$AB$74,3,FALSE),"")</f>
        <v/>
      </c>
      <c r="N338" s="261" t="str">
        <f>_xlfn.IFNA(VLOOKUP(B338,BKV!$Y$69:$AB$101,3,FALSE),"")</f>
        <v/>
      </c>
      <c r="O338" s="261" t="str">
        <f>_xlfn.IFNA(VLOOKUP(B338,BLV!$Y$66:$AB$94,3,FALSE),"")</f>
        <v/>
      </c>
      <c r="P338" s="261" t="str">
        <f>_xlfn.IFNA(VLOOKUP(B338,'Khr168'!$Z$61:$AC$83,3,FALSE),"")</f>
        <v/>
      </c>
      <c r="Q338" s="261" t="str">
        <f>_xlfn.IFNA(VLOOKUP(B338,ASL!$AB$67:$AE$92,3,FALSE),"")</f>
        <v/>
      </c>
      <c r="R338" s="261" t="str">
        <f>_xlfn.IFNA(VLOOKUP(B338,'99cash'!$AC$60:$AF$77,3,FALSE),"")</f>
        <v/>
      </c>
      <c r="S338" s="261" t="str">
        <f>_xlfn.IFNA(VLOOKUP(B338,KTL!$Z$71:$AC$100,3,FALSE),"")</f>
        <v/>
      </c>
      <c r="T338" s="261" t="str">
        <f>_xlfn.IFNA(VLOOKUP(B338,SLG!$Z$65:$AC$91,3,FALSE),"")</f>
        <v/>
      </c>
      <c r="U338" s="261" t="str">
        <f>_xlfn.IFNA(VLOOKUP(B338,SST!$Z$68:$AC$100,3,FALSE),"")</f>
        <v/>
      </c>
      <c r="V338" s="261" t="str">
        <f>_xlfn.IFNA(VLOOKUP(B338,'ASY168'!$AB$59:$AE$76,3,FALSE),"")</f>
        <v/>
      </c>
      <c r="W338" s="262" t="str">
        <f>_xlfn.IFNA(VLOOKUP(B338,HO!$Z$76:$AC$100,3,FALSE),"")</f>
        <v/>
      </c>
    </row>
    <row r="339" spans="2:23" s="46" customFormat="1" ht="27.6" outlineLevel="2">
      <c r="B339" s="250">
        <v>633111105</v>
      </c>
      <c r="C339" s="68" t="s">
        <v>170</v>
      </c>
      <c r="D339" s="64">
        <f t="shared" si="25"/>
        <v>184500</v>
      </c>
      <c r="E339" s="57" t="str">
        <f>_xlfn.IFNA(VLOOKUP(B339,MPT!$Z$68:$AC$99,3,FALSE),"")</f>
        <v/>
      </c>
      <c r="F339" s="57" t="str">
        <f>_xlfn.IFNA(VLOOKUP(B339,CHB!$Z$70:$AC$92,3,FALSE),"")</f>
        <v/>
      </c>
      <c r="G339" s="57">
        <f>_xlfn.IFNA(VLOOKUP(B339,SNK!$Z$70:$AC$103,3,FALSE),"")</f>
        <v>143500</v>
      </c>
      <c r="H339" s="57" t="str">
        <f>_xlfn.IFNA(VLOOKUP(B339,STR!$Z$68:$AC$97,3,FALSE),"")</f>
        <v/>
      </c>
      <c r="I339" s="57" t="str">
        <f>_xlfn.IFNA(VLOOKUP(B339,KPC!$AF$73:$AI$100,3,FALSE),"")</f>
        <v/>
      </c>
      <c r="J339" s="57" t="str">
        <f>_xlfn.IFNA(VLOOKUP(B339,SNL!$Z$71:$AC$99,3,FALSE),"")</f>
        <v/>
      </c>
      <c r="K339" s="57" t="str">
        <f>_xlfn.IFNA(VLOOKUP(B339,PTR!$Z$69:$AC$101,3,FALSE),"")</f>
        <v/>
      </c>
      <c r="L339" s="57" t="str">
        <f>_xlfn.IFNA(VLOOKUP(B339,STG!$AA$75:$AD$105,3,FALSE),"")</f>
        <v/>
      </c>
      <c r="M339" s="57" t="str">
        <f>_xlfn.IFNA(VLOOKUP(B339,RTK!$Y$67:$AB$74,3,FALSE),"")</f>
        <v/>
      </c>
      <c r="N339" s="57" t="str">
        <f>_xlfn.IFNA(VLOOKUP(B339,BKV!$Y$69:$AB$101,3,FALSE),"")</f>
        <v/>
      </c>
      <c r="O339" s="57" t="str">
        <f>_xlfn.IFNA(VLOOKUP(B339,BLV!$Y$66:$AB$94,3,FALSE),"")</f>
        <v/>
      </c>
      <c r="P339" s="57" t="str">
        <f>_xlfn.IFNA(VLOOKUP(B339,'Khr168'!$Z$61:$AC$83,3,FALSE),"")</f>
        <v/>
      </c>
      <c r="Q339" s="57" t="str">
        <f>_xlfn.IFNA(VLOOKUP(B339,ASL!$AB$67:$AE$92,3,FALSE),"")</f>
        <v/>
      </c>
      <c r="R339" s="57" t="str">
        <f>_xlfn.IFNA(VLOOKUP(B339,'99cash'!$AC$60:$AF$77,3,FALSE),"")</f>
        <v/>
      </c>
      <c r="S339" s="57" t="str">
        <f>_xlfn.IFNA(VLOOKUP(B339,KTL!$Z$71:$AC$100,3,FALSE),"")</f>
        <v/>
      </c>
      <c r="T339" s="57">
        <f>_xlfn.IFNA(VLOOKUP(B339,SLG!$Z$65:$AC$91,3,FALSE),"")</f>
        <v>41000</v>
      </c>
      <c r="U339" s="57" t="str">
        <f>_xlfn.IFNA(VLOOKUP(B339,SST!$Z$68:$AC$100,3,FALSE),"")</f>
        <v/>
      </c>
      <c r="V339" s="57" t="str">
        <f>_xlfn.IFNA(VLOOKUP(B339,'ASY168'!$AB$59:$AE$76,3,FALSE),"")</f>
        <v/>
      </c>
      <c r="W339" s="58" t="str">
        <f>_xlfn.IFNA(VLOOKUP(B339,HO!$Z$76:$AC$100,3,FALSE),"")</f>
        <v/>
      </c>
    </row>
    <row r="340" spans="2:23" s="46" customFormat="1" outlineLevel="2">
      <c r="B340" s="250">
        <v>633111101</v>
      </c>
      <c r="C340" s="68" t="s">
        <v>177</v>
      </c>
      <c r="D340" s="64">
        <f t="shared" si="25"/>
        <v>100000</v>
      </c>
      <c r="E340" s="261" t="str">
        <f>_xlfn.IFNA(VLOOKUP(B340,MPT!$Z$68:$AC$99,3,FALSE),"")</f>
        <v/>
      </c>
      <c r="F340" s="261" t="str">
        <f>_xlfn.IFNA(VLOOKUP(B340,CHB!$Z$70:$AC$92,3,FALSE),"")</f>
        <v/>
      </c>
      <c r="G340" s="261" t="str">
        <f>_xlfn.IFNA(VLOOKUP(B340,SNK!$Z$70:$AC$103,3,FALSE),"")</f>
        <v/>
      </c>
      <c r="H340" s="261" t="str">
        <f>_xlfn.IFNA(VLOOKUP(B340,STR!$Z$68:$AC$97,3,FALSE),"")</f>
        <v/>
      </c>
      <c r="I340" s="261" t="str">
        <f>_xlfn.IFNA(VLOOKUP(B340,KPC!$AF$73:$AI$100,3,FALSE),"")</f>
        <v/>
      </c>
      <c r="J340" s="261" t="str">
        <f>_xlfn.IFNA(VLOOKUP(B340,SNL!$Z$71:$AC$99,3,FALSE),"")</f>
        <v/>
      </c>
      <c r="K340" s="261" t="str">
        <f>_xlfn.IFNA(VLOOKUP(B340,PTR!$Z$69:$AC$101,3,FALSE),"")</f>
        <v/>
      </c>
      <c r="L340" s="261" t="str">
        <f>_xlfn.IFNA(VLOOKUP(B340,STG!$AA$75:$AD$105,3,FALSE),"")</f>
        <v/>
      </c>
      <c r="M340" s="261" t="str">
        <f>_xlfn.IFNA(VLOOKUP(B340,RTK!$Y$67:$AB$74,3,FALSE),"")</f>
        <v/>
      </c>
      <c r="N340" s="261" t="str">
        <f>_xlfn.IFNA(VLOOKUP(B340,BKV!$Y$69:$AB$101,3,FALSE),"")</f>
        <v/>
      </c>
      <c r="O340" s="261" t="str">
        <f>_xlfn.IFNA(VLOOKUP(B340,BLV!$Y$66:$AB$94,3,FALSE),"")</f>
        <v/>
      </c>
      <c r="P340" s="261" t="str">
        <f>_xlfn.IFNA(VLOOKUP(B340,'Khr168'!$Z$61:$AC$83,3,FALSE),"")</f>
        <v/>
      </c>
      <c r="Q340" s="261">
        <f>_xlfn.IFNA(VLOOKUP(B340,ASL!$AB$67:$AE$92,3,FALSE),"")</f>
        <v>100000</v>
      </c>
      <c r="R340" s="261" t="str">
        <f>_xlfn.IFNA(VLOOKUP(B340,'99cash'!$AC$60:$AF$77,3,FALSE),"")</f>
        <v/>
      </c>
      <c r="S340" s="261" t="str">
        <f>_xlfn.IFNA(VLOOKUP(B340,KTL!$Z$71:$AC$100,3,FALSE),"")</f>
        <v/>
      </c>
      <c r="T340" s="261" t="str">
        <f>_xlfn.IFNA(VLOOKUP(B340,SLG!$Z$65:$AC$91,3,FALSE),"")</f>
        <v/>
      </c>
      <c r="U340" s="261" t="str">
        <f>_xlfn.IFNA(VLOOKUP(B340,SST!$Z$68:$AC$100,3,FALSE),"")</f>
        <v/>
      </c>
      <c r="V340" s="261" t="str">
        <f>_xlfn.IFNA(VLOOKUP(B340,'ASY168'!$AB$59:$AE$76,3,FALSE),"")</f>
        <v/>
      </c>
      <c r="W340" s="262" t="str">
        <f>_xlfn.IFNA(VLOOKUP(B340,HO!$Z$76:$AC$100,3,FALSE),"")</f>
        <v/>
      </c>
    </row>
    <row r="341" spans="2:23" s="46" customFormat="1" outlineLevel="2">
      <c r="B341" s="250">
        <v>633111109</v>
      </c>
      <c r="C341" s="68" t="s">
        <v>153</v>
      </c>
      <c r="D341" s="64">
        <f t="shared" si="25"/>
        <v>0</v>
      </c>
      <c r="E341" s="57" t="str">
        <f>_xlfn.IFNA(VLOOKUP(B341,MPT!$Z$68:$AC$99,3,FALSE),"")</f>
        <v/>
      </c>
      <c r="F341" s="57" t="str">
        <f>_xlfn.IFNA(VLOOKUP(B341,CHB!$Z$70:$AC$92,3,FALSE),"")</f>
        <v/>
      </c>
      <c r="G341" s="57" t="str">
        <f>_xlfn.IFNA(VLOOKUP(B341,SNK!$Z$70:$AC$103,3,FALSE),"")</f>
        <v/>
      </c>
      <c r="H341" s="57" t="str">
        <f>_xlfn.IFNA(VLOOKUP(B341,STR!$Z$68:$AC$97,3,FALSE),"")</f>
        <v/>
      </c>
      <c r="I341" s="57" t="str">
        <f>_xlfn.IFNA(VLOOKUP(B341,KPC!$AF$73:$AI$100,3,FALSE),"")</f>
        <v/>
      </c>
      <c r="J341" s="57" t="str">
        <f>_xlfn.IFNA(VLOOKUP(B341,SNL!$Z$71:$AC$99,3,FALSE),"")</f>
        <v/>
      </c>
      <c r="K341" s="57" t="str">
        <f>_xlfn.IFNA(VLOOKUP(B341,PTR!$Z$69:$AC$101,3,FALSE),"")</f>
        <v/>
      </c>
      <c r="L341" s="57" t="str">
        <f>_xlfn.IFNA(VLOOKUP(B341,STG!$AA$75:$AD$105,3,FALSE),"")</f>
        <v/>
      </c>
      <c r="M341" s="57" t="str">
        <f>_xlfn.IFNA(VLOOKUP(B341,RTK!$Y$67:$AB$74,3,FALSE),"")</f>
        <v/>
      </c>
      <c r="N341" s="57" t="str">
        <f>_xlfn.IFNA(VLOOKUP(B341,BKV!$Y$69:$AB$101,3,FALSE),"")</f>
        <v/>
      </c>
      <c r="O341" s="57" t="str">
        <f>_xlfn.IFNA(VLOOKUP(B341,BLV!$Y$66:$AB$94,3,FALSE),"")</f>
        <v/>
      </c>
      <c r="P341" s="57" t="str">
        <f>_xlfn.IFNA(VLOOKUP(B341,'Khr168'!$Z$61:$AC$83,3,FALSE),"")</f>
        <v/>
      </c>
      <c r="Q341" s="57" t="str">
        <f>_xlfn.IFNA(VLOOKUP(B341,ASL!$AB$67:$AE$92,3,FALSE),"")</f>
        <v/>
      </c>
      <c r="R341" s="57" t="str">
        <f>_xlfn.IFNA(VLOOKUP(B341,'99cash'!$AC$60:$AF$77,3,FALSE),"")</f>
        <v/>
      </c>
      <c r="S341" s="57" t="str">
        <f>_xlfn.IFNA(VLOOKUP(B341,KTL!$Z$71:$AC$100,3,FALSE),"")</f>
        <v/>
      </c>
      <c r="T341" s="57" t="str">
        <f>_xlfn.IFNA(VLOOKUP(B341,SLG!$Z$65:$AC$91,3,FALSE),"")</f>
        <v/>
      </c>
      <c r="U341" s="57" t="str">
        <f>_xlfn.IFNA(VLOOKUP(B341,SST!$Z$68:$AC$100,3,FALSE),"")</f>
        <v/>
      </c>
      <c r="V341" s="57" t="str">
        <f>_xlfn.IFNA(VLOOKUP(B341,'ASY168'!$AB$59:$AE$76,3,FALSE),"")</f>
        <v/>
      </c>
      <c r="W341" s="58" t="str">
        <f>_xlfn.IFNA(VLOOKUP(B341,HO!$Z$76:$AC$100,3,FALSE),"")</f>
        <v/>
      </c>
    </row>
    <row r="342" spans="2:23" s="46" customFormat="1" outlineLevel="2">
      <c r="B342" s="250">
        <v>631111105</v>
      </c>
      <c r="C342" s="68" t="s">
        <v>133</v>
      </c>
      <c r="D342" s="64">
        <f t="shared" si="25"/>
        <v>2089500</v>
      </c>
      <c r="E342" s="261">
        <f>_xlfn.IFNA(VLOOKUP(B342,MPT!$Z$68:$AC$99,3,FALSE),"")</f>
        <v>65300</v>
      </c>
      <c r="F342" s="261">
        <f>_xlfn.IFNA(VLOOKUP(B342,CHB!$Z$70:$AC$92,3,FALSE),"")</f>
        <v>75500</v>
      </c>
      <c r="G342" s="261">
        <f>_xlfn.IFNA(VLOOKUP(B342,SNK!$Z$70:$AC$103,3,FALSE),"")</f>
        <v>112900</v>
      </c>
      <c r="H342" s="261">
        <f>_xlfn.IFNA(VLOOKUP(B342,STR!$Z$68:$AC$97,3,FALSE),"")</f>
        <v>188200</v>
      </c>
      <c r="I342" s="261">
        <f>_xlfn.IFNA(VLOOKUP(B342,KPC!$AF$73:$AI$100,3,FALSE),"")</f>
        <v>168700</v>
      </c>
      <c r="J342" s="261">
        <f>_xlfn.IFNA(VLOOKUP(B342,SNL!$Z$71:$AC$99,3,FALSE),"")</f>
        <v>93500</v>
      </c>
      <c r="K342" s="261">
        <f>_xlfn.IFNA(VLOOKUP(B342,PTR!$Z$69:$AC$101,3,FALSE),"")</f>
        <v>97800</v>
      </c>
      <c r="L342" s="261">
        <f>_xlfn.IFNA(VLOOKUP(B342,STG!$AA$75:$AD$105,3,FALSE),"")</f>
        <v>167100</v>
      </c>
      <c r="M342" s="261" t="str">
        <f>_xlfn.IFNA(VLOOKUP(B342,RTK!$Y$67:$AB$74,3,FALSE),"")</f>
        <v/>
      </c>
      <c r="N342" s="261">
        <f>_xlfn.IFNA(VLOOKUP(B342,BKV!$Y$69:$AB$101,3,FALSE),"")</f>
        <v>184500</v>
      </c>
      <c r="O342" s="261">
        <f>_xlfn.IFNA(VLOOKUP(B342,BLV!$Y$66:$AB$94,3,FALSE),"")</f>
        <v>68200</v>
      </c>
      <c r="P342" s="261">
        <f>_xlfn.IFNA(VLOOKUP(B342,'Khr168'!$Z$61:$AC$83,3,FALSE),"")</f>
        <v>84700</v>
      </c>
      <c r="Q342" s="261">
        <f>_xlfn.IFNA(VLOOKUP(B342,ASL!$AB$67:$AE$92,3,FALSE),"")</f>
        <v>182400</v>
      </c>
      <c r="R342" s="261">
        <f>_xlfn.IFNA(VLOOKUP(B342,'99cash'!$AC$60:$AF$77,3,FALSE),"")</f>
        <v>63300</v>
      </c>
      <c r="S342" s="261">
        <f>_xlfn.IFNA(VLOOKUP(B342,KTL!$Z$71:$AC$100,3,FALSE),"")</f>
        <v>149500</v>
      </c>
      <c r="T342" s="261">
        <f>_xlfn.IFNA(VLOOKUP(B342,SLG!$Z$65:$AC$91,3,FALSE),"")</f>
        <v>88900</v>
      </c>
      <c r="U342" s="261">
        <f>_xlfn.IFNA(VLOOKUP(B342,SST!$Z$68:$AC$100,3,FALSE),"")</f>
        <v>241300</v>
      </c>
      <c r="V342" s="261">
        <f>_xlfn.IFNA(VLOOKUP(B342,'ASY168'!$AB$59:$AE$76,3,FALSE),"")</f>
        <v>57700</v>
      </c>
      <c r="W342" s="262" t="str">
        <f>_xlfn.IFNA(VLOOKUP(B342,HO!$Z$76:$AC$100,3,FALSE),"")</f>
        <v/>
      </c>
    </row>
    <row r="343" spans="2:23" s="46" customFormat="1" outlineLevel="2">
      <c r="B343" s="250">
        <v>631111107</v>
      </c>
      <c r="C343" s="68" t="s">
        <v>152</v>
      </c>
      <c r="D343" s="64">
        <f t="shared" si="25"/>
        <v>440000</v>
      </c>
      <c r="E343" s="57" t="str">
        <f>_xlfn.IFNA(VLOOKUP(B343,MPT!$Z$68:$AC$99,3,FALSE),"")</f>
        <v/>
      </c>
      <c r="F343" s="57" t="str">
        <f>_xlfn.IFNA(VLOOKUP(B343,CHB!$Z$70:$AC$92,3,FALSE),"")</f>
        <v/>
      </c>
      <c r="G343" s="57" t="str">
        <f>_xlfn.IFNA(VLOOKUP(B343,SNK!$Z$70:$AC$103,3,FALSE),"")</f>
        <v/>
      </c>
      <c r="H343" s="57" t="str">
        <f>_xlfn.IFNA(VLOOKUP(B343,STR!$Z$68:$AC$97,3,FALSE),"")</f>
        <v/>
      </c>
      <c r="I343" s="57" t="str">
        <f>_xlfn.IFNA(VLOOKUP(B343,KPC!$AF$73:$AI$100,3,FALSE),"")</f>
        <v/>
      </c>
      <c r="J343" s="57" t="str">
        <f>_xlfn.IFNA(VLOOKUP(B343,SNL!$Z$71:$AC$99,3,FALSE),"")</f>
        <v/>
      </c>
      <c r="K343" s="57">
        <f>_xlfn.IFNA(VLOOKUP(B343,PTR!$Z$69:$AC$101,3,FALSE),"")</f>
        <v>120000</v>
      </c>
      <c r="L343" s="57" t="str">
        <f>_xlfn.IFNA(VLOOKUP(B343,STG!$AA$75:$AD$105,3,FALSE),"")</f>
        <v/>
      </c>
      <c r="M343" s="57" t="str">
        <f>_xlfn.IFNA(VLOOKUP(B343,RTK!$Y$67:$AB$74,3,FALSE),"")</f>
        <v/>
      </c>
      <c r="N343" s="57" t="str">
        <f>_xlfn.IFNA(VLOOKUP(B343,BKV!$Y$69:$AB$101,3,FALSE),"")</f>
        <v/>
      </c>
      <c r="O343" s="57" t="str">
        <f>_xlfn.IFNA(VLOOKUP(B343,BLV!$Y$66:$AB$94,3,FALSE),"")</f>
        <v/>
      </c>
      <c r="P343" s="57" t="str">
        <f>_xlfn.IFNA(VLOOKUP(B343,'Khr168'!$Z$61:$AC$83,3,FALSE),"")</f>
        <v/>
      </c>
      <c r="Q343" s="57" t="str">
        <f>_xlfn.IFNA(VLOOKUP(B343,ASL!$AB$67:$AE$92,3,FALSE),"")</f>
        <v/>
      </c>
      <c r="R343" s="57" t="str">
        <f>_xlfn.IFNA(VLOOKUP(B343,'99cash'!$AC$60:$AF$77,3,FALSE),"")</f>
        <v/>
      </c>
      <c r="S343" s="57" t="str">
        <f>_xlfn.IFNA(VLOOKUP(B343,KTL!$Z$71:$AC$100,3,FALSE),"")</f>
        <v/>
      </c>
      <c r="T343" s="57">
        <f>_xlfn.IFNA(VLOOKUP(B343,SLG!$Z$65:$AC$91,3,FALSE),"")</f>
        <v>120000</v>
      </c>
      <c r="U343" s="57">
        <f>_xlfn.IFNA(VLOOKUP(B343,SST!$Z$68:$AC$100,3,FALSE),"")</f>
        <v>200000</v>
      </c>
      <c r="V343" s="57" t="str">
        <f>_xlfn.IFNA(VLOOKUP(B343,'ASY168'!$AB$59:$AE$76,3,FALSE),"")</f>
        <v/>
      </c>
      <c r="W343" s="58" t="str">
        <f>_xlfn.IFNA(VLOOKUP(B343,HO!$Z$76:$AC$100,3,FALSE),"")</f>
        <v/>
      </c>
    </row>
    <row r="344" spans="2:23" s="46" customFormat="1" outlineLevel="2">
      <c r="B344" s="250">
        <v>631111101</v>
      </c>
      <c r="C344" s="68" t="s">
        <v>121</v>
      </c>
      <c r="D344" s="64">
        <f t="shared" si="25"/>
        <v>130959900</v>
      </c>
      <c r="E344" s="261">
        <f>_xlfn.IFNA(VLOOKUP(B344,MPT!$Z$68:$AC$99,3,FALSE),"")</f>
        <v>3920000</v>
      </c>
      <c r="F344" s="261">
        <f>_xlfn.IFNA(VLOOKUP(B344,CHB!$Z$70:$AC$92,3,FALSE),"")</f>
        <v>5126000</v>
      </c>
      <c r="G344" s="261">
        <f>_xlfn.IFNA(VLOOKUP(B344,SNK!$Z$70:$AC$103,3,FALSE),"")</f>
        <v>7291900</v>
      </c>
      <c r="H344" s="261">
        <f>_xlfn.IFNA(VLOOKUP(B344,STR!$Z$68:$AC$97,3,FALSE),"")</f>
        <v>11293800</v>
      </c>
      <c r="I344" s="261">
        <f>_xlfn.IFNA(VLOOKUP(B344,KPC!$AF$73:$AI$100,3,FALSE),"")</f>
        <v>10523700</v>
      </c>
      <c r="J344" s="261">
        <f>_xlfn.IFNA(VLOOKUP(B344,SNL!$Z$71:$AC$99,3,FALSE),"")</f>
        <v>5825100</v>
      </c>
      <c r="K344" s="261">
        <f>_xlfn.IFNA(VLOOKUP(B344,PTR!$Z$69:$AC$101,3,FALSE),"")</f>
        <v>6471900</v>
      </c>
      <c r="L344" s="261">
        <f>_xlfn.IFNA(VLOOKUP(B344,STG!$AA$75:$AD$105,3,FALSE),"")</f>
        <v>10041300</v>
      </c>
      <c r="M344" s="261" t="str">
        <f>_xlfn.IFNA(VLOOKUP(B344,RTK!$Y$67:$AB$74,3,FALSE),"")</f>
        <v/>
      </c>
      <c r="N344" s="261">
        <f>_xlfn.IFNA(VLOOKUP(B344,BKV!$Y$69:$AB$101,3,FALSE),"")</f>
        <v>11583800</v>
      </c>
      <c r="O344" s="261">
        <f>_xlfn.IFNA(VLOOKUP(B344,BLV!$Y$66:$AB$94,3,FALSE),"")</f>
        <v>4272600</v>
      </c>
      <c r="P344" s="261">
        <f>_xlfn.IFNA(VLOOKUP(B344,'Khr168'!$Z$61:$AC$83,3,FALSE),"")</f>
        <v>5080000</v>
      </c>
      <c r="Q344" s="261">
        <f>_xlfn.IFNA(VLOOKUP(B344,ASL!$AB$67:$AE$92,3,FALSE),"")</f>
        <v>11158400</v>
      </c>
      <c r="R344" s="261">
        <f>_xlfn.IFNA(VLOOKUP(B344,'99cash'!$AC$60:$AF$77,3,FALSE),"")</f>
        <v>3800000</v>
      </c>
      <c r="S344" s="261">
        <f>_xlfn.IFNA(VLOOKUP(B344,KTL!$Z$71:$AC$100,3,FALSE),"")</f>
        <v>8977800</v>
      </c>
      <c r="T344" s="261">
        <f>_xlfn.IFNA(VLOOKUP(B344,SLG!$Z$65:$AC$91,3,FALSE),"")</f>
        <v>5297200</v>
      </c>
      <c r="U344" s="261">
        <f>_xlfn.IFNA(VLOOKUP(B344,SST!$Z$68:$AC$100,3,FALSE),"")</f>
        <v>14356400</v>
      </c>
      <c r="V344" s="261">
        <f>_xlfn.IFNA(VLOOKUP(B344,'ASY168'!$AB$59:$AE$76,3,FALSE),"")</f>
        <v>3460000</v>
      </c>
      <c r="W344" s="262">
        <f>_xlfn.IFNA(VLOOKUP(B344,HO!$Z$76:$AC$100,3,FALSE),"")</f>
        <v>2480000</v>
      </c>
    </row>
    <row r="345" spans="2:23" s="46" customFormat="1" outlineLevel="2">
      <c r="B345" s="250">
        <v>645212103</v>
      </c>
      <c r="C345" s="68" t="s">
        <v>135</v>
      </c>
      <c r="D345" s="64">
        <f t="shared" si="25"/>
        <v>10000</v>
      </c>
      <c r="E345" s="57">
        <f>_xlfn.IFNA(VLOOKUP(B345,MPT!$Z$68:$AC$99,3,FALSE),"")</f>
        <v>10000</v>
      </c>
      <c r="F345" s="57" t="str">
        <f>_xlfn.IFNA(VLOOKUP(B345,CHB!$Z$70:$AC$92,3,FALSE),"")</f>
        <v/>
      </c>
      <c r="G345" s="57" t="str">
        <f>_xlfn.IFNA(VLOOKUP(B345,SNK!$Z$70:$AC$103,3,FALSE),"")</f>
        <v/>
      </c>
      <c r="H345" s="57" t="str">
        <f>_xlfn.IFNA(VLOOKUP(B345,STR!$Z$68:$AC$97,3,FALSE),"")</f>
        <v/>
      </c>
      <c r="I345" s="57" t="str">
        <f>_xlfn.IFNA(VLOOKUP(B345,KPC!$AF$73:$AI$100,3,FALSE),"")</f>
        <v/>
      </c>
      <c r="J345" s="57" t="str">
        <f>_xlfn.IFNA(VLOOKUP(B345,SNL!$Z$71:$AC$99,3,FALSE),"")</f>
        <v/>
      </c>
      <c r="K345" s="57" t="str">
        <f>_xlfn.IFNA(VLOOKUP(B345,PTR!$Z$69:$AC$101,3,FALSE),"")</f>
        <v/>
      </c>
      <c r="L345" s="57" t="str">
        <f>_xlfn.IFNA(VLOOKUP(B345,STG!$AA$75:$AD$105,3,FALSE),"")</f>
        <v/>
      </c>
      <c r="M345" s="57" t="str">
        <f>_xlfn.IFNA(VLOOKUP(B345,RTK!$Y$67:$AB$74,3,FALSE),"")</f>
        <v/>
      </c>
      <c r="N345" s="57" t="str">
        <f>_xlfn.IFNA(VLOOKUP(B345,BKV!$Y$69:$AB$101,3,FALSE),"")</f>
        <v/>
      </c>
      <c r="O345" s="57" t="str">
        <f>_xlfn.IFNA(VLOOKUP(B345,BLV!$Y$66:$AB$94,3,FALSE),"")</f>
        <v/>
      </c>
      <c r="P345" s="57" t="str">
        <f>_xlfn.IFNA(VLOOKUP(B345,'Khr168'!$Z$61:$AC$83,3,FALSE),"")</f>
        <v/>
      </c>
      <c r="Q345" s="57" t="str">
        <f>_xlfn.IFNA(VLOOKUP(B345,ASL!$AB$67:$AE$92,3,FALSE),"")</f>
        <v/>
      </c>
      <c r="R345" s="57" t="str">
        <f>_xlfn.IFNA(VLOOKUP(B345,'99cash'!$AC$60:$AF$77,3,FALSE),"")</f>
        <v/>
      </c>
      <c r="S345" s="57" t="str">
        <f>_xlfn.IFNA(VLOOKUP(B345,KTL!$Z$71:$AC$100,3,FALSE),"")</f>
        <v/>
      </c>
      <c r="T345" s="57" t="str">
        <f>_xlfn.IFNA(VLOOKUP(B345,SLG!$Z$65:$AC$91,3,FALSE),"")</f>
        <v/>
      </c>
      <c r="U345" s="57" t="str">
        <f>_xlfn.IFNA(VLOOKUP(B345,SST!$Z$68:$AC$100,3,FALSE),"")</f>
        <v/>
      </c>
      <c r="V345" s="57" t="str">
        <f>_xlfn.IFNA(VLOOKUP(B345,'ASY168'!$AB$59:$AE$76,3,FALSE),"")</f>
        <v/>
      </c>
      <c r="W345" s="58" t="str">
        <f>_xlfn.IFNA(VLOOKUP(B345,HO!$Z$76:$AC$100,3,FALSE),"")</f>
        <v/>
      </c>
    </row>
    <row r="346" spans="2:23" s="46" customFormat="1" outlineLevel="2">
      <c r="B346" s="250">
        <v>637111101</v>
      </c>
      <c r="C346" s="68" t="s">
        <v>146</v>
      </c>
      <c r="D346" s="64">
        <f t="shared" si="25"/>
        <v>132000</v>
      </c>
      <c r="E346" s="261" t="str">
        <f>_xlfn.IFNA(VLOOKUP(B346,MPT!$Z$68:$AC$99,3,FALSE),"")</f>
        <v/>
      </c>
      <c r="F346" s="261" t="str">
        <f>_xlfn.IFNA(VLOOKUP(B346,CHB!$Z$70:$AC$92,3,FALSE),"")</f>
        <v/>
      </c>
      <c r="G346" s="261">
        <f>_xlfn.IFNA(VLOOKUP(B346,SNK!$Z$70:$AC$103,3,FALSE),"")</f>
        <v>12000</v>
      </c>
      <c r="H346" s="261">
        <f>_xlfn.IFNA(VLOOKUP(B346,STR!$Z$68:$AC$97,3,FALSE),"")</f>
        <v>26000</v>
      </c>
      <c r="I346" s="261">
        <f>_xlfn.IFNA(VLOOKUP(B346,KPC!$AF$73:$AI$100,3,FALSE),"")</f>
        <v>12000</v>
      </c>
      <c r="J346" s="261">
        <f>_xlfn.IFNA(VLOOKUP(B346,SNL!$Z$71:$AC$99,3,FALSE),"")</f>
        <v>29000</v>
      </c>
      <c r="K346" s="261" t="str">
        <f>_xlfn.IFNA(VLOOKUP(B346,PTR!$Z$69:$AC$101,3,FALSE),"")</f>
        <v/>
      </c>
      <c r="L346" s="261">
        <f>_xlfn.IFNA(VLOOKUP(B346,STG!$AA$75:$AD$105,3,FALSE),"")</f>
        <v>15000</v>
      </c>
      <c r="M346" s="261" t="str">
        <f>_xlfn.IFNA(VLOOKUP(B346,RTK!$Y$67:$AB$74,3,FALSE),"")</f>
        <v/>
      </c>
      <c r="N346" s="261">
        <f>_xlfn.IFNA(VLOOKUP(B346,BKV!$Y$69:$AB$101,3,FALSE),"")</f>
        <v>12000</v>
      </c>
      <c r="O346" s="261" t="str">
        <f>_xlfn.IFNA(VLOOKUP(B346,BLV!$Y$66:$AB$94,3,FALSE),"")</f>
        <v/>
      </c>
      <c r="P346" s="261" t="str">
        <f>_xlfn.IFNA(VLOOKUP(B346,'Khr168'!$Z$61:$AC$83,3,FALSE),"")</f>
        <v/>
      </c>
      <c r="Q346" s="261" t="str">
        <f>_xlfn.IFNA(VLOOKUP(B346,ASL!$AB$67:$AE$92,3,FALSE),"")</f>
        <v/>
      </c>
      <c r="R346" s="261" t="str">
        <f>_xlfn.IFNA(VLOOKUP(B346,'99cash'!$AC$60:$AF$77,3,FALSE),"")</f>
        <v/>
      </c>
      <c r="S346" s="261" t="str">
        <f>_xlfn.IFNA(VLOOKUP(B346,KTL!$Z$71:$AC$100,3,FALSE),"")</f>
        <v/>
      </c>
      <c r="T346" s="261">
        <f>_xlfn.IFNA(VLOOKUP(B346,SLG!$Z$65:$AC$91,3,FALSE),"")</f>
        <v>15000</v>
      </c>
      <c r="U346" s="261">
        <f>_xlfn.IFNA(VLOOKUP(B346,SST!$Z$68:$AC$100,3,FALSE),"")</f>
        <v>11000</v>
      </c>
      <c r="V346" s="261" t="str">
        <f>_xlfn.IFNA(VLOOKUP(B346,'ASY168'!$AB$59:$AE$76,3,FALSE),"")</f>
        <v/>
      </c>
      <c r="W346" s="262" t="str">
        <f>_xlfn.IFNA(VLOOKUP(B346,HO!$Z$76:$AC$100,3,FALSE),"")</f>
        <v/>
      </c>
    </row>
    <row r="347" spans="2:23" s="46" customFormat="1" outlineLevel="2">
      <c r="B347" s="250">
        <v>637111102</v>
      </c>
      <c r="C347" s="68" t="s">
        <v>151</v>
      </c>
      <c r="D347" s="64">
        <f t="shared" si="25"/>
        <v>213800</v>
      </c>
      <c r="E347" s="57" t="str">
        <f>_xlfn.IFNA(VLOOKUP(B347,MPT!$Z$68:$AC$99,3,FALSE),"")</f>
        <v/>
      </c>
      <c r="F347" s="57" t="str">
        <f>_xlfn.IFNA(VLOOKUP(B347,CHB!$Z$70:$AC$92,3,FALSE),"")</f>
        <v/>
      </c>
      <c r="G347" s="57">
        <f>_xlfn.IFNA(VLOOKUP(B347,SNK!$Z$70:$AC$103,3,FALSE),"")</f>
        <v>93800</v>
      </c>
      <c r="H347" s="57" t="str">
        <f>_xlfn.IFNA(VLOOKUP(B347,STR!$Z$68:$AC$97,3,FALSE),"")</f>
        <v/>
      </c>
      <c r="I347" s="57">
        <f>_xlfn.IFNA(VLOOKUP(B347,KPC!$AF$73:$AI$100,3,FALSE),"")</f>
        <v>35000</v>
      </c>
      <c r="J347" s="57">
        <f>_xlfn.IFNA(VLOOKUP(B347,SNL!$Z$71:$AC$99,3,FALSE),"")</f>
        <v>60000</v>
      </c>
      <c r="K347" s="57" t="str">
        <f>_xlfn.IFNA(VLOOKUP(B347,PTR!$Z$69:$AC$101,3,FALSE),"")</f>
        <v/>
      </c>
      <c r="L347" s="57">
        <f>_xlfn.IFNA(VLOOKUP(B347,STG!$AA$75:$AD$105,3,FALSE),"")</f>
        <v>10000</v>
      </c>
      <c r="M347" s="57" t="str">
        <f>_xlfn.IFNA(VLOOKUP(B347,RTK!$Y$67:$AB$74,3,FALSE),"")</f>
        <v/>
      </c>
      <c r="N347" s="57" t="str">
        <f>_xlfn.IFNA(VLOOKUP(B347,BKV!$Y$69:$AB$101,3,FALSE),"")</f>
        <v/>
      </c>
      <c r="O347" s="57" t="str">
        <f>_xlfn.IFNA(VLOOKUP(B347,BLV!$Y$66:$AB$94,3,FALSE),"")</f>
        <v/>
      </c>
      <c r="P347" s="57" t="str">
        <f>_xlfn.IFNA(VLOOKUP(B347,'Khr168'!$Z$61:$AC$83,3,FALSE),"")</f>
        <v/>
      </c>
      <c r="Q347" s="57" t="str">
        <f>_xlfn.IFNA(VLOOKUP(B347,ASL!$AB$67:$AE$92,3,FALSE),"")</f>
        <v/>
      </c>
      <c r="R347" s="57" t="str">
        <f>_xlfn.IFNA(VLOOKUP(B347,'99cash'!$AC$60:$AF$77,3,FALSE),"")</f>
        <v/>
      </c>
      <c r="S347" s="57" t="str">
        <f>_xlfn.IFNA(VLOOKUP(B347,KTL!$Z$71:$AC$100,3,FALSE),"")</f>
        <v/>
      </c>
      <c r="T347" s="57" t="str">
        <f>_xlfn.IFNA(VLOOKUP(B347,SLG!$Z$65:$AC$91,3,FALSE),"")</f>
        <v/>
      </c>
      <c r="U347" s="57">
        <f>_xlfn.IFNA(VLOOKUP(B347,SST!$Z$68:$AC$100,3,FALSE),"")</f>
        <v>15000</v>
      </c>
      <c r="V347" s="57" t="str">
        <f>_xlfn.IFNA(VLOOKUP(B347,'ASY168'!$AB$59:$AE$76,3,FALSE),"")</f>
        <v/>
      </c>
      <c r="W347" s="58" t="str">
        <f>_xlfn.IFNA(VLOOKUP(B347,HO!$Z$76:$AC$100,3,FALSE),"")</f>
        <v/>
      </c>
    </row>
    <row r="348" spans="2:23" s="46" customFormat="1" outlineLevel="2">
      <c r="B348" s="250">
        <v>637111103</v>
      </c>
      <c r="C348" s="68" t="s">
        <v>143</v>
      </c>
      <c r="D348" s="64">
        <f t="shared" si="25"/>
        <v>438000</v>
      </c>
      <c r="E348" s="261">
        <f>_xlfn.IFNA(VLOOKUP(B348,MPT!$Z$68:$AC$99,3,FALSE),"")</f>
        <v>16500</v>
      </c>
      <c r="F348" s="261" t="str">
        <f>_xlfn.IFNA(VLOOKUP(B348,CHB!$Z$70:$AC$92,3,FALSE),"")</f>
        <v/>
      </c>
      <c r="G348" s="261">
        <f>_xlfn.IFNA(VLOOKUP(B348,SNK!$Z$70:$AC$103,3,FALSE),"")</f>
        <v>4000</v>
      </c>
      <c r="H348" s="261">
        <f>_xlfn.IFNA(VLOOKUP(B348,STR!$Z$68:$AC$97,3,FALSE),"")</f>
        <v>10000</v>
      </c>
      <c r="I348" s="261" t="str">
        <f>_xlfn.IFNA(VLOOKUP(B348,KPC!$AF$73:$AI$100,3,FALSE),"")</f>
        <v/>
      </c>
      <c r="J348" s="261">
        <f>_xlfn.IFNA(VLOOKUP(B348,SNL!$Z$71:$AC$99,3,FALSE),"")</f>
        <v>22500</v>
      </c>
      <c r="K348" s="261">
        <f>_xlfn.IFNA(VLOOKUP(B348,PTR!$Z$69:$AC$101,3,FALSE),"")</f>
        <v>253000</v>
      </c>
      <c r="L348" s="261">
        <f>_xlfn.IFNA(VLOOKUP(B348,STG!$AA$75:$AD$105,3,FALSE),"")</f>
        <v>19000</v>
      </c>
      <c r="M348" s="261" t="str">
        <f>_xlfn.IFNA(VLOOKUP(B348,RTK!$Y$67:$AB$74,3,FALSE),"")</f>
        <v/>
      </c>
      <c r="N348" s="261">
        <f>_xlfn.IFNA(VLOOKUP(B348,BKV!$Y$69:$AB$101,3,FALSE),"")</f>
        <v>28000</v>
      </c>
      <c r="O348" s="261">
        <f>_xlfn.IFNA(VLOOKUP(B348,BLV!$Y$66:$AB$94,3,FALSE),"")</f>
        <v>19000</v>
      </c>
      <c r="P348" s="261" t="str">
        <f>_xlfn.IFNA(VLOOKUP(B348,'Khr168'!$Z$61:$AC$83,3,FALSE),"")</f>
        <v/>
      </c>
      <c r="Q348" s="261" t="str">
        <f>_xlfn.IFNA(VLOOKUP(B348,ASL!$AB$67:$AE$92,3,FALSE),"")</f>
        <v/>
      </c>
      <c r="R348" s="261" t="str">
        <f>_xlfn.IFNA(VLOOKUP(B348,'99cash'!$AC$60:$AF$77,3,FALSE),"")</f>
        <v/>
      </c>
      <c r="S348" s="261">
        <f>_xlfn.IFNA(VLOOKUP(B348,KTL!$Z$71:$AC$100,3,FALSE),"")</f>
        <v>40000</v>
      </c>
      <c r="T348" s="261" t="str">
        <f>_xlfn.IFNA(VLOOKUP(B348,SLG!$Z$65:$AC$91,3,FALSE),"")</f>
        <v/>
      </c>
      <c r="U348" s="261">
        <f>_xlfn.IFNA(VLOOKUP(B348,SST!$Z$68:$AC$100,3,FALSE),"")</f>
        <v>26000</v>
      </c>
      <c r="V348" s="261" t="str">
        <f>_xlfn.IFNA(VLOOKUP(B348,'ASY168'!$AB$59:$AE$76,3,FALSE),"")</f>
        <v/>
      </c>
      <c r="W348" s="262" t="str">
        <f>_xlfn.IFNA(VLOOKUP(B348,HO!$Z$76:$AC$100,3,FALSE),"")</f>
        <v/>
      </c>
    </row>
    <row r="349" spans="2:23" s="46" customFormat="1" outlineLevel="2">
      <c r="B349" s="250">
        <v>637111106</v>
      </c>
      <c r="C349" s="68" t="s">
        <v>124</v>
      </c>
      <c r="D349" s="64">
        <f t="shared" si="25"/>
        <v>0</v>
      </c>
      <c r="E349" s="57" t="str">
        <f>_xlfn.IFNA(VLOOKUP(B349,MPT!$Z$68:$AC$99,3,FALSE),"")</f>
        <v/>
      </c>
      <c r="F349" s="57" t="str">
        <f>_xlfn.IFNA(VLOOKUP(B349,CHB!$Z$70:$AC$92,3,FALSE),"")</f>
        <v/>
      </c>
      <c r="G349" s="57" t="str">
        <f>_xlfn.IFNA(VLOOKUP(B349,SNK!$Z$70:$AC$103,3,FALSE),"")</f>
        <v/>
      </c>
      <c r="H349" s="57" t="str">
        <f>_xlfn.IFNA(VLOOKUP(B349,STR!$Z$68:$AC$97,3,FALSE),"")</f>
        <v/>
      </c>
      <c r="I349" s="57" t="str">
        <f>_xlfn.IFNA(VLOOKUP(B349,KPC!$AF$73:$AI$100,3,FALSE),"")</f>
        <v/>
      </c>
      <c r="J349" s="57" t="str">
        <f>_xlfn.IFNA(VLOOKUP(B349,SNL!$Z$71:$AC$99,3,FALSE),"")</f>
        <v/>
      </c>
      <c r="K349" s="57" t="str">
        <f>_xlfn.IFNA(VLOOKUP(B349,PTR!$Z$69:$AC$101,3,FALSE),"")</f>
        <v/>
      </c>
      <c r="L349" s="57" t="str">
        <f>_xlfn.IFNA(VLOOKUP(B349,STG!$AA$75:$AD$105,3,FALSE),"")</f>
        <v/>
      </c>
      <c r="M349" s="57" t="str">
        <f>_xlfn.IFNA(VLOOKUP(B349,RTK!$Y$67:$AB$74,3,FALSE),"")</f>
        <v/>
      </c>
      <c r="N349" s="57" t="str">
        <f>_xlfn.IFNA(VLOOKUP(B349,BKV!$Y$69:$AB$101,3,FALSE),"")</f>
        <v/>
      </c>
      <c r="O349" s="57" t="str">
        <f>_xlfn.IFNA(VLOOKUP(B349,BLV!$Y$66:$AB$94,3,FALSE),"")</f>
        <v/>
      </c>
      <c r="P349" s="57" t="str">
        <f>_xlfn.IFNA(VLOOKUP(B349,'Khr168'!$Z$61:$AC$83,3,FALSE),"")</f>
        <v/>
      </c>
      <c r="Q349" s="57" t="str">
        <f>_xlfn.IFNA(VLOOKUP(B349,ASL!$AB$67:$AE$92,3,FALSE),"")</f>
        <v/>
      </c>
      <c r="R349" s="57" t="str">
        <f>_xlfn.IFNA(VLOOKUP(B349,'99cash'!$AC$60:$AF$77,3,FALSE),"")</f>
        <v/>
      </c>
      <c r="S349" s="57" t="str">
        <f>_xlfn.IFNA(VLOOKUP(B349,KTL!$Z$71:$AC$100,3,FALSE),"")</f>
        <v/>
      </c>
      <c r="T349" s="57" t="str">
        <f>_xlfn.IFNA(VLOOKUP(B349,SLG!$Z$65:$AC$91,3,FALSE),"")</f>
        <v/>
      </c>
      <c r="U349" s="57" t="str">
        <f>_xlfn.IFNA(VLOOKUP(B349,SST!$Z$68:$AC$100,3,FALSE),"")</f>
        <v/>
      </c>
      <c r="V349" s="57" t="str">
        <f>_xlfn.IFNA(VLOOKUP(B349,'ASY168'!$AB$59:$AE$76,3,FALSE),"")</f>
        <v/>
      </c>
      <c r="W349" s="58" t="str">
        <f>_xlfn.IFNA(VLOOKUP(B349,HO!$Z$76:$AC$100,3,FALSE),"")</f>
        <v/>
      </c>
    </row>
    <row r="350" spans="2:23" s="46" customFormat="1" outlineLevel="2">
      <c r="B350" s="250">
        <v>637111104</v>
      </c>
      <c r="C350" s="68" t="s">
        <v>154</v>
      </c>
      <c r="D350" s="64">
        <f t="shared" si="25"/>
        <v>45000</v>
      </c>
      <c r="E350" s="261" t="str">
        <f>_xlfn.IFNA(VLOOKUP(B350,MPT!$Z$68:$AC$99,3,FALSE),"")</f>
        <v/>
      </c>
      <c r="F350" s="261" t="str">
        <f>_xlfn.IFNA(VLOOKUP(B350,CHB!$Z$70:$AC$92,3,FALSE),"")</f>
        <v/>
      </c>
      <c r="G350" s="261">
        <f>_xlfn.IFNA(VLOOKUP(B350,SNK!$Z$70:$AC$103,3,FALSE),"")</f>
        <v>5000</v>
      </c>
      <c r="H350" s="261">
        <f>_xlfn.IFNA(VLOOKUP(B350,STR!$Z$68:$AC$97,3,FALSE),"")</f>
        <v>10000</v>
      </c>
      <c r="I350" s="261" t="str">
        <f>_xlfn.IFNA(VLOOKUP(B350,KPC!$AF$73:$AI$100,3,FALSE),"")</f>
        <v/>
      </c>
      <c r="J350" s="261" t="str">
        <f>_xlfn.IFNA(VLOOKUP(B350,SNL!$Z$71:$AC$99,3,FALSE),"")</f>
        <v/>
      </c>
      <c r="K350" s="261">
        <f>_xlfn.IFNA(VLOOKUP(B350,PTR!$Z$69:$AC$101,3,FALSE),"")</f>
        <v>10000</v>
      </c>
      <c r="L350" s="261">
        <f>_xlfn.IFNA(VLOOKUP(B350,STG!$AA$75:$AD$105,3,FALSE),"")</f>
        <v>5000</v>
      </c>
      <c r="M350" s="261" t="str">
        <f>_xlfn.IFNA(VLOOKUP(B350,RTK!$Y$67:$AB$74,3,FALSE),"")</f>
        <v/>
      </c>
      <c r="N350" s="261">
        <f>_xlfn.IFNA(VLOOKUP(B350,BKV!$Y$69:$AB$101,3,FALSE),"")</f>
        <v>5000</v>
      </c>
      <c r="O350" s="261" t="str">
        <f>_xlfn.IFNA(VLOOKUP(B350,BLV!$Y$66:$AB$94,3,FALSE),"")</f>
        <v/>
      </c>
      <c r="P350" s="261" t="str">
        <f>_xlfn.IFNA(VLOOKUP(B350,'Khr168'!$Z$61:$AC$83,3,FALSE),"")</f>
        <v/>
      </c>
      <c r="Q350" s="261" t="str">
        <f>_xlfn.IFNA(VLOOKUP(B350,ASL!$AB$67:$AE$92,3,FALSE),"")</f>
        <v/>
      </c>
      <c r="R350" s="261" t="str">
        <f>_xlfn.IFNA(VLOOKUP(B350,'99cash'!$AC$60:$AF$77,3,FALSE),"")</f>
        <v/>
      </c>
      <c r="S350" s="261" t="str">
        <f>_xlfn.IFNA(VLOOKUP(B350,KTL!$Z$71:$AC$100,3,FALSE),"")</f>
        <v/>
      </c>
      <c r="T350" s="261" t="str">
        <f>_xlfn.IFNA(VLOOKUP(B350,SLG!$Z$65:$AC$91,3,FALSE),"")</f>
        <v/>
      </c>
      <c r="U350" s="261" t="str">
        <f>_xlfn.IFNA(VLOOKUP(B350,SST!$Z$68:$AC$100,3,FALSE),"")</f>
        <v/>
      </c>
      <c r="V350" s="261" t="str">
        <f>_xlfn.IFNA(VLOOKUP(B350,'ASY168'!$AB$59:$AE$76,3,FALSE),"")</f>
        <v/>
      </c>
      <c r="W350" s="262">
        <f>_xlfn.IFNA(VLOOKUP(B350,HO!$Z$76:$AC$100,3,FALSE),"")</f>
        <v>10000</v>
      </c>
    </row>
    <row r="351" spans="2:23" s="46" customFormat="1" outlineLevel="2">
      <c r="B351" s="250">
        <v>636111103</v>
      </c>
      <c r="C351" s="68" t="s">
        <v>108</v>
      </c>
      <c r="D351" s="64">
        <f t="shared" si="25"/>
        <v>1310000</v>
      </c>
      <c r="E351" s="57" t="str">
        <f>_xlfn.IFNA(VLOOKUP(B351,MPT!$Z$68:$AC$99,3,FALSE),"")</f>
        <v/>
      </c>
      <c r="F351" s="57" t="str">
        <f>_xlfn.IFNA(VLOOKUP(B351,CHB!$Z$70:$AC$92,3,FALSE),"")</f>
        <v/>
      </c>
      <c r="G351" s="57" t="str">
        <f>_xlfn.IFNA(VLOOKUP(B351,SNK!$Z$70:$AC$103,3,FALSE),"")</f>
        <v/>
      </c>
      <c r="H351" s="57" t="str">
        <f>_xlfn.IFNA(VLOOKUP(B351,STR!$Z$68:$AC$97,3,FALSE),"")</f>
        <v/>
      </c>
      <c r="I351" s="57" t="str">
        <f>_xlfn.IFNA(VLOOKUP(B351,KPC!$AF$73:$AI$100,3,FALSE),"")</f>
        <v/>
      </c>
      <c r="J351" s="57" t="str">
        <f>_xlfn.IFNA(VLOOKUP(B351,SNL!$Z$71:$AC$99,3,FALSE),"")</f>
        <v/>
      </c>
      <c r="K351" s="57" t="str">
        <f>_xlfn.IFNA(VLOOKUP(B351,PTR!$Z$69:$AC$101,3,FALSE),"")</f>
        <v/>
      </c>
      <c r="L351" s="57" t="str">
        <f>_xlfn.IFNA(VLOOKUP(B351,STG!$AA$75:$AD$105,3,FALSE),"")</f>
        <v/>
      </c>
      <c r="M351" s="57" t="str">
        <f>_xlfn.IFNA(VLOOKUP(B351,RTK!$Y$67:$AB$74,3,FALSE),"")</f>
        <v/>
      </c>
      <c r="N351" s="57" t="str">
        <f>_xlfn.IFNA(VLOOKUP(B351,BKV!$Y$69:$AB$101,3,FALSE),"")</f>
        <v/>
      </c>
      <c r="O351" s="57" t="str">
        <f>_xlfn.IFNA(VLOOKUP(B351,BLV!$Y$66:$AB$94,3,FALSE),"")</f>
        <v/>
      </c>
      <c r="P351" s="57" t="str">
        <f>_xlfn.IFNA(VLOOKUP(B351,'Khr168'!$Z$61:$AC$83,3,FALSE),"")</f>
        <v/>
      </c>
      <c r="Q351" s="57" t="str">
        <f>_xlfn.IFNA(VLOOKUP(B351,ASL!$AB$67:$AE$92,3,FALSE),"")</f>
        <v/>
      </c>
      <c r="R351" s="57" t="str">
        <f>_xlfn.IFNA(VLOOKUP(B351,'99cash'!$AC$60:$AF$77,3,FALSE),"")</f>
        <v/>
      </c>
      <c r="S351" s="57" t="str">
        <f>_xlfn.IFNA(VLOOKUP(B351,KTL!$Z$71:$AC$100,3,FALSE),"")</f>
        <v/>
      </c>
      <c r="T351" s="57" t="str">
        <f>_xlfn.IFNA(VLOOKUP(B351,SLG!$Z$65:$AC$91,3,FALSE),"")</f>
        <v/>
      </c>
      <c r="U351" s="57" t="str">
        <f>_xlfn.IFNA(VLOOKUP(B351,SST!$Z$68:$AC$100,3,FALSE),"")</f>
        <v/>
      </c>
      <c r="V351" s="57" t="str">
        <f>_xlfn.IFNA(VLOOKUP(B351,'ASY168'!$AB$59:$AE$76,3,FALSE),"")</f>
        <v/>
      </c>
      <c r="W351" s="58">
        <f>_xlfn.IFNA(VLOOKUP(B351,HO!$Z$76:$AC$100,3,FALSE),"")</f>
        <v>1310000</v>
      </c>
    </row>
    <row r="352" spans="2:23" s="46" customFormat="1" outlineLevel="2">
      <c r="B352" s="250">
        <v>636111104</v>
      </c>
      <c r="C352" s="68" t="s">
        <v>107</v>
      </c>
      <c r="D352" s="64">
        <f t="shared" si="25"/>
        <v>1415600</v>
      </c>
      <c r="E352" s="261" t="str">
        <f>_xlfn.IFNA(VLOOKUP(B352,MPT!$Z$68:$AC$99,3,FALSE),"")</f>
        <v/>
      </c>
      <c r="F352" s="261" t="str">
        <f>_xlfn.IFNA(VLOOKUP(B352,CHB!$Z$70:$AC$92,3,FALSE),"")</f>
        <v/>
      </c>
      <c r="G352" s="261" t="str">
        <f>_xlfn.IFNA(VLOOKUP(B352,SNK!$Z$70:$AC$103,3,FALSE),"")</f>
        <v/>
      </c>
      <c r="H352" s="261" t="str">
        <f>_xlfn.IFNA(VLOOKUP(B352,STR!$Z$68:$AC$97,3,FALSE),"")</f>
        <v/>
      </c>
      <c r="I352" s="261" t="str">
        <f>_xlfn.IFNA(VLOOKUP(B352,KPC!$AF$73:$AI$100,3,FALSE),"")</f>
        <v/>
      </c>
      <c r="J352" s="261" t="str">
        <f>_xlfn.IFNA(VLOOKUP(B352,SNL!$Z$71:$AC$99,3,FALSE),"")</f>
        <v/>
      </c>
      <c r="K352" s="261" t="str">
        <f>_xlfn.IFNA(VLOOKUP(B352,PTR!$Z$69:$AC$101,3,FALSE),"")</f>
        <v/>
      </c>
      <c r="L352" s="261" t="str">
        <f>_xlfn.IFNA(VLOOKUP(B352,STG!$AA$75:$AD$105,3,FALSE),"")</f>
        <v/>
      </c>
      <c r="M352" s="261" t="str">
        <f>_xlfn.IFNA(VLOOKUP(B352,RTK!$Y$67:$AB$74,3,FALSE),"")</f>
        <v/>
      </c>
      <c r="N352" s="261" t="str">
        <f>_xlfn.IFNA(VLOOKUP(B352,BKV!$Y$69:$AB$101,3,FALSE),"")</f>
        <v/>
      </c>
      <c r="O352" s="261" t="str">
        <f>_xlfn.IFNA(VLOOKUP(B352,BLV!$Y$66:$AB$94,3,FALSE),"")</f>
        <v/>
      </c>
      <c r="P352" s="261" t="str">
        <f>_xlfn.IFNA(VLOOKUP(B352,'Khr168'!$Z$61:$AC$83,3,FALSE),"")</f>
        <v/>
      </c>
      <c r="Q352" s="261" t="str">
        <f>_xlfn.IFNA(VLOOKUP(B352,ASL!$AB$67:$AE$92,3,FALSE),"")</f>
        <v/>
      </c>
      <c r="R352" s="261" t="str">
        <f>_xlfn.IFNA(VLOOKUP(B352,'99cash'!$AC$60:$AF$77,3,FALSE),"")</f>
        <v/>
      </c>
      <c r="S352" s="261" t="str">
        <f>_xlfn.IFNA(VLOOKUP(B352,KTL!$Z$71:$AC$100,3,FALSE),"")</f>
        <v/>
      </c>
      <c r="T352" s="261" t="str">
        <f>_xlfn.IFNA(VLOOKUP(B352,SLG!$Z$65:$AC$91,3,FALSE),"")</f>
        <v/>
      </c>
      <c r="U352" s="261" t="str">
        <f>_xlfn.IFNA(VLOOKUP(B352,SST!$Z$68:$AC$100,3,FALSE),"")</f>
        <v/>
      </c>
      <c r="V352" s="261" t="str">
        <f>_xlfn.IFNA(VLOOKUP(B352,'ASY168'!$AB$59:$AE$76,3,FALSE),"")</f>
        <v/>
      </c>
      <c r="W352" s="262">
        <f>_xlfn.IFNA(VLOOKUP(B352,HO!$Z$76:$AC$100,3,FALSE),"")</f>
        <v>1415600</v>
      </c>
    </row>
    <row r="353" spans="2:25" s="46" customFormat="1" outlineLevel="2">
      <c r="B353" s="250">
        <v>633311103</v>
      </c>
      <c r="C353" s="68" t="s">
        <v>104</v>
      </c>
      <c r="D353" s="64">
        <f t="shared" si="25"/>
        <v>70500</v>
      </c>
      <c r="E353" s="57" t="str">
        <f>_xlfn.IFNA(VLOOKUP(B353,MPT!$Z$68:$AC$99,3,FALSE),"")</f>
        <v/>
      </c>
      <c r="F353" s="57" t="str">
        <f>_xlfn.IFNA(VLOOKUP(B353,CHB!$Z$70:$AC$92,3,FALSE),"")</f>
        <v/>
      </c>
      <c r="G353" s="57">
        <f>_xlfn.IFNA(VLOOKUP(B353,SNK!$Z$70:$AC$103,3,FALSE),"")</f>
        <v>7500</v>
      </c>
      <c r="H353" s="57" t="str">
        <f>_xlfn.IFNA(VLOOKUP(B353,STR!$Z$68:$AC$97,3,FALSE),"")</f>
        <v/>
      </c>
      <c r="I353" s="57" t="str">
        <f>_xlfn.IFNA(VLOOKUP(B353,KPC!$AF$73:$AI$100,3,FALSE),"")</f>
        <v/>
      </c>
      <c r="J353" s="57" t="str">
        <f>_xlfn.IFNA(VLOOKUP(B353,SNL!$Z$71:$AC$99,3,FALSE),"")</f>
        <v/>
      </c>
      <c r="K353" s="57" t="str">
        <f>_xlfn.IFNA(VLOOKUP(B353,PTR!$Z$69:$AC$101,3,FALSE),"")</f>
        <v/>
      </c>
      <c r="L353" s="57">
        <f>_xlfn.IFNA(VLOOKUP(B353,STG!$AA$75:$AD$105,3,FALSE),"")</f>
        <v>8000</v>
      </c>
      <c r="M353" s="57" t="str">
        <f>_xlfn.IFNA(VLOOKUP(B353,RTK!$Y$67:$AB$74,3,FALSE),"")</f>
        <v/>
      </c>
      <c r="N353" s="57">
        <f>_xlfn.IFNA(VLOOKUP(B353,BKV!$Y$69:$AB$101,3,FALSE),"")</f>
        <v>5000</v>
      </c>
      <c r="O353" s="57" t="str">
        <f>_xlfn.IFNA(VLOOKUP(B353,BLV!$Y$66:$AB$94,3,FALSE),"")</f>
        <v/>
      </c>
      <c r="P353" s="57" t="str">
        <f>_xlfn.IFNA(VLOOKUP(B353,'Khr168'!$Z$61:$AC$83,3,FALSE),"")</f>
        <v/>
      </c>
      <c r="Q353" s="57" t="str">
        <f>_xlfn.IFNA(VLOOKUP(B353,ASL!$AB$67:$AE$92,3,FALSE),"")</f>
        <v/>
      </c>
      <c r="R353" s="57" t="str">
        <f>_xlfn.IFNA(VLOOKUP(B353,'99cash'!$AC$60:$AF$77,3,FALSE),"")</f>
        <v/>
      </c>
      <c r="S353" s="57" t="str">
        <f>_xlfn.IFNA(VLOOKUP(B353,KTL!$Z$71:$AC$100,3,FALSE),"")</f>
        <v/>
      </c>
      <c r="T353" s="57" t="str">
        <f>_xlfn.IFNA(VLOOKUP(B353,SLG!$Z$65:$AC$91,3,FALSE),"")</f>
        <v/>
      </c>
      <c r="U353" s="57">
        <f>_xlfn.IFNA(VLOOKUP(B353,SST!$Z$68:$AC$100,3,FALSE),"")</f>
        <v>4000</v>
      </c>
      <c r="V353" s="57" t="str">
        <f>_xlfn.IFNA(VLOOKUP(B353,'ASY168'!$AB$59:$AE$76,3,FALSE),"")</f>
        <v/>
      </c>
      <c r="W353" s="58">
        <f>_xlfn.IFNA(VLOOKUP(B353,HO!$Z$76:$AC$100,3,FALSE),"")</f>
        <v>46000</v>
      </c>
    </row>
    <row r="354" spans="2:25" s="46" customFormat="1" outlineLevel="2">
      <c r="B354" s="250">
        <v>633311101</v>
      </c>
      <c r="C354" s="68" t="s">
        <v>123</v>
      </c>
      <c r="D354" s="64">
        <f t="shared" si="25"/>
        <v>727000</v>
      </c>
      <c r="E354" s="261">
        <f>_xlfn.IFNA(VLOOKUP(B354,MPT!$Z$68:$AC$99,3,FALSE),"")</f>
        <v>10500</v>
      </c>
      <c r="F354" s="261" t="str">
        <f>_xlfn.IFNA(VLOOKUP(B354,CHB!$Z$70:$AC$92,3,FALSE),"")</f>
        <v/>
      </c>
      <c r="G354" s="261">
        <f>_xlfn.IFNA(VLOOKUP(B354,SNK!$Z$70:$AC$103,3,FALSE),"")</f>
        <v>48200</v>
      </c>
      <c r="H354" s="261">
        <f>_xlfn.IFNA(VLOOKUP(B354,STR!$Z$68:$AC$97,3,FALSE),"")</f>
        <v>187600</v>
      </c>
      <c r="I354" s="261" t="str">
        <f>_xlfn.IFNA(VLOOKUP(B354,KPC!$AF$73:$AI$100,3,FALSE),"")</f>
        <v/>
      </c>
      <c r="J354" s="261">
        <f>_xlfn.IFNA(VLOOKUP(B354,SNL!$Z$71:$AC$99,3,FALSE),"")</f>
        <v>64000</v>
      </c>
      <c r="K354" s="261">
        <f>_xlfn.IFNA(VLOOKUP(B354,PTR!$Z$69:$AC$101,3,FALSE),"")</f>
        <v>81300</v>
      </c>
      <c r="L354" s="261">
        <f>_xlfn.IFNA(VLOOKUP(B354,STG!$AA$75:$AD$105,3,FALSE),"")</f>
        <v>27000</v>
      </c>
      <c r="M354" s="261" t="str">
        <f>_xlfn.IFNA(VLOOKUP(B354,RTK!$Y$67:$AB$74,3,FALSE),"")</f>
        <v/>
      </c>
      <c r="N354" s="261">
        <f>_xlfn.IFNA(VLOOKUP(B354,BKV!$Y$69:$AB$101,3,FALSE),"")</f>
        <v>48200</v>
      </c>
      <c r="O354" s="261">
        <f>_xlfn.IFNA(VLOOKUP(B354,BLV!$Y$66:$AB$94,3,FALSE),"")</f>
        <v>51100</v>
      </c>
      <c r="P354" s="261">
        <f>_xlfn.IFNA(VLOOKUP(B354,'Khr168'!$Z$61:$AC$83,3,FALSE),"")</f>
        <v>38400</v>
      </c>
      <c r="Q354" s="261">
        <f>_xlfn.IFNA(VLOOKUP(B354,ASL!$AB$67:$AE$92,3,FALSE),"")</f>
        <v>60400</v>
      </c>
      <c r="R354" s="261" t="str">
        <f>_xlfn.IFNA(VLOOKUP(B354,'99cash'!$AC$60:$AF$77,3,FALSE),"")</f>
        <v/>
      </c>
      <c r="S354" s="261">
        <f>_xlfn.IFNA(VLOOKUP(B354,KTL!$Z$71:$AC$100,3,FALSE),"")</f>
        <v>9100</v>
      </c>
      <c r="T354" s="261">
        <f>_xlfn.IFNA(VLOOKUP(B354,SLG!$Z$65:$AC$91,3,FALSE),"")</f>
        <v>42000</v>
      </c>
      <c r="U354" s="261" t="str">
        <f>_xlfn.IFNA(VLOOKUP(B354,SST!$Z$68:$AC$100,3,FALSE),"")</f>
        <v/>
      </c>
      <c r="V354" s="261">
        <f>_xlfn.IFNA(VLOOKUP(B354,'ASY168'!$AB$59:$AE$76,3,FALSE),"")</f>
        <v>59200</v>
      </c>
      <c r="W354" s="262" t="str">
        <f>_xlfn.IFNA(VLOOKUP(B354,HO!$Z$76:$AC$100,3,FALSE),"")</f>
        <v/>
      </c>
    </row>
    <row r="355" spans="2:25" s="46" customFormat="1" outlineLevel="2">
      <c r="B355" s="250">
        <v>633311104</v>
      </c>
      <c r="C355" s="68" t="s">
        <v>144</v>
      </c>
      <c r="D355" s="64">
        <f t="shared" si="25"/>
        <v>55045</v>
      </c>
      <c r="E355" s="57" t="str">
        <f>_xlfn.IFNA(VLOOKUP(B355,MPT!$Z$68:$AC$99,3,FALSE),"")</f>
        <v/>
      </c>
      <c r="F355" s="57" t="str">
        <f>_xlfn.IFNA(VLOOKUP(B355,CHB!$Z$70:$AC$92,3,FALSE),"")</f>
        <v/>
      </c>
      <c r="G355" s="57" t="str">
        <f>_xlfn.IFNA(VLOOKUP(B355,SNK!$Z$70:$AC$103,3,FALSE),"")</f>
        <v/>
      </c>
      <c r="H355" s="57" t="str">
        <f>_xlfn.IFNA(VLOOKUP(B355,STR!$Z$68:$AC$97,3,FALSE),"")</f>
        <v/>
      </c>
      <c r="I355" s="57" t="str">
        <f>_xlfn.IFNA(VLOOKUP(B355,KPC!$AF$73:$AI$100,3,FALSE),"")</f>
        <v/>
      </c>
      <c r="J355" s="57" t="str">
        <f>_xlfn.IFNA(VLOOKUP(B355,SNL!$Z$71:$AC$99,3,FALSE),"")</f>
        <v/>
      </c>
      <c r="K355" s="57" t="str">
        <f>_xlfn.IFNA(VLOOKUP(B355,PTR!$Z$69:$AC$101,3,FALSE),"")</f>
        <v/>
      </c>
      <c r="L355" s="57" t="str">
        <f>_xlfn.IFNA(VLOOKUP(B355,STG!$AA$75:$AD$105,3,FALSE),"")</f>
        <v/>
      </c>
      <c r="M355" s="57" t="str">
        <f>_xlfn.IFNA(VLOOKUP(B355,RTK!$Y$67:$AB$74,3,FALSE),"")</f>
        <v/>
      </c>
      <c r="N355" s="57">
        <f>_xlfn.IFNA(VLOOKUP(B355,BKV!$Y$69:$AB$101,3,FALSE),"")</f>
        <v>30000</v>
      </c>
      <c r="O355" s="57" t="str">
        <f>_xlfn.IFNA(VLOOKUP(B355,BLV!$Y$66:$AB$94,3,FALSE),"")</f>
        <v/>
      </c>
      <c r="P355" s="57" t="str">
        <f>_xlfn.IFNA(VLOOKUP(B355,'Khr168'!$Z$61:$AC$83,3,FALSE),"")</f>
        <v/>
      </c>
      <c r="Q355" s="57" t="str">
        <f>_xlfn.IFNA(VLOOKUP(B355,ASL!$AB$67:$AE$92,3,FALSE),"")</f>
        <v/>
      </c>
      <c r="R355" s="57" t="str">
        <f>_xlfn.IFNA(VLOOKUP(B355,'99cash'!$AC$60:$AF$77,3,FALSE),"")</f>
        <v/>
      </c>
      <c r="S355" s="57">
        <f>_xlfn.IFNA(VLOOKUP(B355,KTL!$Z$71:$AC$100,3,FALSE),"")</f>
        <v>15000</v>
      </c>
      <c r="T355" s="57" t="str">
        <f>_xlfn.IFNA(VLOOKUP(B355,SLG!$Z$65:$AC$91,3,FALSE),"")</f>
        <v/>
      </c>
      <c r="U355" s="57" t="str">
        <f>_xlfn.IFNA(VLOOKUP(B355,SST!$Z$68:$AC$100,3,FALSE),"")</f>
        <v/>
      </c>
      <c r="V355" s="57">
        <f>_xlfn.IFNA(VLOOKUP(B355,'ASY168'!$AB$59:$AE$76,3,FALSE),"")</f>
        <v>10045</v>
      </c>
      <c r="W355" s="58" t="str">
        <f>_xlfn.IFNA(VLOOKUP(B355,HO!$Z$76:$AC$100,3,FALSE),"")</f>
        <v/>
      </c>
    </row>
    <row r="356" spans="2:25" s="46" customFormat="1" outlineLevel="2">
      <c r="B356" s="250">
        <v>633311102</v>
      </c>
      <c r="C356" s="68" t="s">
        <v>125</v>
      </c>
      <c r="D356" s="64">
        <f t="shared" si="25"/>
        <v>212550</v>
      </c>
      <c r="E356" s="261">
        <f>_xlfn.IFNA(VLOOKUP(B356,MPT!$Z$68:$AC$99,3,FALSE),"")</f>
        <v>2900</v>
      </c>
      <c r="F356" s="261" t="str">
        <f>_xlfn.IFNA(VLOOKUP(B356,CHB!$Z$70:$AC$92,3,FALSE),"")</f>
        <v/>
      </c>
      <c r="G356" s="261">
        <f>_xlfn.IFNA(VLOOKUP(B356,SNK!$Z$70:$AC$103,3,FALSE),"")</f>
        <v>29800</v>
      </c>
      <c r="H356" s="261">
        <f>_xlfn.IFNA(VLOOKUP(B356,STR!$Z$68:$AC$97,3,FALSE),"")</f>
        <v>35300</v>
      </c>
      <c r="I356" s="261" t="str">
        <f>_xlfn.IFNA(VLOOKUP(B356,KPC!$AF$73:$AI$100,3,FALSE),"")</f>
        <v/>
      </c>
      <c r="J356" s="261">
        <f>_xlfn.IFNA(VLOOKUP(B356,SNL!$Z$71:$AC$99,3,FALSE),"")</f>
        <v>22000</v>
      </c>
      <c r="K356" s="261" t="str">
        <f>_xlfn.IFNA(VLOOKUP(B356,PTR!$Z$69:$AC$101,3,FALSE),"")</f>
        <v/>
      </c>
      <c r="L356" s="261">
        <f>_xlfn.IFNA(VLOOKUP(B356,STG!$AA$75:$AD$105,3,FALSE),"")</f>
        <v>10000</v>
      </c>
      <c r="M356" s="261" t="str">
        <f>_xlfn.IFNA(VLOOKUP(B356,RTK!$Y$67:$AB$74,3,FALSE),"")</f>
        <v/>
      </c>
      <c r="N356" s="261">
        <f>_xlfn.IFNA(VLOOKUP(B356,BKV!$Y$69:$AB$101,3,FALSE),"")</f>
        <v>7000</v>
      </c>
      <c r="O356" s="261" t="str">
        <f>_xlfn.IFNA(VLOOKUP(B356,BLV!$Y$66:$AB$94,3,FALSE),"")</f>
        <v/>
      </c>
      <c r="P356" s="261">
        <f>_xlfn.IFNA(VLOOKUP(B356,'Khr168'!$Z$61:$AC$83,3,FALSE),"")</f>
        <v>8600</v>
      </c>
      <c r="Q356" s="261">
        <f>_xlfn.IFNA(VLOOKUP(B356,ASL!$AB$67:$AE$92,3,FALSE),"")</f>
        <v>47000</v>
      </c>
      <c r="R356" s="261" t="str">
        <f>_xlfn.IFNA(VLOOKUP(B356,'99cash'!$AC$60:$AF$77,3,FALSE),"")</f>
        <v/>
      </c>
      <c r="S356" s="261">
        <f>_xlfn.IFNA(VLOOKUP(B356,KTL!$Z$71:$AC$100,3,FALSE),"")</f>
        <v>5400</v>
      </c>
      <c r="T356" s="261">
        <f>_xlfn.IFNA(VLOOKUP(B356,SLG!$Z$65:$AC$91,3,FALSE),"")</f>
        <v>30000</v>
      </c>
      <c r="U356" s="261" t="str">
        <f>_xlfn.IFNA(VLOOKUP(B356,SST!$Z$68:$AC$100,3,FALSE),"")</f>
        <v/>
      </c>
      <c r="V356" s="261">
        <f>_xlfn.IFNA(VLOOKUP(B356,'ASY168'!$AB$59:$AE$76,3,FALSE),"")</f>
        <v>14550</v>
      </c>
      <c r="W356" s="262" t="str">
        <f>_xlfn.IFNA(VLOOKUP(B356,HO!$Z$76:$AC$100,3,FALSE),"")</f>
        <v/>
      </c>
    </row>
    <row r="357" spans="2:25" s="46" customFormat="1" outlineLevel="2">
      <c r="B357" s="250">
        <v>661211102</v>
      </c>
      <c r="C357" s="68" t="s">
        <v>261</v>
      </c>
      <c r="D357" s="64">
        <f t="shared" si="25"/>
        <v>50000</v>
      </c>
      <c r="E357" s="57" t="str">
        <f>_xlfn.IFNA(VLOOKUP(B357,MPT!$Z$68:$AC$99,3,FALSE),"")</f>
        <v/>
      </c>
      <c r="F357" s="57" t="str">
        <f>_xlfn.IFNA(VLOOKUP(B357,CHB!$Z$70:$AC$92,3,FALSE),"")</f>
        <v/>
      </c>
      <c r="G357" s="57" t="str">
        <f>_xlfn.IFNA(VLOOKUP(B357,SNK!$Z$70:$AC$103,3,FALSE),"")</f>
        <v/>
      </c>
      <c r="H357" s="57" t="str">
        <f>_xlfn.IFNA(VLOOKUP(B357,STR!$Z$68:$AC$97,3,FALSE),"")</f>
        <v/>
      </c>
      <c r="I357" s="57" t="str">
        <f>_xlfn.IFNA(VLOOKUP(B357,KPC!$AF$73:$AI$100,3,FALSE),"")</f>
        <v/>
      </c>
      <c r="J357" s="57" t="str">
        <f>_xlfn.IFNA(VLOOKUP(B357,SNL!$Z$71:$AC$99,3,FALSE),"")</f>
        <v/>
      </c>
      <c r="K357" s="57">
        <f>_xlfn.IFNA(VLOOKUP(B357,PTR!$Z$69:$AC$101,3,FALSE),"")</f>
        <v>50000</v>
      </c>
      <c r="L357" s="57" t="str">
        <f>_xlfn.IFNA(VLOOKUP(B357,STG!$AA$75:$AD$105,3,FALSE),"")</f>
        <v/>
      </c>
      <c r="M357" s="57" t="str">
        <f>_xlfn.IFNA(VLOOKUP(B357,RTK!$Y$67:$AB$74,3,FALSE),"")</f>
        <v/>
      </c>
      <c r="N357" s="57" t="str">
        <f>_xlfn.IFNA(VLOOKUP(B357,BKV!$Y$69:$AB$101,3,FALSE),"")</f>
        <v/>
      </c>
      <c r="O357" s="57" t="str">
        <f>_xlfn.IFNA(VLOOKUP(B357,BLV!$Y$66:$AB$94,3,FALSE),"")</f>
        <v/>
      </c>
      <c r="P357" s="57" t="str">
        <f>_xlfn.IFNA(VLOOKUP(B357,'Khr168'!$Z$61:$AC$83,3,FALSE),"")</f>
        <v/>
      </c>
      <c r="Q357" s="57" t="str">
        <f>_xlfn.IFNA(VLOOKUP(B357,ASL!$AB$67:$AE$92,3,FALSE),"")</f>
        <v/>
      </c>
      <c r="R357" s="57" t="str">
        <f>_xlfn.IFNA(VLOOKUP(B357,'99cash'!$AC$60:$AF$77,3,FALSE),"")</f>
        <v/>
      </c>
      <c r="S357" s="57" t="str">
        <f>_xlfn.IFNA(VLOOKUP(B357,KTL!$Z$71:$AC$100,3,FALSE),"")</f>
        <v/>
      </c>
      <c r="T357" s="57" t="str">
        <f>_xlfn.IFNA(VLOOKUP(B357,SLG!$Z$65:$AC$91,3,FALSE),"")</f>
        <v/>
      </c>
      <c r="U357" s="57" t="str">
        <f>_xlfn.IFNA(VLOOKUP(B357,SST!$Z$68:$AC$100,3,FALSE),"")</f>
        <v/>
      </c>
      <c r="V357" s="57" t="str">
        <f>_xlfn.IFNA(VLOOKUP(B357,'ASY168'!$AB$59:$AE$76,3,FALSE),"")</f>
        <v/>
      </c>
      <c r="W357" s="58" t="str">
        <f>_xlfn.IFNA(VLOOKUP(B357,HO!$Z$76:$AC$100,3,FALSE),"")</f>
        <v/>
      </c>
    </row>
    <row r="358" spans="2:25" s="46" customFormat="1" outlineLevel="2">
      <c r="B358" s="250">
        <v>645212104</v>
      </c>
      <c r="C358" s="68" t="s">
        <v>136</v>
      </c>
      <c r="D358" s="64">
        <f t="shared" si="25"/>
        <v>322800</v>
      </c>
      <c r="E358" s="261">
        <f>_xlfn.IFNA(VLOOKUP(B358,MPT!$Z$68:$AC$99,3,FALSE),"")</f>
        <v>102500</v>
      </c>
      <c r="F358" s="261" t="str">
        <f>_xlfn.IFNA(VLOOKUP(B358,CHB!$Z$70:$AC$92,3,FALSE),"")</f>
        <v/>
      </c>
      <c r="G358" s="261" t="str">
        <f>_xlfn.IFNA(VLOOKUP(B358,SNK!$Z$70:$AC$103,3,FALSE),"")</f>
        <v/>
      </c>
      <c r="H358" s="261" t="str">
        <f>_xlfn.IFNA(VLOOKUP(B358,STR!$Z$68:$AC$97,3,FALSE),"")</f>
        <v/>
      </c>
      <c r="I358" s="261" t="str">
        <f>_xlfn.IFNA(VLOOKUP(B358,KPC!$AF$73:$AI$100,3,FALSE),"")</f>
        <v/>
      </c>
      <c r="J358" s="261" t="str">
        <f>_xlfn.IFNA(VLOOKUP(B358,SNL!$Z$71:$AC$99,3,FALSE),"")</f>
        <v/>
      </c>
      <c r="K358" s="261" t="str">
        <f>_xlfn.IFNA(VLOOKUP(B358,PTR!$Z$69:$AC$101,3,FALSE),"")</f>
        <v/>
      </c>
      <c r="L358" s="261" t="str">
        <f>_xlfn.IFNA(VLOOKUP(B358,STG!$AA$75:$AD$105,3,FALSE),"")</f>
        <v/>
      </c>
      <c r="M358" s="261" t="str">
        <f>_xlfn.IFNA(VLOOKUP(B358,RTK!$Y$67:$AB$74,3,FALSE),"")</f>
        <v/>
      </c>
      <c r="N358" s="261" t="str">
        <f>_xlfn.IFNA(VLOOKUP(B358,BKV!$Y$69:$AB$101,3,FALSE),"")</f>
        <v/>
      </c>
      <c r="O358" s="261" t="str">
        <f>_xlfn.IFNA(VLOOKUP(B358,BLV!$Y$66:$AB$94,3,FALSE),"")</f>
        <v/>
      </c>
      <c r="P358" s="261">
        <f>_xlfn.IFNA(VLOOKUP(B358,'Khr168'!$Z$61:$AC$83,3,FALSE),"")</f>
        <v>40000</v>
      </c>
      <c r="Q358" s="261" t="str">
        <f>_xlfn.IFNA(VLOOKUP(B358,ASL!$AB$67:$AE$92,3,FALSE),"")</f>
        <v/>
      </c>
      <c r="R358" s="261">
        <f>_xlfn.IFNA(VLOOKUP(B358,'99cash'!$AC$60:$AF$77,3,FALSE),"")</f>
        <v>60000</v>
      </c>
      <c r="S358" s="261" t="str">
        <f>_xlfn.IFNA(VLOOKUP(B358,KTL!$Z$71:$AC$100,3,FALSE),"")</f>
        <v/>
      </c>
      <c r="T358" s="261" t="str">
        <f>_xlfn.IFNA(VLOOKUP(B358,SLG!$Z$65:$AC$91,3,FALSE),"")</f>
        <v/>
      </c>
      <c r="U358" s="261" t="str">
        <f>_xlfn.IFNA(VLOOKUP(B358,SST!$Z$68:$AC$100,3,FALSE),"")</f>
        <v/>
      </c>
      <c r="V358" s="261">
        <f>_xlfn.IFNA(VLOOKUP(B358,'ASY168'!$AB$59:$AE$76,3,FALSE),"")</f>
        <v>120300</v>
      </c>
      <c r="W358" s="262" t="str">
        <f>_xlfn.IFNA(VLOOKUP(B358,HO!$Z$76:$AC$100,3,FALSE),"")</f>
        <v/>
      </c>
    </row>
    <row r="359" spans="2:25" s="46" customFormat="1" outlineLevel="2">
      <c r="B359" s="250">
        <v>645212105</v>
      </c>
      <c r="C359" s="68" t="s">
        <v>289</v>
      </c>
      <c r="D359" s="64">
        <f t="shared" si="25"/>
        <v>69000</v>
      </c>
      <c r="E359" s="57">
        <f>_xlfn.IFNA(VLOOKUP(B359,MPT!$Z$68:$AC$99,3,FALSE),"")</f>
        <v>69000</v>
      </c>
      <c r="F359" s="57" t="str">
        <f>_xlfn.IFNA(VLOOKUP(B359,CHB!$Z$70:$AC$92,3,FALSE),"")</f>
        <v/>
      </c>
      <c r="G359" s="57" t="str">
        <f>_xlfn.IFNA(VLOOKUP(B359,SNK!$Z$70:$AC$103,3,FALSE),"")</f>
        <v/>
      </c>
      <c r="H359" s="57" t="str">
        <f>_xlfn.IFNA(VLOOKUP(B359,STR!$Z$68:$AC$97,3,FALSE),"")</f>
        <v/>
      </c>
      <c r="I359" s="57" t="str">
        <f>_xlfn.IFNA(VLOOKUP(B359,KPC!$AF$73:$AI$100,3,FALSE),"")</f>
        <v/>
      </c>
      <c r="J359" s="57" t="str">
        <f>_xlfn.IFNA(VLOOKUP(B359,SNL!$Z$71:$AC$99,3,FALSE),"")</f>
        <v/>
      </c>
      <c r="K359" s="57" t="str">
        <f>_xlfn.IFNA(VLOOKUP(B359,PTR!$Z$69:$AC$101,3,FALSE),"")</f>
        <v/>
      </c>
      <c r="L359" s="57" t="str">
        <f>_xlfn.IFNA(VLOOKUP(B359,STG!$AA$75:$AD$105,3,FALSE),"")</f>
        <v/>
      </c>
      <c r="M359" s="57" t="str">
        <f>_xlfn.IFNA(VLOOKUP(B359,RTK!$Y$67:$AB$74,3,FALSE),"")</f>
        <v/>
      </c>
      <c r="N359" s="57" t="str">
        <f>_xlfn.IFNA(VLOOKUP(B359,BKV!$Y$69:$AB$101,3,FALSE),"")</f>
        <v/>
      </c>
      <c r="O359" s="57" t="str">
        <f>_xlfn.IFNA(VLOOKUP(B359,BLV!$Y$66:$AB$94,3,FALSE),"")</f>
        <v/>
      </c>
      <c r="P359" s="57" t="str">
        <f>_xlfn.IFNA(VLOOKUP(B359,'Khr168'!$Z$61:$AC$83,3,FALSE),"")</f>
        <v/>
      </c>
      <c r="Q359" s="57" t="str">
        <f>_xlfn.IFNA(VLOOKUP(B359,ASL!$AB$67:$AE$92,3,FALSE),"")</f>
        <v/>
      </c>
      <c r="R359" s="57" t="str">
        <f>_xlfn.IFNA(VLOOKUP(B359,'99cash'!$AC$60:$AF$77,3,FALSE),"")</f>
        <v/>
      </c>
      <c r="S359" s="57" t="str">
        <f>_xlfn.IFNA(VLOOKUP(B359,KTL!$Z$71:$AC$100,3,FALSE),"")</f>
        <v/>
      </c>
      <c r="T359" s="57" t="str">
        <f>_xlfn.IFNA(VLOOKUP(B359,SLG!$Z$65:$AC$91,3,FALSE),"")</f>
        <v/>
      </c>
      <c r="U359" s="57" t="str">
        <f>_xlfn.IFNA(VLOOKUP(B359,SST!$Z$68:$AC$100,3,FALSE),"")</f>
        <v/>
      </c>
      <c r="V359" s="57" t="str">
        <f>_xlfn.IFNA(VLOOKUP(B359,'ASY168'!$AB$59:$AE$76,3,FALSE),"")</f>
        <v/>
      </c>
      <c r="W359" s="58" t="str">
        <f>_xlfn.IFNA(VLOOKUP(B359,HO!$Z$76:$AC$100,3,FALSE),"")</f>
        <v/>
      </c>
    </row>
    <row r="360" spans="2:25" s="46" customFormat="1" ht="27.6" outlineLevel="2">
      <c r="B360" s="250">
        <v>636121101</v>
      </c>
      <c r="C360" s="68" t="s">
        <v>290</v>
      </c>
      <c r="D360" s="64">
        <f t="shared" si="25"/>
        <v>1095500</v>
      </c>
      <c r="E360" s="261" t="str">
        <f>_xlfn.IFNA(VLOOKUP(B360,MPT!$Z$68:$AC$99,3,FALSE),"")</f>
        <v/>
      </c>
      <c r="F360" s="261" t="str">
        <f>_xlfn.IFNA(VLOOKUP(B360,CHB!$Z$70:$AC$92,3,FALSE),"")</f>
        <v/>
      </c>
      <c r="G360" s="261" t="str">
        <f>_xlfn.IFNA(VLOOKUP(B360,SNK!$Z$70:$AC$103,3,FALSE),"")</f>
        <v/>
      </c>
      <c r="H360" s="261">
        <f>_xlfn.IFNA(VLOOKUP(B360,STR!$Z$68:$AC$97,3,FALSE),"")</f>
        <v>67000</v>
      </c>
      <c r="I360" s="261" t="str">
        <f>_xlfn.IFNA(VLOOKUP(B360,KPC!$AF$73:$AI$100,3,FALSE),"")</f>
        <v/>
      </c>
      <c r="J360" s="261" t="str">
        <f>_xlfn.IFNA(VLOOKUP(B360,SNL!$Z$71:$AC$99,3,FALSE),"")</f>
        <v/>
      </c>
      <c r="K360" s="261">
        <f>_xlfn.IFNA(VLOOKUP(B360,PTR!$Z$69:$AC$101,3,FALSE),"")</f>
        <v>30000</v>
      </c>
      <c r="L360" s="261">
        <f>_xlfn.IFNA(VLOOKUP(B360,STG!$AA$75:$AD$105,3,FALSE),"")</f>
        <v>100000</v>
      </c>
      <c r="M360" s="261" t="str">
        <f>_xlfn.IFNA(VLOOKUP(B360,RTK!$Y$67:$AB$74,3,FALSE),"")</f>
        <v/>
      </c>
      <c r="N360" s="261">
        <f>_xlfn.IFNA(VLOOKUP(B360,BKV!$Y$69:$AB$101,3,FALSE),"")</f>
        <v>60000</v>
      </c>
      <c r="O360" s="261">
        <f>_xlfn.IFNA(VLOOKUP(B360,BLV!$Y$66:$AB$94,3,FALSE),"")</f>
        <v>18500</v>
      </c>
      <c r="P360" s="261" t="str">
        <f>_xlfn.IFNA(VLOOKUP(B360,'Khr168'!$Z$61:$AC$83,3,FALSE),"")</f>
        <v/>
      </c>
      <c r="Q360" s="261" t="str">
        <f>_xlfn.IFNA(VLOOKUP(B360,ASL!$AB$67:$AE$92,3,FALSE),"")</f>
        <v/>
      </c>
      <c r="R360" s="261" t="str">
        <f>_xlfn.IFNA(VLOOKUP(B360,'99cash'!$AC$60:$AF$77,3,FALSE),"")</f>
        <v/>
      </c>
      <c r="S360" s="261" t="str">
        <f>_xlfn.IFNA(VLOOKUP(B360,KTL!$Z$71:$AC$100,3,FALSE),"")</f>
        <v/>
      </c>
      <c r="T360" s="261" t="str">
        <f>_xlfn.IFNA(VLOOKUP(B360,SLG!$Z$65:$AC$91,3,FALSE),"")</f>
        <v/>
      </c>
      <c r="U360" s="261">
        <f>_xlfn.IFNA(VLOOKUP(B360,SST!$Z$68:$AC$100,3,FALSE),"")</f>
        <v>120000</v>
      </c>
      <c r="V360" s="261" t="str">
        <f>_xlfn.IFNA(VLOOKUP(B360,'ASY168'!$AB$59:$AE$76,3,FALSE),"")</f>
        <v/>
      </c>
      <c r="W360" s="262">
        <f>_xlfn.IFNA(VLOOKUP(B360,HO!$Z$76:$AC$100,3,FALSE),"")</f>
        <v>700000</v>
      </c>
    </row>
    <row r="361" spans="2:25" s="46" customFormat="1" outlineLevel="2">
      <c r="B361" s="250">
        <v>661311102</v>
      </c>
      <c r="C361" s="68" t="s">
        <v>281</v>
      </c>
      <c r="D361" s="64">
        <f t="shared" si="25"/>
        <v>0</v>
      </c>
      <c r="E361" s="57" t="str">
        <f>_xlfn.IFNA(VLOOKUP(B361,MPT!$Z$68:$AC$99,3,FALSE),"")</f>
        <v/>
      </c>
      <c r="F361" s="57" t="str">
        <f>_xlfn.IFNA(VLOOKUP(B361,CHB!$Z$70:$AC$92,3,FALSE),"")</f>
        <v/>
      </c>
      <c r="G361" s="57" t="str">
        <f>_xlfn.IFNA(VLOOKUP(B361,SNK!$Z$70:$AC$103,3,FALSE),"")</f>
        <v/>
      </c>
      <c r="H361" s="57" t="str">
        <f>_xlfn.IFNA(VLOOKUP(B361,STR!$Z$68:$AC$97,3,FALSE),"")</f>
        <v/>
      </c>
      <c r="I361" s="57" t="str">
        <f>_xlfn.IFNA(VLOOKUP(B361,KPC!$AF$73:$AI$100,3,FALSE),"")</f>
        <v/>
      </c>
      <c r="J361" s="57" t="str">
        <f>_xlfn.IFNA(VLOOKUP(B361,SNL!$Z$71:$AC$99,3,FALSE),"")</f>
        <v/>
      </c>
      <c r="K361" s="57" t="str">
        <f>_xlfn.IFNA(VLOOKUP(B361,PTR!$Z$69:$AC$101,3,FALSE),"")</f>
        <v/>
      </c>
      <c r="L361" s="57" t="str">
        <f>_xlfn.IFNA(VLOOKUP(B361,STG!$AA$75:$AD$105,3,FALSE),"")</f>
        <v/>
      </c>
      <c r="M361" s="57" t="str">
        <f>_xlfn.IFNA(VLOOKUP(B361,RTK!$Y$67:$AB$74,3,FALSE),"")</f>
        <v/>
      </c>
      <c r="N361" s="57" t="str">
        <f>_xlfn.IFNA(VLOOKUP(B361,BKV!$Y$69:$AB$101,3,FALSE),"")</f>
        <v/>
      </c>
      <c r="O361" s="57" t="str">
        <f>_xlfn.IFNA(VLOOKUP(B361,BLV!$Y$66:$AB$94,3,FALSE),"")</f>
        <v/>
      </c>
      <c r="P361" s="57" t="str">
        <f>_xlfn.IFNA(VLOOKUP(B361,'Khr168'!$Z$61:$AC$83,3,FALSE),"")</f>
        <v/>
      </c>
      <c r="Q361" s="57" t="str">
        <f>_xlfn.IFNA(VLOOKUP(B361,ASL!$AB$67:$AE$92,3,FALSE),"")</f>
        <v/>
      </c>
      <c r="R361" s="57" t="str">
        <f>_xlfn.IFNA(VLOOKUP(B361,'99cash'!$AC$60:$AF$77,3,FALSE),"")</f>
        <v/>
      </c>
      <c r="S361" s="57" t="str">
        <f>_xlfn.IFNA(VLOOKUP(B361,KTL!$Z$71:$AC$100,3,FALSE),"")</f>
        <v/>
      </c>
      <c r="T361" s="57" t="str">
        <f>_xlfn.IFNA(VLOOKUP(B361,SLG!$Z$65:$AC$91,3,FALSE),"")</f>
        <v/>
      </c>
      <c r="U361" s="57" t="str">
        <f>_xlfn.IFNA(VLOOKUP(B361,SST!$Z$68:$AC$100,3,FALSE),"")</f>
        <v/>
      </c>
      <c r="V361" s="57" t="str">
        <f>_xlfn.IFNA(VLOOKUP(B361,'ASY168'!$AB$59:$AE$76,3,FALSE),"")</f>
        <v/>
      </c>
      <c r="W361" s="58" t="str">
        <f>_xlfn.IFNA(VLOOKUP(B361,HO!$Z$76:$AC$100,3,FALSE),"")</f>
        <v/>
      </c>
    </row>
    <row r="362" spans="2:25" s="46" customFormat="1" outlineLevel="2">
      <c r="B362" s="250">
        <v>633111108</v>
      </c>
      <c r="C362" s="68" t="s">
        <v>292</v>
      </c>
      <c r="D362" s="64">
        <f t="shared" si="25"/>
        <v>0</v>
      </c>
      <c r="E362" s="261" t="str">
        <f>_xlfn.IFNA(VLOOKUP(B362,MPT!$Z$68:$AC$99,3,FALSE),"")</f>
        <v/>
      </c>
      <c r="F362" s="261" t="str">
        <f>_xlfn.IFNA(VLOOKUP(B362,CHB!$Z$70:$AC$92,3,FALSE),"")</f>
        <v/>
      </c>
      <c r="G362" s="261" t="str">
        <f>_xlfn.IFNA(VLOOKUP(B362,SNK!$Z$70:$AC$103,3,FALSE),"")</f>
        <v/>
      </c>
      <c r="H362" s="261" t="str">
        <f>_xlfn.IFNA(VLOOKUP(B362,STR!$Z$68:$AC$97,3,FALSE),"")</f>
        <v/>
      </c>
      <c r="I362" s="261" t="str">
        <f>_xlfn.IFNA(VLOOKUP(B362,KPC!$AF$73:$AI$100,3,FALSE),"")</f>
        <v/>
      </c>
      <c r="J362" s="261" t="str">
        <f>_xlfn.IFNA(VLOOKUP(B362,SNL!$Z$71:$AC$99,3,FALSE),"")</f>
        <v/>
      </c>
      <c r="K362" s="261" t="str">
        <f>_xlfn.IFNA(VLOOKUP(B362,PTR!$Z$69:$AC$101,3,FALSE),"")</f>
        <v/>
      </c>
      <c r="L362" s="261" t="str">
        <f>_xlfn.IFNA(VLOOKUP(B362,STG!$AA$75:$AD$105,3,FALSE),"")</f>
        <v/>
      </c>
      <c r="M362" s="261" t="str">
        <f>_xlfn.IFNA(VLOOKUP(B362,RTK!$Y$67:$AB$74,3,FALSE),"")</f>
        <v/>
      </c>
      <c r="N362" s="261" t="str">
        <f>_xlfn.IFNA(VLOOKUP(B362,BKV!$Y$69:$AB$101,3,FALSE),"")</f>
        <v/>
      </c>
      <c r="O362" s="261" t="str">
        <f>_xlfn.IFNA(VLOOKUP(B362,BLV!$Y$66:$AB$94,3,FALSE),"")</f>
        <v/>
      </c>
      <c r="P362" s="261" t="str">
        <f>_xlfn.IFNA(VLOOKUP(B362,'Khr168'!$Z$61:$AC$83,3,FALSE),"")</f>
        <v/>
      </c>
      <c r="Q362" s="261" t="str">
        <f>_xlfn.IFNA(VLOOKUP(B362,ASL!$AB$67:$AE$92,3,FALSE),"")</f>
        <v/>
      </c>
      <c r="R362" s="261" t="str">
        <f>_xlfn.IFNA(VLOOKUP(B362,'99cash'!$AC$60:$AF$77,3,FALSE),"")</f>
        <v/>
      </c>
      <c r="S362" s="261" t="str">
        <f>_xlfn.IFNA(VLOOKUP(B362,KTL!$Z$71:$AC$100,3,FALSE),"")</f>
        <v/>
      </c>
      <c r="T362" s="261" t="str">
        <f>_xlfn.IFNA(VLOOKUP(B362,SLG!$Z$65:$AC$91,3,FALSE),"")</f>
        <v/>
      </c>
      <c r="U362" s="261" t="str">
        <f>_xlfn.IFNA(VLOOKUP(B362,SST!$Z$68:$AC$100,3,FALSE),"")</f>
        <v/>
      </c>
      <c r="V362" s="261" t="str">
        <f>_xlfn.IFNA(VLOOKUP(B362,'ASY168'!$AB$59:$AE$76,3,FALSE),"")</f>
        <v/>
      </c>
      <c r="W362" s="262" t="str">
        <f>_xlfn.IFNA(VLOOKUP(B362,HO!$Z$76:$AC$100,3,FALSE),"")</f>
        <v/>
      </c>
    </row>
    <row r="363" spans="2:25" s="46" customFormat="1" ht="27.6" outlineLevel="2">
      <c r="B363" s="250">
        <v>631131101</v>
      </c>
      <c r="C363" s="68" t="s">
        <v>291</v>
      </c>
      <c r="D363" s="64">
        <f t="shared" si="25"/>
        <v>0</v>
      </c>
      <c r="E363" s="57" t="str">
        <f>_xlfn.IFNA(VLOOKUP(B363,MPT!$Z$68:$AC$99,3,FALSE),"")</f>
        <v/>
      </c>
      <c r="F363" s="57" t="str">
        <f>_xlfn.IFNA(VLOOKUP(B363,CHB!$Z$70:$AC$92,3,FALSE),"")</f>
        <v/>
      </c>
      <c r="G363" s="57" t="str">
        <f>_xlfn.IFNA(VLOOKUP(B363,SNK!$Z$70:$AC$103,3,FALSE),"")</f>
        <v/>
      </c>
      <c r="H363" s="57" t="str">
        <f>_xlfn.IFNA(VLOOKUP(B363,STR!$Z$68:$AC$97,3,FALSE),"")</f>
        <v/>
      </c>
      <c r="I363" s="57" t="str">
        <f>_xlfn.IFNA(VLOOKUP(B363,KPC!$AF$73:$AI$100,3,FALSE),"")</f>
        <v/>
      </c>
      <c r="J363" s="57" t="str">
        <f>_xlfn.IFNA(VLOOKUP(B363,SNL!$Z$71:$AC$99,3,FALSE),"")</f>
        <v/>
      </c>
      <c r="K363" s="57" t="str">
        <f>_xlfn.IFNA(VLOOKUP(B363,PTR!$Z$69:$AC$101,3,FALSE),"")</f>
        <v/>
      </c>
      <c r="L363" s="57" t="str">
        <f>_xlfn.IFNA(VLOOKUP(B363,STG!$AA$75:$AD$105,3,FALSE),"")</f>
        <v/>
      </c>
      <c r="M363" s="57" t="str">
        <f>_xlfn.IFNA(VLOOKUP(B363,RTK!$Y$67:$AB$74,3,FALSE),"")</f>
        <v/>
      </c>
      <c r="N363" s="57" t="str">
        <f>_xlfn.IFNA(VLOOKUP(B363,BKV!$Y$69:$AB$101,3,FALSE),"")</f>
        <v/>
      </c>
      <c r="O363" s="57" t="str">
        <f>_xlfn.IFNA(VLOOKUP(B363,BLV!$Y$66:$AB$94,3,FALSE),"")</f>
        <v/>
      </c>
      <c r="P363" s="57" t="str">
        <f>_xlfn.IFNA(VLOOKUP(B363,'Khr168'!$Z$61:$AC$83,3,FALSE),"")</f>
        <v/>
      </c>
      <c r="Q363" s="57" t="str">
        <f>_xlfn.IFNA(VLOOKUP(B363,ASL!$AB$67:$AE$92,3,FALSE),"")</f>
        <v/>
      </c>
      <c r="R363" s="57" t="str">
        <f>_xlfn.IFNA(VLOOKUP(B363,'99cash'!$AC$60:$AF$77,3,FALSE),"")</f>
        <v/>
      </c>
      <c r="S363" s="57" t="str">
        <f>_xlfn.IFNA(VLOOKUP(B363,KTL!$Z$71:$AC$100,3,FALSE),"")</f>
        <v/>
      </c>
      <c r="T363" s="57" t="str">
        <f>_xlfn.IFNA(VLOOKUP(B363,SLG!$Z$65:$AC$91,3,FALSE),"")</f>
        <v/>
      </c>
      <c r="U363" s="57" t="str">
        <f>_xlfn.IFNA(VLOOKUP(B363,SST!$Z$68:$AC$100,3,FALSE),"")</f>
        <v/>
      </c>
      <c r="V363" s="57" t="str">
        <f>_xlfn.IFNA(VLOOKUP(B363,'ASY168'!$AB$59:$AE$76,3,FALSE),"")</f>
        <v/>
      </c>
      <c r="W363" s="58" t="str">
        <f>_xlfn.IFNA(VLOOKUP(B363,HO!$Z$76:$AC$100,3,FALSE),"")</f>
        <v/>
      </c>
    </row>
    <row r="364" spans="2:25" s="46" customFormat="1" ht="14.4" outlineLevel="2">
      <c r="B364" s="263">
        <v>633111104</v>
      </c>
      <c r="C364" s="264" t="s">
        <v>304</v>
      </c>
      <c r="D364" s="64">
        <f t="shared" ref="D364:D366" si="26">SUM(E364:W364)</f>
        <v>15000</v>
      </c>
      <c r="E364" s="261" t="str">
        <f>_xlfn.IFNA(VLOOKUP(B364,MPT!$Z$68:$AC$99,3,FALSE),"")</f>
        <v/>
      </c>
      <c r="F364" s="261" t="str">
        <f>_xlfn.IFNA(VLOOKUP(B364,CHB!$Z$70:$AC$92,3,FALSE),"")</f>
        <v/>
      </c>
      <c r="G364" s="261" t="str">
        <f>_xlfn.IFNA(VLOOKUP(B364,SNK!$Z$70:$AC$103,3,FALSE),"")</f>
        <v/>
      </c>
      <c r="H364" s="261" t="str">
        <f>_xlfn.IFNA(VLOOKUP(B364,STR!$Z$68:$AC$97,3,FALSE),"")</f>
        <v/>
      </c>
      <c r="I364" s="261" t="str">
        <f>_xlfn.IFNA(VLOOKUP(B364,KPC!$AF$73:$AI$100,3,FALSE),"")</f>
        <v/>
      </c>
      <c r="J364" s="261">
        <f>_xlfn.IFNA(VLOOKUP(B364,SNL!$Z$71:$AC$99,3,FALSE),"")</f>
        <v>15000</v>
      </c>
      <c r="K364" s="261" t="str">
        <f>_xlfn.IFNA(VLOOKUP(B364,PTR!$Z$69:$AC$101,3,FALSE),"")</f>
        <v/>
      </c>
      <c r="L364" s="261" t="str">
        <f>_xlfn.IFNA(VLOOKUP(B364,STG!$AA$75:$AD$105,3,FALSE),"")</f>
        <v/>
      </c>
      <c r="M364" s="261" t="str">
        <f>_xlfn.IFNA(VLOOKUP(B364,RTK!$Y$67:$AB$74,3,FALSE),"")</f>
        <v/>
      </c>
      <c r="N364" s="261" t="str">
        <f>_xlfn.IFNA(VLOOKUP(B364,BKV!$Y$69:$AB$101,3,FALSE),"")</f>
        <v/>
      </c>
      <c r="O364" s="261" t="str">
        <f>_xlfn.IFNA(VLOOKUP(B364,BLV!$Y$66:$AB$94,3,FALSE),"")</f>
        <v/>
      </c>
      <c r="P364" s="261" t="str">
        <f>_xlfn.IFNA(VLOOKUP(B364,'Khr168'!$Z$61:$AC$83,3,FALSE),"")</f>
        <v/>
      </c>
      <c r="Q364" s="261" t="str">
        <f>_xlfn.IFNA(VLOOKUP(B364,ASL!$AB$67:$AE$92,3,FALSE),"")</f>
        <v/>
      </c>
      <c r="R364" s="261" t="str">
        <f>_xlfn.IFNA(VLOOKUP(B364,'99cash'!$AC$60:$AF$77,3,FALSE),"")</f>
        <v/>
      </c>
      <c r="S364" s="261" t="str">
        <f>_xlfn.IFNA(VLOOKUP(B364,KTL!$Z$71:$AC$100,3,FALSE),"")</f>
        <v/>
      </c>
      <c r="T364" s="261" t="str">
        <f>_xlfn.IFNA(VLOOKUP(B364,SLG!$Z$65:$AC$91,3,FALSE),"")</f>
        <v/>
      </c>
      <c r="U364" s="261" t="str">
        <f>_xlfn.IFNA(VLOOKUP(B364,SST!$Z$68:$AC$100,3,FALSE),"")</f>
        <v/>
      </c>
      <c r="V364" s="261" t="str">
        <f>_xlfn.IFNA(VLOOKUP(B364,'ASY168'!$AB$59:$AE$76,3,FALSE),"")</f>
        <v/>
      </c>
      <c r="W364" s="262" t="str">
        <f>_xlfn.IFNA(VLOOKUP(B364,HO!$Z$76:$AC$100,3,FALSE),"")</f>
        <v/>
      </c>
    </row>
    <row r="365" spans="2:25" s="46" customFormat="1" outlineLevel="2">
      <c r="B365" s="250">
        <v>633111102</v>
      </c>
      <c r="C365" s="68" t="s">
        <v>287</v>
      </c>
      <c r="D365" s="64">
        <f t="shared" si="26"/>
        <v>975374</v>
      </c>
      <c r="E365" s="57" t="str">
        <f>_xlfn.IFNA(VLOOKUP(B365,MPT!$Z$68:$AC$99,3,FALSE),"")</f>
        <v/>
      </c>
      <c r="F365" s="57" t="str">
        <f>_xlfn.IFNA(VLOOKUP(B365,CHB!$Z$70:$AC$92,3,FALSE),"")</f>
        <v/>
      </c>
      <c r="G365" s="57" t="str">
        <f>_xlfn.IFNA(VLOOKUP(B365,SNK!$Z$70:$AC$103,3,FALSE),"")</f>
        <v/>
      </c>
      <c r="H365" s="57" t="str">
        <f>_xlfn.IFNA(VLOOKUP(B365,STR!$Z$68:$AC$97,3,FALSE),"")</f>
        <v/>
      </c>
      <c r="I365" s="57" t="str">
        <f>_xlfn.IFNA(VLOOKUP(B365,KPC!$AF$73:$AI$100,3,FALSE),"")</f>
        <v/>
      </c>
      <c r="J365" s="57" t="str">
        <f>_xlfn.IFNA(VLOOKUP(B365,SNL!$Z$71:$AC$99,3,FALSE),"")</f>
        <v/>
      </c>
      <c r="K365" s="57" t="str">
        <f>_xlfn.IFNA(VLOOKUP(B365,PTR!$Z$69:$AC$101,3,FALSE),"")</f>
        <v/>
      </c>
      <c r="L365" s="57" t="str">
        <f>_xlfn.IFNA(VLOOKUP(B365,STG!$AA$75:$AD$105,3,FALSE),"")</f>
        <v/>
      </c>
      <c r="M365" s="57" t="str">
        <f>_xlfn.IFNA(VLOOKUP(B365,RTK!$Y$67:$AB$74,3,FALSE),"")</f>
        <v/>
      </c>
      <c r="N365" s="57" t="str">
        <f>_xlfn.IFNA(VLOOKUP(B365,BKV!$Y$69:$AB$101,3,FALSE),"")</f>
        <v/>
      </c>
      <c r="O365" s="57" t="str">
        <f>_xlfn.IFNA(VLOOKUP(B365,BLV!$Y$66:$AB$94,3,FALSE),"")</f>
        <v/>
      </c>
      <c r="P365" s="57" t="str">
        <f>_xlfn.IFNA(VLOOKUP(B365,'Khr168'!$Z$61:$AC$83,3,FALSE),"")</f>
        <v/>
      </c>
      <c r="Q365" s="57" t="str">
        <f>_xlfn.IFNA(VLOOKUP(B365,ASL!$AB$67:$AE$92,3,FALSE),"")</f>
        <v/>
      </c>
      <c r="R365" s="57" t="str">
        <f>_xlfn.IFNA(VLOOKUP(B365,'99cash'!$AC$60:$AF$77,3,FALSE),"")</f>
        <v/>
      </c>
      <c r="S365" s="57" t="str">
        <f>_xlfn.IFNA(VLOOKUP(B365,KTL!$Z$71:$AC$100,3,FALSE),"")</f>
        <v/>
      </c>
      <c r="T365" s="57" t="str">
        <f>_xlfn.IFNA(VLOOKUP(B365,SLG!$Z$65:$AC$91,3,FALSE),"")</f>
        <v/>
      </c>
      <c r="U365" s="57" t="str">
        <f>_xlfn.IFNA(VLOOKUP(B365,SST!$Z$68:$AC$100,3,FALSE),"")</f>
        <v/>
      </c>
      <c r="V365" s="57" t="str">
        <f>_xlfn.IFNA(VLOOKUP(B365,'ASY168'!$AB$59:$AE$76,3,FALSE),"")</f>
        <v/>
      </c>
      <c r="W365" s="58">
        <f>_xlfn.IFNA(VLOOKUP(B365,HO!$Z$76:$AC$100,3,FALSE),"")</f>
        <v>975374</v>
      </c>
    </row>
    <row r="366" spans="2:25" s="46" customFormat="1" ht="15" outlineLevel="2" thickBot="1">
      <c r="B366" s="265"/>
      <c r="C366" s="266"/>
      <c r="D366" s="206">
        <f t="shared" si="26"/>
        <v>0</v>
      </c>
      <c r="E366" s="271" t="str">
        <f>_xlfn.IFNA(VLOOKUP(B366,MPT!$Z$68:$AC$99,3,FALSE),"")</f>
        <v/>
      </c>
      <c r="F366" s="271" t="str">
        <f>_xlfn.IFNA(VLOOKUP(B366,CHB!$Z$70:$AC$92,3,FALSE),"")</f>
        <v/>
      </c>
      <c r="G366" s="271" t="str">
        <f>_xlfn.IFNA(VLOOKUP(B366,SNK!$Z$70:$AC$103,3,FALSE),"")</f>
        <v/>
      </c>
      <c r="H366" s="271" t="str">
        <f>_xlfn.IFNA(VLOOKUP(B366,STR!$Z$68:$AC$97,3,FALSE),"")</f>
        <v/>
      </c>
      <c r="I366" s="271" t="str">
        <f>_xlfn.IFNA(VLOOKUP(B366,KPC!$AF$73:$AI$100,3,FALSE),"")</f>
        <v/>
      </c>
      <c r="J366" s="271" t="str">
        <f>_xlfn.IFNA(VLOOKUP(B366,SNL!$Z$71:$AC$99,3,FALSE),"")</f>
        <v/>
      </c>
      <c r="K366" s="271" t="str">
        <f>_xlfn.IFNA(VLOOKUP(B366,PTR!$Z$69:$AC$101,3,FALSE),"")</f>
        <v/>
      </c>
      <c r="L366" s="271" t="str">
        <f>_xlfn.IFNA(VLOOKUP(B366,STG!$AA$75:$AD$105,3,FALSE),"")</f>
        <v/>
      </c>
      <c r="M366" s="271" t="str">
        <f>_xlfn.IFNA(VLOOKUP(B366,RTK!$Y$67:$AB$74,3,FALSE),"")</f>
        <v/>
      </c>
      <c r="N366" s="271" t="str">
        <f>_xlfn.IFNA(VLOOKUP(B366,BKV!$Y$69:$AB$101,3,FALSE),"")</f>
        <v/>
      </c>
      <c r="O366" s="271" t="str">
        <f>_xlfn.IFNA(VLOOKUP(B366,BLV!$Y$66:$AB$94,3,FALSE),"")</f>
        <v/>
      </c>
      <c r="P366" s="271" t="str">
        <f>_xlfn.IFNA(VLOOKUP(B366,'Khr168'!$Z$61:$AC$83,3,FALSE),"")</f>
        <v/>
      </c>
      <c r="Q366" s="271" t="str">
        <f>_xlfn.IFNA(VLOOKUP(B366,ASL!$AB$67:$AE$92,3,FALSE),"")</f>
        <v/>
      </c>
      <c r="R366" s="271" t="str">
        <f>_xlfn.IFNA(VLOOKUP(B366,'99cash'!$AC$60:$AF$77,3,FALSE),"")</f>
        <v/>
      </c>
      <c r="S366" s="271" t="str">
        <f>_xlfn.IFNA(VLOOKUP(B366,KTL!$Z$71:$AC$100,3,FALSE),"")</f>
        <v/>
      </c>
      <c r="T366" s="271" t="str">
        <f>_xlfn.IFNA(VLOOKUP(B366,SLG!$Z$65:$AC$91,3,FALSE),"")</f>
        <v/>
      </c>
      <c r="U366" s="271" t="str">
        <f>_xlfn.IFNA(VLOOKUP(B366,SST!$Z$68:$AC$100,3,FALSE),"")</f>
        <v/>
      </c>
      <c r="V366" s="271" t="str">
        <f>_xlfn.IFNA(VLOOKUP(B366,'ASY168'!$AB$59:$AE$76,3,FALSE),"")</f>
        <v/>
      </c>
      <c r="W366" s="272" t="str">
        <f>_xlfn.IFNA(VLOOKUP(B366,HO!$Z$76:$AC$100,3,FALSE),"")</f>
        <v/>
      </c>
    </row>
    <row r="367" spans="2:25" s="46" customFormat="1" ht="14.4" thickBot="1">
      <c r="B367" s="547" t="s">
        <v>114</v>
      </c>
      <c r="C367" s="548"/>
      <c r="D367" s="298">
        <f>SUM(D310:D366)</f>
        <v>253168731</v>
      </c>
      <c r="E367" s="298">
        <f>SUM(E310:E366)</f>
        <v>5884400</v>
      </c>
      <c r="F367" s="298">
        <f t="shared" ref="F367:W367" si="27">SUM(F310:F366)</f>
        <v>9350820</v>
      </c>
      <c r="G367" s="298">
        <f t="shared" si="27"/>
        <v>17601556</v>
      </c>
      <c r="H367" s="298">
        <f t="shared" si="27"/>
        <v>20370776</v>
      </c>
      <c r="I367" s="298">
        <f t="shared" si="27"/>
        <v>19757542</v>
      </c>
      <c r="J367" s="298">
        <f t="shared" si="27"/>
        <v>16047300</v>
      </c>
      <c r="K367" s="298">
        <f t="shared" si="27"/>
        <v>13860167</v>
      </c>
      <c r="L367" s="298">
        <f t="shared" si="27"/>
        <v>18194975</v>
      </c>
      <c r="M367" s="298">
        <f t="shared" si="27"/>
        <v>175979</v>
      </c>
      <c r="N367" s="298">
        <f t="shared" si="27"/>
        <v>17265450</v>
      </c>
      <c r="O367" s="298">
        <f t="shared" si="27"/>
        <v>7782112</v>
      </c>
      <c r="P367" s="298">
        <f t="shared" si="27"/>
        <v>7174591</v>
      </c>
      <c r="Q367" s="298">
        <f t="shared" si="27"/>
        <v>17554941</v>
      </c>
      <c r="R367" s="298">
        <f t="shared" si="27"/>
        <v>4717978</v>
      </c>
      <c r="S367" s="298">
        <f t="shared" si="27"/>
        <v>16175497</v>
      </c>
      <c r="T367" s="298">
        <f t="shared" si="27"/>
        <v>8966427</v>
      </c>
      <c r="U367" s="298">
        <f t="shared" si="27"/>
        <v>20852877</v>
      </c>
      <c r="V367" s="298">
        <f t="shared" si="27"/>
        <v>20002475</v>
      </c>
      <c r="W367" s="299">
        <f t="shared" si="27"/>
        <v>11432868</v>
      </c>
      <c r="Y367" s="242"/>
    </row>
    <row r="368" spans="2:25" s="60" customFormat="1" ht="14.4" thickBot="1">
      <c r="B368" s="549" t="s">
        <v>310</v>
      </c>
      <c r="C368" s="550"/>
      <c r="D368" s="302">
        <f t="shared" ref="D368:W368" si="28">D309-D367</f>
        <v>42448319</v>
      </c>
      <c r="E368" s="303">
        <f t="shared" si="28"/>
        <v>-2053350</v>
      </c>
      <c r="F368" s="303">
        <f t="shared" si="28"/>
        <v>-1164120</v>
      </c>
      <c r="G368" s="303">
        <f t="shared" si="28"/>
        <v>-27656</v>
      </c>
      <c r="H368" s="303">
        <f t="shared" si="28"/>
        <v>4037124</v>
      </c>
      <c r="I368" s="303">
        <f t="shared" si="28"/>
        <v>3163458</v>
      </c>
      <c r="J368" s="303">
        <f t="shared" si="28"/>
        <v>8412100</v>
      </c>
      <c r="K368" s="303">
        <f t="shared" si="28"/>
        <v>11356833</v>
      </c>
      <c r="L368" s="303">
        <f t="shared" si="28"/>
        <v>-4162375</v>
      </c>
      <c r="M368" s="303">
        <f t="shared" si="28"/>
        <v>-175879</v>
      </c>
      <c r="N368" s="303">
        <f t="shared" si="28"/>
        <v>5647450</v>
      </c>
      <c r="O368" s="303">
        <f t="shared" si="28"/>
        <v>11705488</v>
      </c>
      <c r="P368" s="303">
        <f t="shared" si="28"/>
        <v>5212209</v>
      </c>
      <c r="Q368" s="303">
        <f t="shared" si="28"/>
        <v>1759759</v>
      </c>
      <c r="R368" s="303">
        <f t="shared" si="28"/>
        <v>-277978</v>
      </c>
      <c r="S368" s="303">
        <f t="shared" si="28"/>
        <v>928803</v>
      </c>
      <c r="T368" s="303">
        <f t="shared" si="28"/>
        <v>-2842227</v>
      </c>
      <c r="U368" s="303">
        <f t="shared" si="28"/>
        <v>3693223</v>
      </c>
      <c r="V368" s="303">
        <f t="shared" si="28"/>
        <v>-2764575</v>
      </c>
      <c r="W368" s="304">
        <f t="shared" si="28"/>
        <v>32</v>
      </c>
    </row>
    <row r="369" spans="2:23" s="60" customFormat="1" ht="14.4" thickBot="1">
      <c r="B369" s="551" t="s">
        <v>311</v>
      </c>
      <c r="C369" s="552"/>
      <c r="D369" s="302">
        <f>SUM(E369:W369)</f>
        <v>15727277</v>
      </c>
      <c r="E369" s="300">
        <f>MPT!AC96</f>
        <v>-23027550</v>
      </c>
      <c r="F369" s="300">
        <f>CHB!AC92</f>
        <v>-14494110</v>
      </c>
      <c r="G369" s="300">
        <f>SNK!AC103</f>
        <v>2245733</v>
      </c>
      <c r="H369" s="300">
        <f>STR!AC97</f>
        <v>3775218</v>
      </c>
      <c r="I369" s="300">
        <f>KPC!AI100</f>
        <v>4602692</v>
      </c>
      <c r="J369" s="300">
        <f>SNL!AC98</f>
        <v>14536100</v>
      </c>
      <c r="K369" s="300">
        <f>PTR!AC101</f>
        <v>27132367</v>
      </c>
      <c r="L369" s="300">
        <f>STG!AD105</f>
        <v>-12333974</v>
      </c>
      <c r="M369" s="300">
        <f>RTK!AB74</f>
        <v>-879596</v>
      </c>
      <c r="N369" s="300">
        <f>BKV!AB101</f>
        <v>11952050</v>
      </c>
      <c r="O369" s="300">
        <f>BLV!AB94</f>
        <v>27006438</v>
      </c>
      <c r="P369" s="300">
        <f>'Khr168'!AC82</f>
        <v>4391892</v>
      </c>
      <c r="Q369" s="300">
        <f>ASL!AE92</f>
        <v>-12578409</v>
      </c>
      <c r="R369" s="300">
        <f>'99cash'!AF77</f>
        <v>-2227693</v>
      </c>
      <c r="S369" s="300">
        <f>KTL!AC100</f>
        <v>-8742543</v>
      </c>
      <c r="T369" s="300">
        <f>SLG!AC91</f>
        <v>-11615531</v>
      </c>
      <c r="U369" s="300">
        <f>SST!AC100</f>
        <v>23499814</v>
      </c>
      <c r="V369" s="300">
        <f>'ASY168'!AE76</f>
        <v>-18416110</v>
      </c>
      <c r="W369" s="301">
        <f>HO!AC100</f>
        <v>900489</v>
      </c>
    </row>
    <row r="370" spans="2:23">
      <c r="B370" s="44"/>
      <c r="C370" s="45"/>
      <c r="D370" s="45" t="s">
        <v>308</v>
      </c>
      <c r="E370" s="43">
        <f>E309-MPT!AB75</f>
        <v>0</v>
      </c>
      <c r="F370" s="135">
        <f>F309-CHB!AB78</f>
        <v>0</v>
      </c>
      <c r="G370" s="136">
        <f>G309-SNK!AB77</f>
        <v>0</v>
      </c>
      <c r="H370" s="135">
        <f>H309-STR!AB74</f>
        <v>0</v>
      </c>
      <c r="I370" s="135">
        <f>I309-KPC!AH80</f>
        <v>0</v>
      </c>
      <c r="J370" s="136">
        <f>J309-SNL!AB78</f>
        <v>0</v>
      </c>
      <c r="K370" s="136">
        <f>K309-PTR!AB78</f>
        <v>0</v>
      </c>
      <c r="L370" s="136">
        <f>L309-STG!AC82</f>
        <v>0</v>
      </c>
      <c r="M370" s="136">
        <f>M309-RTK!AA69</f>
        <v>0</v>
      </c>
      <c r="N370" s="136">
        <f>N309-BKV!AA77</f>
        <v>0</v>
      </c>
      <c r="O370" s="136">
        <f>O309-BLV!AA73</f>
        <v>0</v>
      </c>
      <c r="P370" s="136">
        <f>P309-'Khr168'!AB67</f>
        <v>0</v>
      </c>
      <c r="Q370" s="136">
        <f>Q309-ASL!AD72</f>
        <v>0</v>
      </c>
      <c r="R370" s="136">
        <f>R309-'99cash'!AE66</f>
        <v>0</v>
      </c>
      <c r="S370" s="136">
        <f>S309-KTL!AB78</f>
        <v>0</v>
      </c>
      <c r="T370" s="135">
        <f>T309-SLG!AB71</f>
        <v>0</v>
      </c>
      <c r="U370" s="136">
        <f>U309-SST!AB75</f>
        <v>0</v>
      </c>
      <c r="V370" s="136">
        <f>V309-'ASY168'!AD62</f>
        <v>0</v>
      </c>
      <c r="W370" s="136">
        <f>W309-HO!AB82</f>
        <v>0</v>
      </c>
    </row>
    <row r="371" spans="2:23">
      <c r="D371" s="42" t="s">
        <v>309</v>
      </c>
      <c r="E371" s="43">
        <f>E367-MPT!AB95</f>
        <v>0</v>
      </c>
      <c r="F371" s="136">
        <f>F367-CHB!AB91</f>
        <v>-1</v>
      </c>
      <c r="G371" s="136">
        <f>G367-SNK!AB102</f>
        <v>0</v>
      </c>
      <c r="H371" s="136">
        <f>H367-STR!AB96</f>
        <v>0</v>
      </c>
      <c r="I371" s="136">
        <f>I367-KPC!AH99</f>
        <v>0</v>
      </c>
      <c r="J371" s="136">
        <f>J367-SNL!AB97</f>
        <v>0</v>
      </c>
      <c r="K371" s="136">
        <f>K367-PTR!AB100</f>
        <v>0</v>
      </c>
      <c r="L371" s="136">
        <f>L367-STG!AC104</f>
        <v>0</v>
      </c>
      <c r="M371" s="136">
        <f>M367-RTK!AA73</f>
        <v>0</v>
      </c>
      <c r="N371" s="136">
        <f>N367-BKV!AA100</f>
        <v>0</v>
      </c>
      <c r="O371" s="136">
        <f>O367-BLV!AA93</f>
        <v>-1</v>
      </c>
      <c r="P371" s="136">
        <f>P367-'Khr168'!AB81</f>
        <v>0</v>
      </c>
      <c r="Q371" s="136">
        <f>Q367-ASL!AD91</f>
        <v>-1</v>
      </c>
      <c r="R371" s="136">
        <f>R367-'99cash'!AE76</f>
        <v>0</v>
      </c>
      <c r="S371" s="136">
        <f>S367-KTL!AB99</f>
        <v>0</v>
      </c>
      <c r="T371" s="136">
        <f>T367-SLG!AB90</f>
        <v>1</v>
      </c>
      <c r="U371" s="136">
        <f>U367-SST!AB99</f>
        <v>0</v>
      </c>
      <c r="V371" s="136">
        <f>V367-'ASY168'!AD75</f>
        <v>0</v>
      </c>
      <c r="W371" s="136">
        <f>W367-HO!AB99</f>
        <v>0</v>
      </c>
    </row>
    <row r="372" spans="2:23">
      <c r="D372" s="42" t="s">
        <v>115</v>
      </c>
      <c r="E372" s="43">
        <f>E368-MPT!AB96</f>
        <v>0</v>
      </c>
      <c r="F372" s="135">
        <f>F368-CHB!AB92</f>
        <v>1</v>
      </c>
      <c r="G372" s="135">
        <f>G368-SNK!AB103</f>
        <v>0</v>
      </c>
      <c r="H372" s="143">
        <f>H368-STR!AB97</f>
        <v>0</v>
      </c>
      <c r="I372" s="143">
        <f>I368-KPC!AH100</f>
        <v>0</v>
      </c>
      <c r="J372" s="143">
        <f>J368-SNL!AB98</f>
        <v>0</v>
      </c>
      <c r="K372" s="143">
        <f>K368-PTR!AB101</f>
        <v>0</v>
      </c>
      <c r="L372" s="143">
        <f>L368-STG!AC105</f>
        <v>0</v>
      </c>
      <c r="M372" s="143">
        <f>M368-RTK!AA74</f>
        <v>0</v>
      </c>
      <c r="N372" s="143">
        <f>N368-BKV!AA101</f>
        <v>0</v>
      </c>
      <c r="O372" s="143">
        <f>O368-BLV!AA94</f>
        <v>0</v>
      </c>
      <c r="P372" s="135">
        <f>P368-'Khr168'!AB82</f>
        <v>0</v>
      </c>
      <c r="Q372" s="143">
        <f>Q368-ASL!AD92</f>
        <v>1</v>
      </c>
      <c r="R372" s="143">
        <f>R368-'99cash'!AE77</f>
        <v>0</v>
      </c>
      <c r="S372" s="143">
        <f>S368-KTL!AB100</f>
        <v>0</v>
      </c>
      <c r="T372" s="143">
        <f>T368-SLG!AB91</f>
        <v>-1</v>
      </c>
      <c r="U372" s="143">
        <f>U368-SST!AB100</f>
        <v>0</v>
      </c>
      <c r="V372" s="143">
        <f>V368-'ASY168'!AD76</f>
        <v>0</v>
      </c>
      <c r="W372" s="143">
        <f>W368-HO!AB100</f>
        <v>0</v>
      </c>
    </row>
    <row r="373" spans="2:23">
      <c r="D373" s="143">
        <f>D368-'SUM-IS'!I83</f>
        <v>0</v>
      </c>
    </row>
    <row r="377" spans="2:23">
      <c r="B377" s="46" t="s">
        <v>103</v>
      </c>
    </row>
    <row r="378" spans="2:23">
      <c r="B378" s="46" t="s">
        <v>114</v>
      </c>
    </row>
    <row r="379" spans="2:23">
      <c r="B379" s="46" t="s">
        <v>316</v>
      </c>
    </row>
    <row r="392" spans="2:23" ht="14.4">
      <c r="B392"/>
    </row>
    <row r="393" spans="2:23">
      <c r="B393" s="212" t="s">
        <v>202</v>
      </c>
    </row>
    <row r="394" spans="2:23">
      <c r="B394" s="212" t="s">
        <v>203</v>
      </c>
    </row>
    <row r="395" spans="2:23" ht="14.4" thickBot="1">
      <c r="B395" s="212" t="s">
        <v>320</v>
      </c>
    </row>
    <row r="396" spans="2:23" s="54" customFormat="1" ht="14.4" thickBot="1">
      <c r="B396" s="47" t="s">
        <v>96</v>
      </c>
      <c r="C396" s="48" t="s">
        <v>97</v>
      </c>
      <c r="D396" s="219" t="s">
        <v>205</v>
      </c>
      <c r="E396" s="51" t="s">
        <v>184</v>
      </c>
      <c r="F396" s="52" t="s">
        <v>185</v>
      </c>
      <c r="G396" s="52" t="s">
        <v>186</v>
      </c>
      <c r="H396" s="52" t="s">
        <v>187</v>
      </c>
      <c r="I396" s="52" t="s">
        <v>188</v>
      </c>
      <c r="J396" s="52" t="s">
        <v>189</v>
      </c>
      <c r="K396" s="52" t="s">
        <v>190</v>
      </c>
      <c r="L396" s="52" t="s">
        <v>191</v>
      </c>
      <c r="M396" s="52" t="s">
        <v>272</v>
      </c>
      <c r="N396" s="52" t="s">
        <v>192</v>
      </c>
      <c r="O396" s="52" t="s">
        <v>193</v>
      </c>
      <c r="P396" s="52" t="s">
        <v>194</v>
      </c>
      <c r="Q396" s="52" t="s">
        <v>195</v>
      </c>
      <c r="R396" s="52" t="s">
        <v>196</v>
      </c>
      <c r="S396" s="52" t="s">
        <v>197</v>
      </c>
      <c r="T396" s="52" t="s">
        <v>198</v>
      </c>
      <c r="U396" s="52" t="s">
        <v>199</v>
      </c>
      <c r="V396" s="52" t="s">
        <v>200</v>
      </c>
      <c r="W396" s="53" t="s">
        <v>201</v>
      </c>
    </row>
    <row r="397" spans="2:23" s="46" customFormat="1" outlineLevel="1">
      <c r="B397" s="201">
        <v>531111102</v>
      </c>
      <c r="C397" s="202" t="s">
        <v>117</v>
      </c>
      <c r="D397" s="203">
        <f t="shared" ref="D397:D412" si="29">SUM(E397:W397)</f>
        <v>297626200</v>
      </c>
      <c r="E397" s="204">
        <f>_xlfn.IFNA(VLOOKUP(B397,MPT!$AF$68:$AI$97,3,FALSE),"")</f>
        <v>4719000</v>
      </c>
      <c r="F397" s="204">
        <f>_xlfn.IFNA(VLOOKUP(B397,CHB!$AF$70:$AI$95,3,FALSE),"")</f>
        <v>6511400</v>
      </c>
      <c r="G397" s="204">
        <f>_xlfn.IFNA(VLOOKUP(B397,SNK!$AF$70:$AI$98,3,FALSE),"")</f>
        <v>15523300</v>
      </c>
      <c r="H397" s="204">
        <f>_xlfn.IFNA(VLOOKUP(B397,STR!$AF$68:$AI$99,3,FALSE),"")</f>
        <v>22444100</v>
      </c>
      <c r="I397" s="204">
        <f>_xlfn.IFNA(VLOOKUP(B397,KPC!$AL$73:$AO$101,3,FALSE),"")</f>
        <v>21727800</v>
      </c>
      <c r="J397" s="204">
        <f>_xlfn.IFNA(VLOOKUP(B397,SNL!$AF$71:$AI$105,3,FALSE),"")</f>
        <v>26152400</v>
      </c>
      <c r="K397" s="204">
        <f>_xlfn.IFNA(VLOOKUP(B397,PTR!$AF$69:$AI$101,3,FALSE),"")</f>
        <v>22469000</v>
      </c>
      <c r="L397" s="204">
        <f>_xlfn.IFNA(VLOOKUP(B397,STG!$AG$75:$AJ$108,3,FALSE),"")</f>
        <v>28368900</v>
      </c>
      <c r="M397" s="204">
        <f>_xlfn.IFNA(VLOOKUP(B397,RTK!$AD$67:$AG$97,3,FALSE),"")</f>
        <v>8840400</v>
      </c>
      <c r="N397" s="204">
        <f>_xlfn.IFNA(VLOOKUP(B397,BKV!$AD$69:$AG$102,3,FALSE),"")</f>
        <v>28603500</v>
      </c>
      <c r="O397" s="204">
        <f>_xlfn.IFNA(VLOOKUP(B397,BLV!$AD$66:$AG$102,3,FALSE),"")</f>
        <v>21596500</v>
      </c>
      <c r="P397" s="204">
        <f>_xlfn.IFNA(VLOOKUP(B397,'Khr168'!$AE$61:$AH$97,3,FALSE),"")</f>
        <v>12500900</v>
      </c>
      <c r="Q397" s="204">
        <f>_xlfn.IFNA(VLOOKUP(B397,ASL!$AG$67:$AJ$97,3,FALSE),"")</f>
        <v>25142500</v>
      </c>
      <c r="R397" s="204">
        <f>_xlfn.IFNA(VLOOKUP(B397,'99cash'!$AH$60:$AK$98,3,FALSE),"")</f>
        <v>5436400</v>
      </c>
      <c r="S397" s="204">
        <f>_xlfn.IFNA(VLOOKUP(B397,KTL!$AE$71:$AH$98,3,FALSE),"")</f>
        <v>10827700</v>
      </c>
      <c r="T397" s="204">
        <f>_xlfn.IFNA(VLOOKUP(B397,SLG!$AE$65:$AH$91,3,FALSE),"")</f>
        <v>7547400</v>
      </c>
      <c r="U397" s="204">
        <f>_xlfn.IFNA(VLOOKUP(B397,SST!$AE$68:$AH$99,3,FALSE),"")</f>
        <v>29215000</v>
      </c>
      <c r="V397" s="204" t="str">
        <f>_xlfn.IFNA(VLOOKUP(B397,'ASY168'!$AG$59:$AJ$92,3,FALSE),"")</f>
        <v/>
      </c>
      <c r="W397" s="205" t="str">
        <f>_xlfn.IFNA(VLOOKUP(B397,HO!$AE$76:$AH$106,3,FALSE),"")</f>
        <v/>
      </c>
    </row>
    <row r="398" spans="2:23" s="46" customFormat="1" ht="27.6" outlineLevel="2">
      <c r="B398" s="250">
        <v>523011101</v>
      </c>
      <c r="C398" s="68" t="s">
        <v>118</v>
      </c>
      <c r="D398" s="64">
        <f t="shared" si="29"/>
        <v>6226900</v>
      </c>
      <c r="E398" s="259">
        <f>_xlfn.IFNA(VLOOKUP(B398,MPT!$AF$68:$AI$97,3,FALSE),"")</f>
        <v>341700</v>
      </c>
      <c r="F398" s="259">
        <f>_xlfn.IFNA(VLOOKUP(B398,CHB!$AF$70:$AI$95,3,FALSE),"")</f>
        <v>188500</v>
      </c>
      <c r="G398" s="259">
        <f>_xlfn.IFNA(VLOOKUP(B398,SNK!$AF$70:$AI$98,3,FALSE),"")</f>
        <v>22200</v>
      </c>
      <c r="H398" s="259">
        <f>_xlfn.IFNA(VLOOKUP(B398,STR!$AF$68:$AI$99,3,FALSE),"")</f>
        <v>35700</v>
      </c>
      <c r="I398" s="259">
        <f>_xlfn.IFNA(VLOOKUP(B398,KPC!$AL$73:$AO$101,3,FALSE),"")</f>
        <v>8900</v>
      </c>
      <c r="J398" s="259">
        <f>_xlfn.IFNA(VLOOKUP(B398,SNL!$AF$71:$AI$105,3,FALSE),"")</f>
        <v>5600</v>
      </c>
      <c r="K398" s="259">
        <f>_xlfn.IFNA(VLOOKUP(B398,PTR!$AF$69:$AI$101,3,FALSE),"")</f>
        <v>1459200</v>
      </c>
      <c r="L398" s="259">
        <f>_xlfn.IFNA(VLOOKUP(B398,STG!$AG$75:$AJ$108,3,FALSE),"")</f>
        <v>177900</v>
      </c>
      <c r="M398" s="259" t="str">
        <f>_xlfn.IFNA(VLOOKUP(B398,RTK!$AD$67:$AG$97,3,FALSE),"")</f>
        <v/>
      </c>
      <c r="N398" s="259">
        <f>_xlfn.IFNA(VLOOKUP(B398,BKV!$AD$69:$AG$102,3,FALSE),"")</f>
        <v>333300</v>
      </c>
      <c r="O398" s="259" t="str">
        <f>_xlfn.IFNA(VLOOKUP(B398,BLV!$AD$66:$AG$102,3,FALSE),"")</f>
        <v/>
      </c>
      <c r="P398" s="259">
        <f>_xlfn.IFNA(VLOOKUP(B398,'Khr168'!$AE$61:$AH$97,3,FALSE),"")</f>
        <v>845500</v>
      </c>
      <c r="Q398" s="259">
        <f>_xlfn.IFNA(VLOOKUP(B398,ASL!$AG$67:$AJ$97,3,FALSE),"")</f>
        <v>1918600</v>
      </c>
      <c r="R398" s="259" t="str">
        <f>_xlfn.IFNA(VLOOKUP(B398,'99cash'!$AH$60:$AK$98,3,FALSE),"")</f>
        <v/>
      </c>
      <c r="S398" s="259">
        <f>_xlfn.IFNA(VLOOKUP(B398,KTL!$AE$71:$AH$98,3,FALSE),"")</f>
        <v>866000</v>
      </c>
      <c r="T398" s="259" t="str">
        <f>_xlfn.IFNA(VLOOKUP(B398,SLG!$AE$65:$AH$91,3,FALSE),"")</f>
        <v/>
      </c>
      <c r="U398" s="259" t="str">
        <f>_xlfn.IFNA(VLOOKUP(B398,SST!$AE$68:$AH$99,3,FALSE),"")</f>
        <v/>
      </c>
      <c r="V398" s="259" t="str">
        <f>_xlfn.IFNA(VLOOKUP(B398,'ASY168'!$AG$59:$AJ$92,3,FALSE),"")</f>
        <v/>
      </c>
      <c r="W398" s="260">
        <f>_xlfn.IFNA(VLOOKUP(B398,HO!$AE$76:$AH$106,3,FALSE),"")</f>
        <v>23800</v>
      </c>
    </row>
    <row r="399" spans="2:23" s="46" customFormat="1" outlineLevel="1">
      <c r="B399" s="67">
        <v>531111103</v>
      </c>
      <c r="C399" s="68" t="s">
        <v>119</v>
      </c>
      <c r="D399" s="64">
        <f t="shared" si="29"/>
        <v>5814001</v>
      </c>
      <c r="E399" s="57">
        <f>_xlfn.IFNA(VLOOKUP(B399,MPT!$AF$68:$AI$97,3,FALSE),"")</f>
        <v>189600</v>
      </c>
      <c r="F399" s="57">
        <f>_xlfn.IFNA(VLOOKUP(B399,CHB!$AF$70:$AI$95,3,FALSE),"")</f>
        <v>404700</v>
      </c>
      <c r="G399" s="57">
        <f>_xlfn.IFNA(VLOOKUP(B399,SNK!$AF$70:$AI$98,3,FALSE),"")</f>
        <v>486200</v>
      </c>
      <c r="H399" s="57">
        <f>_xlfn.IFNA(VLOOKUP(B399,STR!$AF$68:$AI$99,3,FALSE),"")</f>
        <v>138300</v>
      </c>
      <c r="I399" s="57">
        <f>_xlfn.IFNA(VLOOKUP(B399,KPC!$AL$73:$AO$101,3,FALSE),"")</f>
        <v>271500</v>
      </c>
      <c r="J399" s="57">
        <f>_xlfn.IFNA(VLOOKUP(B399,SNL!$AF$71:$AI$105,3,FALSE),"")</f>
        <v>187200</v>
      </c>
      <c r="K399" s="57">
        <f>_xlfn.IFNA(VLOOKUP(B399,PTR!$AF$69:$AI$101,3,FALSE),"")</f>
        <v>245000</v>
      </c>
      <c r="L399" s="57">
        <f>_xlfn.IFNA(VLOOKUP(B399,STG!$AG$75:$AJ$108,3,FALSE),"")</f>
        <v>252100</v>
      </c>
      <c r="M399" s="57">
        <f>_xlfn.IFNA(VLOOKUP(B399,RTK!$AD$67:$AG$97,3,FALSE),"")</f>
        <v>20000</v>
      </c>
      <c r="N399" s="57">
        <f>_xlfn.IFNA(VLOOKUP(B399,BKV!$AD$69:$AG$102,3,FALSE),"")</f>
        <v>170600</v>
      </c>
      <c r="O399" s="57">
        <f>_xlfn.IFNA(VLOOKUP(B399,BLV!$AD$66:$AG$102,3,FALSE),"")</f>
        <v>304800</v>
      </c>
      <c r="P399" s="57">
        <f>_xlfn.IFNA(VLOOKUP(B399,'Khr168'!$AE$61:$AH$97,3,FALSE),"")</f>
        <v>163800</v>
      </c>
      <c r="Q399" s="57">
        <f>_xlfn.IFNA(VLOOKUP(B399,ASL!$AG$67:$AJ$97,3,FALSE),"")</f>
        <v>777100</v>
      </c>
      <c r="R399" s="57">
        <f>_xlfn.IFNA(VLOOKUP(B399,'99cash'!$AH$60:$AK$98,3,FALSE),"")</f>
        <v>83001</v>
      </c>
      <c r="S399" s="57">
        <f>_xlfn.IFNA(VLOOKUP(B399,KTL!$AE$71:$AH$98,3,FALSE),"")</f>
        <v>916300</v>
      </c>
      <c r="T399" s="57">
        <f>_xlfn.IFNA(VLOOKUP(B399,SLG!$AE$65:$AH$91,3,FALSE),"")</f>
        <v>908800</v>
      </c>
      <c r="U399" s="57">
        <f>_xlfn.IFNA(VLOOKUP(B399,SST!$AE$68:$AH$99,3,FALSE),"")</f>
        <v>295000</v>
      </c>
      <c r="V399" s="57" t="str">
        <f>_xlfn.IFNA(VLOOKUP(B399,'ASY168'!$AG$59:$AJ$92,3,FALSE),"")</f>
        <v/>
      </c>
      <c r="W399" s="58" t="str">
        <f>_xlfn.IFNA(VLOOKUP(B399,HO!$AE$76:$AH$106,3,FALSE),"")</f>
        <v/>
      </c>
    </row>
    <row r="400" spans="2:23" s="46" customFormat="1" ht="27.6" outlineLevel="2">
      <c r="B400" s="250">
        <v>523211101</v>
      </c>
      <c r="C400" s="68" t="s">
        <v>120</v>
      </c>
      <c r="D400" s="64">
        <f t="shared" si="29"/>
        <v>90900</v>
      </c>
      <c r="E400" s="259">
        <f>_xlfn.IFNA(VLOOKUP(B400,MPT!$AF$68:$AI$97,3,FALSE),"")</f>
        <v>40000</v>
      </c>
      <c r="F400" s="259">
        <f>_xlfn.IFNA(VLOOKUP(B400,CHB!$AF$70:$AI$95,3,FALSE),"")</f>
        <v>50900</v>
      </c>
      <c r="G400" s="259" t="str">
        <f>_xlfn.IFNA(VLOOKUP(B400,SNK!$AF$70:$AI$98,3,FALSE),"")</f>
        <v/>
      </c>
      <c r="H400" s="259" t="str">
        <f>_xlfn.IFNA(VLOOKUP(B400,STR!$AF$68:$AI$99,3,FALSE),"")</f>
        <v/>
      </c>
      <c r="I400" s="259" t="str">
        <f>_xlfn.IFNA(VLOOKUP(B400,KPC!$AL$73:$AO$101,3,FALSE),"")</f>
        <v/>
      </c>
      <c r="J400" s="259" t="str">
        <f>_xlfn.IFNA(VLOOKUP(B400,SNL!$AF$71:$AI$105,3,FALSE),"")</f>
        <v/>
      </c>
      <c r="K400" s="259" t="str">
        <f>_xlfn.IFNA(VLOOKUP(B400,PTR!$AF$69:$AI$101,3,FALSE),"")</f>
        <v/>
      </c>
      <c r="L400" s="259" t="str">
        <f>_xlfn.IFNA(VLOOKUP(B400,STG!$AG$75:$AJ$108,3,FALSE),"")</f>
        <v/>
      </c>
      <c r="M400" s="259" t="str">
        <f>_xlfn.IFNA(VLOOKUP(B400,RTK!$AD$67:$AG$97,3,FALSE),"")</f>
        <v/>
      </c>
      <c r="N400" s="259" t="str">
        <f>_xlfn.IFNA(VLOOKUP(B400,BKV!$AD$69:$AG$102,3,FALSE),"")</f>
        <v/>
      </c>
      <c r="O400" s="259" t="str">
        <f>_xlfn.IFNA(VLOOKUP(B400,BLV!$AD$66:$AG$102,3,FALSE),"")</f>
        <v/>
      </c>
      <c r="P400" s="259" t="str">
        <f>_xlfn.IFNA(VLOOKUP(B400,'Khr168'!$AE$61:$AH$97,3,FALSE),"")</f>
        <v/>
      </c>
      <c r="Q400" s="259" t="str">
        <f>_xlfn.IFNA(VLOOKUP(B400,ASL!$AG$67:$AJ$97,3,FALSE),"")</f>
        <v/>
      </c>
      <c r="R400" s="259" t="str">
        <f>_xlfn.IFNA(VLOOKUP(B400,'99cash'!$AH$60:$AK$98,3,FALSE),"")</f>
        <v/>
      </c>
      <c r="S400" s="259" t="str">
        <f>_xlfn.IFNA(VLOOKUP(B400,KTL!$AE$71:$AH$98,3,FALSE),"")</f>
        <v/>
      </c>
      <c r="T400" s="259" t="str">
        <f>_xlfn.IFNA(VLOOKUP(B400,SLG!$AE$65:$AH$91,3,FALSE),"")</f>
        <v/>
      </c>
      <c r="U400" s="259" t="str">
        <f>_xlfn.IFNA(VLOOKUP(B400,SST!$AE$68:$AH$99,3,FALSE),"")</f>
        <v/>
      </c>
      <c r="V400" s="259" t="str">
        <f>_xlfn.IFNA(VLOOKUP(B400,'ASY168'!$AG$59:$AJ$92,3,FALSE),"")</f>
        <v/>
      </c>
      <c r="W400" s="260" t="str">
        <f>_xlfn.IFNA(VLOOKUP(B400,HO!$AE$76:$AH$106,3,FALSE),"")</f>
        <v/>
      </c>
    </row>
    <row r="401" spans="2:25" s="46" customFormat="1" ht="27.6" outlineLevel="1">
      <c r="B401" s="67">
        <v>512111101</v>
      </c>
      <c r="C401" s="68" t="s">
        <v>102</v>
      </c>
      <c r="D401" s="64">
        <f t="shared" si="29"/>
        <v>32500</v>
      </c>
      <c r="E401" s="57">
        <f>_xlfn.IFNA(VLOOKUP(B401,MPT!$AF$68:$AI$97,3,FALSE),"")</f>
        <v>8100</v>
      </c>
      <c r="F401" s="57">
        <f>_xlfn.IFNA(VLOOKUP(B401,CHB!$AF$70:$AI$95,3,FALSE),"")</f>
        <v>200</v>
      </c>
      <c r="G401" s="57">
        <f>_xlfn.IFNA(VLOOKUP(B401,SNK!$AF$70:$AI$98,3,FALSE),"")</f>
        <v>1400</v>
      </c>
      <c r="H401" s="57" t="str">
        <f>_xlfn.IFNA(VLOOKUP(B401,STR!$AF$68:$AI$99,3,FALSE),"")</f>
        <v/>
      </c>
      <c r="I401" s="57">
        <f>_xlfn.IFNA(VLOOKUP(B401,KPC!$AL$73:$AO$101,3,FALSE),"")</f>
        <v>900</v>
      </c>
      <c r="J401" s="57">
        <f>_xlfn.IFNA(VLOOKUP(B401,SNL!$AF$71:$AI$105,3,FALSE),"")</f>
        <v>1300</v>
      </c>
      <c r="K401" s="57">
        <f>_xlfn.IFNA(VLOOKUP(B401,PTR!$AF$69:$AI$101,3,FALSE),"")</f>
        <v>1800</v>
      </c>
      <c r="L401" s="57">
        <f>_xlfn.IFNA(VLOOKUP(B401,STG!$AG$75:$AJ$108,3,FALSE),"")</f>
        <v>400</v>
      </c>
      <c r="M401" s="57">
        <f>_xlfn.IFNA(VLOOKUP(B401,RTK!$AD$67:$AG$97,3,FALSE),"")</f>
        <v>100</v>
      </c>
      <c r="N401" s="57">
        <f>_xlfn.IFNA(VLOOKUP(B401,BKV!$AD$69:$AG$102,3,FALSE),"")</f>
        <v>800</v>
      </c>
      <c r="O401" s="57">
        <f>_xlfn.IFNA(VLOOKUP(B401,BLV!$AD$66:$AG$102,3,FALSE),"")</f>
        <v>2100</v>
      </c>
      <c r="P401" s="57">
        <f>_xlfn.IFNA(VLOOKUP(B401,'Khr168'!$AE$61:$AH$97,3,FALSE),"")</f>
        <v>100</v>
      </c>
      <c r="Q401" s="57">
        <f>_xlfn.IFNA(VLOOKUP(B401,ASL!$AG$67:$AJ$97,3,FALSE),"")</f>
        <v>300</v>
      </c>
      <c r="R401" s="57">
        <f>_xlfn.IFNA(VLOOKUP(B401,'99cash'!$AH$60:$AK$98,3,FALSE),"")</f>
        <v>900</v>
      </c>
      <c r="S401" s="57">
        <f>_xlfn.IFNA(VLOOKUP(B401,KTL!$AE$71:$AH$98,3,FALSE),"")</f>
        <v>400</v>
      </c>
      <c r="T401" s="57">
        <f>_xlfn.IFNA(VLOOKUP(B401,SLG!$AE$65:$AH$91,3,FALSE),"")</f>
        <v>100</v>
      </c>
      <c r="U401" s="57">
        <f>_xlfn.IFNA(VLOOKUP(B401,SST!$AE$68:$AH$99,3,FALSE),"")</f>
        <v>700</v>
      </c>
      <c r="V401" s="57">
        <f>_xlfn.IFNA(VLOOKUP(B401,'ASY168'!$AG$59:$AJ$92,3,FALSE),"")</f>
        <v>700</v>
      </c>
      <c r="W401" s="58">
        <f>_xlfn.IFNA(VLOOKUP(B401,HO!$AE$76:$AH$106,3,FALSE),"")</f>
        <v>12200</v>
      </c>
    </row>
    <row r="402" spans="2:25" s="46" customFormat="1" ht="27.6" outlineLevel="2">
      <c r="B402" s="250">
        <v>523511101</v>
      </c>
      <c r="C402" s="68" t="s">
        <v>138</v>
      </c>
      <c r="D402" s="64">
        <f t="shared" si="29"/>
        <v>9566000</v>
      </c>
      <c r="E402" s="259" t="str">
        <f>_xlfn.IFNA(VLOOKUP(B402,MPT!$AF$68:$AI$97,3,FALSE),"")</f>
        <v/>
      </c>
      <c r="F402" s="259">
        <f>_xlfn.IFNA(VLOOKUP(B402,CHB!$AF$70:$AI$95,3,FALSE),"")</f>
        <v>321800</v>
      </c>
      <c r="G402" s="259">
        <f>_xlfn.IFNA(VLOOKUP(B402,SNK!$AF$70:$AI$98,3,FALSE),"")</f>
        <v>1344700</v>
      </c>
      <c r="H402" s="259">
        <f>_xlfn.IFNA(VLOOKUP(B402,STR!$AF$68:$AI$99,3,FALSE),"")</f>
        <v>1582700</v>
      </c>
      <c r="I402" s="259" t="str">
        <f>_xlfn.IFNA(VLOOKUP(B402,KPC!$AL$73:$AO$101,3,FALSE),"")</f>
        <v/>
      </c>
      <c r="J402" s="259" t="str">
        <f>_xlfn.IFNA(VLOOKUP(B402,SNL!$AF$71:$AI$105,3,FALSE),"")</f>
        <v/>
      </c>
      <c r="K402" s="259">
        <f>_xlfn.IFNA(VLOOKUP(B402,PTR!$AF$69:$AI$101,3,FALSE),"")</f>
        <v>192400</v>
      </c>
      <c r="L402" s="259">
        <f>_xlfn.IFNA(VLOOKUP(B402,STG!$AG$75:$AJ$108,3,FALSE),"")</f>
        <v>1816100</v>
      </c>
      <c r="M402" s="259">
        <f>_xlfn.IFNA(VLOOKUP(B402,RTK!$AD$67:$AG$97,3,FALSE),"")</f>
        <v>528400</v>
      </c>
      <c r="N402" s="259">
        <f>_xlfn.IFNA(VLOOKUP(B402,BKV!$AD$69:$AG$102,3,FALSE),"")</f>
        <v>1703300</v>
      </c>
      <c r="O402" s="259">
        <f>_xlfn.IFNA(VLOOKUP(B402,BLV!$AD$66:$AG$102,3,FALSE),"")</f>
        <v>1482800</v>
      </c>
      <c r="P402" s="259" t="str">
        <f>_xlfn.IFNA(VLOOKUP(B402,'Khr168'!$AE$61:$AH$97,3,FALSE),"")</f>
        <v/>
      </c>
      <c r="Q402" s="259" t="str">
        <f>_xlfn.IFNA(VLOOKUP(B402,ASL!$AG$67:$AJ$97,3,FALSE),"")</f>
        <v/>
      </c>
      <c r="R402" s="259" t="str">
        <f>_xlfn.IFNA(VLOOKUP(B402,'99cash'!$AH$60:$AK$98,3,FALSE),"")</f>
        <v/>
      </c>
      <c r="S402" s="259" t="str">
        <f>_xlfn.IFNA(VLOOKUP(B402,KTL!$AE$71:$AH$98,3,FALSE),"")</f>
        <v/>
      </c>
      <c r="T402" s="259">
        <f>_xlfn.IFNA(VLOOKUP(B402,SLG!$AE$65:$AH$91,3,FALSE),"")</f>
        <v>593800</v>
      </c>
      <c r="U402" s="259" t="str">
        <f>_xlfn.IFNA(VLOOKUP(B402,SST!$AE$68:$AH$99,3,FALSE),"")</f>
        <v/>
      </c>
      <c r="V402" s="259" t="str">
        <f>_xlfn.IFNA(VLOOKUP(B402,'ASY168'!$AG$59:$AJ$92,3,FALSE),"")</f>
        <v/>
      </c>
      <c r="W402" s="260" t="str">
        <f>_xlfn.IFNA(VLOOKUP(B402,HO!$AE$76:$AH$106,3,FALSE),"")</f>
        <v/>
      </c>
    </row>
    <row r="403" spans="2:25" s="46" customFormat="1" ht="27.6" outlineLevel="1">
      <c r="B403" s="67">
        <v>523511</v>
      </c>
      <c r="C403" s="68" t="s">
        <v>141</v>
      </c>
      <c r="D403" s="64">
        <f t="shared" si="29"/>
        <v>1354300</v>
      </c>
      <c r="E403" s="57" t="str">
        <f>_xlfn.IFNA(VLOOKUP(B403,MPT!$AF$68:$AI$97,3,FALSE),"")</f>
        <v/>
      </c>
      <c r="F403" s="57" t="str">
        <f>_xlfn.IFNA(VLOOKUP(B403,CHB!$AF$70:$AI$95,3,FALSE),"")</f>
        <v/>
      </c>
      <c r="G403" s="57" t="str">
        <f>_xlfn.IFNA(VLOOKUP(B403,SNK!$AF$70:$AI$98,3,FALSE),"")</f>
        <v/>
      </c>
      <c r="H403" s="57" t="str">
        <f>_xlfn.IFNA(VLOOKUP(B403,STR!$AF$68:$AI$99,3,FALSE),"")</f>
        <v/>
      </c>
      <c r="I403" s="57">
        <f>_xlfn.IFNA(VLOOKUP(B403,KPC!$AL$73:$AO$101,3,FALSE),"")</f>
        <v>1354300</v>
      </c>
      <c r="J403" s="57" t="str">
        <f>_xlfn.IFNA(VLOOKUP(B403,SNL!$AF$71:$AI$105,3,FALSE),"")</f>
        <v/>
      </c>
      <c r="K403" s="57" t="str">
        <f>_xlfn.IFNA(VLOOKUP(B403,PTR!$AF$69:$AI$101,3,FALSE),"")</f>
        <v/>
      </c>
      <c r="L403" s="57" t="str">
        <f>_xlfn.IFNA(VLOOKUP(B403,STG!$AG$75:$AJ$108,3,FALSE),"")</f>
        <v/>
      </c>
      <c r="M403" s="57" t="str">
        <f>_xlfn.IFNA(VLOOKUP(B403,RTK!$AD$67:$AG$97,3,FALSE),"")</f>
        <v/>
      </c>
      <c r="N403" s="57" t="str">
        <f>_xlfn.IFNA(VLOOKUP(B403,BKV!$AD$69:$AG$102,3,FALSE),"")</f>
        <v/>
      </c>
      <c r="O403" s="57" t="str">
        <f>_xlfn.IFNA(VLOOKUP(B403,BLV!$AD$66:$AG$102,3,FALSE),"")</f>
        <v/>
      </c>
      <c r="P403" s="57" t="str">
        <f>_xlfn.IFNA(VLOOKUP(B403,'Khr168'!$AE$61:$AH$97,3,FALSE),"")</f>
        <v/>
      </c>
      <c r="Q403" s="57" t="str">
        <f>_xlfn.IFNA(VLOOKUP(B403,ASL!$AG$67:$AJ$97,3,FALSE),"")</f>
        <v/>
      </c>
      <c r="R403" s="57" t="str">
        <f>_xlfn.IFNA(VLOOKUP(B403,'99cash'!$AH$60:$AK$98,3,FALSE),"")</f>
        <v/>
      </c>
      <c r="S403" s="57" t="str">
        <f>_xlfn.IFNA(VLOOKUP(B403,KTL!$AE$71:$AH$98,3,FALSE),"")</f>
        <v/>
      </c>
      <c r="T403" s="57" t="str">
        <f>_xlfn.IFNA(VLOOKUP(B403,SLG!$AE$65:$AH$91,3,FALSE),"")</f>
        <v/>
      </c>
      <c r="U403" s="57" t="str">
        <f>_xlfn.IFNA(VLOOKUP(B403,SST!$AE$68:$AH$99,3,FALSE),"")</f>
        <v/>
      </c>
      <c r="V403" s="57" t="str">
        <f>_xlfn.IFNA(VLOOKUP(B403,'ASY168'!$AG$59:$AJ$92,3,FALSE),"")</f>
        <v/>
      </c>
      <c r="W403" s="58" t="str">
        <f>_xlfn.IFNA(VLOOKUP(B403,HO!$AE$76:$AH$106,3,FALSE),"")</f>
        <v/>
      </c>
    </row>
    <row r="404" spans="2:25" s="46" customFormat="1" ht="27.6" outlineLevel="2">
      <c r="B404" s="250">
        <v>523511103</v>
      </c>
      <c r="C404" s="68" t="s">
        <v>142</v>
      </c>
      <c r="D404" s="64">
        <f t="shared" si="29"/>
        <v>240500</v>
      </c>
      <c r="E404" s="259" t="str">
        <f>_xlfn.IFNA(VLOOKUP(B404,MPT!$AF$68:$AI$97,3,FALSE),"")</f>
        <v/>
      </c>
      <c r="F404" s="259" t="str">
        <f>_xlfn.IFNA(VLOOKUP(B404,CHB!$AF$70:$AI$95,3,FALSE),"")</f>
        <v/>
      </c>
      <c r="G404" s="259" t="str">
        <f>_xlfn.IFNA(VLOOKUP(B404,SNK!$AF$70:$AI$98,3,FALSE),"")</f>
        <v/>
      </c>
      <c r="H404" s="259" t="str">
        <f>_xlfn.IFNA(VLOOKUP(B404,STR!$AF$68:$AI$99,3,FALSE),"")</f>
        <v/>
      </c>
      <c r="I404" s="259">
        <f>_xlfn.IFNA(VLOOKUP(B404,KPC!$AL$73:$AO$101,3,FALSE),"")</f>
        <v>240500</v>
      </c>
      <c r="J404" s="259" t="str">
        <f>_xlfn.IFNA(VLOOKUP(B404,SNL!$AF$71:$AI$105,3,FALSE),"")</f>
        <v/>
      </c>
      <c r="K404" s="259" t="str">
        <f>_xlfn.IFNA(VLOOKUP(B404,PTR!$AF$69:$AI$101,3,FALSE),"")</f>
        <v/>
      </c>
      <c r="L404" s="259" t="str">
        <f>_xlfn.IFNA(VLOOKUP(B404,STG!$AG$75:$AJ$108,3,FALSE),"")</f>
        <v/>
      </c>
      <c r="M404" s="259" t="str">
        <f>_xlfn.IFNA(VLOOKUP(B404,RTK!$AD$67:$AG$97,3,FALSE),"")</f>
        <v/>
      </c>
      <c r="N404" s="259" t="str">
        <f>_xlfn.IFNA(VLOOKUP(B404,BKV!$AD$69:$AG$102,3,FALSE),"")</f>
        <v/>
      </c>
      <c r="O404" s="259" t="str">
        <f>_xlfn.IFNA(VLOOKUP(B404,BLV!$AD$66:$AG$102,3,FALSE),"")</f>
        <v/>
      </c>
      <c r="P404" s="259" t="str">
        <f>_xlfn.IFNA(VLOOKUP(B404,'Khr168'!$AE$61:$AH$97,3,FALSE),"")</f>
        <v/>
      </c>
      <c r="Q404" s="259" t="str">
        <f>_xlfn.IFNA(VLOOKUP(B404,ASL!$AG$67:$AJ$97,3,FALSE),"")</f>
        <v/>
      </c>
      <c r="R404" s="259" t="str">
        <f>_xlfn.IFNA(VLOOKUP(B404,'99cash'!$AH$60:$AK$98,3,FALSE),"")</f>
        <v/>
      </c>
      <c r="S404" s="259" t="str">
        <f>_xlfn.IFNA(VLOOKUP(B404,KTL!$AE$71:$AH$98,3,FALSE),"")</f>
        <v/>
      </c>
      <c r="T404" s="259" t="str">
        <f>_xlfn.IFNA(VLOOKUP(B404,SLG!$AE$65:$AH$91,3,FALSE),"")</f>
        <v/>
      </c>
      <c r="U404" s="259" t="str">
        <f>_xlfn.IFNA(VLOOKUP(B404,SST!$AE$68:$AH$99,3,FALSE),"")</f>
        <v/>
      </c>
      <c r="V404" s="259" t="str">
        <f>_xlfn.IFNA(VLOOKUP(B404,'ASY168'!$AG$59:$AJ$92,3,FALSE),"")</f>
        <v/>
      </c>
      <c r="W404" s="260" t="str">
        <f>_xlfn.IFNA(VLOOKUP(B404,HO!$AE$76:$AH$106,3,FALSE),"")</f>
        <v/>
      </c>
    </row>
    <row r="405" spans="2:25" s="46" customFormat="1" ht="27.6" outlineLevel="1">
      <c r="B405" s="67">
        <v>522711103</v>
      </c>
      <c r="C405" s="68" t="s">
        <v>148</v>
      </c>
      <c r="D405" s="64">
        <f t="shared" si="29"/>
        <v>1907300</v>
      </c>
      <c r="E405" s="57" t="str">
        <f>_xlfn.IFNA(VLOOKUP(B405,MPT!$AF$68:$AI$97,3,FALSE),"")</f>
        <v/>
      </c>
      <c r="F405" s="57" t="str">
        <f>_xlfn.IFNA(VLOOKUP(B405,CHB!$AF$70:$AI$95,3,FALSE),"")</f>
        <v/>
      </c>
      <c r="G405" s="57" t="str">
        <f>_xlfn.IFNA(VLOOKUP(B405,SNK!$AF$70:$AI$98,3,FALSE),"")</f>
        <v/>
      </c>
      <c r="H405" s="57" t="str">
        <f>_xlfn.IFNA(VLOOKUP(B405,STR!$AF$68:$AI$99,3,FALSE),"")</f>
        <v/>
      </c>
      <c r="I405" s="57" t="str">
        <f>_xlfn.IFNA(VLOOKUP(B405,KPC!$AL$73:$AO$101,3,FALSE),"")</f>
        <v/>
      </c>
      <c r="J405" s="57">
        <f>_xlfn.IFNA(VLOOKUP(B405,SNL!$AF$71:$AI$105,3,FALSE),"")</f>
        <v>1907300</v>
      </c>
      <c r="K405" s="57" t="str">
        <f>_xlfn.IFNA(VLOOKUP(B405,PTR!$AF$69:$AI$101,3,FALSE),"")</f>
        <v/>
      </c>
      <c r="L405" s="57" t="str">
        <f>_xlfn.IFNA(VLOOKUP(B405,STG!$AG$75:$AJ$108,3,FALSE),"")</f>
        <v/>
      </c>
      <c r="M405" s="57" t="str">
        <f>_xlfn.IFNA(VLOOKUP(B405,RTK!$AD$67:$AG$97,3,FALSE),"")</f>
        <v/>
      </c>
      <c r="N405" s="57" t="str">
        <f>_xlfn.IFNA(VLOOKUP(B405,BKV!$AD$69:$AG$102,3,FALSE),"")</f>
        <v/>
      </c>
      <c r="O405" s="57" t="str">
        <f>_xlfn.IFNA(VLOOKUP(B405,BLV!$AD$66:$AG$102,3,FALSE),"")</f>
        <v/>
      </c>
      <c r="P405" s="57" t="str">
        <f>_xlfn.IFNA(VLOOKUP(B405,'Khr168'!$AE$61:$AH$97,3,FALSE),"")</f>
        <v/>
      </c>
      <c r="Q405" s="57" t="str">
        <f>_xlfn.IFNA(VLOOKUP(B405,ASL!$AG$67:$AJ$97,3,FALSE),"")</f>
        <v/>
      </c>
      <c r="R405" s="57" t="str">
        <f>_xlfn.IFNA(VLOOKUP(B405,'99cash'!$AH$60:$AK$98,3,FALSE),"")</f>
        <v/>
      </c>
      <c r="S405" s="57" t="str">
        <f>_xlfn.IFNA(VLOOKUP(B405,KTL!$AE$71:$AH$98,3,FALSE),"")</f>
        <v/>
      </c>
      <c r="T405" s="57" t="str">
        <f>_xlfn.IFNA(VLOOKUP(B405,SLG!$AE$65:$AH$91,3,FALSE),"")</f>
        <v/>
      </c>
      <c r="U405" s="57" t="str">
        <f>_xlfn.IFNA(VLOOKUP(B405,SST!$AE$68:$AH$99,3,FALSE),"")</f>
        <v/>
      </c>
      <c r="V405" s="57" t="str">
        <f>_xlfn.IFNA(VLOOKUP(B405,'ASY168'!$AG$59:$AJ$92,3,FALSE),"")</f>
        <v/>
      </c>
      <c r="W405" s="58" t="str">
        <f>_xlfn.IFNA(VLOOKUP(B405,HO!$AE$76:$AH$106,3,FALSE),"")</f>
        <v/>
      </c>
    </row>
    <row r="406" spans="2:25" s="46" customFormat="1" ht="27.6" outlineLevel="2">
      <c r="B406" s="250">
        <v>522311101</v>
      </c>
      <c r="C406" s="68" t="s">
        <v>164</v>
      </c>
      <c r="D406" s="64">
        <f t="shared" si="29"/>
        <v>2225900</v>
      </c>
      <c r="E406" s="259" t="str">
        <f>_xlfn.IFNA(VLOOKUP(B406,MPT!$AF$68:$AI$97,3,FALSE),"")</f>
        <v/>
      </c>
      <c r="F406" s="259" t="str">
        <f>_xlfn.IFNA(VLOOKUP(B406,CHB!$AF$70:$AI$95,3,FALSE),"")</f>
        <v/>
      </c>
      <c r="G406" s="259" t="str">
        <f>_xlfn.IFNA(VLOOKUP(B406,SNK!$AF$70:$AI$98,3,FALSE),"")</f>
        <v/>
      </c>
      <c r="H406" s="259" t="str">
        <f>_xlfn.IFNA(VLOOKUP(B406,STR!$AF$68:$AI$99,3,FALSE),"")</f>
        <v/>
      </c>
      <c r="I406" s="259" t="str">
        <f>_xlfn.IFNA(VLOOKUP(B406,KPC!$AL$73:$AO$101,3,FALSE),"")</f>
        <v/>
      </c>
      <c r="J406" s="259" t="str">
        <f>_xlfn.IFNA(VLOOKUP(B406,SNL!$AF$71:$AI$105,3,FALSE),"")</f>
        <v/>
      </c>
      <c r="K406" s="259" t="str">
        <f>_xlfn.IFNA(VLOOKUP(B406,PTR!$AF$69:$AI$101,3,FALSE),"")</f>
        <v/>
      </c>
      <c r="L406" s="259" t="str">
        <f>_xlfn.IFNA(VLOOKUP(B406,STG!$AG$75:$AJ$108,3,FALSE),"")</f>
        <v/>
      </c>
      <c r="M406" s="259" t="str">
        <f>_xlfn.IFNA(VLOOKUP(B406,RTK!$AD$67:$AG$97,3,FALSE),"")</f>
        <v/>
      </c>
      <c r="N406" s="259" t="str">
        <f>_xlfn.IFNA(VLOOKUP(B406,BKV!$AD$69:$AG$102,3,FALSE),"")</f>
        <v/>
      </c>
      <c r="O406" s="259" t="str">
        <f>_xlfn.IFNA(VLOOKUP(B406,BLV!$AD$66:$AG$102,3,FALSE),"")</f>
        <v/>
      </c>
      <c r="P406" s="259">
        <f>_xlfn.IFNA(VLOOKUP(B406,'Khr168'!$AE$61:$AH$97,3,FALSE),"")</f>
        <v>3100</v>
      </c>
      <c r="Q406" s="259" t="str">
        <f>_xlfn.IFNA(VLOOKUP(B406,ASL!$AG$67:$AJ$97,3,FALSE),"")</f>
        <v/>
      </c>
      <c r="R406" s="259">
        <f>_xlfn.IFNA(VLOOKUP(B406,'99cash'!$AH$60:$AK$98,3,FALSE),"")</f>
        <v>370100</v>
      </c>
      <c r="S406" s="259" t="str">
        <f>_xlfn.IFNA(VLOOKUP(B406,KTL!$AE$71:$AH$98,3,FALSE),"")</f>
        <v/>
      </c>
      <c r="T406" s="259" t="str">
        <f>_xlfn.IFNA(VLOOKUP(B406,SLG!$AE$65:$AH$91,3,FALSE),"")</f>
        <v/>
      </c>
      <c r="U406" s="259">
        <f>_xlfn.IFNA(VLOOKUP(B406,SST!$AE$68:$AH$99,3,FALSE),"")</f>
        <v>1852700</v>
      </c>
      <c r="V406" s="259" t="str">
        <f>_xlfn.IFNA(VLOOKUP(B406,'ASY168'!$AG$59:$AJ$92,3,FALSE),"")</f>
        <v/>
      </c>
      <c r="W406" s="260" t="str">
        <f>_xlfn.IFNA(VLOOKUP(B406,HO!$AE$76:$AH$106,3,FALSE),"")</f>
        <v/>
      </c>
    </row>
    <row r="407" spans="2:25" s="46" customFormat="1" outlineLevel="1">
      <c r="B407" s="67">
        <v>536512206</v>
      </c>
      <c r="C407" s="68" t="s">
        <v>149</v>
      </c>
      <c r="D407" s="64">
        <f t="shared" si="29"/>
        <v>2556000</v>
      </c>
      <c r="E407" s="57" t="str">
        <f>_xlfn.IFNA(VLOOKUP(B407,MPT!$AF$68:$AI$97,3,FALSE),"")</f>
        <v/>
      </c>
      <c r="F407" s="57">
        <f>_xlfn.IFNA(VLOOKUP(B407,CHB!$AF$70:$AI$95,3,FALSE),"")</f>
        <v>56000</v>
      </c>
      <c r="G407" s="57" t="str">
        <f>_xlfn.IFNA(VLOOKUP(B407,SNK!$AF$70:$AI$98,3,FALSE),"")</f>
        <v/>
      </c>
      <c r="H407" s="57">
        <f>_xlfn.IFNA(VLOOKUP(B407,STR!$AF$68:$AI$99,3,FALSE),"")</f>
        <v>2000000</v>
      </c>
      <c r="I407" s="57" t="str">
        <f>_xlfn.IFNA(VLOOKUP(B407,KPC!$AL$73:$AO$101,3,FALSE),"")</f>
        <v/>
      </c>
      <c r="J407" s="57" t="str">
        <f>_xlfn.IFNA(VLOOKUP(B407,SNL!$AF$71:$AI$105,3,FALSE),"")</f>
        <v/>
      </c>
      <c r="K407" s="57" t="str">
        <f>_xlfn.IFNA(VLOOKUP(B407,PTR!$AF$69:$AI$101,3,FALSE),"")</f>
        <v/>
      </c>
      <c r="L407" s="57" t="str">
        <f>_xlfn.IFNA(VLOOKUP(B407,STG!$AG$75:$AJ$108,3,FALSE),"")</f>
        <v/>
      </c>
      <c r="M407" s="57" t="str">
        <f>_xlfn.IFNA(VLOOKUP(B407,RTK!$AD$67:$AG$97,3,FALSE),"")</f>
        <v/>
      </c>
      <c r="N407" s="57" t="str">
        <f>_xlfn.IFNA(VLOOKUP(B407,BKV!$AD$69:$AG$102,3,FALSE),"")</f>
        <v/>
      </c>
      <c r="O407" s="57" t="str">
        <f>_xlfn.IFNA(VLOOKUP(B407,BLV!$AD$66:$AG$102,3,FALSE),"")</f>
        <v/>
      </c>
      <c r="P407" s="57" t="str">
        <f>_xlfn.IFNA(VLOOKUP(B407,'Khr168'!$AE$61:$AH$97,3,FALSE),"")</f>
        <v/>
      </c>
      <c r="Q407" s="57" t="str">
        <f>_xlfn.IFNA(VLOOKUP(B407,ASL!$AG$67:$AJ$97,3,FALSE),"")</f>
        <v/>
      </c>
      <c r="R407" s="57" t="str">
        <f>_xlfn.IFNA(VLOOKUP(B407,'99cash'!$AH$60:$AK$98,3,FALSE),"")</f>
        <v/>
      </c>
      <c r="S407" s="57">
        <f>_xlfn.IFNA(VLOOKUP(B407,KTL!$AE$71:$AH$98,3,FALSE),"")</f>
        <v>500000</v>
      </c>
      <c r="T407" s="57" t="str">
        <f>_xlfn.IFNA(VLOOKUP(B407,SLG!$AE$65:$AH$91,3,FALSE),"")</f>
        <v/>
      </c>
      <c r="U407" s="57" t="str">
        <f>_xlfn.IFNA(VLOOKUP(B407,SST!$AE$68:$AH$99,3,FALSE),"")</f>
        <v/>
      </c>
      <c r="V407" s="57" t="str">
        <f>_xlfn.IFNA(VLOOKUP(B407,'ASY168'!$AG$59:$AJ$92,3,FALSE),"")</f>
        <v/>
      </c>
      <c r="W407" s="58" t="str">
        <f>_xlfn.IFNA(VLOOKUP(B407,HO!$AE$76:$AH$106,3,FALSE),"")</f>
        <v/>
      </c>
    </row>
    <row r="408" spans="2:25" s="46" customFormat="1" outlineLevel="2">
      <c r="B408" s="250">
        <v>531111107</v>
      </c>
      <c r="C408" s="68" t="s">
        <v>176</v>
      </c>
      <c r="D408" s="64">
        <f t="shared" si="29"/>
        <v>42412900</v>
      </c>
      <c r="E408" s="259" t="str">
        <f>_xlfn.IFNA(VLOOKUP(B408,MPT!$AF$68:$AI$97,3,FALSE),"")</f>
        <v/>
      </c>
      <c r="F408" s="259" t="str">
        <f>_xlfn.IFNA(VLOOKUP(B408,CHB!$AF$70:$AI$95,3,FALSE),"")</f>
        <v/>
      </c>
      <c r="G408" s="259">
        <f>_xlfn.IFNA(VLOOKUP(B408,SNK!$AF$70:$AI$98,3,FALSE),"")</f>
        <v>3248000</v>
      </c>
      <c r="H408" s="259">
        <f>_xlfn.IFNA(VLOOKUP(B408,STR!$AF$68:$AI$99,3,FALSE),"")</f>
        <v>820000</v>
      </c>
      <c r="I408" s="259" t="str">
        <f>_xlfn.IFNA(VLOOKUP(B408,KPC!$AL$73:$AO$101,3,FALSE),"")</f>
        <v/>
      </c>
      <c r="J408" s="259">
        <f>_xlfn.IFNA(VLOOKUP(B408,SNL!$AF$71:$AI$105,3,FALSE),"")</f>
        <v>1762500</v>
      </c>
      <c r="K408" s="259">
        <f>_xlfn.IFNA(VLOOKUP(B408,PTR!$AF$69:$AI$101,3,FALSE),"")</f>
        <v>598500</v>
      </c>
      <c r="L408" s="259">
        <f>_xlfn.IFNA(VLOOKUP(B408,STG!$AG$75:$AJ$108,3,FALSE),"")</f>
        <v>545000</v>
      </c>
      <c r="M408" s="259" t="str">
        <f>_xlfn.IFNA(VLOOKUP(B408,RTK!$AD$67:$AG$97,3,FALSE),"")</f>
        <v/>
      </c>
      <c r="N408" s="259">
        <f>_xlfn.IFNA(VLOOKUP(B408,BKV!$AD$69:$AG$102,3,FALSE),"")</f>
        <v>890000</v>
      </c>
      <c r="O408" s="259">
        <f>_xlfn.IFNA(VLOOKUP(B408,BLV!$AD$66:$AG$102,3,FALSE),"")</f>
        <v>2484000</v>
      </c>
      <c r="P408" s="259" t="str">
        <f>_xlfn.IFNA(VLOOKUP(B408,'Khr168'!$AE$61:$AH$97,3,FALSE),"")</f>
        <v/>
      </c>
      <c r="Q408" s="259" t="str">
        <f>_xlfn.IFNA(VLOOKUP(B408,ASL!$AG$67:$AJ$97,3,FALSE),"")</f>
        <v/>
      </c>
      <c r="R408" s="259" t="str">
        <f>_xlfn.IFNA(VLOOKUP(B408,'99cash'!$AH$60:$AK$98,3,FALSE),"")</f>
        <v/>
      </c>
      <c r="S408" s="259">
        <f>_xlfn.IFNA(VLOOKUP(B408,KTL!$AE$71:$AH$98,3,FALSE),"")</f>
        <v>2440000</v>
      </c>
      <c r="T408" s="259">
        <f>_xlfn.IFNA(VLOOKUP(B408,SLG!$AE$65:$AH$91,3,FALSE),"")</f>
        <v>595000</v>
      </c>
      <c r="U408" s="259">
        <f>_xlfn.IFNA(VLOOKUP(B408,SST!$AE$68:$AH$99,3,FALSE),"")</f>
        <v>8941500</v>
      </c>
      <c r="V408" s="259">
        <f>_xlfn.IFNA(VLOOKUP(B408,'ASY168'!$AG$59:$AJ$92,3,FALSE),"")</f>
        <v>20088400</v>
      </c>
      <c r="W408" s="260" t="str">
        <f>_xlfn.IFNA(VLOOKUP(B408,HO!$AE$76:$AH$106,3,FALSE),"")</f>
        <v/>
      </c>
    </row>
    <row r="409" spans="2:25" s="46" customFormat="1" outlineLevel="1">
      <c r="B409" s="67">
        <v>536913</v>
      </c>
      <c r="C409" s="68" t="s">
        <v>101</v>
      </c>
      <c r="D409" s="64">
        <f t="shared" si="29"/>
        <v>12181200</v>
      </c>
      <c r="E409" s="57" t="str">
        <f>_xlfn.IFNA(VLOOKUP(B409,MPT!$AF$68:$AI$97,3,FALSE),"")</f>
        <v/>
      </c>
      <c r="F409" s="57" t="str">
        <f>_xlfn.IFNA(VLOOKUP(B409,CHB!$AF$70:$AI$95,3,FALSE),"")</f>
        <v/>
      </c>
      <c r="G409" s="57" t="str">
        <f>_xlfn.IFNA(VLOOKUP(B409,SNK!$AF$70:$AI$98,3,FALSE),"")</f>
        <v/>
      </c>
      <c r="H409" s="57" t="str">
        <f>_xlfn.IFNA(VLOOKUP(B409,STR!$AF$68:$AI$99,3,FALSE),"")</f>
        <v/>
      </c>
      <c r="I409" s="57" t="str">
        <f>_xlfn.IFNA(VLOOKUP(B409,KPC!$AL$73:$AO$101,3,FALSE),"")</f>
        <v/>
      </c>
      <c r="J409" s="57" t="str">
        <f>_xlfn.IFNA(VLOOKUP(B409,SNL!$AF$71:$AI$105,3,FALSE),"")</f>
        <v/>
      </c>
      <c r="K409" s="57" t="str">
        <f>_xlfn.IFNA(VLOOKUP(B409,PTR!$AF$69:$AI$101,3,FALSE),"")</f>
        <v/>
      </c>
      <c r="L409" s="57" t="str">
        <f>_xlfn.IFNA(VLOOKUP(B409,STG!$AG$75:$AJ$108,3,FALSE),"")</f>
        <v/>
      </c>
      <c r="M409" s="57" t="str">
        <f>_xlfn.IFNA(VLOOKUP(B409,RTK!$AD$67:$AG$97,3,FALSE),"")</f>
        <v/>
      </c>
      <c r="N409" s="57" t="str">
        <f>_xlfn.IFNA(VLOOKUP(B409,BKV!$AD$69:$AG$102,3,FALSE),"")</f>
        <v/>
      </c>
      <c r="O409" s="57" t="str">
        <f>_xlfn.IFNA(VLOOKUP(B409,BLV!$AD$66:$AG$102,3,FALSE),"")</f>
        <v/>
      </c>
      <c r="P409" s="57" t="str">
        <f>_xlfn.IFNA(VLOOKUP(B409,'Khr168'!$AE$61:$AH$97,3,FALSE),"")</f>
        <v/>
      </c>
      <c r="Q409" s="57" t="str">
        <f>_xlfn.IFNA(VLOOKUP(B409,ASL!$AG$67:$AJ$97,3,FALSE),"")</f>
        <v/>
      </c>
      <c r="R409" s="57" t="str">
        <f>_xlfn.IFNA(VLOOKUP(B409,'99cash'!$AH$60:$AK$98,3,FALSE),"")</f>
        <v/>
      </c>
      <c r="S409" s="57" t="str">
        <f>_xlfn.IFNA(VLOOKUP(B409,KTL!$AE$71:$AH$98,3,FALSE),"")</f>
        <v/>
      </c>
      <c r="T409" s="57" t="str">
        <f>_xlfn.IFNA(VLOOKUP(B409,SLG!$AE$65:$AH$91,3,FALSE),"")</f>
        <v/>
      </c>
      <c r="U409" s="57" t="str">
        <f>_xlfn.IFNA(VLOOKUP(B409,SST!$AE$68:$AH$99,3,FALSE),"")</f>
        <v/>
      </c>
      <c r="V409" s="57" t="str">
        <f>_xlfn.IFNA(VLOOKUP(B409,'ASY168'!$AG$59:$AJ$92,3,FALSE),"")</f>
        <v/>
      </c>
      <c r="W409" s="58">
        <f>_xlfn.IFNA(VLOOKUP(B409,HO!$AE$76:$AH$106,3,FALSE),"")</f>
        <v>12181200</v>
      </c>
    </row>
    <row r="410" spans="2:25" s="46" customFormat="1" outlineLevel="2">
      <c r="B410" s="250">
        <v>536911</v>
      </c>
      <c r="C410" s="68" t="s">
        <v>100</v>
      </c>
      <c r="D410" s="64">
        <f t="shared" si="29"/>
        <v>7239700</v>
      </c>
      <c r="E410" s="259" t="str">
        <f>_xlfn.IFNA(VLOOKUP(B410,MPT!$AF$68:$AI$97,3,FALSE),"")</f>
        <v/>
      </c>
      <c r="F410" s="259" t="str">
        <f>_xlfn.IFNA(VLOOKUP(B410,CHB!$AF$70:$AI$95,3,FALSE),"")</f>
        <v/>
      </c>
      <c r="G410" s="259" t="str">
        <f>_xlfn.IFNA(VLOOKUP(B410,SNK!$AF$70:$AI$98,3,FALSE),"")</f>
        <v/>
      </c>
      <c r="H410" s="259" t="str">
        <f>_xlfn.IFNA(VLOOKUP(B410,STR!$AF$68:$AI$99,3,FALSE),"")</f>
        <v/>
      </c>
      <c r="I410" s="259" t="str">
        <f>_xlfn.IFNA(VLOOKUP(B410,KPC!$AL$73:$AO$101,3,FALSE),"")</f>
        <v/>
      </c>
      <c r="J410" s="259">
        <f>_xlfn.IFNA(VLOOKUP(B410,SNL!$AF$71:$AI$105,3,FALSE),"")</f>
        <v>600000</v>
      </c>
      <c r="K410" s="259">
        <f>_xlfn.IFNA(VLOOKUP(B410,PTR!$AF$69:$AI$101,3,FALSE),"")</f>
        <v>5400</v>
      </c>
      <c r="L410" s="259">
        <f>_xlfn.IFNA(VLOOKUP(B410,STG!$AG$75:$AJ$108,3,FALSE),"")</f>
        <v>11400</v>
      </c>
      <c r="M410" s="259" t="str">
        <f>_xlfn.IFNA(VLOOKUP(B410,RTK!$AD$67:$AG$97,3,FALSE),"")</f>
        <v/>
      </c>
      <c r="N410" s="259" t="str">
        <f>_xlfn.IFNA(VLOOKUP(B410,BKV!$AD$69:$AG$102,3,FALSE),"")</f>
        <v/>
      </c>
      <c r="O410" s="259">
        <f>_xlfn.IFNA(VLOOKUP(B410,BLV!$AD$66:$AG$102,3,FALSE),"")</f>
        <v>12900</v>
      </c>
      <c r="P410" s="259" t="str">
        <f>_xlfn.IFNA(VLOOKUP(B410,'Khr168'!$AE$61:$AH$97,3,FALSE),"")</f>
        <v/>
      </c>
      <c r="Q410" s="259" t="str">
        <f>_xlfn.IFNA(VLOOKUP(B410,ASL!$AG$67:$AJ$97,3,FALSE),"")</f>
        <v/>
      </c>
      <c r="R410" s="259" t="str">
        <f>_xlfn.IFNA(VLOOKUP(B410,'99cash'!$AH$60:$AK$98,3,FALSE),"")</f>
        <v/>
      </c>
      <c r="S410" s="259" t="str">
        <f>_xlfn.IFNA(VLOOKUP(B410,KTL!$AE$71:$AH$98,3,FALSE),"")</f>
        <v/>
      </c>
      <c r="T410" s="259" t="str">
        <f>_xlfn.IFNA(VLOOKUP(B410,SLG!$AE$65:$AH$91,3,FALSE),"")</f>
        <v/>
      </c>
      <c r="U410" s="259" t="str">
        <f>_xlfn.IFNA(VLOOKUP(B410,SST!$AE$68:$AH$99,3,FALSE),"")</f>
        <v/>
      </c>
      <c r="V410" s="259" t="str">
        <f>_xlfn.IFNA(VLOOKUP(B410,'ASY168'!$AG$59:$AJ$92,3,FALSE),"")</f>
        <v/>
      </c>
      <c r="W410" s="260">
        <f>_xlfn.IFNA(VLOOKUP(B410,HO!$AE$76:$AH$106,3,FALSE),"")</f>
        <v>6610000</v>
      </c>
    </row>
    <row r="411" spans="2:25" s="46" customFormat="1" outlineLevel="1">
      <c r="B411" s="67">
        <v>536221</v>
      </c>
      <c r="C411" s="68" t="s">
        <v>172</v>
      </c>
      <c r="D411" s="64">
        <f t="shared" si="29"/>
        <v>0</v>
      </c>
      <c r="E411" s="57" t="str">
        <f>_xlfn.IFNA(VLOOKUP(B411,MPT!$AF$68:$AI$97,3,FALSE),"")</f>
        <v/>
      </c>
      <c r="F411" s="57" t="str">
        <f>_xlfn.IFNA(VLOOKUP(B411,CHB!$AF$70:$AI$95,3,FALSE),"")</f>
        <v/>
      </c>
      <c r="G411" s="57" t="str">
        <f>_xlfn.IFNA(VLOOKUP(B411,SNK!$AF$70:$AI$98,3,FALSE),"")</f>
        <v/>
      </c>
      <c r="H411" s="57" t="str">
        <f>_xlfn.IFNA(VLOOKUP(B411,STR!$AF$68:$AI$99,3,FALSE),"")</f>
        <v/>
      </c>
      <c r="I411" s="57" t="str">
        <f>_xlfn.IFNA(VLOOKUP(B411,KPC!$AL$73:$AO$101,3,FALSE),"")</f>
        <v/>
      </c>
      <c r="J411" s="57" t="str">
        <f>_xlfn.IFNA(VLOOKUP(B411,SNL!$AF$71:$AI$105,3,FALSE),"")</f>
        <v/>
      </c>
      <c r="K411" s="57" t="str">
        <f>_xlfn.IFNA(VLOOKUP(B411,PTR!$AF$69:$AI$101,3,FALSE),"")</f>
        <v/>
      </c>
      <c r="L411" s="57" t="str">
        <f>_xlfn.IFNA(VLOOKUP(B411,STG!$AG$75:$AJ$108,3,FALSE),"")</f>
        <v/>
      </c>
      <c r="M411" s="57" t="str">
        <f>_xlfn.IFNA(VLOOKUP(B411,RTK!$AD$67:$AG$97,3,FALSE),"")</f>
        <v/>
      </c>
      <c r="N411" s="57" t="str">
        <f>_xlfn.IFNA(VLOOKUP(B411,BKV!$AD$69:$AG$102,3,FALSE),"")</f>
        <v/>
      </c>
      <c r="O411" s="57" t="str">
        <f>_xlfn.IFNA(VLOOKUP(B411,BLV!$AD$66:$AG$102,3,FALSE),"")</f>
        <v/>
      </c>
      <c r="P411" s="57" t="str">
        <f>_xlfn.IFNA(VLOOKUP(B411,'Khr168'!$AE$61:$AH$97,3,FALSE),"")</f>
        <v/>
      </c>
      <c r="Q411" s="57" t="str">
        <f>_xlfn.IFNA(VLOOKUP(B411,ASL!$AG$67:$AJ$97,3,FALSE),"")</f>
        <v/>
      </c>
      <c r="R411" s="57" t="str">
        <f>_xlfn.IFNA(VLOOKUP(B411,'99cash'!$AH$60:$AK$98,3,FALSE),"")</f>
        <v/>
      </c>
      <c r="S411" s="57" t="str">
        <f>_xlfn.IFNA(VLOOKUP(B411,KTL!$AE$71:$AH$98,3,FALSE),"")</f>
        <v/>
      </c>
      <c r="T411" s="57" t="str">
        <f>_xlfn.IFNA(VLOOKUP(B411,SLG!$AE$65:$AH$91,3,FALSE),"")</f>
        <v/>
      </c>
      <c r="U411" s="57" t="str">
        <f>_xlfn.IFNA(VLOOKUP(B411,SST!$AE$68:$AH$99,3,FALSE),"")</f>
        <v/>
      </c>
      <c r="V411" s="57" t="str">
        <f>_xlfn.IFNA(VLOOKUP(B411,'ASY168'!$AG$59:$AJ$92,3,FALSE),"")</f>
        <v/>
      </c>
      <c r="W411" s="58" t="str">
        <f>_xlfn.IFNA(VLOOKUP(B411,HO!$AE$76:$AH$106,3,FALSE),"")</f>
        <v/>
      </c>
    </row>
    <row r="412" spans="2:25" s="46" customFormat="1" ht="14.4" outlineLevel="2" thickBot="1">
      <c r="B412" s="253">
        <v>531111106</v>
      </c>
      <c r="C412" s="254" t="s">
        <v>305</v>
      </c>
      <c r="D412" s="206">
        <f t="shared" si="29"/>
        <v>0</v>
      </c>
      <c r="E412" s="336" t="str">
        <f>_xlfn.IFNA(VLOOKUP(B412,MPT!$AF$68:$AI$97,3,FALSE),"")</f>
        <v/>
      </c>
      <c r="F412" s="336" t="str">
        <f>_xlfn.IFNA(VLOOKUP(B412,CHB!$AF$70:$AI$95,3,FALSE),"")</f>
        <v/>
      </c>
      <c r="G412" s="336" t="str">
        <f>_xlfn.IFNA(VLOOKUP(B412,SNK!$AF$70:$AI$98,3,FALSE),"")</f>
        <v/>
      </c>
      <c r="H412" s="336" t="str">
        <f>_xlfn.IFNA(VLOOKUP(B412,STR!$AF$68:$AI$99,3,FALSE),"")</f>
        <v/>
      </c>
      <c r="I412" s="336" t="str">
        <f>_xlfn.IFNA(VLOOKUP(B412,KPC!$AL$73:$AO$101,3,FALSE),"")</f>
        <v/>
      </c>
      <c r="J412" s="336" t="str">
        <f>_xlfn.IFNA(VLOOKUP(B412,SNL!$AF$71:$AI$105,3,FALSE),"")</f>
        <v/>
      </c>
      <c r="K412" s="336" t="str">
        <f>_xlfn.IFNA(VLOOKUP(B412,PTR!$AF$69:$AI$101,3,FALSE),"")</f>
        <v/>
      </c>
      <c r="L412" s="336" t="str">
        <f>_xlfn.IFNA(VLOOKUP(B412,STG!$AG$75:$AJ$108,3,FALSE),"")</f>
        <v/>
      </c>
      <c r="M412" s="336" t="str">
        <f>_xlfn.IFNA(VLOOKUP(B412,RTK!$AD$67:$AG$97,3,FALSE),"")</f>
        <v/>
      </c>
      <c r="N412" s="336" t="str">
        <f>_xlfn.IFNA(VLOOKUP(B412,BKV!$AD$69:$AG$102,3,FALSE),"")</f>
        <v/>
      </c>
      <c r="O412" s="336" t="str">
        <f>_xlfn.IFNA(VLOOKUP(B412,BLV!$AD$66:$AG$102,3,FALSE),"")</f>
        <v/>
      </c>
      <c r="P412" s="336" t="str">
        <f>_xlfn.IFNA(VLOOKUP(B412,'Khr168'!$AE$61:$AH$97,3,FALSE),"")</f>
        <v/>
      </c>
      <c r="Q412" s="336" t="str">
        <f>_xlfn.IFNA(VLOOKUP(B412,ASL!$AG$67:$AJ$97,3,FALSE),"")</f>
        <v/>
      </c>
      <c r="R412" s="336" t="str">
        <f>_xlfn.IFNA(VLOOKUP(B412,'99cash'!$AH$60:$AK$98,3,FALSE),"")</f>
        <v/>
      </c>
      <c r="S412" s="336" t="str">
        <f>_xlfn.IFNA(VLOOKUP(B412,KTL!$AE$71:$AH$98,3,FALSE),"")</f>
        <v/>
      </c>
      <c r="T412" s="336" t="str">
        <f>_xlfn.IFNA(VLOOKUP(B412,SLG!$AE$65:$AH$91,3,FALSE),"")</f>
        <v/>
      </c>
      <c r="U412" s="336" t="str">
        <f>_xlfn.IFNA(VLOOKUP(B412,SST!$AE$68:$AH$99,3,FALSE),"")</f>
        <v/>
      </c>
      <c r="V412" s="336" t="str">
        <f>_xlfn.IFNA(VLOOKUP(B412,'ASY168'!$AG$59:$AJ$92,3,FALSE),"")</f>
        <v/>
      </c>
      <c r="W412" s="337" t="str">
        <f>_xlfn.IFNA(VLOOKUP(B412,HO!$AE$76:$AH$106,3,FALSE),"")</f>
        <v/>
      </c>
    </row>
    <row r="413" spans="2:25" s="46" customFormat="1" ht="14.4" thickBot="1">
      <c r="B413" s="545" t="s">
        <v>103</v>
      </c>
      <c r="C413" s="546"/>
      <c r="D413" s="209">
        <f>SUM(D397:D412)</f>
        <v>389474301</v>
      </c>
      <c r="E413" s="209">
        <f>SUM(E397:E412)</f>
        <v>5298400</v>
      </c>
      <c r="F413" s="209">
        <f t="shared" ref="F413:W413" si="30">SUM(F397:F412)</f>
        <v>7533500</v>
      </c>
      <c r="G413" s="209">
        <f t="shared" si="30"/>
        <v>20625800</v>
      </c>
      <c r="H413" s="209">
        <f t="shared" si="30"/>
        <v>27020800</v>
      </c>
      <c r="I413" s="209">
        <f t="shared" si="30"/>
        <v>23603900</v>
      </c>
      <c r="J413" s="209">
        <f t="shared" si="30"/>
        <v>30616300</v>
      </c>
      <c r="K413" s="209">
        <f t="shared" si="30"/>
        <v>24971300</v>
      </c>
      <c r="L413" s="209">
        <f t="shared" si="30"/>
        <v>31171800</v>
      </c>
      <c r="M413" s="209">
        <f t="shared" si="30"/>
        <v>9388900</v>
      </c>
      <c r="N413" s="209">
        <f t="shared" si="30"/>
        <v>31701500</v>
      </c>
      <c r="O413" s="209">
        <f t="shared" si="30"/>
        <v>25883100</v>
      </c>
      <c r="P413" s="209">
        <f t="shared" si="30"/>
        <v>13513400</v>
      </c>
      <c r="Q413" s="209">
        <f t="shared" si="30"/>
        <v>27838500</v>
      </c>
      <c r="R413" s="209">
        <f t="shared" si="30"/>
        <v>5890401</v>
      </c>
      <c r="S413" s="209">
        <f t="shared" si="30"/>
        <v>15550400</v>
      </c>
      <c r="T413" s="209">
        <f t="shared" si="30"/>
        <v>9645100</v>
      </c>
      <c r="U413" s="209">
        <f t="shared" si="30"/>
        <v>40304900</v>
      </c>
      <c r="V413" s="209">
        <f t="shared" si="30"/>
        <v>20089100</v>
      </c>
      <c r="W413" s="210">
        <f t="shared" si="30"/>
        <v>18827200</v>
      </c>
      <c r="Y413" s="242" t="e">
        <f>#REF!</f>
        <v>#REF!</v>
      </c>
    </row>
    <row r="414" spans="2:25" s="46" customFormat="1" outlineLevel="2">
      <c r="B414" s="249">
        <v>632321</v>
      </c>
      <c r="C414" s="202" t="s">
        <v>111</v>
      </c>
      <c r="D414" s="203">
        <f t="shared" ref="D414:D473" si="31">SUM(E414:W414)</f>
        <v>130333</v>
      </c>
      <c r="E414" s="243" t="str">
        <f>_xlfn.IFNA(VLOOKUP(B414,MPT!$AF$68:$AI$97,3,FALSE),"")</f>
        <v/>
      </c>
      <c r="F414" s="243" t="str">
        <f>_xlfn.IFNA(VLOOKUP(B414,CHB!$AF$70:$AI$95,3,FALSE),"")</f>
        <v/>
      </c>
      <c r="G414" s="243">
        <f>_xlfn.IFNA(VLOOKUP(B414,SNK!$AF$70:$AI$98,3,FALSE),"")</f>
        <v>37000</v>
      </c>
      <c r="H414" s="243" t="str">
        <f>_xlfn.IFNA(VLOOKUP(B414,STR!$AF$68:$AI$99,3,FALSE),"")</f>
        <v/>
      </c>
      <c r="I414" s="243" t="str">
        <f>_xlfn.IFNA(VLOOKUP(B414,KPC!$AL$73:$AO$101,3,FALSE),"")</f>
        <v/>
      </c>
      <c r="J414" s="243" t="str">
        <f>_xlfn.IFNA(VLOOKUP(B414,SNL!$AF$71:$AI$105,3,FALSE),"")</f>
        <v/>
      </c>
      <c r="K414" s="243" t="str">
        <f>_xlfn.IFNA(VLOOKUP(B414,PTR!$AF$69:$AI$101,3,FALSE),"")</f>
        <v/>
      </c>
      <c r="L414" s="243" t="str">
        <f>_xlfn.IFNA(VLOOKUP(B414,STG!$AG$75:$AJ$108,3,FALSE),"")</f>
        <v/>
      </c>
      <c r="M414" s="243" t="str">
        <f>_xlfn.IFNA(VLOOKUP(B414,RTK!$AD$67:$AG$97,3,FALSE),"")</f>
        <v/>
      </c>
      <c r="N414" s="243" t="str">
        <f>_xlfn.IFNA(VLOOKUP(B414,BKV!$AD$69:$AG$102,3,FALSE),"")</f>
        <v/>
      </c>
      <c r="O414" s="243" t="str">
        <f>_xlfn.IFNA(VLOOKUP(B414,BLV!$AD$66:$AG$102,3,FALSE),"")</f>
        <v/>
      </c>
      <c r="P414" s="243" t="str">
        <f>_xlfn.IFNA(VLOOKUP(B414,'Khr168'!$AE$61:$AH$97,3,FALSE),"")</f>
        <v/>
      </c>
      <c r="Q414" s="243" t="str">
        <f>_xlfn.IFNA(VLOOKUP(B414,ASL!$AG$67:$AJ$97,3,FALSE),"")</f>
        <v/>
      </c>
      <c r="R414" s="243" t="str">
        <f>_xlfn.IFNA(VLOOKUP(B414,'99cash'!$AH$60:$AK$98,3,FALSE),"")</f>
        <v/>
      </c>
      <c r="S414" s="243" t="str">
        <f>_xlfn.IFNA(VLOOKUP(B414,KTL!$AE$71:$AH$98,3,FALSE),"")</f>
        <v/>
      </c>
      <c r="T414" s="243" t="str">
        <f>_xlfn.IFNA(VLOOKUP(B414,SLG!$AE$65:$AH$91,3,FALSE),"")</f>
        <v/>
      </c>
      <c r="U414" s="243" t="str">
        <f>_xlfn.IFNA(VLOOKUP(B414,SST!$AE$68:$AH$99,3,FALSE),"")</f>
        <v/>
      </c>
      <c r="V414" s="243" t="str">
        <f>_xlfn.IFNA(VLOOKUP(B414,'ASY168'!$AG$59:$AJ$92,3,FALSE),"")</f>
        <v/>
      </c>
      <c r="W414" s="244">
        <f>_xlfn.IFNA(VLOOKUP(B414,HO!$AE$76:$AH$106,3,FALSE),"")</f>
        <v>93333</v>
      </c>
    </row>
    <row r="415" spans="2:25" s="46" customFormat="1" outlineLevel="2">
      <c r="B415" s="250">
        <v>642111</v>
      </c>
      <c r="C415" s="68" t="s">
        <v>145</v>
      </c>
      <c r="D415" s="64">
        <f t="shared" si="31"/>
        <v>0</v>
      </c>
      <c r="E415" s="57" t="str">
        <f>_xlfn.IFNA(VLOOKUP(B415,MPT!$AF$68:$AI$97,3,FALSE),"")</f>
        <v/>
      </c>
      <c r="F415" s="57" t="str">
        <f>_xlfn.IFNA(VLOOKUP(B415,CHB!$AF$70:$AI$95,3,FALSE),"")</f>
        <v/>
      </c>
      <c r="G415" s="57" t="str">
        <f>_xlfn.IFNA(VLOOKUP(B415,SNK!$AF$70:$AI$98,3,FALSE),"")</f>
        <v/>
      </c>
      <c r="H415" s="57" t="str">
        <f>_xlfn.IFNA(VLOOKUP(B415,STR!$AF$68:$AI$99,3,FALSE),"")</f>
        <v/>
      </c>
      <c r="I415" s="57" t="str">
        <f>_xlfn.IFNA(VLOOKUP(B415,KPC!$AL$73:$AO$101,3,FALSE),"")</f>
        <v/>
      </c>
      <c r="J415" s="57" t="str">
        <f>_xlfn.IFNA(VLOOKUP(B415,SNL!$AF$71:$AI$105,3,FALSE),"")</f>
        <v/>
      </c>
      <c r="K415" s="57" t="str">
        <f>_xlfn.IFNA(VLOOKUP(B415,PTR!$AF$69:$AI$101,3,FALSE),"")</f>
        <v/>
      </c>
      <c r="L415" s="57" t="str">
        <f>_xlfn.IFNA(VLOOKUP(B415,STG!$AG$75:$AJ$108,3,FALSE),"")</f>
        <v/>
      </c>
      <c r="M415" s="57" t="str">
        <f>_xlfn.IFNA(VLOOKUP(B415,RTK!$AD$67:$AG$97,3,FALSE),"")</f>
        <v/>
      </c>
      <c r="N415" s="57" t="str">
        <f>_xlfn.IFNA(VLOOKUP(B415,BKV!$AD$69:$AG$102,3,FALSE),"")</f>
        <v/>
      </c>
      <c r="O415" s="57" t="str">
        <f>_xlfn.IFNA(VLOOKUP(B415,BLV!$AD$66:$AG$102,3,FALSE),"")</f>
        <v/>
      </c>
      <c r="P415" s="57" t="str">
        <f>_xlfn.IFNA(VLOOKUP(B415,'Khr168'!$AE$61:$AH$97,3,FALSE),"")</f>
        <v/>
      </c>
      <c r="Q415" s="57" t="str">
        <f>_xlfn.IFNA(VLOOKUP(B415,ASL!$AG$67:$AJ$97,3,FALSE),"")</f>
        <v/>
      </c>
      <c r="R415" s="57" t="str">
        <f>_xlfn.IFNA(VLOOKUP(B415,'99cash'!$AH$60:$AK$98,3,FALSE),"")</f>
        <v/>
      </c>
      <c r="S415" s="57" t="str">
        <f>_xlfn.IFNA(VLOOKUP(B415,KTL!$AE$71:$AH$98,3,FALSE),"")</f>
        <v/>
      </c>
      <c r="T415" s="57" t="str">
        <f>_xlfn.IFNA(VLOOKUP(B415,SLG!$AE$65:$AH$91,3,FALSE),"")</f>
        <v/>
      </c>
      <c r="U415" s="57" t="str">
        <f>_xlfn.IFNA(VLOOKUP(B415,SST!$AE$68:$AH$99,3,FALSE),"")</f>
        <v/>
      </c>
      <c r="V415" s="57" t="str">
        <f>_xlfn.IFNA(VLOOKUP(B415,'ASY168'!$AG$59:$AJ$92,3,FALSE),"")</f>
        <v/>
      </c>
      <c r="W415" s="58" t="str">
        <f>_xlfn.IFNA(VLOOKUP(B415,HO!$AE$76:$AH$106,3,FALSE),"")</f>
        <v/>
      </c>
    </row>
    <row r="416" spans="2:25" s="46" customFormat="1" outlineLevel="2">
      <c r="B416" s="250">
        <v>636211103</v>
      </c>
      <c r="C416" s="68" t="s">
        <v>122</v>
      </c>
      <c r="D416" s="64">
        <f t="shared" si="31"/>
        <v>761875</v>
      </c>
      <c r="E416" s="259">
        <f>_xlfn.IFNA(VLOOKUP(B416,MPT!$AF$68:$AI$97,3,FALSE),"")</f>
        <v>60500</v>
      </c>
      <c r="F416" s="259" t="str">
        <f>_xlfn.IFNA(VLOOKUP(B416,CHB!$AF$70:$AI$95,3,FALSE),"")</f>
        <v/>
      </c>
      <c r="G416" s="259">
        <f>_xlfn.IFNA(VLOOKUP(B416,SNK!$AF$70:$AI$98,3,FALSE),"")</f>
        <v>60000</v>
      </c>
      <c r="H416" s="259">
        <f>_xlfn.IFNA(VLOOKUP(B416,STR!$AF$68:$AI$99,3,FALSE),"")</f>
        <v>60500</v>
      </c>
      <c r="I416" s="259" t="str">
        <f>_xlfn.IFNA(VLOOKUP(B416,KPC!$AL$73:$AO$101,3,FALSE),"")</f>
        <v/>
      </c>
      <c r="J416" s="259">
        <f>_xlfn.IFNA(VLOOKUP(B416,SNL!$AF$71:$AI$105,3,FALSE),"")</f>
        <v>60500</v>
      </c>
      <c r="K416" s="259">
        <f>_xlfn.IFNA(VLOOKUP(B416,PTR!$AF$69:$AI$101,3,FALSE),"")</f>
        <v>-181575</v>
      </c>
      <c r="L416" s="259">
        <f>_xlfn.IFNA(VLOOKUP(B416,STG!$AG$75:$AJ$108,3,FALSE),"")</f>
        <v>0</v>
      </c>
      <c r="M416" s="259" t="str">
        <f>_xlfn.IFNA(VLOOKUP(B416,RTK!$AD$67:$AG$97,3,FALSE),"")</f>
        <v/>
      </c>
      <c r="N416" s="259">
        <f>_xlfn.IFNA(VLOOKUP(B416,BKV!$AD$69:$AG$102,3,FALSE),"")</f>
        <v>60500</v>
      </c>
      <c r="O416" s="259" t="str">
        <f>_xlfn.IFNA(VLOOKUP(B416,BLV!$AD$66:$AG$102,3,FALSE),"")</f>
        <v/>
      </c>
      <c r="P416" s="259">
        <f>_xlfn.IFNA(VLOOKUP(B416,'Khr168'!$AE$61:$AH$97,3,FALSE),"")</f>
        <v>60500</v>
      </c>
      <c r="Q416" s="259">
        <f>_xlfn.IFNA(VLOOKUP(B416,ASL!$AG$67:$AJ$97,3,FALSE),"")</f>
        <v>60000</v>
      </c>
      <c r="R416" s="259" t="str">
        <f>_xlfn.IFNA(VLOOKUP(B416,'99cash'!$AH$60:$AK$98,3,FALSE),"")</f>
        <v/>
      </c>
      <c r="S416" s="259">
        <f>_xlfn.IFNA(VLOOKUP(B416,KTL!$AE$71:$AH$98,3,FALSE),"")</f>
        <v>60000</v>
      </c>
      <c r="T416" s="259">
        <f>_xlfn.IFNA(VLOOKUP(B416,SLG!$AE$65:$AH$91,3,FALSE),"")</f>
        <v>340000</v>
      </c>
      <c r="U416" s="259">
        <f>_xlfn.IFNA(VLOOKUP(B416,SST!$AE$68:$AH$99,3,FALSE),"")</f>
        <v>60500</v>
      </c>
      <c r="V416" s="259">
        <f>_xlfn.IFNA(VLOOKUP(B416,'ASY168'!$AG$59:$AJ$92,3,FALSE),"")</f>
        <v>60450</v>
      </c>
      <c r="W416" s="260" t="str">
        <f>_xlfn.IFNA(VLOOKUP(B416,HO!$AE$76:$AH$106,3,FALSE),"")</f>
        <v/>
      </c>
    </row>
    <row r="417" spans="2:23" s="46" customFormat="1" outlineLevel="2">
      <c r="B417" s="250">
        <v>637111107</v>
      </c>
      <c r="C417" s="68" t="s">
        <v>179</v>
      </c>
      <c r="D417" s="64">
        <f t="shared" si="31"/>
        <v>34770500</v>
      </c>
      <c r="E417" s="57" t="str">
        <f>_xlfn.IFNA(VLOOKUP(B417,MPT!$AF$68:$AI$97,3,FALSE),"")</f>
        <v/>
      </c>
      <c r="F417" s="57" t="str">
        <f>_xlfn.IFNA(VLOOKUP(B417,CHB!$AF$70:$AI$95,3,FALSE),"")</f>
        <v/>
      </c>
      <c r="G417" s="57">
        <f>_xlfn.IFNA(VLOOKUP(B417,SNK!$AF$70:$AI$98,3,FALSE),"")</f>
        <v>2320000</v>
      </c>
      <c r="H417" s="57">
        <f>_xlfn.IFNA(VLOOKUP(B417,STR!$AF$68:$AI$99,3,FALSE),"")</f>
        <v>734000</v>
      </c>
      <c r="I417" s="57" t="str">
        <f>_xlfn.IFNA(VLOOKUP(B417,KPC!$AL$73:$AO$101,3,FALSE),"")</f>
        <v/>
      </c>
      <c r="J417" s="57">
        <f>_xlfn.IFNA(VLOOKUP(B417,SNL!$AF$71:$AI$105,3,FALSE),"")</f>
        <v>1457500</v>
      </c>
      <c r="K417" s="57">
        <f>_xlfn.IFNA(VLOOKUP(B417,PTR!$AF$69:$AI$101,3,FALSE),"")</f>
        <v>477000</v>
      </c>
      <c r="L417" s="57">
        <f>_xlfn.IFNA(VLOOKUP(B417,STG!$AG$75:$AJ$108,3,FALSE),"")</f>
        <v>455000</v>
      </c>
      <c r="M417" s="57" t="str">
        <f>_xlfn.IFNA(VLOOKUP(B417,RTK!$AD$67:$AG$97,3,FALSE),"")</f>
        <v/>
      </c>
      <c r="N417" s="57">
        <f>_xlfn.IFNA(VLOOKUP(B417,BKV!$AD$69:$AG$102,3,FALSE),"")</f>
        <v>677500</v>
      </c>
      <c r="O417" s="57">
        <f>_xlfn.IFNA(VLOOKUP(B417,BLV!$AD$66:$AG$102,3,FALSE),"")</f>
        <v>1969000</v>
      </c>
      <c r="P417" s="57" t="str">
        <f>_xlfn.IFNA(VLOOKUP(B417,'Khr168'!$AE$61:$AH$97,3,FALSE),"")</f>
        <v/>
      </c>
      <c r="Q417" s="57" t="str">
        <f>_xlfn.IFNA(VLOOKUP(B417,ASL!$AG$67:$AJ$97,3,FALSE),"")</f>
        <v/>
      </c>
      <c r="R417" s="57" t="str">
        <f>_xlfn.IFNA(VLOOKUP(B417,'99cash'!$AH$60:$AK$98,3,FALSE),"")</f>
        <v/>
      </c>
      <c r="S417" s="57">
        <f>_xlfn.IFNA(VLOOKUP(B417,KTL!$AE$71:$AH$98,3,FALSE),"")</f>
        <v>1942000</v>
      </c>
      <c r="T417" s="57">
        <f>_xlfn.IFNA(VLOOKUP(B417,SLG!$AE$65:$AH$91,3,FALSE),"")</f>
        <v>435000</v>
      </c>
      <c r="U417" s="57">
        <f>_xlfn.IFNA(VLOOKUP(B417,SST!$AE$68:$AH$99,3,FALSE),"")</f>
        <v>7569500</v>
      </c>
      <c r="V417" s="57">
        <f>_xlfn.IFNA(VLOOKUP(B417,'ASY168'!$AG$59:$AJ$92,3,FALSE),"")</f>
        <v>16734000</v>
      </c>
      <c r="W417" s="58" t="str">
        <f>_xlfn.IFNA(VLOOKUP(B417,HO!$AE$76:$AH$106,3,FALSE),"")</f>
        <v/>
      </c>
    </row>
    <row r="418" spans="2:23" s="46" customFormat="1" outlineLevel="2">
      <c r="B418" s="250">
        <v>632161</v>
      </c>
      <c r="C418" s="68" t="s">
        <v>105</v>
      </c>
      <c r="D418" s="64">
        <f t="shared" si="31"/>
        <v>1323102</v>
      </c>
      <c r="E418" s="259">
        <f>_xlfn.IFNA(VLOOKUP(B418,MPT!$AF$68:$AI$97,3,FALSE),"")</f>
        <v>28500</v>
      </c>
      <c r="F418" s="259">
        <f>_xlfn.IFNA(VLOOKUP(B418,CHB!$AF$70:$AI$95,3,FALSE),"")</f>
        <v>28304</v>
      </c>
      <c r="G418" s="259">
        <f>_xlfn.IFNA(VLOOKUP(B418,SNK!$AF$70:$AI$98,3,FALSE),"")</f>
        <v>28500</v>
      </c>
      <c r="H418" s="259">
        <f>_xlfn.IFNA(VLOOKUP(B418,STR!$AF$68:$AI$99,3,FALSE),"")</f>
        <v>48972</v>
      </c>
      <c r="I418" s="259">
        <f>_xlfn.IFNA(VLOOKUP(B418,KPC!$AL$73:$AO$101,3,FALSE),"")</f>
        <v>33038</v>
      </c>
      <c r="J418" s="259" t="str">
        <f>_xlfn.IFNA(VLOOKUP(B418,SNL!$AF$71:$AI$105,3,FALSE),"")</f>
        <v/>
      </c>
      <c r="K418" s="259">
        <f>_xlfn.IFNA(VLOOKUP(B418,PTR!$AF$69:$AI$101,3,FALSE),"")</f>
        <v>91800</v>
      </c>
      <c r="L418" s="259">
        <f>_xlfn.IFNA(VLOOKUP(B418,STG!$AG$75:$AJ$108,3,FALSE),"")</f>
        <v>128400</v>
      </c>
      <c r="M418" s="259">
        <f>_xlfn.IFNA(VLOOKUP(B418,RTK!$AD$67:$AG$97,3,FALSE),"")</f>
        <v>60904</v>
      </c>
      <c r="N418" s="259">
        <f>_xlfn.IFNA(VLOOKUP(B418,BKV!$AD$69:$AG$102,3,FALSE),"")</f>
        <v>93746</v>
      </c>
      <c r="O418" s="259">
        <f>_xlfn.IFNA(VLOOKUP(B418,BLV!$AD$66:$AG$102,3,FALSE),"")</f>
        <v>89883</v>
      </c>
      <c r="P418" s="259" t="str">
        <f>_xlfn.IFNA(VLOOKUP(B418,'Khr168'!$AE$61:$AH$97,3,FALSE),"")</f>
        <v/>
      </c>
      <c r="Q418" s="259">
        <f>_xlfn.IFNA(VLOOKUP(B418,ASL!$AG$67:$AJ$97,3,FALSE),"")</f>
        <v>80381</v>
      </c>
      <c r="R418" s="259" t="str">
        <f>_xlfn.IFNA(VLOOKUP(B418,'99cash'!$AH$60:$AK$98,3,FALSE),"")</f>
        <v/>
      </c>
      <c r="S418" s="259">
        <f>_xlfn.IFNA(VLOOKUP(B418,KTL!$AE$71:$AH$98,3,FALSE),"")</f>
        <v>58494</v>
      </c>
      <c r="T418" s="259">
        <f>_xlfn.IFNA(VLOOKUP(B418,SLG!$AE$65:$AH$91,3,FALSE),"")</f>
        <v>58594</v>
      </c>
      <c r="U418" s="259">
        <f>_xlfn.IFNA(VLOOKUP(B418,SST!$AE$68:$AH$99,3,FALSE),"")</f>
        <v>82833</v>
      </c>
      <c r="V418" s="259" t="str">
        <f>_xlfn.IFNA(VLOOKUP(B418,'ASY168'!$AG$59:$AJ$92,3,FALSE),"")</f>
        <v/>
      </c>
      <c r="W418" s="260">
        <f>_xlfn.IFNA(VLOOKUP(B418,HO!$AE$76:$AH$106,3,FALSE),"")</f>
        <v>410753</v>
      </c>
    </row>
    <row r="419" spans="2:23" s="46" customFormat="1" outlineLevel="2">
      <c r="B419" s="250">
        <v>632151</v>
      </c>
      <c r="C419" s="68" t="s">
        <v>112</v>
      </c>
      <c r="D419" s="64">
        <f t="shared" si="31"/>
        <v>1069241</v>
      </c>
      <c r="E419" s="57">
        <f>_xlfn.IFNA(VLOOKUP(B419,MPT!$AF$68:$AI$97,3,FALSE),"")</f>
        <v>20300</v>
      </c>
      <c r="F419" s="57" t="str">
        <f>_xlfn.IFNA(VLOOKUP(B419,CHB!$AF$70:$AI$95,3,FALSE),"")</f>
        <v/>
      </c>
      <c r="G419" s="57" t="str">
        <f>_xlfn.IFNA(VLOOKUP(B419,SNK!$AF$70:$AI$98,3,FALSE),"")</f>
        <v/>
      </c>
      <c r="H419" s="57">
        <f>_xlfn.IFNA(VLOOKUP(B419,STR!$AF$68:$AI$99,3,FALSE),"")</f>
        <v>20300</v>
      </c>
      <c r="I419" s="57">
        <f>_xlfn.IFNA(VLOOKUP(B419,KPC!$AL$73:$AO$101,3,FALSE),"")</f>
        <v>20300</v>
      </c>
      <c r="J419" s="57">
        <f>_xlfn.IFNA(VLOOKUP(B419,SNL!$AF$71:$AI$105,3,FALSE),"")</f>
        <v>20300</v>
      </c>
      <c r="K419" s="57" t="str">
        <f>_xlfn.IFNA(VLOOKUP(B419,PTR!$AF$69:$AI$101,3,FALSE),"")</f>
        <v/>
      </c>
      <c r="L419" s="57">
        <f>_xlfn.IFNA(VLOOKUP(B419,STG!$AG$75:$AJ$108,3,FALSE),"")</f>
        <v>77508</v>
      </c>
      <c r="M419" s="57">
        <f>_xlfn.IFNA(VLOOKUP(B419,RTK!$AD$67:$AG$97,3,FALSE),"")</f>
        <v>76692</v>
      </c>
      <c r="N419" s="57">
        <f>_xlfn.IFNA(VLOOKUP(B419,BKV!$AD$69:$AG$102,3,FALSE),"")</f>
        <v>51904</v>
      </c>
      <c r="O419" s="57">
        <f>_xlfn.IFNA(VLOOKUP(B419,BLV!$AD$66:$AG$102,3,FALSE),"")</f>
        <v>51329</v>
      </c>
      <c r="P419" s="57" t="str">
        <f>_xlfn.IFNA(VLOOKUP(B419,'Khr168'!$AE$61:$AH$97,3,FALSE),"")</f>
        <v/>
      </c>
      <c r="Q419" s="57">
        <f>_xlfn.IFNA(VLOOKUP(B419,ASL!$AG$67:$AJ$97,3,FALSE),"")</f>
        <v>99760</v>
      </c>
      <c r="R419" s="57">
        <f>_xlfn.IFNA(VLOOKUP(B419,'99cash'!$AH$60:$AK$98,3,FALSE),"")</f>
        <v>19200</v>
      </c>
      <c r="S419" s="57">
        <f>_xlfn.IFNA(VLOOKUP(B419,KTL!$AE$71:$AH$98,3,FALSE),"")</f>
        <v>50986</v>
      </c>
      <c r="T419" s="57">
        <f>_xlfn.IFNA(VLOOKUP(B419,SLG!$AE$65:$AH$91,3,FALSE),"")</f>
        <v>51116</v>
      </c>
      <c r="U419" s="57">
        <f>_xlfn.IFNA(VLOOKUP(B419,SST!$AE$68:$AH$99,3,FALSE),"")</f>
        <v>50311</v>
      </c>
      <c r="V419" s="57" t="str">
        <f>_xlfn.IFNA(VLOOKUP(B419,'ASY168'!$AG$59:$AJ$92,3,FALSE),"")</f>
        <v/>
      </c>
      <c r="W419" s="58">
        <f>_xlfn.IFNA(VLOOKUP(B419,HO!$AE$76:$AH$106,3,FALSE),"")</f>
        <v>459235</v>
      </c>
    </row>
    <row r="420" spans="2:23" s="46" customFormat="1" outlineLevel="2">
      <c r="B420" s="250">
        <v>632141</v>
      </c>
      <c r="C420" s="68" t="s">
        <v>106</v>
      </c>
      <c r="D420" s="64">
        <f t="shared" si="31"/>
        <v>360326</v>
      </c>
      <c r="E420" s="259" t="str">
        <f>_xlfn.IFNA(VLOOKUP(B420,MPT!$AF$68:$AI$97,3,FALSE),"")</f>
        <v/>
      </c>
      <c r="F420" s="259" t="str">
        <f>_xlfn.IFNA(VLOOKUP(B420,CHB!$AF$70:$AI$95,3,FALSE),"")</f>
        <v/>
      </c>
      <c r="G420" s="259" t="str">
        <f>_xlfn.IFNA(VLOOKUP(B420,SNK!$AF$70:$AI$98,3,FALSE),"")</f>
        <v/>
      </c>
      <c r="H420" s="259" t="str">
        <f>_xlfn.IFNA(VLOOKUP(B420,STR!$AF$68:$AI$99,3,FALSE),"")</f>
        <v/>
      </c>
      <c r="I420" s="259">
        <f>_xlfn.IFNA(VLOOKUP(B420,KPC!$AL$73:$AO$101,3,FALSE),"")</f>
        <v>46800</v>
      </c>
      <c r="J420" s="259">
        <f>_xlfn.IFNA(VLOOKUP(B420,SNL!$AF$71:$AI$105,3,FALSE),"")</f>
        <v>20000</v>
      </c>
      <c r="K420" s="259">
        <f>_xlfn.IFNA(VLOOKUP(B420,PTR!$AF$69:$AI$101,3,FALSE),"")</f>
        <v>40300</v>
      </c>
      <c r="L420" s="259">
        <f>_xlfn.IFNA(VLOOKUP(B420,STG!$AG$75:$AJ$108,3,FALSE),"")</f>
        <v>39167</v>
      </c>
      <c r="M420" s="259">
        <f>_xlfn.IFNA(VLOOKUP(B420,RTK!$AD$67:$AG$97,3,FALSE),"")</f>
        <v>38383</v>
      </c>
      <c r="N420" s="259" t="str">
        <f>_xlfn.IFNA(VLOOKUP(B420,BKV!$AD$69:$AG$102,3,FALSE),"")</f>
        <v/>
      </c>
      <c r="O420" s="259">
        <f>_xlfn.IFNA(VLOOKUP(B420,BLV!$AD$66:$AG$102,3,FALSE),"")</f>
        <v>20000</v>
      </c>
      <c r="P420" s="259" t="str">
        <f>_xlfn.IFNA(VLOOKUP(B420,'Khr168'!$AE$61:$AH$97,3,FALSE),"")</f>
        <v/>
      </c>
      <c r="Q420" s="259" t="str">
        <f>_xlfn.IFNA(VLOOKUP(B420,ASL!$AG$67:$AJ$97,3,FALSE),"")</f>
        <v/>
      </c>
      <c r="R420" s="259" t="str">
        <f>_xlfn.IFNA(VLOOKUP(B420,'99cash'!$AH$60:$AK$98,3,FALSE),"")</f>
        <v/>
      </c>
      <c r="S420" s="259">
        <f>_xlfn.IFNA(VLOOKUP(B420,KTL!$AE$71:$AH$98,3,FALSE),"")</f>
        <v>35117</v>
      </c>
      <c r="T420" s="259">
        <f>_xlfn.IFNA(VLOOKUP(B420,SLG!$AE$65:$AH$91,3,FALSE),"")</f>
        <v>35417</v>
      </c>
      <c r="U420" s="259">
        <f>_xlfn.IFNA(VLOOKUP(B420,SST!$AE$68:$AH$99,3,FALSE),"")</f>
        <v>38333</v>
      </c>
      <c r="V420" s="259" t="str">
        <f>_xlfn.IFNA(VLOOKUP(B420,'ASY168'!$AG$59:$AJ$92,3,FALSE),"")</f>
        <v/>
      </c>
      <c r="W420" s="260">
        <f>_xlfn.IFNA(VLOOKUP(B420,HO!$AE$76:$AH$106,3,FALSE),"")</f>
        <v>46809</v>
      </c>
    </row>
    <row r="421" spans="2:23" s="46" customFormat="1" outlineLevel="2">
      <c r="B421" s="250">
        <v>632171</v>
      </c>
      <c r="C421" s="68" t="s">
        <v>110</v>
      </c>
      <c r="D421" s="64">
        <f t="shared" si="31"/>
        <v>3560199</v>
      </c>
      <c r="E421" s="57" t="str">
        <f>_xlfn.IFNA(VLOOKUP(B421,MPT!$AF$68:$AI$97,3,FALSE),"")</f>
        <v/>
      </c>
      <c r="F421" s="57">
        <f>_xlfn.IFNA(VLOOKUP(B421,CHB!$AF$70:$AI$95,3,FALSE),"")</f>
        <v>652594</v>
      </c>
      <c r="G421" s="57" t="str">
        <f>_xlfn.IFNA(VLOOKUP(B421,SNK!$AF$70:$AI$98,3,FALSE),"")</f>
        <v/>
      </c>
      <c r="H421" s="57" t="str">
        <f>_xlfn.IFNA(VLOOKUP(B421,STR!$AF$68:$AI$99,3,FALSE),"")</f>
        <v/>
      </c>
      <c r="I421" s="57">
        <f>_xlfn.IFNA(VLOOKUP(B421,KPC!$AL$73:$AO$101,3,FALSE),"")</f>
        <v>166800</v>
      </c>
      <c r="J421" s="57" t="str">
        <f>_xlfn.IFNA(VLOOKUP(B421,SNL!$AF$71:$AI$105,3,FALSE),"")</f>
        <v/>
      </c>
      <c r="K421" s="57" t="str">
        <f>_xlfn.IFNA(VLOOKUP(B421,PTR!$AF$69:$AI$101,3,FALSE),"")</f>
        <v/>
      </c>
      <c r="L421" s="57" t="str">
        <f>_xlfn.IFNA(VLOOKUP(B421,STG!$AG$75:$AJ$108,3,FALSE),"")</f>
        <v/>
      </c>
      <c r="M421" s="57" t="str">
        <f>_xlfn.IFNA(VLOOKUP(B421,RTK!$AD$67:$AG$97,3,FALSE),"")</f>
        <v/>
      </c>
      <c r="N421" s="57" t="str">
        <f>_xlfn.IFNA(VLOOKUP(B421,BKV!$AD$69:$AG$102,3,FALSE),"")</f>
        <v/>
      </c>
      <c r="O421" s="57" t="str">
        <f>_xlfn.IFNA(VLOOKUP(B421,BLV!$AD$66:$AG$102,3,FALSE),"")</f>
        <v/>
      </c>
      <c r="P421" s="57" t="str">
        <f>_xlfn.IFNA(VLOOKUP(B421,'Khr168'!$AE$61:$AH$97,3,FALSE),"")</f>
        <v/>
      </c>
      <c r="Q421" s="57">
        <f>_xlfn.IFNA(VLOOKUP(B421,ASL!$AG$67:$AJ$97,3,FALSE),"")</f>
        <v>70000</v>
      </c>
      <c r="R421" s="57" t="str">
        <f>_xlfn.IFNA(VLOOKUP(B421,'99cash'!$AH$60:$AK$98,3,FALSE),"")</f>
        <v/>
      </c>
      <c r="S421" s="57" t="str">
        <f>_xlfn.IFNA(VLOOKUP(B421,KTL!$AE$71:$AH$98,3,FALSE),"")</f>
        <v/>
      </c>
      <c r="T421" s="57" t="str">
        <f>_xlfn.IFNA(VLOOKUP(B421,SLG!$AE$65:$AH$91,3,FALSE),"")</f>
        <v/>
      </c>
      <c r="U421" s="57" t="str">
        <f>_xlfn.IFNA(VLOOKUP(B421,SST!$AE$68:$AH$99,3,FALSE),"")</f>
        <v/>
      </c>
      <c r="V421" s="57" t="str">
        <f>_xlfn.IFNA(VLOOKUP(B421,'ASY168'!$AG$59:$AJ$92,3,FALSE),"")</f>
        <v/>
      </c>
      <c r="W421" s="58">
        <f>_xlfn.IFNA(VLOOKUP(B421,HO!$AE$76:$AH$106,3,FALSE),"")</f>
        <v>2670805</v>
      </c>
    </row>
    <row r="422" spans="2:23" s="46" customFormat="1" outlineLevel="2">
      <c r="B422" s="251">
        <v>631161102</v>
      </c>
      <c r="C422" s="252" t="s">
        <v>268</v>
      </c>
      <c r="D422" s="64">
        <f t="shared" si="31"/>
        <v>0</v>
      </c>
      <c r="E422" s="259" t="str">
        <f>_xlfn.IFNA(VLOOKUP(B422,MPT!$AF$68:$AI$97,3,FALSE),"")</f>
        <v/>
      </c>
      <c r="F422" s="259" t="str">
        <f>_xlfn.IFNA(VLOOKUP(B422,CHB!$AF$70:$AI$95,3,FALSE),"")</f>
        <v/>
      </c>
      <c r="G422" s="259" t="str">
        <f>_xlfn.IFNA(VLOOKUP(B422,SNK!$AF$70:$AI$98,3,FALSE),"")</f>
        <v/>
      </c>
      <c r="H422" s="259" t="str">
        <f>_xlfn.IFNA(VLOOKUP(B422,STR!$AF$68:$AI$99,3,FALSE),"")</f>
        <v/>
      </c>
      <c r="I422" s="259" t="str">
        <f>_xlfn.IFNA(VLOOKUP(B422,KPC!$AL$73:$AO$101,3,FALSE),"")</f>
        <v/>
      </c>
      <c r="J422" s="259" t="str">
        <f>_xlfn.IFNA(VLOOKUP(B422,SNL!$AF$71:$AI$105,3,FALSE),"")</f>
        <v/>
      </c>
      <c r="K422" s="259" t="str">
        <f>_xlfn.IFNA(VLOOKUP(B422,PTR!$AF$69:$AI$101,3,FALSE),"")</f>
        <v/>
      </c>
      <c r="L422" s="259" t="str">
        <f>_xlfn.IFNA(VLOOKUP(B422,STG!$AG$75:$AJ$108,3,FALSE),"")</f>
        <v/>
      </c>
      <c r="M422" s="259" t="str">
        <f>_xlfn.IFNA(VLOOKUP(B422,RTK!$AD$67:$AG$97,3,FALSE),"")</f>
        <v/>
      </c>
      <c r="N422" s="259" t="str">
        <f>_xlfn.IFNA(VLOOKUP(B422,BKV!$AD$69:$AG$102,3,FALSE),"")</f>
        <v/>
      </c>
      <c r="O422" s="259" t="str">
        <f>_xlfn.IFNA(VLOOKUP(B422,BLV!$AD$66:$AG$102,3,FALSE),"")</f>
        <v/>
      </c>
      <c r="P422" s="259" t="str">
        <f>_xlfn.IFNA(VLOOKUP(B422,'Khr168'!$AE$61:$AH$97,3,FALSE),"")</f>
        <v/>
      </c>
      <c r="Q422" s="259" t="str">
        <f>_xlfn.IFNA(VLOOKUP(B422,ASL!$AG$67:$AJ$97,3,FALSE),"")</f>
        <v/>
      </c>
      <c r="R422" s="259" t="str">
        <f>_xlfn.IFNA(VLOOKUP(B422,'99cash'!$AH$60:$AK$98,3,FALSE),"")</f>
        <v/>
      </c>
      <c r="S422" s="259" t="str">
        <f>_xlfn.IFNA(VLOOKUP(B422,KTL!$AE$71:$AH$98,3,FALSE),"")</f>
        <v/>
      </c>
      <c r="T422" s="259" t="str">
        <f>_xlfn.IFNA(VLOOKUP(B422,SLG!$AE$65:$AH$91,3,FALSE),"")</f>
        <v/>
      </c>
      <c r="U422" s="259" t="str">
        <f>_xlfn.IFNA(VLOOKUP(B422,SST!$AE$68:$AH$99,3,FALSE),"")</f>
        <v/>
      </c>
      <c r="V422" s="259" t="str">
        <f>_xlfn.IFNA(VLOOKUP(B422,'ASY168'!$AG$59:$AJ$92,3,FALSE),"")</f>
        <v/>
      </c>
      <c r="W422" s="260" t="str">
        <f>_xlfn.IFNA(VLOOKUP(B422,HO!$AE$76:$AH$106,3,FALSE),"")</f>
        <v/>
      </c>
    </row>
    <row r="423" spans="2:23" s="46" customFormat="1" outlineLevel="2">
      <c r="B423" s="250">
        <v>682113</v>
      </c>
      <c r="C423" s="68" t="s">
        <v>139</v>
      </c>
      <c r="D423" s="64">
        <f t="shared" si="31"/>
        <v>12181200</v>
      </c>
      <c r="E423" s="57" t="str">
        <f>_xlfn.IFNA(VLOOKUP(B423,MPT!$AF$68:$AI$97,3,FALSE),"")</f>
        <v/>
      </c>
      <c r="F423" s="57">
        <f>_xlfn.IFNA(VLOOKUP(B423,CHB!$AF$70:$AI$95,3,FALSE),"")</f>
        <v>580000</v>
      </c>
      <c r="G423" s="57">
        <f>_xlfn.IFNA(VLOOKUP(B423,SNK!$AF$70:$AI$98,3,FALSE),"")</f>
        <v>580000</v>
      </c>
      <c r="H423" s="57">
        <f>_xlfn.IFNA(VLOOKUP(B423,STR!$AF$68:$AI$99,3,FALSE),"")</f>
        <v>1160100</v>
      </c>
      <c r="I423" s="57">
        <f>_xlfn.IFNA(VLOOKUP(B423,KPC!$AL$73:$AO$101,3,FALSE),"")</f>
        <v>1160100</v>
      </c>
      <c r="J423" s="57">
        <f>_xlfn.IFNA(VLOOKUP(B423,SNL!$AF$71:$AI$105,3,FALSE),"")</f>
        <v>1160100</v>
      </c>
      <c r="K423" s="57">
        <f>_xlfn.IFNA(VLOOKUP(B423,PTR!$AF$69:$AI$101,3,FALSE),"")</f>
        <v>580000</v>
      </c>
      <c r="L423" s="57">
        <f>_xlfn.IFNA(VLOOKUP(B423,STG!$AG$75:$AJ$108,3,FALSE),"")</f>
        <v>1160100</v>
      </c>
      <c r="M423" s="57">
        <f>_xlfn.IFNA(VLOOKUP(B423,RTK!$AD$67:$AG$97,3,FALSE),"")</f>
        <v>580000</v>
      </c>
      <c r="N423" s="57">
        <f>_xlfn.IFNA(VLOOKUP(B423,BKV!$AD$69:$AG$102,3,FALSE),"")</f>
        <v>1450200</v>
      </c>
      <c r="O423" s="57">
        <f>_xlfn.IFNA(VLOOKUP(B423,BLV!$AD$66:$AG$102,3,FALSE),"")</f>
        <v>580100</v>
      </c>
      <c r="P423" s="57" t="str">
        <f>_xlfn.IFNA(VLOOKUP(B423,'Khr168'!$AE$61:$AH$97,3,FALSE),"")</f>
        <v/>
      </c>
      <c r="Q423" s="57">
        <f>_xlfn.IFNA(VLOOKUP(B423,ASL!$AG$67:$AJ$97,3,FALSE),"")</f>
        <v>870100</v>
      </c>
      <c r="R423" s="57" t="str">
        <f>_xlfn.IFNA(VLOOKUP(B423,'99cash'!$AH$60:$AK$98,3,FALSE),"")</f>
        <v/>
      </c>
      <c r="S423" s="57">
        <f>_xlfn.IFNA(VLOOKUP(B423,KTL!$AE$71:$AH$98,3,FALSE),"")</f>
        <v>580100</v>
      </c>
      <c r="T423" s="57">
        <f>_xlfn.IFNA(VLOOKUP(B423,SLG!$AE$65:$AH$91,3,FALSE),"")</f>
        <v>580100</v>
      </c>
      <c r="U423" s="57">
        <f>_xlfn.IFNA(VLOOKUP(B423,SST!$AE$68:$AH$99,3,FALSE),"")</f>
        <v>1160200</v>
      </c>
      <c r="V423" s="57" t="str">
        <f>_xlfn.IFNA(VLOOKUP(B423,'ASY168'!$AG$59:$AJ$92,3,FALSE),"")</f>
        <v/>
      </c>
      <c r="W423" s="58" t="str">
        <f>_xlfn.IFNA(VLOOKUP(B423,HO!$AE$76:$AH$106,3,FALSE),"")</f>
        <v/>
      </c>
    </row>
    <row r="424" spans="2:23" s="46" customFormat="1" outlineLevel="2">
      <c r="B424" s="250">
        <v>645211101</v>
      </c>
      <c r="C424" s="68" t="s">
        <v>127</v>
      </c>
      <c r="D424" s="64">
        <f t="shared" si="31"/>
        <v>206578</v>
      </c>
      <c r="E424" s="259">
        <f>_xlfn.IFNA(VLOOKUP(B424,MPT!$AF$68:$AI$97,3,FALSE),"")</f>
        <v>38310</v>
      </c>
      <c r="F424" s="259" t="str">
        <f>_xlfn.IFNA(VLOOKUP(B424,CHB!$AF$70:$AI$95,3,FALSE),"")</f>
        <v/>
      </c>
      <c r="G424" s="259" t="str">
        <f>_xlfn.IFNA(VLOOKUP(B424,SNK!$AF$70:$AI$98,3,FALSE),"")</f>
        <v/>
      </c>
      <c r="H424" s="259" t="str">
        <f>_xlfn.IFNA(VLOOKUP(B424,STR!$AF$68:$AI$99,3,FALSE),"")</f>
        <v/>
      </c>
      <c r="I424" s="259" t="str">
        <f>_xlfn.IFNA(VLOOKUP(B424,KPC!$AL$73:$AO$101,3,FALSE),"")</f>
        <v/>
      </c>
      <c r="J424" s="259" t="str">
        <f>_xlfn.IFNA(VLOOKUP(B424,SNL!$AF$71:$AI$105,3,FALSE),"")</f>
        <v/>
      </c>
      <c r="K424" s="259" t="str">
        <f>_xlfn.IFNA(VLOOKUP(B424,PTR!$AF$69:$AI$101,3,FALSE),"")</f>
        <v/>
      </c>
      <c r="L424" s="259" t="str">
        <f>_xlfn.IFNA(VLOOKUP(B424,STG!$AG$75:$AJ$108,3,FALSE),"")</f>
        <v/>
      </c>
      <c r="M424" s="259" t="str">
        <f>_xlfn.IFNA(VLOOKUP(B424,RTK!$AD$67:$AG$97,3,FALSE),"")</f>
        <v/>
      </c>
      <c r="N424" s="259" t="str">
        <f>_xlfn.IFNA(VLOOKUP(B424,BKV!$AD$69:$AG$102,3,FALSE),"")</f>
        <v/>
      </c>
      <c r="O424" s="259" t="str">
        <f>_xlfn.IFNA(VLOOKUP(B424,BLV!$AD$66:$AG$102,3,FALSE),"")</f>
        <v/>
      </c>
      <c r="P424" s="259">
        <f>_xlfn.IFNA(VLOOKUP(B424,'Khr168'!$AE$61:$AH$97,3,FALSE),"")</f>
        <v>123868</v>
      </c>
      <c r="Q424" s="259" t="str">
        <f>_xlfn.IFNA(VLOOKUP(B424,ASL!$AG$67:$AJ$97,3,FALSE),"")</f>
        <v/>
      </c>
      <c r="R424" s="259">
        <f>_xlfn.IFNA(VLOOKUP(B424,'99cash'!$AH$60:$AK$98,3,FALSE),"")</f>
        <v>44400</v>
      </c>
      <c r="S424" s="259" t="str">
        <f>_xlfn.IFNA(VLOOKUP(B424,KTL!$AE$71:$AH$98,3,FALSE),"")</f>
        <v/>
      </c>
      <c r="T424" s="259" t="str">
        <f>_xlfn.IFNA(VLOOKUP(B424,SLG!$AE$65:$AH$91,3,FALSE),"")</f>
        <v/>
      </c>
      <c r="U424" s="259" t="str">
        <f>_xlfn.IFNA(VLOOKUP(B424,SST!$AE$68:$AH$99,3,FALSE),"")</f>
        <v/>
      </c>
      <c r="V424" s="259" t="str">
        <f>_xlfn.IFNA(VLOOKUP(B424,'ASY168'!$AG$59:$AJ$92,3,FALSE),"")</f>
        <v/>
      </c>
      <c r="W424" s="260" t="str">
        <f>_xlfn.IFNA(VLOOKUP(B424,HO!$AE$76:$AH$106,3,FALSE),"")</f>
        <v/>
      </c>
    </row>
    <row r="425" spans="2:23" s="46" customFormat="1" outlineLevel="2">
      <c r="B425" s="250">
        <v>634231103</v>
      </c>
      <c r="C425" s="68" t="s">
        <v>166</v>
      </c>
      <c r="D425" s="64">
        <f t="shared" si="31"/>
        <v>50000</v>
      </c>
      <c r="E425" s="57" t="str">
        <f>_xlfn.IFNA(VLOOKUP(B425,MPT!$AF$68:$AI$97,3,FALSE),"")</f>
        <v/>
      </c>
      <c r="F425" s="57" t="str">
        <f>_xlfn.IFNA(VLOOKUP(B425,CHB!$AF$70:$AI$95,3,FALSE),"")</f>
        <v/>
      </c>
      <c r="G425" s="57" t="str">
        <f>_xlfn.IFNA(VLOOKUP(B425,SNK!$AF$70:$AI$98,3,FALSE),"")</f>
        <v/>
      </c>
      <c r="H425" s="57" t="str">
        <f>_xlfn.IFNA(VLOOKUP(B425,STR!$AF$68:$AI$99,3,FALSE),"")</f>
        <v/>
      </c>
      <c r="I425" s="57" t="str">
        <f>_xlfn.IFNA(VLOOKUP(B425,KPC!$AL$73:$AO$101,3,FALSE),"")</f>
        <v/>
      </c>
      <c r="J425" s="57" t="str">
        <f>_xlfn.IFNA(VLOOKUP(B425,SNL!$AF$71:$AI$105,3,FALSE),"")</f>
        <v/>
      </c>
      <c r="K425" s="57">
        <f>_xlfn.IFNA(VLOOKUP(B425,PTR!$AF$69:$AI$101,3,FALSE),"")</f>
        <v>50000</v>
      </c>
      <c r="L425" s="57" t="str">
        <f>_xlfn.IFNA(VLOOKUP(B425,STG!$AG$75:$AJ$108,3,FALSE),"")</f>
        <v/>
      </c>
      <c r="M425" s="57" t="str">
        <f>_xlfn.IFNA(VLOOKUP(B425,RTK!$AD$67:$AG$97,3,FALSE),"")</f>
        <v/>
      </c>
      <c r="N425" s="57" t="str">
        <f>_xlfn.IFNA(VLOOKUP(B425,BKV!$AD$69:$AG$102,3,FALSE),"")</f>
        <v/>
      </c>
      <c r="O425" s="57" t="str">
        <f>_xlfn.IFNA(VLOOKUP(B425,BLV!$AD$66:$AG$102,3,FALSE),"")</f>
        <v/>
      </c>
      <c r="P425" s="57" t="str">
        <f>_xlfn.IFNA(VLOOKUP(B425,'Khr168'!$AE$61:$AH$97,3,FALSE),"")</f>
        <v/>
      </c>
      <c r="Q425" s="57" t="str">
        <f>_xlfn.IFNA(VLOOKUP(B425,ASL!$AG$67:$AJ$97,3,FALSE),"")</f>
        <v/>
      </c>
      <c r="R425" s="57" t="str">
        <f>_xlfn.IFNA(VLOOKUP(B425,'99cash'!$AH$60:$AK$98,3,FALSE),"")</f>
        <v/>
      </c>
      <c r="S425" s="57" t="str">
        <f>_xlfn.IFNA(VLOOKUP(B425,KTL!$AE$71:$AH$98,3,FALSE),"")</f>
        <v/>
      </c>
      <c r="T425" s="57" t="str">
        <f>_xlfn.IFNA(VLOOKUP(B425,SLG!$AE$65:$AH$91,3,FALSE),"")</f>
        <v/>
      </c>
      <c r="U425" s="57" t="str">
        <f>_xlfn.IFNA(VLOOKUP(B425,SST!$AE$68:$AH$99,3,FALSE),"")</f>
        <v/>
      </c>
      <c r="V425" s="57" t="str">
        <f>_xlfn.IFNA(VLOOKUP(B425,'ASY168'!$AG$59:$AJ$92,3,FALSE),"")</f>
        <v/>
      </c>
      <c r="W425" s="58" t="str">
        <f>_xlfn.IFNA(VLOOKUP(B425,HO!$AE$76:$AH$106,3,FALSE),"")</f>
        <v/>
      </c>
    </row>
    <row r="426" spans="2:23" s="46" customFormat="1" outlineLevel="2">
      <c r="B426" s="250">
        <v>634311102</v>
      </c>
      <c r="C426" s="68" t="s">
        <v>126</v>
      </c>
      <c r="D426" s="64">
        <f t="shared" si="31"/>
        <v>0</v>
      </c>
      <c r="E426" s="259" t="str">
        <f>_xlfn.IFNA(VLOOKUP(B426,MPT!$AF$68:$AI$97,3,FALSE),"")</f>
        <v/>
      </c>
      <c r="F426" s="259" t="str">
        <f>_xlfn.IFNA(VLOOKUP(B426,CHB!$AF$70:$AI$95,3,FALSE),"")</f>
        <v/>
      </c>
      <c r="G426" s="259" t="str">
        <f>_xlfn.IFNA(VLOOKUP(B426,SNK!$AF$70:$AI$98,3,FALSE),"")</f>
        <v/>
      </c>
      <c r="H426" s="259" t="str">
        <f>_xlfn.IFNA(VLOOKUP(B426,STR!$AF$68:$AI$99,3,FALSE),"")</f>
        <v/>
      </c>
      <c r="I426" s="259" t="str">
        <f>_xlfn.IFNA(VLOOKUP(B426,KPC!$AL$73:$AO$101,3,FALSE),"")</f>
        <v/>
      </c>
      <c r="J426" s="259" t="str">
        <f>_xlfn.IFNA(VLOOKUP(B426,SNL!$AF$71:$AI$105,3,FALSE),"")</f>
        <v/>
      </c>
      <c r="K426" s="259" t="str">
        <f>_xlfn.IFNA(VLOOKUP(B426,PTR!$AF$69:$AI$101,3,FALSE),"")</f>
        <v/>
      </c>
      <c r="L426" s="259" t="str">
        <f>_xlfn.IFNA(VLOOKUP(B426,STG!$AG$75:$AJ$108,3,FALSE),"")</f>
        <v/>
      </c>
      <c r="M426" s="259" t="str">
        <f>_xlfn.IFNA(VLOOKUP(B426,RTK!$AD$67:$AG$97,3,FALSE),"")</f>
        <v/>
      </c>
      <c r="N426" s="259" t="str">
        <f>_xlfn.IFNA(VLOOKUP(B426,BKV!$AD$69:$AG$102,3,FALSE),"")</f>
        <v/>
      </c>
      <c r="O426" s="259" t="str">
        <f>_xlfn.IFNA(VLOOKUP(B426,BLV!$AD$66:$AG$102,3,FALSE),"")</f>
        <v/>
      </c>
      <c r="P426" s="259" t="str">
        <f>_xlfn.IFNA(VLOOKUP(B426,'Khr168'!$AE$61:$AH$97,3,FALSE),"")</f>
        <v/>
      </c>
      <c r="Q426" s="259" t="str">
        <f>_xlfn.IFNA(VLOOKUP(B426,ASL!$AG$67:$AJ$97,3,FALSE),"")</f>
        <v/>
      </c>
      <c r="R426" s="259" t="str">
        <f>_xlfn.IFNA(VLOOKUP(B426,'99cash'!$AH$60:$AK$98,3,FALSE),"")</f>
        <v/>
      </c>
      <c r="S426" s="259" t="str">
        <f>_xlfn.IFNA(VLOOKUP(B426,KTL!$AE$71:$AH$98,3,FALSE),"")</f>
        <v/>
      </c>
      <c r="T426" s="259" t="str">
        <f>_xlfn.IFNA(VLOOKUP(B426,SLG!$AE$65:$AH$91,3,FALSE),"")</f>
        <v/>
      </c>
      <c r="U426" s="259" t="str">
        <f>_xlfn.IFNA(VLOOKUP(B426,SST!$AE$68:$AH$99,3,FALSE),"")</f>
        <v/>
      </c>
      <c r="V426" s="259" t="str">
        <f>_xlfn.IFNA(VLOOKUP(B426,'ASY168'!$AG$59:$AJ$92,3,FALSE),"")</f>
        <v/>
      </c>
      <c r="W426" s="260" t="str">
        <f>_xlfn.IFNA(VLOOKUP(B426,HO!$AE$76:$AH$106,3,FALSE),"")</f>
        <v/>
      </c>
    </row>
    <row r="427" spans="2:23" s="46" customFormat="1" outlineLevel="2">
      <c r="B427" s="250">
        <v>661611103</v>
      </c>
      <c r="C427" s="68" t="s">
        <v>159</v>
      </c>
      <c r="D427" s="64">
        <f t="shared" si="31"/>
        <v>3230000</v>
      </c>
      <c r="E427" s="57" t="str">
        <f>_xlfn.IFNA(VLOOKUP(B427,MPT!$AF$68:$AI$97,3,FALSE),"")</f>
        <v/>
      </c>
      <c r="F427" s="57">
        <f>_xlfn.IFNA(VLOOKUP(B427,CHB!$AF$70:$AI$95,3,FALSE),"")</f>
        <v>200000</v>
      </c>
      <c r="G427" s="57">
        <f>_xlfn.IFNA(VLOOKUP(B427,SNK!$AF$70:$AI$98,3,FALSE),"")</f>
        <v>1000</v>
      </c>
      <c r="H427" s="57">
        <f>_xlfn.IFNA(VLOOKUP(B427,STR!$AF$68:$AI$99,3,FALSE),"")</f>
        <v>1000</v>
      </c>
      <c r="I427" s="57" t="str">
        <f>_xlfn.IFNA(VLOOKUP(B427,KPC!$AL$73:$AO$101,3,FALSE),"")</f>
        <v/>
      </c>
      <c r="J427" s="57">
        <f>_xlfn.IFNA(VLOOKUP(B427,SNL!$AF$71:$AI$105,3,FALSE),"")</f>
        <v>200000</v>
      </c>
      <c r="K427" s="57">
        <f>_xlfn.IFNA(VLOOKUP(B427,PTR!$AF$69:$AI$101,3,FALSE),"")</f>
        <v>40000</v>
      </c>
      <c r="L427" s="57">
        <f>_xlfn.IFNA(VLOOKUP(B427,STG!$AG$75:$AJ$108,3,FALSE),"")</f>
        <v>979000</v>
      </c>
      <c r="M427" s="57">
        <f>_xlfn.IFNA(VLOOKUP(B427,RTK!$AD$67:$AG$97,3,FALSE),"")</f>
        <v>730000</v>
      </c>
      <c r="N427" s="57">
        <f>_xlfn.IFNA(VLOOKUP(B427,BKV!$AD$69:$AG$102,3,FALSE),"")</f>
        <v>200000</v>
      </c>
      <c r="O427" s="57">
        <f>_xlfn.IFNA(VLOOKUP(B427,BLV!$AD$66:$AG$102,3,FALSE),"")</f>
        <v>314000</v>
      </c>
      <c r="P427" s="57" t="str">
        <f>_xlfn.IFNA(VLOOKUP(B427,'Khr168'!$AE$61:$AH$97,3,FALSE),"")</f>
        <v/>
      </c>
      <c r="Q427" s="57">
        <f>_xlfn.IFNA(VLOOKUP(B427,ASL!$AG$67:$AJ$97,3,FALSE),"")</f>
        <v>100500</v>
      </c>
      <c r="R427" s="57" t="str">
        <f>_xlfn.IFNA(VLOOKUP(B427,'99cash'!$AH$60:$AK$98,3,FALSE),"")</f>
        <v/>
      </c>
      <c r="S427" s="57">
        <f>_xlfn.IFNA(VLOOKUP(B427,KTL!$AE$71:$AH$98,3,FALSE),"")</f>
        <v>1000</v>
      </c>
      <c r="T427" s="57">
        <f>_xlfn.IFNA(VLOOKUP(B427,SLG!$AE$65:$AH$91,3,FALSE),"")</f>
        <v>115500</v>
      </c>
      <c r="U427" s="57">
        <f>_xlfn.IFNA(VLOOKUP(B427,SST!$AE$68:$AH$99,3,FALSE),"")</f>
        <v>500</v>
      </c>
      <c r="V427" s="57">
        <f>_xlfn.IFNA(VLOOKUP(B427,'ASY168'!$AG$59:$AJ$92,3,FALSE),"")</f>
        <v>500</v>
      </c>
      <c r="W427" s="58">
        <f>_xlfn.IFNA(VLOOKUP(B427,HO!$AE$76:$AH$106,3,FALSE),"")</f>
        <v>347000</v>
      </c>
    </row>
    <row r="428" spans="2:23" s="46" customFormat="1" outlineLevel="2">
      <c r="B428" s="250">
        <v>645111101</v>
      </c>
      <c r="C428" s="68" t="s">
        <v>132</v>
      </c>
      <c r="D428" s="64">
        <f t="shared" si="31"/>
        <v>15687500</v>
      </c>
      <c r="E428" s="259">
        <f>_xlfn.IFNA(VLOOKUP(B428,MPT!$AF$68:$AI$97,3,FALSE),"")</f>
        <v>303000</v>
      </c>
      <c r="F428" s="259">
        <f>_xlfn.IFNA(VLOOKUP(B428,CHB!$AF$70:$AI$95,3,FALSE),"")</f>
        <v>586600</v>
      </c>
      <c r="G428" s="259">
        <f>_xlfn.IFNA(VLOOKUP(B428,SNK!$AF$70:$AI$98,3,FALSE),"")</f>
        <v>800000</v>
      </c>
      <c r="H428" s="259">
        <f>_xlfn.IFNA(VLOOKUP(B428,STR!$AF$68:$AI$99,3,FALSE),"")</f>
        <v>1200000</v>
      </c>
      <c r="I428" s="259">
        <f>_xlfn.IFNA(VLOOKUP(B428,KPC!$AL$73:$AO$101,3,FALSE),"")</f>
        <v>1000000</v>
      </c>
      <c r="J428" s="259">
        <f>_xlfn.IFNA(VLOOKUP(B428,SNL!$AF$71:$AI$105,3,FALSE),"")</f>
        <v>1560000</v>
      </c>
      <c r="K428" s="259">
        <f>_xlfn.IFNA(VLOOKUP(B428,PTR!$AF$69:$AI$101,3,FALSE),"")</f>
        <v>1080000</v>
      </c>
      <c r="L428" s="259">
        <f>_xlfn.IFNA(VLOOKUP(B428,STG!$AG$75:$AJ$108,3,FALSE),"")</f>
        <v>1480000</v>
      </c>
      <c r="M428" s="259">
        <f>_xlfn.IFNA(VLOOKUP(B428,RTK!$AD$67:$AG$97,3,FALSE),"")</f>
        <v>793300</v>
      </c>
      <c r="N428" s="259">
        <f>_xlfn.IFNA(VLOOKUP(B428,BKV!$AD$69:$AG$102,3,FALSE),"")</f>
        <v>1293300</v>
      </c>
      <c r="O428" s="259">
        <f>_xlfn.IFNA(VLOOKUP(B428,BLV!$AD$66:$AG$102,3,FALSE),"")</f>
        <v>993300</v>
      </c>
      <c r="P428" s="259">
        <f>_xlfn.IFNA(VLOOKUP(B428,'Khr168'!$AE$61:$AH$97,3,FALSE),"")</f>
        <v>800000</v>
      </c>
      <c r="Q428" s="259">
        <f>_xlfn.IFNA(VLOOKUP(B428,ASL!$AG$67:$AJ$97,3,FALSE),"")</f>
        <v>1000000</v>
      </c>
      <c r="R428" s="259" t="str">
        <f>_xlfn.IFNA(VLOOKUP(B428,'99cash'!$AH$60:$AK$98,3,FALSE),"")</f>
        <v/>
      </c>
      <c r="S428" s="259">
        <f>_xlfn.IFNA(VLOOKUP(B428,KTL!$AE$71:$AH$98,3,FALSE),"")</f>
        <v>600000</v>
      </c>
      <c r="T428" s="259">
        <f>_xlfn.IFNA(VLOOKUP(B428,SLG!$AE$65:$AH$91,3,FALSE),"")</f>
        <v>700000</v>
      </c>
      <c r="U428" s="259">
        <f>_xlfn.IFNA(VLOOKUP(B428,SST!$AE$68:$AH$99,3,FALSE),"")</f>
        <v>1200000</v>
      </c>
      <c r="V428" s="259">
        <f>_xlfn.IFNA(VLOOKUP(B428,'ASY168'!$AG$59:$AJ$92,3,FALSE),"")</f>
        <v>298000</v>
      </c>
      <c r="W428" s="260" t="str">
        <f>_xlfn.IFNA(VLOOKUP(B428,HO!$AE$76:$AH$106,3,FALSE),"")</f>
        <v/>
      </c>
    </row>
    <row r="429" spans="2:23" s="46" customFormat="1" outlineLevel="2">
      <c r="B429" s="250">
        <v>645111104</v>
      </c>
      <c r="C429" s="68" t="s">
        <v>266</v>
      </c>
      <c r="D429" s="64">
        <f t="shared" si="31"/>
        <v>0</v>
      </c>
      <c r="E429" s="57" t="str">
        <f>_xlfn.IFNA(VLOOKUP(B429,MPT!$AF$68:$AI$97,3,FALSE),"")</f>
        <v/>
      </c>
      <c r="F429" s="57" t="str">
        <f>_xlfn.IFNA(VLOOKUP(B429,CHB!$AF$70:$AI$95,3,FALSE),"")</f>
        <v/>
      </c>
      <c r="G429" s="57" t="str">
        <f>_xlfn.IFNA(VLOOKUP(B429,SNK!$AF$70:$AI$98,3,FALSE),"")</f>
        <v/>
      </c>
      <c r="H429" s="57" t="str">
        <f>_xlfn.IFNA(VLOOKUP(B429,STR!$AF$68:$AI$99,3,FALSE),"")</f>
        <v/>
      </c>
      <c r="I429" s="57" t="str">
        <f>_xlfn.IFNA(VLOOKUP(B429,KPC!$AL$73:$AO$101,3,FALSE),"")</f>
        <v/>
      </c>
      <c r="J429" s="57" t="str">
        <f>_xlfn.IFNA(VLOOKUP(B429,SNL!$AF$71:$AI$105,3,FALSE),"")</f>
        <v/>
      </c>
      <c r="K429" s="57" t="str">
        <f>_xlfn.IFNA(VLOOKUP(B429,PTR!$AF$69:$AI$101,3,FALSE),"")</f>
        <v/>
      </c>
      <c r="L429" s="57" t="str">
        <f>_xlfn.IFNA(VLOOKUP(B429,STG!$AG$75:$AJ$108,3,FALSE),"")</f>
        <v/>
      </c>
      <c r="M429" s="57" t="str">
        <f>_xlfn.IFNA(VLOOKUP(B429,RTK!$AD$67:$AG$97,3,FALSE),"")</f>
        <v/>
      </c>
      <c r="N429" s="57" t="str">
        <f>_xlfn.IFNA(VLOOKUP(B429,BKV!$AD$69:$AG$102,3,FALSE),"")</f>
        <v/>
      </c>
      <c r="O429" s="57" t="str">
        <f>_xlfn.IFNA(VLOOKUP(B429,BLV!$AD$66:$AG$102,3,FALSE),"")</f>
        <v/>
      </c>
      <c r="P429" s="57" t="str">
        <f>_xlfn.IFNA(VLOOKUP(B429,'Khr168'!$AE$61:$AH$97,3,FALSE),"")</f>
        <v/>
      </c>
      <c r="Q429" s="57" t="str">
        <f>_xlfn.IFNA(VLOOKUP(B429,ASL!$AG$67:$AJ$97,3,FALSE),"")</f>
        <v/>
      </c>
      <c r="R429" s="57" t="str">
        <f>_xlfn.IFNA(VLOOKUP(B429,'99cash'!$AH$60:$AK$98,3,FALSE),"")</f>
        <v/>
      </c>
      <c r="S429" s="57" t="str">
        <f>_xlfn.IFNA(VLOOKUP(B429,KTL!$AE$71:$AH$98,3,FALSE),"")</f>
        <v/>
      </c>
      <c r="T429" s="57" t="str">
        <f>_xlfn.IFNA(VLOOKUP(B429,SLG!$AE$65:$AH$91,3,FALSE),"")</f>
        <v/>
      </c>
      <c r="U429" s="57" t="str">
        <f>_xlfn.IFNA(VLOOKUP(B429,SST!$AE$68:$AH$99,3,FALSE),"")</f>
        <v/>
      </c>
      <c r="V429" s="57" t="str">
        <f>_xlfn.IFNA(VLOOKUP(B429,'ASY168'!$AG$59:$AJ$92,3,FALSE),"")</f>
        <v/>
      </c>
      <c r="W429" s="58" t="str">
        <f>_xlfn.IFNA(VLOOKUP(B429,HO!$AE$76:$AH$106,3,FALSE),"")</f>
        <v/>
      </c>
    </row>
    <row r="430" spans="2:23" s="46" customFormat="1" outlineLevel="2">
      <c r="B430" s="250">
        <v>638012</v>
      </c>
      <c r="C430" s="68" t="s">
        <v>128</v>
      </c>
      <c r="D430" s="64">
        <f t="shared" si="31"/>
        <v>0</v>
      </c>
      <c r="E430" s="259" t="str">
        <f>_xlfn.IFNA(VLOOKUP(B430,MPT!$AF$68:$AI$97,3,FALSE),"")</f>
        <v/>
      </c>
      <c r="F430" s="259" t="str">
        <f>_xlfn.IFNA(VLOOKUP(B430,CHB!$AF$70:$AI$95,3,FALSE),"")</f>
        <v/>
      </c>
      <c r="G430" s="259" t="str">
        <f>_xlfn.IFNA(VLOOKUP(B430,SNK!$AF$70:$AI$98,3,FALSE),"")</f>
        <v/>
      </c>
      <c r="H430" s="259" t="str">
        <f>_xlfn.IFNA(VLOOKUP(B430,STR!$AF$68:$AI$99,3,FALSE),"")</f>
        <v/>
      </c>
      <c r="I430" s="259" t="str">
        <f>_xlfn.IFNA(VLOOKUP(B430,KPC!$AL$73:$AO$101,3,FALSE),"")</f>
        <v/>
      </c>
      <c r="J430" s="259" t="str">
        <f>_xlfn.IFNA(VLOOKUP(B430,SNL!$AF$71:$AI$105,3,FALSE),"")</f>
        <v/>
      </c>
      <c r="K430" s="259" t="str">
        <f>_xlfn.IFNA(VLOOKUP(B430,PTR!$AF$69:$AI$101,3,FALSE),"")</f>
        <v/>
      </c>
      <c r="L430" s="259" t="str">
        <f>_xlfn.IFNA(VLOOKUP(B430,STG!$AG$75:$AJ$108,3,FALSE),"")</f>
        <v/>
      </c>
      <c r="M430" s="259" t="str">
        <f>_xlfn.IFNA(VLOOKUP(B430,RTK!$AD$67:$AG$97,3,FALSE),"")</f>
        <v/>
      </c>
      <c r="N430" s="259" t="str">
        <f>_xlfn.IFNA(VLOOKUP(B430,BKV!$AD$69:$AG$102,3,FALSE),"")</f>
        <v/>
      </c>
      <c r="O430" s="259" t="str">
        <f>_xlfn.IFNA(VLOOKUP(B430,BLV!$AD$66:$AG$102,3,FALSE),"")</f>
        <v/>
      </c>
      <c r="P430" s="259" t="str">
        <f>_xlfn.IFNA(VLOOKUP(B430,'Khr168'!$AE$61:$AH$97,3,FALSE),"")</f>
        <v/>
      </c>
      <c r="Q430" s="259" t="str">
        <f>_xlfn.IFNA(VLOOKUP(B430,ASL!$AG$67:$AJ$97,3,FALSE),"")</f>
        <v/>
      </c>
      <c r="R430" s="259" t="str">
        <f>_xlfn.IFNA(VLOOKUP(B430,'99cash'!$AH$60:$AK$98,3,FALSE),"")</f>
        <v/>
      </c>
      <c r="S430" s="259" t="str">
        <f>_xlfn.IFNA(VLOOKUP(B430,KTL!$AE$71:$AH$98,3,FALSE),"")</f>
        <v/>
      </c>
      <c r="T430" s="259" t="str">
        <f>_xlfn.IFNA(VLOOKUP(B430,SLG!$AE$65:$AH$91,3,FALSE),"")</f>
        <v/>
      </c>
      <c r="U430" s="259" t="str">
        <f>_xlfn.IFNA(VLOOKUP(B430,SST!$AE$68:$AH$99,3,FALSE),"")</f>
        <v/>
      </c>
      <c r="V430" s="259" t="str">
        <f>_xlfn.IFNA(VLOOKUP(B430,'ASY168'!$AG$59:$AJ$92,3,FALSE),"")</f>
        <v/>
      </c>
      <c r="W430" s="260" t="str">
        <f>_xlfn.IFNA(VLOOKUP(B430,HO!$AE$76:$AH$106,3,FALSE),"")</f>
        <v/>
      </c>
    </row>
    <row r="431" spans="2:23" s="46" customFormat="1" outlineLevel="2">
      <c r="B431" s="250">
        <v>661611104</v>
      </c>
      <c r="C431" s="68" t="s">
        <v>134</v>
      </c>
      <c r="D431" s="64">
        <f t="shared" si="31"/>
        <v>1105560</v>
      </c>
      <c r="E431" s="57">
        <f>_xlfn.IFNA(VLOOKUP(B431,MPT!$AF$68:$AI$97,3,FALSE),"")</f>
        <v>230880</v>
      </c>
      <c r="F431" s="57" t="str">
        <f>_xlfn.IFNA(VLOOKUP(B431,CHB!$AF$70:$AI$95,3,FALSE),"")</f>
        <v/>
      </c>
      <c r="G431" s="57" t="str">
        <f>_xlfn.IFNA(VLOOKUP(B431,SNK!$AF$70:$AI$98,3,FALSE),"")</f>
        <v/>
      </c>
      <c r="H431" s="57" t="str">
        <f>_xlfn.IFNA(VLOOKUP(B431,STR!$AF$68:$AI$99,3,FALSE),"")</f>
        <v/>
      </c>
      <c r="I431" s="57" t="str">
        <f>_xlfn.IFNA(VLOOKUP(B431,KPC!$AL$73:$AO$101,3,FALSE),"")</f>
        <v/>
      </c>
      <c r="J431" s="57" t="str">
        <f>_xlfn.IFNA(VLOOKUP(B431,SNL!$AF$71:$AI$105,3,FALSE),"")</f>
        <v/>
      </c>
      <c r="K431" s="57" t="str">
        <f>_xlfn.IFNA(VLOOKUP(B431,PTR!$AF$69:$AI$101,3,FALSE),"")</f>
        <v/>
      </c>
      <c r="L431" s="57" t="str">
        <f>_xlfn.IFNA(VLOOKUP(B431,STG!$AG$75:$AJ$108,3,FALSE),"")</f>
        <v/>
      </c>
      <c r="M431" s="57" t="str">
        <f>_xlfn.IFNA(VLOOKUP(B431,RTK!$AD$67:$AG$97,3,FALSE),"")</f>
        <v/>
      </c>
      <c r="N431" s="57" t="str">
        <f>_xlfn.IFNA(VLOOKUP(B431,BKV!$AD$69:$AG$102,3,FALSE),"")</f>
        <v/>
      </c>
      <c r="O431" s="57" t="str">
        <f>_xlfn.IFNA(VLOOKUP(B431,BLV!$AD$66:$AG$102,3,FALSE),"")</f>
        <v/>
      </c>
      <c r="P431" s="57">
        <f>_xlfn.IFNA(VLOOKUP(B431,'Khr168'!$AE$61:$AH$97,3,FALSE),"")</f>
        <v>368520</v>
      </c>
      <c r="Q431" s="57" t="str">
        <f>_xlfn.IFNA(VLOOKUP(B431,ASL!$AG$67:$AJ$97,3,FALSE),"")</f>
        <v/>
      </c>
      <c r="R431" s="57">
        <f>_xlfn.IFNA(VLOOKUP(B431,'99cash'!$AH$60:$AK$98,3,FALSE),"")</f>
        <v>266400</v>
      </c>
      <c r="S431" s="57" t="str">
        <f>_xlfn.IFNA(VLOOKUP(B431,KTL!$AE$71:$AH$98,3,FALSE),"")</f>
        <v/>
      </c>
      <c r="T431" s="57" t="str">
        <f>_xlfn.IFNA(VLOOKUP(B431,SLG!$AE$65:$AH$91,3,FALSE),"")</f>
        <v/>
      </c>
      <c r="U431" s="57" t="str">
        <f>_xlfn.IFNA(VLOOKUP(B431,SST!$AE$68:$AH$99,3,FALSE),"")</f>
        <v/>
      </c>
      <c r="V431" s="57">
        <f>_xlfn.IFNA(VLOOKUP(B431,'ASY168'!$AG$59:$AJ$92,3,FALSE),"")</f>
        <v>239760</v>
      </c>
      <c r="W431" s="58" t="str">
        <f>_xlfn.IFNA(VLOOKUP(B431,HO!$AE$76:$AH$106,3,FALSE),"")</f>
        <v/>
      </c>
    </row>
    <row r="432" spans="2:23" s="46" customFormat="1" outlineLevel="2">
      <c r="B432" s="250">
        <v>645311</v>
      </c>
      <c r="C432" s="68" t="s">
        <v>113</v>
      </c>
      <c r="D432" s="64">
        <f t="shared" si="31"/>
        <v>1200</v>
      </c>
      <c r="E432" s="259">
        <f>_xlfn.IFNA(VLOOKUP(B432,MPT!$AF$68:$AI$97,3,FALSE),"")</f>
        <v>300</v>
      </c>
      <c r="F432" s="259" t="str">
        <f>_xlfn.IFNA(VLOOKUP(B432,CHB!$AF$70:$AI$95,3,FALSE),"")</f>
        <v/>
      </c>
      <c r="G432" s="259">
        <f>_xlfn.IFNA(VLOOKUP(B432,SNK!$AF$70:$AI$98,3,FALSE),"")</f>
        <v>100</v>
      </c>
      <c r="H432" s="259" t="str">
        <f>_xlfn.IFNA(VLOOKUP(B432,STR!$AF$68:$AI$99,3,FALSE),"")</f>
        <v/>
      </c>
      <c r="I432" s="259" t="str">
        <f>_xlfn.IFNA(VLOOKUP(B432,KPC!$AL$73:$AO$101,3,FALSE),"")</f>
        <v/>
      </c>
      <c r="J432" s="259">
        <f>_xlfn.IFNA(VLOOKUP(B432,SNL!$AF$71:$AI$105,3,FALSE),"")</f>
        <v>100</v>
      </c>
      <c r="K432" s="259">
        <f>_xlfn.IFNA(VLOOKUP(B432,PTR!$AF$69:$AI$101,3,FALSE),"")</f>
        <v>100</v>
      </c>
      <c r="L432" s="259" t="str">
        <f>_xlfn.IFNA(VLOOKUP(B432,STG!$AG$75:$AJ$108,3,FALSE),"")</f>
        <v/>
      </c>
      <c r="M432" s="259" t="str">
        <f>_xlfn.IFNA(VLOOKUP(B432,RTK!$AD$67:$AG$97,3,FALSE),"")</f>
        <v/>
      </c>
      <c r="N432" s="259" t="str">
        <f>_xlfn.IFNA(VLOOKUP(B432,BKV!$AD$69:$AG$102,3,FALSE),"")</f>
        <v/>
      </c>
      <c r="O432" s="259">
        <f>_xlfn.IFNA(VLOOKUP(B432,BLV!$AD$66:$AG$102,3,FALSE),"")</f>
        <v>100</v>
      </c>
      <c r="P432" s="259" t="str">
        <f>_xlfn.IFNA(VLOOKUP(B432,'Khr168'!$AE$61:$AH$97,3,FALSE),"")</f>
        <v/>
      </c>
      <c r="Q432" s="259" t="str">
        <f>_xlfn.IFNA(VLOOKUP(B432,ASL!$AG$67:$AJ$97,3,FALSE),"")</f>
        <v/>
      </c>
      <c r="R432" s="259" t="str">
        <f>_xlfn.IFNA(VLOOKUP(B432,'99cash'!$AH$60:$AK$98,3,FALSE),"")</f>
        <v/>
      </c>
      <c r="S432" s="259" t="str">
        <f>_xlfn.IFNA(VLOOKUP(B432,KTL!$AE$71:$AH$98,3,FALSE),"")</f>
        <v/>
      </c>
      <c r="T432" s="259" t="str">
        <f>_xlfn.IFNA(VLOOKUP(B432,SLG!$AE$65:$AH$91,3,FALSE),"")</f>
        <v/>
      </c>
      <c r="U432" s="259" t="str">
        <f>_xlfn.IFNA(VLOOKUP(B432,SST!$AE$68:$AH$99,3,FALSE),"")</f>
        <v/>
      </c>
      <c r="V432" s="259" t="str">
        <f>_xlfn.IFNA(VLOOKUP(B432,'ASY168'!$AG$59:$AJ$92,3,FALSE),"")</f>
        <v/>
      </c>
      <c r="W432" s="260">
        <f>_xlfn.IFNA(VLOOKUP(B432,HO!$AE$76:$AH$106,3,FALSE),"")</f>
        <v>500</v>
      </c>
    </row>
    <row r="433" spans="2:23" s="46" customFormat="1" outlineLevel="2">
      <c r="B433" s="250">
        <v>634211104</v>
      </c>
      <c r="C433" s="68" t="s">
        <v>165</v>
      </c>
      <c r="D433" s="64">
        <f t="shared" si="31"/>
        <v>0</v>
      </c>
      <c r="E433" s="57" t="str">
        <f>_xlfn.IFNA(VLOOKUP(B433,MPT!$AF$68:$AI$97,3,FALSE),"")</f>
        <v/>
      </c>
      <c r="F433" s="57" t="str">
        <f>_xlfn.IFNA(VLOOKUP(B433,CHB!$AF$70:$AI$95,3,FALSE),"")</f>
        <v/>
      </c>
      <c r="G433" s="57" t="str">
        <f>_xlfn.IFNA(VLOOKUP(B433,SNK!$AF$70:$AI$98,3,FALSE),"")</f>
        <v/>
      </c>
      <c r="H433" s="57" t="str">
        <f>_xlfn.IFNA(VLOOKUP(B433,STR!$AF$68:$AI$99,3,FALSE),"")</f>
        <v/>
      </c>
      <c r="I433" s="57" t="str">
        <f>_xlfn.IFNA(VLOOKUP(B433,KPC!$AL$73:$AO$101,3,FALSE),"")</f>
        <v/>
      </c>
      <c r="J433" s="57" t="str">
        <f>_xlfn.IFNA(VLOOKUP(B433,SNL!$AF$71:$AI$105,3,FALSE),"")</f>
        <v/>
      </c>
      <c r="K433" s="57" t="str">
        <f>_xlfn.IFNA(VLOOKUP(B433,PTR!$AF$69:$AI$101,3,FALSE),"")</f>
        <v/>
      </c>
      <c r="L433" s="57" t="str">
        <f>_xlfn.IFNA(VLOOKUP(B433,STG!$AG$75:$AJ$108,3,FALSE),"")</f>
        <v/>
      </c>
      <c r="M433" s="57" t="str">
        <f>_xlfn.IFNA(VLOOKUP(B433,RTK!$AD$67:$AG$97,3,FALSE),"")</f>
        <v/>
      </c>
      <c r="N433" s="57" t="str">
        <f>_xlfn.IFNA(VLOOKUP(B433,BKV!$AD$69:$AG$102,3,FALSE),"")</f>
        <v/>
      </c>
      <c r="O433" s="57" t="str">
        <f>_xlfn.IFNA(VLOOKUP(B433,BLV!$AD$66:$AG$102,3,FALSE),"")</f>
        <v/>
      </c>
      <c r="P433" s="57" t="str">
        <f>_xlfn.IFNA(VLOOKUP(B433,'Khr168'!$AE$61:$AH$97,3,FALSE),"")</f>
        <v/>
      </c>
      <c r="Q433" s="57" t="str">
        <f>_xlfn.IFNA(VLOOKUP(B433,ASL!$AG$67:$AJ$97,3,FALSE),"")</f>
        <v/>
      </c>
      <c r="R433" s="57" t="str">
        <f>_xlfn.IFNA(VLOOKUP(B433,'99cash'!$AH$60:$AK$98,3,FALSE),"")</f>
        <v/>
      </c>
      <c r="S433" s="57" t="str">
        <f>_xlfn.IFNA(VLOOKUP(B433,KTL!$AE$71:$AH$98,3,FALSE),"")</f>
        <v/>
      </c>
      <c r="T433" s="57" t="str">
        <f>_xlfn.IFNA(VLOOKUP(B433,SLG!$AE$65:$AH$91,3,FALSE),"")</f>
        <v/>
      </c>
      <c r="U433" s="57" t="str">
        <f>_xlfn.IFNA(VLOOKUP(B433,SST!$AE$68:$AH$99,3,FALSE),"")</f>
        <v/>
      </c>
      <c r="V433" s="57" t="str">
        <f>_xlfn.IFNA(VLOOKUP(B433,'ASY168'!$AG$59:$AJ$92,3,FALSE),"")</f>
        <v/>
      </c>
      <c r="W433" s="58" t="str">
        <f>_xlfn.IFNA(VLOOKUP(B433,HO!$AE$76:$AH$106,3,FALSE),"")</f>
        <v/>
      </c>
    </row>
    <row r="434" spans="2:23" s="46" customFormat="1" outlineLevel="2">
      <c r="B434" s="250">
        <v>634211103</v>
      </c>
      <c r="C434" s="68" t="s">
        <v>263</v>
      </c>
      <c r="D434" s="64">
        <f t="shared" si="31"/>
        <v>155300</v>
      </c>
      <c r="E434" s="259" t="str">
        <f>_xlfn.IFNA(VLOOKUP(B434,MPT!$AF$68:$AI$97,3,FALSE),"")</f>
        <v/>
      </c>
      <c r="F434" s="259" t="str">
        <f>_xlfn.IFNA(VLOOKUP(B434,CHB!$AF$70:$AI$95,3,FALSE),"")</f>
        <v/>
      </c>
      <c r="G434" s="259" t="str">
        <f>_xlfn.IFNA(VLOOKUP(B434,SNK!$AF$70:$AI$98,3,FALSE),"")</f>
        <v/>
      </c>
      <c r="H434" s="259" t="str">
        <f>_xlfn.IFNA(VLOOKUP(B434,STR!$AF$68:$AI$99,3,FALSE),"")</f>
        <v/>
      </c>
      <c r="I434" s="259" t="str">
        <f>_xlfn.IFNA(VLOOKUP(B434,KPC!$AL$73:$AO$101,3,FALSE),"")</f>
        <v/>
      </c>
      <c r="J434" s="259" t="str">
        <f>_xlfn.IFNA(VLOOKUP(B434,SNL!$AF$71:$AI$105,3,FALSE),"")</f>
        <v/>
      </c>
      <c r="K434" s="259">
        <f>_xlfn.IFNA(VLOOKUP(B434,PTR!$AF$69:$AI$101,3,FALSE),"")</f>
        <v>27600</v>
      </c>
      <c r="L434" s="259">
        <f>_xlfn.IFNA(VLOOKUP(B434,STG!$AG$75:$AJ$108,3,FALSE),"")</f>
        <v>19200</v>
      </c>
      <c r="M434" s="259">
        <f>_xlfn.IFNA(VLOOKUP(B434,RTK!$AD$67:$AG$97,3,FALSE),"")</f>
        <v>42000</v>
      </c>
      <c r="N434" s="259" t="str">
        <f>_xlfn.IFNA(VLOOKUP(B434,BKV!$AD$69:$AG$102,3,FALSE),"")</f>
        <v/>
      </c>
      <c r="O434" s="259" t="str">
        <f>_xlfn.IFNA(VLOOKUP(B434,BLV!$AD$66:$AG$102,3,FALSE),"")</f>
        <v/>
      </c>
      <c r="P434" s="259" t="str">
        <f>_xlfn.IFNA(VLOOKUP(B434,'Khr168'!$AE$61:$AH$97,3,FALSE),"")</f>
        <v/>
      </c>
      <c r="Q434" s="259">
        <f>_xlfn.IFNA(VLOOKUP(B434,ASL!$AG$67:$AJ$97,3,FALSE),"")</f>
        <v>5700</v>
      </c>
      <c r="R434" s="259">
        <f>_xlfn.IFNA(VLOOKUP(B434,'99cash'!$AH$60:$AK$98,3,FALSE),"")</f>
        <v>12000</v>
      </c>
      <c r="S434" s="259" t="str">
        <f>_xlfn.IFNA(VLOOKUP(B434,KTL!$AE$71:$AH$98,3,FALSE),"")</f>
        <v/>
      </c>
      <c r="T434" s="259">
        <f>_xlfn.IFNA(VLOOKUP(B434,SLG!$AE$65:$AH$91,3,FALSE),"")</f>
        <v>5800</v>
      </c>
      <c r="U434" s="259">
        <f>_xlfn.IFNA(VLOOKUP(B434,SST!$AE$68:$AH$99,3,FALSE),"")</f>
        <v>11500</v>
      </c>
      <c r="V434" s="259">
        <f>_xlfn.IFNA(VLOOKUP(B434,'ASY168'!$AG$59:$AJ$92,3,FALSE),"")</f>
        <v>6500</v>
      </c>
      <c r="W434" s="260">
        <f>_xlfn.IFNA(VLOOKUP(B434,HO!$AE$76:$AH$106,3,FALSE),"")</f>
        <v>25000</v>
      </c>
    </row>
    <row r="435" spans="2:23" s="46" customFormat="1" outlineLevel="2">
      <c r="B435" s="250">
        <v>634211101</v>
      </c>
      <c r="C435" s="68" t="s">
        <v>109</v>
      </c>
      <c r="D435" s="64">
        <f t="shared" si="31"/>
        <v>2465738</v>
      </c>
      <c r="E435" s="57">
        <f>_xlfn.IFNA(VLOOKUP(B435,MPT!$AF$68:$AI$97,3,FALSE),"")</f>
        <v>120000</v>
      </c>
      <c r="F435" s="57">
        <f>_xlfn.IFNA(VLOOKUP(B435,CHB!$AF$70:$AI$95,3,FALSE),"")</f>
        <v>120000</v>
      </c>
      <c r="G435" s="57">
        <f>_xlfn.IFNA(VLOOKUP(B435,SNK!$AF$70:$AI$98,3,FALSE),"")</f>
        <v>120000</v>
      </c>
      <c r="H435" s="57">
        <f>_xlfn.IFNA(VLOOKUP(B435,STR!$AF$68:$AI$99,3,FALSE),"")</f>
        <v>120000</v>
      </c>
      <c r="I435" s="57">
        <f>_xlfn.IFNA(VLOOKUP(B435,KPC!$AL$73:$AO$101,3,FALSE),"")</f>
        <v>120000</v>
      </c>
      <c r="J435" s="57">
        <f>_xlfn.IFNA(VLOOKUP(B435,SNL!$AF$71:$AI$105,3,FALSE),"")</f>
        <v>120000</v>
      </c>
      <c r="K435" s="57">
        <f>_xlfn.IFNA(VLOOKUP(B435,PTR!$AF$69:$AI$101,3,FALSE),"")</f>
        <v>120000</v>
      </c>
      <c r="L435" s="57">
        <f>_xlfn.IFNA(VLOOKUP(B435,STG!$AG$75:$AJ$108,3,FALSE),"")</f>
        <v>120000</v>
      </c>
      <c r="M435" s="57" t="str">
        <f>_xlfn.IFNA(VLOOKUP(B435,RTK!$AD$67:$AG$97,3,FALSE),"")</f>
        <v/>
      </c>
      <c r="N435" s="57">
        <f>_xlfn.IFNA(VLOOKUP(B435,BKV!$AD$69:$AG$102,3,FALSE),"")</f>
        <v>120000</v>
      </c>
      <c r="O435" s="57">
        <f>_xlfn.IFNA(VLOOKUP(B435,BLV!$AD$66:$AG$102,3,FALSE),"")</f>
        <v>120000</v>
      </c>
      <c r="P435" s="57">
        <f>_xlfn.IFNA(VLOOKUP(B435,'Khr168'!$AE$61:$AH$97,3,FALSE),"")</f>
        <v>120000</v>
      </c>
      <c r="Q435" s="57">
        <f>_xlfn.IFNA(VLOOKUP(B435,ASL!$AG$67:$AJ$97,3,FALSE),"")</f>
        <v>120000</v>
      </c>
      <c r="R435" s="57">
        <f>_xlfn.IFNA(VLOOKUP(B435,'99cash'!$AH$60:$AK$98,3,FALSE),"")</f>
        <v>120000</v>
      </c>
      <c r="S435" s="57">
        <f>_xlfn.IFNA(VLOOKUP(B435,KTL!$AE$71:$AH$98,3,FALSE),"")</f>
        <v>120000</v>
      </c>
      <c r="T435" s="57">
        <f>_xlfn.IFNA(VLOOKUP(B435,SLG!$AE$65:$AH$91,3,FALSE),"")</f>
        <v>120000</v>
      </c>
      <c r="U435" s="57">
        <f>_xlfn.IFNA(VLOOKUP(B435,SST!$AE$68:$AH$99,3,FALSE),"")</f>
        <v>120000</v>
      </c>
      <c r="V435" s="57" t="str">
        <f>_xlfn.IFNA(VLOOKUP(B435,'ASY168'!$AG$59:$AJ$92,3,FALSE),"")</f>
        <v/>
      </c>
      <c r="W435" s="58">
        <f>_xlfn.IFNA(VLOOKUP(B435,HO!$AE$76:$AH$106,3,FALSE),"")</f>
        <v>545738</v>
      </c>
    </row>
    <row r="436" spans="2:23" s="46" customFormat="1" outlineLevel="2">
      <c r="B436" s="250">
        <v>637121101</v>
      </c>
      <c r="C436" s="68" t="s">
        <v>158</v>
      </c>
      <c r="D436" s="64">
        <f t="shared" si="31"/>
        <v>504000</v>
      </c>
      <c r="E436" s="259" t="str">
        <f>_xlfn.IFNA(VLOOKUP(B436,MPT!$AF$68:$AI$97,3,FALSE),"")</f>
        <v/>
      </c>
      <c r="F436" s="259" t="str">
        <f>_xlfn.IFNA(VLOOKUP(B436,CHB!$AF$70:$AI$95,3,FALSE),"")</f>
        <v/>
      </c>
      <c r="G436" s="259" t="str">
        <f>_xlfn.IFNA(VLOOKUP(B436,SNK!$AF$70:$AI$98,3,FALSE),"")</f>
        <v/>
      </c>
      <c r="H436" s="259" t="str">
        <f>_xlfn.IFNA(VLOOKUP(B436,STR!$AF$68:$AI$99,3,FALSE),"")</f>
        <v/>
      </c>
      <c r="I436" s="259" t="str">
        <f>_xlfn.IFNA(VLOOKUP(B436,KPC!$AL$73:$AO$101,3,FALSE),"")</f>
        <v/>
      </c>
      <c r="J436" s="259">
        <f>_xlfn.IFNA(VLOOKUP(B436,SNL!$AF$71:$AI$105,3,FALSE),"")</f>
        <v>126000</v>
      </c>
      <c r="K436" s="259">
        <f>_xlfn.IFNA(VLOOKUP(B436,PTR!$AF$69:$AI$101,3,FALSE),"")</f>
        <v>81000</v>
      </c>
      <c r="L436" s="259" t="str">
        <f>_xlfn.IFNA(VLOOKUP(B436,STG!$AG$75:$AJ$108,3,FALSE),"")</f>
        <v/>
      </c>
      <c r="M436" s="259">
        <f>_xlfn.IFNA(VLOOKUP(B436,RTK!$AD$67:$AG$97,3,FALSE),"")</f>
        <v>126000</v>
      </c>
      <c r="N436" s="259" t="str">
        <f>_xlfn.IFNA(VLOOKUP(B436,BKV!$AD$69:$AG$102,3,FALSE),"")</f>
        <v/>
      </c>
      <c r="O436" s="259" t="str">
        <f>_xlfn.IFNA(VLOOKUP(B436,BLV!$AD$66:$AG$102,3,FALSE),"")</f>
        <v/>
      </c>
      <c r="P436" s="259" t="str">
        <f>_xlfn.IFNA(VLOOKUP(B436,'Khr168'!$AE$61:$AH$97,3,FALSE),"")</f>
        <v/>
      </c>
      <c r="Q436" s="259" t="str">
        <f>_xlfn.IFNA(VLOOKUP(B436,ASL!$AG$67:$AJ$97,3,FALSE),"")</f>
        <v/>
      </c>
      <c r="R436" s="259">
        <f>_xlfn.IFNA(VLOOKUP(B436,'99cash'!$AH$60:$AK$98,3,FALSE),"")</f>
        <v>18000</v>
      </c>
      <c r="S436" s="259" t="str">
        <f>_xlfn.IFNA(VLOOKUP(B436,KTL!$AE$71:$AH$98,3,FALSE),"")</f>
        <v/>
      </c>
      <c r="T436" s="259">
        <f>_xlfn.IFNA(VLOOKUP(B436,SLG!$AE$65:$AH$91,3,FALSE),"")</f>
        <v>18000</v>
      </c>
      <c r="U436" s="259">
        <f>_xlfn.IFNA(VLOOKUP(B436,SST!$AE$68:$AH$99,3,FALSE),"")</f>
        <v>135000</v>
      </c>
      <c r="V436" s="259" t="str">
        <f>_xlfn.IFNA(VLOOKUP(B436,'ASY168'!$AG$59:$AJ$92,3,FALSE),"")</f>
        <v/>
      </c>
      <c r="W436" s="260" t="str">
        <f>_xlfn.IFNA(VLOOKUP(B436,HO!$AE$76:$AH$106,3,FALSE),"")</f>
        <v/>
      </c>
    </row>
    <row r="437" spans="2:23" s="46" customFormat="1" outlineLevel="2">
      <c r="B437" s="250">
        <v>637121103</v>
      </c>
      <c r="C437" s="68" t="s">
        <v>267</v>
      </c>
      <c r="D437" s="64">
        <f t="shared" si="31"/>
        <v>0</v>
      </c>
      <c r="E437" s="57" t="str">
        <f>_xlfn.IFNA(VLOOKUP(B437,MPT!$AF$68:$AI$97,3,FALSE),"")</f>
        <v/>
      </c>
      <c r="F437" s="57" t="str">
        <f>_xlfn.IFNA(VLOOKUP(B437,CHB!$AF$70:$AI$95,3,FALSE),"")</f>
        <v/>
      </c>
      <c r="G437" s="57" t="str">
        <f>_xlfn.IFNA(VLOOKUP(B437,SNK!$AF$70:$AI$98,3,FALSE),"")</f>
        <v/>
      </c>
      <c r="H437" s="57" t="str">
        <f>_xlfn.IFNA(VLOOKUP(B437,STR!$AF$68:$AI$99,3,FALSE),"")</f>
        <v/>
      </c>
      <c r="I437" s="57" t="str">
        <f>_xlfn.IFNA(VLOOKUP(B437,KPC!$AL$73:$AO$101,3,FALSE),"")</f>
        <v/>
      </c>
      <c r="J437" s="57" t="str">
        <f>_xlfn.IFNA(VLOOKUP(B437,SNL!$AF$71:$AI$105,3,FALSE),"")</f>
        <v/>
      </c>
      <c r="K437" s="57" t="str">
        <f>_xlfn.IFNA(VLOOKUP(B437,PTR!$AF$69:$AI$101,3,FALSE),"")</f>
        <v/>
      </c>
      <c r="L437" s="57" t="str">
        <f>_xlfn.IFNA(VLOOKUP(B437,STG!$AG$75:$AJ$108,3,FALSE),"")</f>
        <v/>
      </c>
      <c r="M437" s="57" t="str">
        <f>_xlfn.IFNA(VLOOKUP(B437,RTK!$AD$67:$AG$97,3,FALSE),"")</f>
        <v/>
      </c>
      <c r="N437" s="57" t="str">
        <f>_xlfn.IFNA(VLOOKUP(B437,BKV!$AD$69:$AG$102,3,FALSE),"")</f>
        <v/>
      </c>
      <c r="O437" s="57" t="str">
        <f>_xlfn.IFNA(VLOOKUP(B437,BLV!$AD$66:$AG$102,3,FALSE),"")</f>
        <v/>
      </c>
      <c r="P437" s="57" t="str">
        <f>_xlfn.IFNA(VLOOKUP(B437,'Khr168'!$AE$61:$AH$97,3,FALSE),"")</f>
        <v/>
      </c>
      <c r="Q437" s="57" t="str">
        <f>_xlfn.IFNA(VLOOKUP(B437,ASL!$AG$67:$AJ$97,3,FALSE),"")</f>
        <v/>
      </c>
      <c r="R437" s="57" t="str">
        <f>_xlfn.IFNA(VLOOKUP(B437,'99cash'!$AH$60:$AK$98,3,FALSE),"")</f>
        <v/>
      </c>
      <c r="S437" s="57" t="str">
        <f>_xlfn.IFNA(VLOOKUP(B437,KTL!$AE$71:$AH$98,3,FALSE),"")</f>
        <v/>
      </c>
      <c r="T437" s="57" t="str">
        <f>_xlfn.IFNA(VLOOKUP(B437,SLG!$AE$65:$AH$91,3,FALSE),"")</f>
        <v/>
      </c>
      <c r="U437" s="57" t="str">
        <f>_xlfn.IFNA(VLOOKUP(B437,SST!$AE$68:$AH$99,3,FALSE),"")</f>
        <v/>
      </c>
      <c r="V437" s="57" t="str">
        <f>_xlfn.IFNA(VLOOKUP(B437,'ASY168'!$AG$59:$AJ$92,3,FALSE),"")</f>
        <v/>
      </c>
      <c r="W437" s="58" t="str">
        <f>_xlfn.IFNA(VLOOKUP(B437,HO!$AE$76:$AH$106,3,FALSE),"")</f>
        <v/>
      </c>
    </row>
    <row r="438" spans="2:23" s="46" customFormat="1" outlineLevel="2">
      <c r="B438" s="250">
        <v>637121102</v>
      </c>
      <c r="C438" s="68" t="s">
        <v>130</v>
      </c>
      <c r="D438" s="64">
        <f t="shared" si="31"/>
        <v>242000</v>
      </c>
      <c r="E438" s="259" t="str">
        <f>_xlfn.IFNA(VLOOKUP(B438,MPT!$AF$68:$AI$97,3,FALSE),"")</f>
        <v/>
      </c>
      <c r="F438" s="259" t="str">
        <f>_xlfn.IFNA(VLOOKUP(B438,CHB!$AF$70:$AI$95,3,FALSE),"")</f>
        <v/>
      </c>
      <c r="G438" s="259" t="str">
        <f>_xlfn.IFNA(VLOOKUP(B438,SNK!$AF$70:$AI$98,3,FALSE),"")</f>
        <v/>
      </c>
      <c r="H438" s="259" t="str">
        <f>_xlfn.IFNA(VLOOKUP(B438,STR!$AF$68:$AI$99,3,FALSE),"")</f>
        <v/>
      </c>
      <c r="I438" s="259" t="str">
        <f>_xlfn.IFNA(VLOOKUP(B438,KPC!$AL$73:$AO$101,3,FALSE),"")</f>
        <v/>
      </c>
      <c r="J438" s="259">
        <f>_xlfn.IFNA(VLOOKUP(B438,SNL!$AF$71:$AI$105,3,FALSE),"")</f>
        <v>24000</v>
      </c>
      <c r="K438" s="259">
        <f>_xlfn.IFNA(VLOOKUP(B438,PTR!$AF$69:$AI$101,3,FALSE),"")</f>
        <v>24000</v>
      </c>
      <c r="L438" s="259">
        <f>_xlfn.IFNA(VLOOKUP(B438,STG!$AG$75:$AJ$108,3,FALSE),"")</f>
        <v>36000</v>
      </c>
      <c r="M438" s="259">
        <f>_xlfn.IFNA(VLOOKUP(B438,RTK!$AD$67:$AG$97,3,FALSE),"")</f>
        <v>36000</v>
      </c>
      <c r="N438" s="259">
        <f>_xlfn.IFNA(VLOOKUP(B438,BKV!$AD$69:$AG$102,3,FALSE),"")</f>
        <v>2000</v>
      </c>
      <c r="O438" s="259" t="str">
        <f>_xlfn.IFNA(VLOOKUP(B438,BLV!$AD$66:$AG$102,3,FALSE),"")</f>
        <v/>
      </c>
      <c r="P438" s="259" t="str">
        <f>_xlfn.IFNA(VLOOKUP(B438,'Khr168'!$AE$61:$AH$97,3,FALSE),"")</f>
        <v/>
      </c>
      <c r="Q438" s="259" t="str">
        <f>_xlfn.IFNA(VLOOKUP(B438,ASL!$AG$67:$AJ$97,3,FALSE),"")</f>
        <v/>
      </c>
      <c r="R438" s="259">
        <f>_xlfn.IFNA(VLOOKUP(B438,'99cash'!$AH$60:$AK$98,3,FALSE),"")</f>
        <v>90000</v>
      </c>
      <c r="S438" s="259" t="str">
        <f>_xlfn.IFNA(VLOOKUP(B438,KTL!$AE$71:$AH$98,3,FALSE),"")</f>
        <v/>
      </c>
      <c r="T438" s="259" t="str">
        <f>_xlfn.IFNA(VLOOKUP(B438,SLG!$AE$65:$AH$91,3,FALSE),"")</f>
        <v/>
      </c>
      <c r="U438" s="259">
        <f>_xlfn.IFNA(VLOOKUP(B438,SST!$AE$68:$AH$99,3,FALSE),"")</f>
        <v>30000</v>
      </c>
      <c r="V438" s="259" t="str">
        <f>_xlfn.IFNA(VLOOKUP(B438,'ASY168'!$AG$59:$AJ$92,3,FALSE),"")</f>
        <v/>
      </c>
      <c r="W438" s="260" t="str">
        <f>_xlfn.IFNA(VLOOKUP(B438,HO!$AE$76:$AH$106,3,FALSE),"")</f>
        <v/>
      </c>
    </row>
    <row r="439" spans="2:23" s="46" customFormat="1" ht="41.4" outlineLevel="2">
      <c r="B439" s="250">
        <v>651411105</v>
      </c>
      <c r="C439" s="68" t="s">
        <v>264</v>
      </c>
      <c r="D439" s="64">
        <f t="shared" si="31"/>
        <v>41622600</v>
      </c>
      <c r="E439" s="57" t="str">
        <f>_xlfn.IFNA(VLOOKUP(B439,MPT!$AF$68:$AI$97,3,FALSE),"")</f>
        <v/>
      </c>
      <c r="F439" s="57">
        <f>_xlfn.IFNA(VLOOKUP(B439,CHB!$AF$70:$AI$95,3,FALSE),"")</f>
        <v>2513800</v>
      </c>
      <c r="G439" s="57">
        <f>_xlfn.IFNA(VLOOKUP(B439,SNK!$AF$70:$AI$98,3,FALSE),"")</f>
        <v>4559300</v>
      </c>
      <c r="H439" s="57">
        <f>_xlfn.IFNA(VLOOKUP(B439,STR!$AF$68:$AI$99,3,FALSE),"")</f>
        <v>3498200</v>
      </c>
      <c r="I439" s="57">
        <f>_xlfn.IFNA(VLOOKUP(B439,KPC!$AL$73:$AO$101,3,FALSE),"")</f>
        <v>4468000</v>
      </c>
      <c r="J439" s="57">
        <f>_xlfn.IFNA(VLOOKUP(B439,SNL!$AF$71:$AI$105,3,FALSE),"")</f>
        <v>4593500</v>
      </c>
      <c r="K439" s="57">
        <f>_xlfn.IFNA(VLOOKUP(B439,PTR!$AF$69:$AI$101,3,FALSE),"")</f>
        <v>2033800</v>
      </c>
      <c r="L439" s="57">
        <f>_xlfn.IFNA(VLOOKUP(B439,STG!$AG$75:$AJ$108,3,FALSE),"")</f>
        <v>4534300</v>
      </c>
      <c r="M439" s="57">
        <f>_xlfn.IFNA(VLOOKUP(B439,RTK!$AD$67:$AG$97,3,FALSE),"")</f>
        <v>3914100</v>
      </c>
      <c r="N439" s="57">
        <f>_xlfn.IFNA(VLOOKUP(B439,BKV!$AD$69:$AG$102,3,FALSE),"")</f>
        <v>1221500</v>
      </c>
      <c r="O439" s="57">
        <f>_xlfn.IFNA(VLOOKUP(B439,BLV!$AD$66:$AG$102,3,FALSE),"")</f>
        <v>1577100</v>
      </c>
      <c r="P439" s="57" t="str">
        <f>_xlfn.IFNA(VLOOKUP(B439,'Khr168'!$AE$61:$AH$97,3,FALSE),"")</f>
        <v/>
      </c>
      <c r="Q439" s="57">
        <f>_xlfn.IFNA(VLOOKUP(B439,ASL!$AG$67:$AJ$97,3,FALSE),"")</f>
        <v>2548200</v>
      </c>
      <c r="R439" s="57" t="str">
        <f>_xlfn.IFNA(VLOOKUP(B439,'99cash'!$AH$60:$AK$98,3,FALSE),"")</f>
        <v/>
      </c>
      <c r="S439" s="57">
        <f>_xlfn.IFNA(VLOOKUP(B439,KTL!$AE$71:$AH$98,3,FALSE),"")</f>
        <v>3135200</v>
      </c>
      <c r="T439" s="57">
        <f>_xlfn.IFNA(VLOOKUP(B439,SLG!$AE$65:$AH$91,3,FALSE),"")</f>
        <v>1888800</v>
      </c>
      <c r="U439" s="57">
        <f>_xlfn.IFNA(VLOOKUP(B439,SST!$AE$68:$AH$99,3,FALSE),"")</f>
        <v>1136800</v>
      </c>
      <c r="V439" s="57" t="str">
        <f>_xlfn.IFNA(VLOOKUP(B439,'ASY168'!$AG$59:$AJ$92,3,FALSE),"")</f>
        <v/>
      </c>
      <c r="W439" s="58" t="str">
        <f>_xlfn.IFNA(VLOOKUP(B439,HO!$AE$76:$AH$106,3,FALSE),"")</f>
        <v/>
      </c>
    </row>
    <row r="440" spans="2:23" s="46" customFormat="1" outlineLevel="2">
      <c r="B440" s="250">
        <v>653111101</v>
      </c>
      <c r="C440" s="68" t="s">
        <v>131</v>
      </c>
      <c r="D440" s="64">
        <f t="shared" si="31"/>
        <v>110</v>
      </c>
      <c r="E440" s="259">
        <f>_xlfn.IFNA(VLOOKUP(B440,MPT!$AF$68:$AI$97,3,FALSE),"")</f>
        <v>110</v>
      </c>
      <c r="F440" s="259" t="str">
        <f>_xlfn.IFNA(VLOOKUP(B440,CHB!$AF$70:$AI$95,3,FALSE),"")</f>
        <v/>
      </c>
      <c r="G440" s="259" t="str">
        <f>_xlfn.IFNA(VLOOKUP(B440,SNK!$AF$70:$AI$98,3,FALSE),"")</f>
        <v/>
      </c>
      <c r="H440" s="259" t="str">
        <f>_xlfn.IFNA(VLOOKUP(B440,STR!$AF$68:$AI$99,3,FALSE),"")</f>
        <v/>
      </c>
      <c r="I440" s="259" t="str">
        <f>_xlfn.IFNA(VLOOKUP(B440,KPC!$AL$73:$AO$101,3,FALSE),"")</f>
        <v/>
      </c>
      <c r="J440" s="259" t="str">
        <f>_xlfn.IFNA(VLOOKUP(B440,SNL!$AF$71:$AI$105,3,FALSE),"")</f>
        <v/>
      </c>
      <c r="K440" s="259" t="str">
        <f>_xlfn.IFNA(VLOOKUP(B440,PTR!$AF$69:$AI$101,3,FALSE),"")</f>
        <v/>
      </c>
      <c r="L440" s="259" t="str">
        <f>_xlfn.IFNA(VLOOKUP(B440,STG!$AG$75:$AJ$108,3,FALSE),"")</f>
        <v/>
      </c>
      <c r="M440" s="259" t="str">
        <f>_xlfn.IFNA(VLOOKUP(B440,RTK!$AD$67:$AG$97,3,FALSE),"")</f>
        <v/>
      </c>
      <c r="N440" s="259" t="str">
        <f>_xlfn.IFNA(VLOOKUP(B440,BKV!$AD$69:$AG$102,3,FALSE),"")</f>
        <v/>
      </c>
      <c r="O440" s="259" t="str">
        <f>_xlfn.IFNA(VLOOKUP(B440,BLV!$AD$66:$AG$102,3,FALSE),"")</f>
        <v/>
      </c>
      <c r="P440" s="259" t="str">
        <f>_xlfn.IFNA(VLOOKUP(B440,'Khr168'!$AE$61:$AH$97,3,FALSE),"")</f>
        <v/>
      </c>
      <c r="Q440" s="259" t="str">
        <f>_xlfn.IFNA(VLOOKUP(B440,ASL!$AG$67:$AJ$97,3,FALSE),"")</f>
        <v/>
      </c>
      <c r="R440" s="259" t="str">
        <f>_xlfn.IFNA(VLOOKUP(B440,'99cash'!$AH$60:$AK$98,3,FALSE),"")</f>
        <v/>
      </c>
      <c r="S440" s="259" t="str">
        <f>_xlfn.IFNA(VLOOKUP(B440,KTL!$AE$71:$AH$98,3,FALSE),"")</f>
        <v/>
      </c>
      <c r="T440" s="259" t="str">
        <f>_xlfn.IFNA(VLOOKUP(B440,SLG!$AE$65:$AH$91,3,FALSE),"")</f>
        <v/>
      </c>
      <c r="U440" s="259" t="str">
        <f>_xlfn.IFNA(VLOOKUP(B440,SST!$AE$68:$AH$99,3,FALSE),"")</f>
        <v/>
      </c>
      <c r="V440" s="259" t="str">
        <f>_xlfn.IFNA(VLOOKUP(B440,'ASY168'!$AG$59:$AJ$92,3,FALSE),"")</f>
        <v/>
      </c>
      <c r="W440" s="260" t="str">
        <f>_xlfn.IFNA(VLOOKUP(B440,HO!$AE$76:$AH$106,3,FALSE),"")</f>
        <v/>
      </c>
    </row>
    <row r="441" spans="2:23" s="46" customFormat="1" outlineLevel="2">
      <c r="B441" s="250">
        <v>633211103</v>
      </c>
      <c r="C441" s="68" t="s">
        <v>137</v>
      </c>
      <c r="D441" s="64">
        <f t="shared" si="31"/>
        <v>9073200</v>
      </c>
      <c r="E441" s="57">
        <f>_xlfn.IFNA(VLOOKUP(B441,MPT!$AF$68:$AI$97,3,FALSE),"")</f>
        <v>1000000</v>
      </c>
      <c r="F441" s="57" t="str">
        <f>_xlfn.IFNA(VLOOKUP(B441,CHB!$AF$70:$AI$95,3,FALSE),"")</f>
        <v/>
      </c>
      <c r="G441" s="57">
        <f>_xlfn.IFNA(VLOOKUP(B441,SNK!$AF$70:$AI$98,3,FALSE),"")</f>
        <v>520000</v>
      </c>
      <c r="H441" s="57">
        <f>_xlfn.IFNA(VLOOKUP(B441,STR!$AF$68:$AI$99,3,FALSE),"")</f>
        <v>500000</v>
      </c>
      <c r="I441" s="57">
        <f>_xlfn.IFNA(VLOOKUP(B441,KPC!$AL$73:$AO$101,3,FALSE),"")</f>
        <v>543000</v>
      </c>
      <c r="J441" s="57">
        <f>_xlfn.IFNA(VLOOKUP(B441,SNL!$AF$71:$AI$105,3,FALSE),"")</f>
        <v>200000</v>
      </c>
      <c r="K441" s="57">
        <f>_xlfn.IFNA(VLOOKUP(B441,PTR!$AF$69:$AI$101,3,FALSE),"")</f>
        <v>-400000</v>
      </c>
      <c r="L441" s="57">
        <f>_xlfn.IFNA(VLOOKUP(B441,STG!$AG$75:$AJ$108,3,FALSE),"")</f>
        <v>0</v>
      </c>
      <c r="M441" s="57">
        <f>_xlfn.IFNA(VLOOKUP(B441,RTK!$AD$67:$AG$97,3,FALSE),"")</f>
        <v>400000</v>
      </c>
      <c r="N441" s="57">
        <f>_xlfn.IFNA(VLOOKUP(B441,BKV!$AD$69:$AG$102,3,FALSE),"")</f>
        <v>800000</v>
      </c>
      <c r="O441" s="57">
        <f>_xlfn.IFNA(VLOOKUP(B441,BLV!$AD$66:$AG$102,3,FALSE),"")</f>
        <v>400000</v>
      </c>
      <c r="P441" s="57">
        <f>_xlfn.IFNA(VLOOKUP(B441,'Khr168'!$AE$61:$AH$97,3,FALSE),"")</f>
        <v>400000</v>
      </c>
      <c r="Q441" s="57">
        <f>_xlfn.IFNA(VLOOKUP(B441,ASL!$AG$67:$AJ$97,3,FALSE),"")</f>
        <v>1000000</v>
      </c>
      <c r="R441" s="57">
        <f>_xlfn.IFNA(VLOOKUP(B441,'99cash'!$AH$60:$AK$98,3,FALSE),"")</f>
        <v>600000</v>
      </c>
      <c r="S441" s="57">
        <f>_xlfn.IFNA(VLOOKUP(B441,KTL!$AE$71:$AH$98,3,FALSE),"")</f>
        <v>600000</v>
      </c>
      <c r="T441" s="57">
        <f>_xlfn.IFNA(VLOOKUP(B441,SLG!$AE$65:$AH$91,3,FALSE),"")</f>
        <v>800000</v>
      </c>
      <c r="U441" s="57">
        <f>_xlfn.IFNA(VLOOKUP(B441,SST!$AE$68:$AH$99,3,FALSE),"")</f>
        <v>500000</v>
      </c>
      <c r="V441" s="57">
        <f>_xlfn.IFNA(VLOOKUP(B441,'ASY168'!$AG$59:$AJ$92,3,FALSE),"")</f>
        <v>1210200</v>
      </c>
      <c r="W441" s="58" t="str">
        <f>_xlfn.IFNA(VLOOKUP(B441,HO!$AE$76:$AH$106,3,FALSE),"")</f>
        <v/>
      </c>
    </row>
    <row r="442" spans="2:23" s="46" customFormat="1" outlineLevel="2">
      <c r="B442" s="250">
        <v>633211109</v>
      </c>
      <c r="C442" s="68" t="s">
        <v>169</v>
      </c>
      <c r="D442" s="64">
        <f t="shared" si="31"/>
        <v>0</v>
      </c>
      <c r="E442" s="259" t="str">
        <f>_xlfn.IFNA(VLOOKUP(B442,MPT!$AF$68:$AI$97,3,FALSE),"")</f>
        <v/>
      </c>
      <c r="F442" s="259" t="str">
        <f>_xlfn.IFNA(VLOOKUP(B442,CHB!$AF$70:$AI$95,3,FALSE),"")</f>
        <v/>
      </c>
      <c r="G442" s="259" t="str">
        <f>_xlfn.IFNA(VLOOKUP(B442,SNK!$AF$70:$AI$98,3,FALSE),"")</f>
        <v/>
      </c>
      <c r="H442" s="259" t="str">
        <f>_xlfn.IFNA(VLOOKUP(B442,STR!$AF$68:$AI$99,3,FALSE),"")</f>
        <v/>
      </c>
      <c r="I442" s="259" t="str">
        <f>_xlfn.IFNA(VLOOKUP(B442,KPC!$AL$73:$AO$101,3,FALSE),"")</f>
        <v/>
      </c>
      <c r="J442" s="259" t="str">
        <f>_xlfn.IFNA(VLOOKUP(B442,SNL!$AF$71:$AI$105,3,FALSE),"")</f>
        <v/>
      </c>
      <c r="K442" s="259" t="str">
        <f>_xlfn.IFNA(VLOOKUP(B442,PTR!$AF$69:$AI$101,3,FALSE),"")</f>
        <v/>
      </c>
      <c r="L442" s="259" t="str">
        <f>_xlfn.IFNA(VLOOKUP(B442,STG!$AG$75:$AJ$108,3,FALSE),"")</f>
        <v/>
      </c>
      <c r="M442" s="259" t="str">
        <f>_xlfn.IFNA(VLOOKUP(B442,RTK!$AD$67:$AG$97,3,FALSE),"")</f>
        <v/>
      </c>
      <c r="N442" s="259" t="str">
        <f>_xlfn.IFNA(VLOOKUP(B442,BKV!$AD$69:$AG$102,3,FALSE),"")</f>
        <v/>
      </c>
      <c r="O442" s="259" t="str">
        <f>_xlfn.IFNA(VLOOKUP(B442,BLV!$AD$66:$AG$102,3,FALSE),"")</f>
        <v/>
      </c>
      <c r="P442" s="259" t="str">
        <f>_xlfn.IFNA(VLOOKUP(B442,'Khr168'!$AE$61:$AH$97,3,FALSE),"")</f>
        <v/>
      </c>
      <c r="Q442" s="259" t="str">
        <f>_xlfn.IFNA(VLOOKUP(B442,ASL!$AG$67:$AJ$97,3,FALSE),"")</f>
        <v/>
      </c>
      <c r="R442" s="259" t="str">
        <f>_xlfn.IFNA(VLOOKUP(B442,'99cash'!$AH$60:$AK$98,3,FALSE),"")</f>
        <v/>
      </c>
      <c r="S442" s="259" t="str">
        <f>_xlfn.IFNA(VLOOKUP(B442,KTL!$AE$71:$AH$98,3,FALSE),"")</f>
        <v/>
      </c>
      <c r="T442" s="259" t="str">
        <f>_xlfn.IFNA(VLOOKUP(B442,SLG!$AE$65:$AH$91,3,FALSE),"")</f>
        <v/>
      </c>
      <c r="U442" s="259" t="str">
        <f>_xlfn.IFNA(VLOOKUP(B442,SST!$AE$68:$AH$99,3,FALSE),"")</f>
        <v/>
      </c>
      <c r="V442" s="259" t="str">
        <f>_xlfn.IFNA(VLOOKUP(B442,'ASY168'!$AG$59:$AJ$92,3,FALSE),"")</f>
        <v/>
      </c>
      <c r="W442" s="260" t="str">
        <f>_xlfn.IFNA(VLOOKUP(B442,HO!$AE$76:$AH$106,3,FALSE),"")</f>
        <v/>
      </c>
    </row>
    <row r="443" spans="2:23" s="46" customFormat="1" ht="27.6" outlineLevel="2">
      <c r="B443" s="250">
        <v>633111105</v>
      </c>
      <c r="C443" s="68" t="s">
        <v>170</v>
      </c>
      <c r="D443" s="64">
        <f t="shared" si="31"/>
        <v>238648</v>
      </c>
      <c r="E443" s="57" t="str">
        <f>_xlfn.IFNA(VLOOKUP(B443,MPT!$AF$68:$AI$97,3,FALSE),"")</f>
        <v/>
      </c>
      <c r="F443" s="57" t="str">
        <f>_xlfn.IFNA(VLOOKUP(B443,CHB!$AF$70:$AI$95,3,FALSE),"")</f>
        <v/>
      </c>
      <c r="G443" s="57" t="str">
        <f>_xlfn.IFNA(VLOOKUP(B443,SNK!$AF$70:$AI$98,3,FALSE),"")</f>
        <v/>
      </c>
      <c r="H443" s="57" t="str">
        <f>_xlfn.IFNA(VLOOKUP(B443,STR!$AF$68:$AI$99,3,FALSE),"")</f>
        <v/>
      </c>
      <c r="I443" s="57" t="str">
        <f>_xlfn.IFNA(VLOOKUP(B443,KPC!$AL$73:$AO$101,3,FALSE),"")</f>
        <v/>
      </c>
      <c r="J443" s="57" t="str">
        <f>_xlfn.IFNA(VLOOKUP(B443,SNL!$AF$71:$AI$105,3,FALSE),"")</f>
        <v/>
      </c>
      <c r="K443" s="57" t="str">
        <f>_xlfn.IFNA(VLOOKUP(B443,PTR!$AF$69:$AI$101,3,FALSE),"")</f>
        <v/>
      </c>
      <c r="L443" s="57" t="str">
        <f>_xlfn.IFNA(VLOOKUP(B443,STG!$AG$75:$AJ$108,3,FALSE),"")</f>
        <v/>
      </c>
      <c r="M443" s="57">
        <f>_xlfn.IFNA(VLOOKUP(B443,RTK!$AD$67:$AG$97,3,FALSE),"")</f>
        <v>166000</v>
      </c>
      <c r="N443" s="57" t="str">
        <f>_xlfn.IFNA(VLOOKUP(B443,BKV!$AD$69:$AG$102,3,FALSE),"")</f>
        <v/>
      </c>
      <c r="O443" s="57" t="str">
        <f>_xlfn.IFNA(VLOOKUP(B443,BLV!$AD$66:$AG$102,3,FALSE),"")</f>
        <v/>
      </c>
      <c r="P443" s="57" t="str">
        <f>_xlfn.IFNA(VLOOKUP(B443,'Khr168'!$AE$61:$AH$97,3,FALSE),"")</f>
        <v/>
      </c>
      <c r="Q443" s="57" t="str">
        <f>_xlfn.IFNA(VLOOKUP(B443,ASL!$AG$67:$AJ$97,3,FALSE),"")</f>
        <v/>
      </c>
      <c r="R443" s="57" t="str">
        <f>_xlfn.IFNA(VLOOKUP(B443,'99cash'!$AH$60:$AK$98,3,FALSE),"")</f>
        <v/>
      </c>
      <c r="S443" s="57" t="str">
        <f>_xlfn.IFNA(VLOOKUP(B443,KTL!$AE$71:$AH$98,3,FALSE),"")</f>
        <v/>
      </c>
      <c r="T443" s="57" t="str">
        <f>_xlfn.IFNA(VLOOKUP(B443,SLG!$AE$65:$AH$91,3,FALSE),"")</f>
        <v/>
      </c>
      <c r="U443" s="57" t="str">
        <f>_xlfn.IFNA(VLOOKUP(B443,SST!$AE$68:$AH$99,3,FALSE),"")</f>
        <v/>
      </c>
      <c r="V443" s="57" t="str">
        <f>_xlfn.IFNA(VLOOKUP(B443,'ASY168'!$AG$59:$AJ$92,3,FALSE),"")</f>
        <v/>
      </c>
      <c r="W443" s="58">
        <f>_xlfn.IFNA(VLOOKUP(B443,HO!$AE$76:$AH$106,3,FALSE),"")</f>
        <v>72648</v>
      </c>
    </row>
    <row r="444" spans="2:23" s="46" customFormat="1" outlineLevel="2">
      <c r="B444" s="250">
        <v>633111101</v>
      </c>
      <c r="C444" s="68" t="s">
        <v>177</v>
      </c>
      <c r="D444" s="64">
        <f t="shared" si="31"/>
        <v>125000</v>
      </c>
      <c r="E444" s="259" t="str">
        <f>_xlfn.IFNA(VLOOKUP(B444,MPT!$AF$68:$AI$97,3,FALSE),"")</f>
        <v/>
      </c>
      <c r="F444" s="259" t="str">
        <f>_xlfn.IFNA(VLOOKUP(B444,CHB!$AF$70:$AI$95,3,FALSE),"")</f>
        <v/>
      </c>
      <c r="G444" s="259" t="str">
        <f>_xlfn.IFNA(VLOOKUP(B444,SNK!$AF$70:$AI$98,3,FALSE),"")</f>
        <v/>
      </c>
      <c r="H444" s="259" t="str">
        <f>_xlfn.IFNA(VLOOKUP(B444,STR!$AF$68:$AI$99,3,FALSE),"")</f>
        <v/>
      </c>
      <c r="I444" s="259" t="str">
        <f>_xlfn.IFNA(VLOOKUP(B444,KPC!$AL$73:$AO$101,3,FALSE),"")</f>
        <v/>
      </c>
      <c r="J444" s="259" t="str">
        <f>_xlfn.IFNA(VLOOKUP(B444,SNL!$AF$71:$AI$105,3,FALSE),"")</f>
        <v/>
      </c>
      <c r="K444" s="259" t="str">
        <f>_xlfn.IFNA(VLOOKUP(B444,PTR!$AF$69:$AI$101,3,FALSE),"")</f>
        <v/>
      </c>
      <c r="L444" s="259" t="str">
        <f>_xlfn.IFNA(VLOOKUP(B444,STG!$AG$75:$AJ$108,3,FALSE),"")</f>
        <v/>
      </c>
      <c r="M444" s="259" t="str">
        <f>_xlfn.IFNA(VLOOKUP(B444,RTK!$AD$67:$AG$97,3,FALSE),"")</f>
        <v/>
      </c>
      <c r="N444" s="259" t="str">
        <f>_xlfn.IFNA(VLOOKUP(B444,BKV!$AD$69:$AG$102,3,FALSE),"")</f>
        <v/>
      </c>
      <c r="O444" s="259" t="str">
        <f>_xlfn.IFNA(VLOOKUP(B444,BLV!$AD$66:$AG$102,3,FALSE),"")</f>
        <v/>
      </c>
      <c r="P444" s="259" t="str">
        <f>_xlfn.IFNA(VLOOKUP(B444,'Khr168'!$AE$61:$AH$97,3,FALSE),"")</f>
        <v/>
      </c>
      <c r="Q444" s="259" t="str">
        <f>_xlfn.IFNA(VLOOKUP(B444,ASL!$AG$67:$AJ$97,3,FALSE),"")</f>
        <v/>
      </c>
      <c r="R444" s="259" t="str">
        <f>_xlfn.IFNA(VLOOKUP(B444,'99cash'!$AH$60:$AK$98,3,FALSE),"")</f>
        <v/>
      </c>
      <c r="S444" s="259" t="str">
        <f>_xlfn.IFNA(VLOOKUP(B444,KTL!$AE$71:$AH$98,3,FALSE),"")</f>
        <v/>
      </c>
      <c r="T444" s="259" t="str">
        <f>_xlfn.IFNA(VLOOKUP(B444,SLG!$AE$65:$AH$91,3,FALSE),"")</f>
        <v/>
      </c>
      <c r="U444" s="259" t="str">
        <f>_xlfn.IFNA(VLOOKUP(B444,SST!$AE$68:$AH$99,3,FALSE),"")</f>
        <v/>
      </c>
      <c r="V444" s="259">
        <f>_xlfn.IFNA(VLOOKUP(B444,'ASY168'!$AG$59:$AJ$92,3,FALSE),"")</f>
        <v>125000</v>
      </c>
      <c r="W444" s="260" t="str">
        <f>_xlfn.IFNA(VLOOKUP(B444,HO!$AE$76:$AH$106,3,FALSE),"")</f>
        <v/>
      </c>
    </row>
    <row r="445" spans="2:23" s="46" customFormat="1" outlineLevel="2">
      <c r="B445" s="250">
        <v>633111109</v>
      </c>
      <c r="C445" s="68" t="s">
        <v>153</v>
      </c>
      <c r="D445" s="64">
        <f t="shared" si="31"/>
        <v>0</v>
      </c>
      <c r="E445" s="57" t="str">
        <f>_xlfn.IFNA(VLOOKUP(B445,MPT!$AF$68:$AI$97,3,FALSE),"")</f>
        <v/>
      </c>
      <c r="F445" s="57" t="str">
        <f>_xlfn.IFNA(VLOOKUP(B445,CHB!$AF$70:$AI$95,3,FALSE),"")</f>
        <v/>
      </c>
      <c r="G445" s="57" t="str">
        <f>_xlfn.IFNA(VLOOKUP(B445,SNK!$AF$70:$AI$98,3,FALSE),"")</f>
        <v/>
      </c>
      <c r="H445" s="57" t="str">
        <f>_xlfn.IFNA(VLOOKUP(B445,STR!$AF$68:$AI$99,3,FALSE),"")</f>
        <v/>
      </c>
      <c r="I445" s="57" t="str">
        <f>_xlfn.IFNA(VLOOKUP(B445,KPC!$AL$73:$AO$101,3,FALSE),"")</f>
        <v/>
      </c>
      <c r="J445" s="57" t="str">
        <f>_xlfn.IFNA(VLOOKUP(B445,SNL!$AF$71:$AI$105,3,FALSE),"")</f>
        <v/>
      </c>
      <c r="K445" s="57" t="str">
        <f>_xlfn.IFNA(VLOOKUP(B445,PTR!$AF$69:$AI$101,3,FALSE),"")</f>
        <v/>
      </c>
      <c r="L445" s="57" t="str">
        <f>_xlfn.IFNA(VLOOKUP(B445,STG!$AG$75:$AJ$108,3,FALSE),"")</f>
        <v/>
      </c>
      <c r="M445" s="57" t="str">
        <f>_xlfn.IFNA(VLOOKUP(B445,RTK!$AD$67:$AG$97,3,FALSE),"")</f>
        <v/>
      </c>
      <c r="N445" s="57" t="str">
        <f>_xlfn.IFNA(VLOOKUP(B445,BKV!$AD$69:$AG$102,3,FALSE),"")</f>
        <v/>
      </c>
      <c r="O445" s="57" t="str">
        <f>_xlfn.IFNA(VLOOKUP(B445,BLV!$AD$66:$AG$102,3,FALSE),"")</f>
        <v/>
      </c>
      <c r="P445" s="57" t="str">
        <f>_xlfn.IFNA(VLOOKUP(B445,'Khr168'!$AE$61:$AH$97,3,FALSE),"")</f>
        <v/>
      </c>
      <c r="Q445" s="57" t="str">
        <f>_xlfn.IFNA(VLOOKUP(B445,ASL!$AG$67:$AJ$97,3,FALSE),"")</f>
        <v/>
      </c>
      <c r="R445" s="57" t="str">
        <f>_xlfn.IFNA(VLOOKUP(B445,'99cash'!$AH$60:$AK$98,3,FALSE),"")</f>
        <v/>
      </c>
      <c r="S445" s="57" t="str">
        <f>_xlfn.IFNA(VLOOKUP(B445,KTL!$AE$71:$AH$98,3,FALSE),"")</f>
        <v/>
      </c>
      <c r="T445" s="57" t="str">
        <f>_xlfn.IFNA(VLOOKUP(B445,SLG!$AE$65:$AH$91,3,FALSE),"")</f>
        <v/>
      </c>
      <c r="U445" s="57" t="str">
        <f>_xlfn.IFNA(VLOOKUP(B445,SST!$AE$68:$AH$99,3,FALSE),"")</f>
        <v/>
      </c>
      <c r="V445" s="57" t="str">
        <f>_xlfn.IFNA(VLOOKUP(B445,'ASY168'!$AG$59:$AJ$92,3,FALSE),"")</f>
        <v/>
      </c>
      <c r="W445" s="58" t="str">
        <f>_xlfn.IFNA(VLOOKUP(B445,HO!$AE$76:$AH$106,3,FALSE),"")</f>
        <v/>
      </c>
    </row>
    <row r="446" spans="2:23" s="46" customFormat="1" outlineLevel="2">
      <c r="B446" s="250">
        <v>631111105</v>
      </c>
      <c r="C446" s="68" t="s">
        <v>133</v>
      </c>
      <c r="D446" s="64">
        <f t="shared" si="31"/>
        <v>2515000</v>
      </c>
      <c r="E446" s="259">
        <f>_xlfn.IFNA(VLOOKUP(B446,MPT!$AF$68:$AI$97,3,FALSE),"")</f>
        <v>73000</v>
      </c>
      <c r="F446" s="259">
        <f>_xlfn.IFNA(VLOOKUP(B446,CHB!$AF$70:$AI$95,3,FALSE),"")</f>
        <v>120600</v>
      </c>
      <c r="G446" s="259">
        <f>_xlfn.IFNA(VLOOKUP(B446,SNK!$AF$70:$AI$98,3,FALSE),"")</f>
        <v>123900</v>
      </c>
      <c r="H446" s="259">
        <f>_xlfn.IFNA(VLOOKUP(B446,STR!$AF$68:$AI$99,3,FALSE),"")</f>
        <v>159700</v>
      </c>
      <c r="I446" s="259">
        <f>_xlfn.IFNA(VLOOKUP(B446,KPC!$AL$73:$AO$101,3,FALSE),"")</f>
        <v>180200</v>
      </c>
      <c r="J446" s="259">
        <f>_xlfn.IFNA(VLOOKUP(B446,SNL!$AF$71:$AI$105,3,FALSE),"")</f>
        <v>163700</v>
      </c>
      <c r="K446" s="259">
        <f>_xlfn.IFNA(VLOOKUP(B446,PTR!$AF$69:$AI$101,3,FALSE),"")</f>
        <v>150200</v>
      </c>
      <c r="L446" s="259">
        <f>_xlfn.IFNA(VLOOKUP(B446,STG!$AG$75:$AJ$108,3,FALSE),"")</f>
        <v>231900</v>
      </c>
      <c r="M446" s="259">
        <f>_xlfn.IFNA(VLOOKUP(B446,RTK!$AD$67:$AG$97,3,FALSE),"")</f>
        <v>126400</v>
      </c>
      <c r="N446" s="259">
        <f>_xlfn.IFNA(VLOOKUP(B446,BKV!$AD$69:$AG$102,3,FALSE),"")</f>
        <v>228400</v>
      </c>
      <c r="O446" s="259">
        <f>_xlfn.IFNA(VLOOKUP(B446,BLV!$AD$66:$AG$102,3,FALSE),"")</f>
        <v>151100</v>
      </c>
      <c r="P446" s="259">
        <f>_xlfn.IFNA(VLOOKUP(B446,'Khr168'!$AE$61:$AH$97,3,FALSE),"")</f>
        <v>84700</v>
      </c>
      <c r="Q446" s="259">
        <f>_xlfn.IFNA(VLOOKUP(B446,ASL!$AG$67:$AJ$97,3,FALSE),"")</f>
        <v>175100</v>
      </c>
      <c r="R446" s="259">
        <f>_xlfn.IFNA(VLOOKUP(B446,'99cash'!$AH$60:$AK$98,3,FALSE),"")</f>
        <v>63300</v>
      </c>
      <c r="S446" s="259">
        <f>_xlfn.IFNA(VLOOKUP(B446,KTL!$AE$71:$AH$98,3,FALSE),"")</f>
        <v>123300</v>
      </c>
      <c r="T446" s="259">
        <f>_xlfn.IFNA(VLOOKUP(B446,SLG!$AE$65:$AH$91,3,FALSE),"")</f>
        <v>107000</v>
      </c>
      <c r="U446" s="259">
        <f>_xlfn.IFNA(VLOOKUP(B446,SST!$AE$68:$AH$99,3,FALSE),"")</f>
        <v>194800</v>
      </c>
      <c r="V446" s="259">
        <f>_xlfn.IFNA(VLOOKUP(B446,'ASY168'!$AG$59:$AJ$92,3,FALSE),"")</f>
        <v>57700</v>
      </c>
      <c r="W446" s="260" t="str">
        <f>_xlfn.IFNA(VLOOKUP(B446,HO!$AE$76:$AH$106,3,FALSE),"")</f>
        <v/>
      </c>
    </row>
    <row r="447" spans="2:23" s="46" customFormat="1" outlineLevel="2">
      <c r="B447" s="250">
        <v>631111107</v>
      </c>
      <c r="C447" s="68" t="s">
        <v>152</v>
      </c>
      <c r="D447" s="64">
        <f t="shared" si="31"/>
        <v>720000</v>
      </c>
      <c r="E447" s="57" t="str">
        <f>_xlfn.IFNA(VLOOKUP(B447,MPT!$AF$68:$AI$97,3,FALSE),"")</f>
        <v/>
      </c>
      <c r="F447" s="57">
        <f>_xlfn.IFNA(VLOOKUP(B447,CHB!$AF$70:$AI$95,3,FALSE),"")</f>
        <v>156000</v>
      </c>
      <c r="G447" s="57" t="str">
        <f>_xlfn.IFNA(VLOOKUP(B447,SNK!$AF$70:$AI$98,3,FALSE),"")</f>
        <v/>
      </c>
      <c r="H447" s="57" t="str">
        <f>_xlfn.IFNA(VLOOKUP(B447,STR!$AF$68:$AI$99,3,FALSE),"")</f>
        <v/>
      </c>
      <c r="I447" s="57" t="str">
        <f>_xlfn.IFNA(VLOOKUP(B447,KPC!$AL$73:$AO$101,3,FALSE),"")</f>
        <v/>
      </c>
      <c r="J447" s="57" t="str">
        <f>_xlfn.IFNA(VLOOKUP(B447,SNL!$AF$71:$AI$105,3,FALSE),"")</f>
        <v/>
      </c>
      <c r="K447" s="57">
        <f>_xlfn.IFNA(VLOOKUP(B447,PTR!$AF$69:$AI$101,3,FALSE),"")</f>
        <v>120000</v>
      </c>
      <c r="L447" s="57">
        <f>_xlfn.IFNA(VLOOKUP(B447,STG!$AG$75:$AJ$108,3,FALSE),"")</f>
        <v>84000</v>
      </c>
      <c r="M447" s="57" t="str">
        <f>_xlfn.IFNA(VLOOKUP(B447,RTK!$AD$67:$AG$97,3,FALSE),"")</f>
        <v/>
      </c>
      <c r="N447" s="57">
        <f>_xlfn.IFNA(VLOOKUP(B447,BKV!$AD$69:$AG$102,3,FALSE),"")</f>
        <v>240000</v>
      </c>
      <c r="O447" s="57" t="str">
        <f>_xlfn.IFNA(VLOOKUP(B447,BLV!$AD$66:$AG$102,3,FALSE),"")</f>
        <v/>
      </c>
      <c r="P447" s="57" t="str">
        <f>_xlfn.IFNA(VLOOKUP(B447,'Khr168'!$AE$61:$AH$97,3,FALSE),"")</f>
        <v/>
      </c>
      <c r="Q447" s="57" t="str">
        <f>_xlfn.IFNA(VLOOKUP(B447,ASL!$AG$67:$AJ$97,3,FALSE),"")</f>
        <v/>
      </c>
      <c r="R447" s="57" t="str">
        <f>_xlfn.IFNA(VLOOKUP(B447,'99cash'!$AH$60:$AK$98,3,FALSE),"")</f>
        <v/>
      </c>
      <c r="S447" s="57" t="str">
        <f>_xlfn.IFNA(VLOOKUP(B447,KTL!$AE$71:$AH$98,3,FALSE),"")</f>
        <v/>
      </c>
      <c r="T447" s="57">
        <f>_xlfn.IFNA(VLOOKUP(B447,SLG!$AE$65:$AH$91,3,FALSE),"")</f>
        <v>120000</v>
      </c>
      <c r="U447" s="57" t="str">
        <f>_xlfn.IFNA(VLOOKUP(B447,SST!$AE$68:$AH$99,3,FALSE),"")</f>
        <v/>
      </c>
      <c r="V447" s="57" t="str">
        <f>_xlfn.IFNA(VLOOKUP(B447,'ASY168'!$AG$59:$AJ$92,3,FALSE),"")</f>
        <v/>
      </c>
      <c r="W447" s="58" t="str">
        <f>_xlfn.IFNA(VLOOKUP(B447,HO!$AE$76:$AH$106,3,FALSE),"")</f>
        <v/>
      </c>
    </row>
    <row r="448" spans="2:23" s="46" customFormat="1" outlineLevel="2">
      <c r="B448" s="250">
        <v>631111101</v>
      </c>
      <c r="C448" s="68" t="s">
        <v>121</v>
      </c>
      <c r="D448" s="64">
        <f t="shared" si="31"/>
        <v>154229900</v>
      </c>
      <c r="E448" s="259">
        <f>_xlfn.IFNA(VLOOKUP(B448,MPT!$AF$68:$AI$97,3,FALSE),"")</f>
        <v>4380000</v>
      </c>
      <c r="F448" s="259">
        <f>_xlfn.IFNA(VLOOKUP(B448,CHB!$AF$70:$AI$95,3,FALSE),"")</f>
        <v>7205300</v>
      </c>
      <c r="G448" s="259">
        <f>_xlfn.IFNA(VLOOKUP(B448,SNK!$AF$70:$AI$98,3,FALSE),"")</f>
        <v>7435300</v>
      </c>
      <c r="H448" s="259">
        <f>_xlfn.IFNA(VLOOKUP(B448,STR!$AF$68:$AI$99,3,FALSE),"")</f>
        <v>11580500</v>
      </c>
      <c r="I448" s="259">
        <f>_xlfn.IFNA(VLOOKUP(B448,KPC!$AL$73:$AO$101,3,FALSE),"")</f>
        <v>10890500</v>
      </c>
      <c r="J448" s="259">
        <f>_xlfn.IFNA(VLOOKUP(B448,SNL!$AF$71:$AI$105,3,FALSE),"")</f>
        <v>9923800</v>
      </c>
      <c r="K448" s="259">
        <f>_xlfn.IFNA(VLOOKUP(B448,PTR!$AF$69:$AI$101,3,FALSE),"")</f>
        <v>9595300</v>
      </c>
      <c r="L448" s="259">
        <f>_xlfn.IFNA(VLOOKUP(B448,STG!$AG$75:$AJ$108,3,FALSE),"")</f>
        <v>13913900</v>
      </c>
      <c r="M448" s="259">
        <f>_xlfn.IFNA(VLOOKUP(B448,RTK!$AD$67:$AG$97,3,FALSE),"")</f>
        <v>7588500</v>
      </c>
      <c r="N448" s="259">
        <f>_xlfn.IFNA(VLOOKUP(B448,BKV!$AD$69:$AG$102,3,FALSE),"")</f>
        <v>13701300</v>
      </c>
      <c r="O448" s="259">
        <f>_xlfn.IFNA(VLOOKUP(B448,BLV!$AD$66:$AG$102,3,FALSE),"")</f>
        <v>9261900</v>
      </c>
      <c r="P448" s="259">
        <f>_xlfn.IFNA(VLOOKUP(B448,'Khr168'!$AE$61:$AH$97,3,FALSE),"")</f>
        <v>5080000</v>
      </c>
      <c r="Q448" s="259">
        <f>_xlfn.IFNA(VLOOKUP(B448,ASL!$AG$67:$AJ$97,3,FALSE),"")</f>
        <v>10712800</v>
      </c>
      <c r="R448" s="259">
        <f>_xlfn.IFNA(VLOOKUP(B448,'99cash'!$AH$60:$AK$98,3,FALSE),"")</f>
        <v>3800000</v>
      </c>
      <c r="S448" s="259">
        <f>_xlfn.IFNA(VLOOKUP(B448,KTL!$AE$71:$AH$98,3,FALSE),"")</f>
        <v>7395200</v>
      </c>
      <c r="T448" s="259">
        <f>_xlfn.IFNA(VLOOKUP(B448,SLG!$AE$65:$AH$91,3,FALSE),"")</f>
        <v>6415200</v>
      </c>
      <c r="U448" s="259">
        <f>_xlfn.IFNA(VLOOKUP(B448,SST!$AE$68:$AH$99,3,FALSE),"")</f>
        <v>11890400</v>
      </c>
      <c r="V448" s="259">
        <f>_xlfn.IFNA(VLOOKUP(B448,'ASY168'!$AG$59:$AJ$92,3,FALSE),"")</f>
        <v>3460000</v>
      </c>
      <c r="W448" s="260" t="str">
        <f>_xlfn.IFNA(VLOOKUP(B448,HO!$AE$76:$AH$106,3,FALSE),"")</f>
        <v/>
      </c>
    </row>
    <row r="449" spans="2:23" s="46" customFormat="1" outlineLevel="2">
      <c r="B449" s="250">
        <v>645212103</v>
      </c>
      <c r="C449" s="68" t="s">
        <v>135</v>
      </c>
      <c r="D449" s="64">
        <f t="shared" si="31"/>
        <v>10000</v>
      </c>
      <c r="E449" s="57">
        <f>_xlfn.IFNA(VLOOKUP(B449,MPT!$AF$68:$AI$97,3,FALSE),"")</f>
        <v>10000</v>
      </c>
      <c r="F449" s="57" t="str">
        <f>_xlfn.IFNA(VLOOKUP(B449,CHB!$AF$70:$AI$95,3,FALSE),"")</f>
        <v/>
      </c>
      <c r="G449" s="57" t="str">
        <f>_xlfn.IFNA(VLOOKUP(B449,SNK!$AF$70:$AI$98,3,FALSE),"")</f>
        <v/>
      </c>
      <c r="H449" s="57" t="str">
        <f>_xlfn.IFNA(VLOOKUP(B449,STR!$AF$68:$AI$99,3,FALSE),"")</f>
        <v/>
      </c>
      <c r="I449" s="57" t="str">
        <f>_xlfn.IFNA(VLOOKUP(B449,KPC!$AL$73:$AO$101,3,FALSE),"")</f>
        <v/>
      </c>
      <c r="J449" s="57" t="str">
        <f>_xlfn.IFNA(VLOOKUP(B449,SNL!$AF$71:$AI$105,3,FALSE),"")</f>
        <v/>
      </c>
      <c r="K449" s="57" t="str">
        <f>_xlfn.IFNA(VLOOKUP(B449,PTR!$AF$69:$AI$101,3,FALSE),"")</f>
        <v/>
      </c>
      <c r="L449" s="57" t="str">
        <f>_xlfn.IFNA(VLOOKUP(B449,STG!$AG$75:$AJ$108,3,FALSE),"")</f>
        <v/>
      </c>
      <c r="M449" s="57" t="str">
        <f>_xlfn.IFNA(VLOOKUP(B449,RTK!$AD$67:$AG$97,3,FALSE),"")</f>
        <v/>
      </c>
      <c r="N449" s="57" t="str">
        <f>_xlfn.IFNA(VLOOKUP(B449,BKV!$AD$69:$AG$102,3,FALSE),"")</f>
        <v/>
      </c>
      <c r="O449" s="57" t="str">
        <f>_xlfn.IFNA(VLOOKUP(B449,BLV!$AD$66:$AG$102,3,FALSE),"")</f>
        <v/>
      </c>
      <c r="P449" s="57" t="str">
        <f>_xlfn.IFNA(VLOOKUP(B449,'Khr168'!$AE$61:$AH$97,3,FALSE),"")</f>
        <v/>
      </c>
      <c r="Q449" s="57" t="str">
        <f>_xlfn.IFNA(VLOOKUP(B449,ASL!$AG$67:$AJ$97,3,FALSE),"")</f>
        <v/>
      </c>
      <c r="R449" s="57" t="str">
        <f>_xlfn.IFNA(VLOOKUP(B449,'99cash'!$AH$60:$AK$98,3,FALSE),"")</f>
        <v/>
      </c>
      <c r="S449" s="57" t="str">
        <f>_xlfn.IFNA(VLOOKUP(B449,KTL!$AE$71:$AH$98,3,FALSE),"")</f>
        <v/>
      </c>
      <c r="T449" s="57" t="str">
        <f>_xlfn.IFNA(VLOOKUP(B449,SLG!$AE$65:$AH$91,3,FALSE),"")</f>
        <v/>
      </c>
      <c r="U449" s="57" t="str">
        <f>_xlfn.IFNA(VLOOKUP(B449,SST!$AE$68:$AH$99,3,FALSE),"")</f>
        <v/>
      </c>
      <c r="V449" s="57" t="str">
        <f>_xlfn.IFNA(VLOOKUP(B449,'ASY168'!$AG$59:$AJ$92,3,FALSE),"")</f>
        <v/>
      </c>
      <c r="W449" s="58" t="str">
        <f>_xlfn.IFNA(VLOOKUP(B449,HO!$AE$76:$AH$106,3,FALSE),"")</f>
        <v/>
      </c>
    </row>
    <row r="450" spans="2:23" s="46" customFormat="1" outlineLevel="2">
      <c r="B450" s="250">
        <v>637111101</v>
      </c>
      <c r="C450" s="68" t="s">
        <v>146</v>
      </c>
      <c r="D450" s="64">
        <f t="shared" si="31"/>
        <v>630000</v>
      </c>
      <c r="E450" s="259">
        <f>_xlfn.IFNA(VLOOKUP(B450,MPT!$AF$68:$AI$97,3,FALSE),"")</f>
        <v>60000</v>
      </c>
      <c r="F450" s="259" t="str">
        <f>_xlfn.IFNA(VLOOKUP(B450,CHB!$AF$70:$AI$95,3,FALSE),"")</f>
        <v/>
      </c>
      <c r="G450" s="259">
        <f>_xlfn.IFNA(VLOOKUP(B450,SNK!$AF$70:$AI$98,3,FALSE),"")</f>
        <v>12000</v>
      </c>
      <c r="H450" s="259" t="str">
        <f>_xlfn.IFNA(VLOOKUP(B450,STR!$AF$68:$AI$99,3,FALSE),"")</f>
        <v/>
      </c>
      <c r="I450" s="259">
        <f>_xlfn.IFNA(VLOOKUP(B450,KPC!$AL$73:$AO$101,3,FALSE),"")</f>
        <v>32400</v>
      </c>
      <c r="J450" s="259">
        <f>_xlfn.IFNA(VLOOKUP(B450,SNL!$AF$71:$AI$105,3,FALSE),"")</f>
        <v>28000</v>
      </c>
      <c r="K450" s="259" t="str">
        <f>_xlfn.IFNA(VLOOKUP(B450,PTR!$AF$69:$AI$101,3,FALSE),"")</f>
        <v/>
      </c>
      <c r="L450" s="259">
        <f>_xlfn.IFNA(VLOOKUP(B450,STG!$AG$75:$AJ$108,3,FALSE),"")</f>
        <v>150000</v>
      </c>
      <c r="M450" s="259">
        <f>_xlfn.IFNA(VLOOKUP(B450,RTK!$AD$67:$AG$97,3,FALSE),"")</f>
        <v>65000</v>
      </c>
      <c r="N450" s="259">
        <f>_xlfn.IFNA(VLOOKUP(B450,BKV!$AD$69:$AG$102,3,FALSE),"")</f>
        <v>77000</v>
      </c>
      <c r="O450" s="259">
        <f>_xlfn.IFNA(VLOOKUP(B450,BLV!$AD$66:$AG$102,3,FALSE),"")</f>
        <v>54000</v>
      </c>
      <c r="P450" s="259">
        <f>_xlfn.IFNA(VLOOKUP(B450,'Khr168'!$AE$61:$AH$97,3,FALSE),"")</f>
        <v>21600</v>
      </c>
      <c r="Q450" s="259">
        <f>_xlfn.IFNA(VLOOKUP(B450,ASL!$AG$67:$AJ$97,3,FALSE),"")</f>
        <v>47000</v>
      </c>
      <c r="R450" s="259" t="str">
        <f>_xlfn.IFNA(VLOOKUP(B450,'99cash'!$AH$60:$AK$98,3,FALSE),"")</f>
        <v/>
      </c>
      <c r="S450" s="259">
        <f>_xlfn.IFNA(VLOOKUP(B450,KTL!$AE$71:$AH$98,3,FALSE),"")</f>
        <v>48000</v>
      </c>
      <c r="T450" s="259">
        <f>_xlfn.IFNA(VLOOKUP(B450,SLG!$AE$65:$AH$91,3,FALSE),"")</f>
        <v>22000</v>
      </c>
      <c r="U450" s="259">
        <f>_xlfn.IFNA(VLOOKUP(B450,SST!$AE$68:$AH$99,3,FALSE),"")</f>
        <v>13000</v>
      </c>
      <c r="V450" s="259" t="str">
        <f>_xlfn.IFNA(VLOOKUP(B450,'ASY168'!$AG$59:$AJ$92,3,FALSE),"")</f>
        <v/>
      </c>
      <c r="W450" s="260" t="str">
        <f>_xlfn.IFNA(VLOOKUP(B450,HO!$AE$76:$AH$106,3,FALSE),"")</f>
        <v/>
      </c>
    </row>
    <row r="451" spans="2:23" s="46" customFormat="1" outlineLevel="2">
      <c r="B451" s="250">
        <v>637111102</v>
      </c>
      <c r="C451" s="68" t="s">
        <v>151</v>
      </c>
      <c r="D451" s="64">
        <f t="shared" si="31"/>
        <v>99372</v>
      </c>
      <c r="E451" s="57">
        <f>_xlfn.IFNA(VLOOKUP(B451,MPT!$AF$68:$AI$97,3,FALSE),"")</f>
        <v>15000</v>
      </c>
      <c r="F451" s="57" t="str">
        <f>_xlfn.IFNA(VLOOKUP(B451,CHB!$AF$70:$AI$95,3,FALSE),"")</f>
        <v/>
      </c>
      <c r="G451" s="57" t="str">
        <f>_xlfn.IFNA(VLOOKUP(B451,SNK!$AF$70:$AI$98,3,FALSE),"")</f>
        <v/>
      </c>
      <c r="H451" s="57" t="str">
        <f>_xlfn.IFNA(VLOOKUP(B451,STR!$AF$68:$AI$99,3,FALSE),"")</f>
        <v/>
      </c>
      <c r="I451" s="57" t="str">
        <f>_xlfn.IFNA(VLOOKUP(B451,KPC!$AL$73:$AO$101,3,FALSE),"")</f>
        <v/>
      </c>
      <c r="J451" s="57" t="str">
        <f>_xlfn.IFNA(VLOOKUP(B451,SNL!$AF$71:$AI$105,3,FALSE),"")</f>
        <v/>
      </c>
      <c r="K451" s="57">
        <f>_xlfn.IFNA(VLOOKUP(B451,PTR!$AF$69:$AI$101,3,FALSE),"")</f>
        <v>36300</v>
      </c>
      <c r="L451" s="57">
        <f>_xlfn.IFNA(VLOOKUP(B451,STG!$AG$75:$AJ$108,3,FALSE),"")</f>
        <v>10000</v>
      </c>
      <c r="M451" s="57" t="str">
        <f>_xlfn.IFNA(VLOOKUP(B451,RTK!$AD$67:$AG$97,3,FALSE),"")</f>
        <v/>
      </c>
      <c r="N451" s="57" t="str">
        <f>_xlfn.IFNA(VLOOKUP(B451,BKV!$AD$69:$AG$102,3,FALSE),"")</f>
        <v/>
      </c>
      <c r="O451" s="57">
        <f>_xlfn.IFNA(VLOOKUP(B451,BLV!$AD$66:$AG$102,3,FALSE),"")</f>
        <v>15000</v>
      </c>
      <c r="P451" s="57" t="str">
        <f>_xlfn.IFNA(VLOOKUP(B451,'Khr168'!$AE$61:$AH$97,3,FALSE),"")</f>
        <v/>
      </c>
      <c r="Q451" s="57" t="str">
        <f>_xlfn.IFNA(VLOOKUP(B451,ASL!$AG$67:$AJ$97,3,FALSE),"")</f>
        <v/>
      </c>
      <c r="R451" s="57" t="str">
        <f>_xlfn.IFNA(VLOOKUP(B451,'99cash'!$AH$60:$AK$98,3,FALSE),"")</f>
        <v/>
      </c>
      <c r="S451" s="57" t="str">
        <f>_xlfn.IFNA(VLOOKUP(B451,KTL!$AE$71:$AH$98,3,FALSE),"")</f>
        <v/>
      </c>
      <c r="T451" s="57" t="str">
        <f>_xlfn.IFNA(VLOOKUP(B451,SLG!$AE$65:$AH$91,3,FALSE),"")</f>
        <v/>
      </c>
      <c r="U451" s="57">
        <f>_xlfn.IFNA(VLOOKUP(B451,SST!$AE$68:$AH$99,3,FALSE),"")</f>
        <v>15000</v>
      </c>
      <c r="V451" s="57" t="str">
        <f>_xlfn.IFNA(VLOOKUP(B451,'ASY168'!$AG$59:$AJ$92,3,FALSE),"")</f>
        <v/>
      </c>
      <c r="W451" s="58">
        <f>_xlfn.IFNA(VLOOKUP(B451,HO!$AE$76:$AH$106,3,FALSE),"")</f>
        <v>8072</v>
      </c>
    </row>
    <row r="452" spans="2:23" s="46" customFormat="1" outlineLevel="2">
      <c r="B452" s="250">
        <v>637111103</v>
      </c>
      <c r="C452" s="68" t="s">
        <v>143</v>
      </c>
      <c r="D452" s="64">
        <f t="shared" si="31"/>
        <v>593500</v>
      </c>
      <c r="E452" s="259" t="str">
        <f>_xlfn.IFNA(VLOOKUP(B452,MPT!$AF$68:$AI$97,3,FALSE),"")</f>
        <v/>
      </c>
      <c r="F452" s="259" t="str">
        <f>_xlfn.IFNA(VLOOKUP(B452,CHB!$AF$70:$AI$95,3,FALSE),"")</f>
        <v/>
      </c>
      <c r="G452" s="259">
        <f>_xlfn.IFNA(VLOOKUP(B452,SNK!$AF$70:$AI$98,3,FALSE),"")</f>
        <v>20000</v>
      </c>
      <c r="H452" s="259" t="str">
        <f>_xlfn.IFNA(VLOOKUP(B452,STR!$AF$68:$AI$99,3,FALSE),"")</f>
        <v/>
      </c>
      <c r="I452" s="259" t="str">
        <f>_xlfn.IFNA(VLOOKUP(B452,KPC!$AL$73:$AO$101,3,FALSE),"")</f>
        <v/>
      </c>
      <c r="J452" s="259">
        <f>_xlfn.IFNA(VLOOKUP(B452,SNL!$AF$71:$AI$105,3,FALSE),"")</f>
        <v>7500</v>
      </c>
      <c r="K452" s="259">
        <f>_xlfn.IFNA(VLOOKUP(B452,PTR!$AF$69:$AI$101,3,FALSE),"")</f>
        <v>87500</v>
      </c>
      <c r="L452" s="259">
        <f>_xlfn.IFNA(VLOOKUP(B452,STG!$AG$75:$AJ$108,3,FALSE),"")</f>
        <v>27000</v>
      </c>
      <c r="M452" s="259">
        <f>_xlfn.IFNA(VLOOKUP(B452,RTK!$AD$67:$AG$97,3,FALSE),"")</f>
        <v>44000</v>
      </c>
      <c r="N452" s="259">
        <f>_xlfn.IFNA(VLOOKUP(B452,BKV!$AD$69:$AG$102,3,FALSE),"")</f>
        <v>6500</v>
      </c>
      <c r="O452" s="259">
        <f>_xlfn.IFNA(VLOOKUP(B452,BLV!$AD$66:$AG$102,3,FALSE),"")</f>
        <v>50000</v>
      </c>
      <c r="P452" s="259" t="str">
        <f>_xlfn.IFNA(VLOOKUP(B452,'Khr168'!$AE$61:$AH$97,3,FALSE),"")</f>
        <v/>
      </c>
      <c r="Q452" s="259" t="str">
        <f>_xlfn.IFNA(VLOOKUP(B452,ASL!$AG$67:$AJ$97,3,FALSE),"")</f>
        <v/>
      </c>
      <c r="R452" s="259" t="str">
        <f>_xlfn.IFNA(VLOOKUP(B452,'99cash'!$AH$60:$AK$98,3,FALSE),"")</f>
        <v/>
      </c>
      <c r="S452" s="259" t="str">
        <f>_xlfn.IFNA(VLOOKUP(B452,KTL!$AE$71:$AH$98,3,FALSE),"")</f>
        <v/>
      </c>
      <c r="T452" s="259" t="str">
        <f>_xlfn.IFNA(VLOOKUP(B452,SLG!$AE$65:$AH$91,3,FALSE),"")</f>
        <v/>
      </c>
      <c r="U452" s="259" t="str">
        <f>_xlfn.IFNA(VLOOKUP(B452,SST!$AE$68:$AH$99,3,FALSE),"")</f>
        <v/>
      </c>
      <c r="V452" s="259">
        <f>_xlfn.IFNA(VLOOKUP(B452,'ASY168'!$AG$59:$AJ$92,3,FALSE),"")</f>
        <v>22500</v>
      </c>
      <c r="W452" s="260">
        <f>_xlfn.IFNA(VLOOKUP(B452,HO!$AE$76:$AH$106,3,FALSE),"")</f>
        <v>328500</v>
      </c>
    </row>
    <row r="453" spans="2:23" s="46" customFormat="1" outlineLevel="2">
      <c r="B453" s="250">
        <v>637111106</v>
      </c>
      <c r="C453" s="68" t="s">
        <v>124</v>
      </c>
      <c r="D453" s="64">
        <f t="shared" si="31"/>
        <v>15000</v>
      </c>
      <c r="E453" s="57" t="str">
        <f>_xlfn.IFNA(VLOOKUP(B453,MPT!$AF$68:$AI$97,3,FALSE),"")</f>
        <v/>
      </c>
      <c r="F453" s="57" t="str">
        <f>_xlfn.IFNA(VLOOKUP(B453,CHB!$AF$70:$AI$95,3,FALSE),"")</f>
        <v/>
      </c>
      <c r="G453" s="57" t="str">
        <f>_xlfn.IFNA(VLOOKUP(B453,SNK!$AF$70:$AI$98,3,FALSE),"")</f>
        <v/>
      </c>
      <c r="H453" s="57" t="str">
        <f>_xlfn.IFNA(VLOOKUP(B453,STR!$AF$68:$AI$99,3,FALSE),"")</f>
        <v/>
      </c>
      <c r="I453" s="57">
        <f>_xlfn.IFNA(VLOOKUP(B453,KPC!$AL$73:$AO$101,3,FALSE),"")</f>
        <v>15000</v>
      </c>
      <c r="J453" s="57" t="str">
        <f>_xlfn.IFNA(VLOOKUP(B453,SNL!$AF$71:$AI$105,3,FALSE),"")</f>
        <v/>
      </c>
      <c r="K453" s="57" t="str">
        <f>_xlfn.IFNA(VLOOKUP(B453,PTR!$AF$69:$AI$101,3,FALSE),"")</f>
        <v/>
      </c>
      <c r="L453" s="57" t="str">
        <f>_xlfn.IFNA(VLOOKUP(B453,STG!$AG$75:$AJ$108,3,FALSE),"")</f>
        <v/>
      </c>
      <c r="M453" s="57" t="str">
        <f>_xlfn.IFNA(VLOOKUP(B453,RTK!$AD$67:$AG$97,3,FALSE),"")</f>
        <v/>
      </c>
      <c r="N453" s="57" t="str">
        <f>_xlfn.IFNA(VLOOKUP(B453,BKV!$AD$69:$AG$102,3,FALSE),"")</f>
        <v/>
      </c>
      <c r="O453" s="57" t="str">
        <f>_xlfn.IFNA(VLOOKUP(B453,BLV!$AD$66:$AG$102,3,FALSE),"")</f>
        <v/>
      </c>
      <c r="P453" s="57" t="str">
        <f>_xlfn.IFNA(VLOOKUP(B453,'Khr168'!$AE$61:$AH$97,3,FALSE),"")</f>
        <v/>
      </c>
      <c r="Q453" s="57" t="str">
        <f>_xlfn.IFNA(VLOOKUP(B453,ASL!$AG$67:$AJ$97,3,FALSE),"")</f>
        <v/>
      </c>
      <c r="R453" s="57" t="str">
        <f>_xlfn.IFNA(VLOOKUP(B453,'99cash'!$AH$60:$AK$98,3,FALSE),"")</f>
        <v/>
      </c>
      <c r="S453" s="57" t="str">
        <f>_xlfn.IFNA(VLOOKUP(B453,KTL!$AE$71:$AH$98,3,FALSE),"")</f>
        <v/>
      </c>
      <c r="T453" s="57" t="str">
        <f>_xlfn.IFNA(VLOOKUP(B453,SLG!$AE$65:$AH$91,3,FALSE),"")</f>
        <v/>
      </c>
      <c r="U453" s="57" t="str">
        <f>_xlfn.IFNA(VLOOKUP(B453,SST!$AE$68:$AH$99,3,FALSE),"")</f>
        <v/>
      </c>
      <c r="V453" s="57" t="str">
        <f>_xlfn.IFNA(VLOOKUP(B453,'ASY168'!$AG$59:$AJ$92,3,FALSE),"")</f>
        <v/>
      </c>
      <c r="W453" s="58" t="str">
        <f>_xlfn.IFNA(VLOOKUP(B453,HO!$AE$76:$AH$106,3,FALSE),"")</f>
        <v/>
      </c>
    </row>
    <row r="454" spans="2:23" s="46" customFormat="1" outlineLevel="2">
      <c r="B454" s="250">
        <v>637111104</v>
      </c>
      <c r="C454" s="68" t="s">
        <v>154</v>
      </c>
      <c r="D454" s="64">
        <f t="shared" si="31"/>
        <v>134500</v>
      </c>
      <c r="E454" s="259" t="str">
        <f>_xlfn.IFNA(VLOOKUP(B454,MPT!$AF$68:$AI$97,3,FALSE),"")</f>
        <v/>
      </c>
      <c r="F454" s="259" t="str">
        <f>_xlfn.IFNA(VLOOKUP(B454,CHB!$AF$70:$AI$95,3,FALSE),"")</f>
        <v/>
      </c>
      <c r="G454" s="259">
        <f>_xlfn.IFNA(VLOOKUP(B454,SNK!$AF$70:$AI$98,3,FALSE),"")</f>
        <v>15000</v>
      </c>
      <c r="H454" s="259">
        <f>_xlfn.IFNA(VLOOKUP(B454,STR!$AF$68:$AI$99,3,FALSE),"")</f>
        <v>10000</v>
      </c>
      <c r="I454" s="259">
        <f>_xlfn.IFNA(VLOOKUP(B454,KPC!$AL$73:$AO$101,3,FALSE),"")</f>
        <v>10000</v>
      </c>
      <c r="J454" s="259">
        <f>_xlfn.IFNA(VLOOKUP(B454,SNL!$AF$71:$AI$105,3,FALSE),"")</f>
        <v>4000</v>
      </c>
      <c r="K454" s="259">
        <f>_xlfn.IFNA(VLOOKUP(B454,PTR!$AF$69:$AI$101,3,FALSE),"")</f>
        <v>15000</v>
      </c>
      <c r="L454" s="259">
        <f>_xlfn.IFNA(VLOOKUP(B454,STG!$AG$75:$AJ$108,3,FALSE),"")</f>
        <v>15000</v>
      </c>
      <c r="M454" s="259">
        <f>_xlfn.IFNA(VLOOKUP(B454,RTK!$AD$67:$AG$97,3,FALSE),"")</f>
        <v>15000</v>
      </c>
      <c r="N454" s="259">
        <f>_xlfn.IFNA(VLOOKUP(B454,BKV!$AD$69:$AG$102,3,FALSE),"")</f>
        <v>15000</v>
      </c>
      <c r="O454" s="259" t="str">
        <f>_xlfn.IFNA(VLOOKUP(B454,BLV!$AD$66:$AG$102,3,FALSE),"")</f>
        <v/>
      </c>
      <c r="P454" s="259" t="str">
        <f>_xlfn.IFNA(VLOOKUP(B454,'Khr168'!$AE$61:$AH$97,3,FALSE),"")</f>
        <v/>
      </c>
      <c r="Q454" s="259">
        <f>_xlfn.IFNA(VLOOKUP(B454,ASL!$AG$67:$AJ$97,3,FALSE),"")</f>
        <v>10000</v>
      </c>
      <c r="R454" s="259" t="str">
        <f>_xlfn.IFNA(VLOOKUP(B454,'99cash'!$AH$60:$AK$98,3,FALSE),"")</f>
        <v/>
      </c>
      <c r="S454" s="259">
        <f>_xlfn.IFNA(VLOOKUP(B454,KTL!$AE$71:$AH$98,3,FALSE),"")</f>
        <v>5000</v>
      </c>
      <c r="T454" s="259">
        <f>_xlfn.IFNA(VLOOKUP(B454,SLG!$AE$65:$AH$91,3,FALSE),"")</f>
        <v>12500</v>
      </c>
      <c r="U454" s="259" t="str">
        <f>_xlfn.IFNA(VLOOKUP(B454,SST!$AE$68:$AH$99,3,FALSE),"")</f>
        <v/>
      </c>
      <c r="V454" s="259" t="str">
        <f>_xlfn.IFNA(VLOOKUP(B454,'ASY168'!$AG$59:$AJ$92,3,FALSE),"")</f>
        <v/>
      </c>
      <c r="W454" s="260">
        <f>_xlfn.IFNA(VLOOKUP(B454,HO!$AE$76:$AH$106,3,FALSE),"")</f>
        <v>8000</v>
      </c>
    </row>
    <row r="455" spans="2:23" s="46" customFormat="1" outlineLevel="2">
      <c r="B455" s="250">
        <v>636111103</v>
      </c>
      <c r="C455" s="68" t="s">
        <v>108</v>
      </c>
      <c r="D455" s="64">
        <f t="shared" si="31"/>
        <v>5106700</v>
      </c>
      <c r="E455" s="57" t="str">
        <f>_xlfn.IFNA(VLOOKUP(B455,MPT!$AF$68:$AI$97,3,FALSE),"")</f>
        <v/>
      </c>
      <c r="F455" s="57" t="str">
        <f>_xlfn.IFNA(VLOOKUP(B455,CHB!$AF$70:$AI$95,3,FALSE),"")</f>
        <v/>
      </c>
      <c r="G455" s="57" t="str">
        <f>_xlfn.IFNA(VLOOKUP(B455,SNK!$AF$70:$AI$98,3,FALSE),"")</f>
        <v/>
      </c>
      <c r="H455" s="57" t="str">
        <f>_xlfn.IFNA(VLOOKUP(B455,STR!$AF$68:$AI$99,3,FALSE),"")</f>
        <v/>
      </c>
      <c r="I455" s="57" t="str">
        <f>_xlfn.IFNA(VLOOKUP(B455,KPC!$AL$73:$AO$101,3,FALSE),"")</f>
        <v/>
      </c>
      <c r="J455" s="57" t="str">
        <f>_xlfn.IFNA(VLOOKUP(B455,SNL!$AF$71:$AI$105,3,FALSE),"")</f>
        <v/>
      </c>
      <c r="K455" s="57" t="str">
        <f>_xlfn.IFNA(VLOOKUP(B455,PTR!$AF$69:$AI$101,3,FALSE),"")</f>
        <v/>
      </c>
      <c r="L455" s="57" t="str">
        <f>_xlfn.IFNA(VLOOKUP(B455,STG!$AG$75:$AJ$108,3,FALSE),"")</f>
        <v/>
      </c>
      <c r="M455" s="57" t="str">
        <f>_xlfn.IFNA(VLOOKUP(B455,RTK!$AD$67:$AG$97,3,FALSE),"")</f>
        <v/>
      </c>
      <c r="N455" s="57" t="str">
        <f>_xlfn.IFNA(VLOOKUP(B455,BKV!$AD$69:$AG$102,3,FALSE),"")</f>
        <v/>
      </c>
      <c r="O455" s="57" t="str">
        <f>_xlfn.IFNA(VLOOKUP(B455,BLV!$AD$66:$AG$102,3,FALSE),"")</f>
        <v/>
      </c>
      <c r="P455" s="57" t="str">
        <f>_xlfn.IFNA(VLOOKUP(B455,'Khr168'!$AE$61:$AH$97,3,FALSE),"")</f>
        <v/>
      </c>
      <c r="Q455" s="57" t="str">
        <f>_xlfn.IFNA(VLOOKUP(B455,ASL!$AG$67:$AJ$97,3,FALSE),"")</f>
        <v/>
      </c>
      <c r="R455" s="57" t="str">
        <f>_xlfn.IFNA(VLOOKUP(B455,'99cash'!$AH$60:$AK$98,3,FALSE),"")</f>
        <v/>
      </c>
      <c r="S455" s="57" t="str">
        <f>_xlfn.IFNA(VLOOKUP(B455,KTL!$AE$71:$AH$98,3,FALSE),"")</f>
        <v/>
      </c>
      <c r="T455" s="57" t="str">
        <f>_xlfn.IFNA(VLOOKUP(B455,SLG!$AE$65:$AH$91,3,FALSE),"")</f>
        <v/>
      </c>
      <c r="U455" s="57" t="str">
        <f>_xlfn.IFNA(VLOOKUP(B455,SST!$AE$68:$AH$99,3,FALSE),"")</f>
        <v/>
      </c>
      <c r="V455" s="57" t="str">
        <f>_xlfn.IFNA(VLOOKUP(B455,'ASY168'!$AG$59:$AJ$92,3,FALSE),"")</f>
        <v/>
      </c>
      <c r="W455" s="58">
        <f>_xlfn.IFNA(VLOOKUP(B455,HO!$AE$76:$AH$106,3,FALSE),"")</f>
        <v>5106700</v>
      </c>
    </row>
    <row r="456" spans="2:23" s="46" customFormat="1" outlineLevel="2">
      <c r="B456" s="250">
        <v>636111104</v>
      </c>
      <c r="C456" s="68" t="s">
        <v>107</v>
      </c>
      <c r="D456" s="64">
        <f t="shared" si="31"/>
        <v>4141900</v>
      </c>
      <c r="E456" s="259" t="str">
        <f>_xlfn.IFNA(VLOOKUP(B456,MPT!$AF$68:$AI$97,3,FALSE),"")</f>
        <v/>
      </c>
      <c r="F456" s="259" t="str">
        <f>_xlfn.IFNA(VLOOKUP(B456,CHB!$AF$70:$AI$95,3,FALSE),"")</f>
        <v/>
      </c>
      <c r="G456" s="259" t="str">
        <f>_xlfn.IFNA(VLOOKUP(B456,SNK!$AF$70:$AI$98,3,FALSE),"")</f>
        <v/>
      </c>
      <c r="H456" s="259" t="str">
        <f>_xlfn.IFNA(VLOOKUP(B456,STR!$AF$68:$AI$99,3,FALSE),"")</f>
        <v/>
      </c>
      <c r="I456" s="259" t="str">
        <f>_xlfn.IFNA(VLOOKUP(B456,KPC!$AL$73:$AO$101,3,FALSE),"")</f>
        <v/>
      </c>
      <c r="J456" s="259" t="str">
        <f>_xlfn.IFNA(VLOOKUP(B456,SNL!$AF$71:$AI$105,3,FALSE),"")</f>
        <v/>
      </c>
      <c r="K456" s="259" t="str">
        <f>_xlfn.IFNA(VLOOKUP(B456,PTR!$AF$69:$AI$101,3,FALSE),"")</f>
        <v/>
      </c>
      <c r="L456" s="259" t="str">
        <f>_xlfn.IFNA(VLOOKUP(B456,STG!$AG$75:$AJ$108,3,FALSE),"")</f>
        <v/>
      </c>
      <c r="M456" s="259" t="str">
        <f>_xlfn.IFNA(VLOOKUP(B456,RTK!$AD$67:$AG$97,3,FALSE),"")</f>
        <v/>
      </c>
      <c r="N456" s="259" t="str">
        <f>_xlfn.IFNA(VLOOKUP(B456,BKV!$AD$69:$AG$102,3,FALSE),"")</f>
        <v/>
      </c>
      <c r="O456" s="259" t="str">
        <f>_xlfn.IFNA(VLOOKUP(B456,BLV!$AD$66:$AG$102,3,FALSE),"")</f>
        <v/>
      </c>
      <c r="P456" s="259" t="str">
        <f>_xlfn.IFNA(VLOOKUP(B456,'Khr168'!$AE$61:$AH$97,3,FALSE),"")</f>
        <v/>
      </c>
      <c r="Q456" s="259" t="str">
        <f>_xlfn.IFNA(VLOOKUP(B456,ASL!$AG$67:$AJ$97,3,FALSE),"")</f>
        <v/>
      </c>
      <c r="R456" s="259" t="str">
        <f>_xlfn.IFNA(VLOOKUP(B456,'99cash'!$AH$60:$AK$98,3,FALSE),"")</f>
        <v/>
      </c>
      <c r="S456" s="259" t="str">
        <f>_xlfn.IFNA(VLOOKUP(B456,KTL!$AE$71:$AH$98,3,FALSE),"")</f>
        <v/>
      </c>
      <c r="T456" s="259" t="str">
        <f>_xlfn.IFNA(VLOOKUP(B456,SLG!$AE$65:$AH$91,3,FALSE),"")</f>
        <v/>
      </c>
      <c r="U456" s="259" t="str">
        <f>_xlfn.IFNA(VLOOKUP(B456,SST!$AE$68:$AH$99,3,FALSE),"")</f>
        <v/>
      </c>
      <c r="V456" s="259" t="str">
        <f>_xlfn.IFNA(VLOOKUP(B456,'ASY168'!$AG$59:$AJ$92,3,FALSE),"")</f>
        <v/>
      </c>
      <c r="W456" s="260">
        <f>_xlfn.IFNA(VLOOKUP(B456,HO!$AE$76:$AH$106,3,FALSE),"")</f>
        <v>4141900</v>
      </c>
    </row>
    <row r="457" spans="2:23" s="46" customFormat="1" outlineLevel="2">
      <c r="B457" s="250">
        <v>633311103</v>
      </c>
      <c r="C457" s="68" t="s">
        <v>104</v>
      </c>
      <c r="D457" s="64">
        <f t="shared" si="31"/>
        <v>127000</v>
      </c>
      <c r="E457" s="57" t="str">
        <f>_xlfn.IFNA(VLOOKUP(B457,MPT!$AF$68:$AI$97,3,FALSE),"")</f>
        <v/>
      </c>
      <c r="F457" s="57">
        <f>_xlfn.IFNA(VLOOKUP(B457,CHB!$AF$70:$AI$95,3,FALSE),"")</f>
        <v>12500</v>
      </c>
      <c r="G457" s="57">
        <f>_xlfn.IFNA(VLOOKUP(B457,SNK!$AF$70:$AI$98,3,FALSE),"")</f>
        <v>6000</v>
      </c>
      <c r="H457" s="57" t="str">
        <f>_xlfn.IFNA(VLOOKUP(B457,STR!$AF$68:$AI$99,3,FALSE),"")</f>
        <v/>
      </c>
      <c r="I457" s="57" t="str">
        <f>_xlfn.IFNA(VLOOKUP(B457,KPC!$AL$73:$AO$101,3,FALSE),"")</f>
        <v/>
      </c>
      <c r="J457" s="57" t="str">
        <f>_xlfn.IFNA(VLOOKUP(B457,SNL!$AF$71:$AI$105,3,FALSE),"")</f>
        <v/>
      </c>
      <c r="K457" s="57">
        <f>_xlfn.IFNA(VLOOKUP(B457,PTR!$AF$69:$AI$101,3,FALSE),"")</f>
        <v>9000</v>
      </c>
      <c r="L457" s="57">
        <f>_xlfn.IFNA(VLOOKUP(B457,STG!$AG$75:$AJ$108,3,FALSE),"")</f>
        <v>4000</v>
      </c>
      <c r="M457" s="57">
        <f>_xlfn.IFNA(VLOOKUP(B457,RTK!$AD$67:$AG$97,3,FALSE),"")</f>
        <v>2500</v>
      </c>
      <c r="N457" s="57">
        <f>_xlfn.IFNA(VLOOKUP(B457,BKV!$AD$69:$AG$102,3,FALSE),"")</f>
        <v>15000</v>
      </c>
      <c r="O457" s="57" t="str">
        <f>_xlfn.IFNA(VLOOKUP(B457,BLV!$AD$66:$AG$102,3,FALSE),"")</f>
        <v/>
      </c>
      <c r="P457" s="57" t="str">
        <f>_xlfn.IFNA(VLOOKUP(B457,'Khr168'!$AE$61:$AH$97,3,FALSE),"")</f>
        <v/>
      </c>
      <c r="Q457" s="57" t="str">
        <f>_xlfn.IFNA(VLOOKUP(B457,ASL!$AG$67:$AJ$97,3,FALSE),"")</f>
        <v/>
      </c>
      <c r="R457" s="57" t="str">
        <f>_xlfn.IFNA(VLOOKUP(B457,'99cash'!$AH$60:$AK$98,3,FALSE),"")</f>
        <v/>
      </c>
      <c r="S457" s="57" t="str">
        <f>_xlfn.IFNA(VLOOKUP(B457,KTL!$AE$71:$AH$98,3,FALSE),"")</f>
        <v/>
      </c>
      <c r="T457" s="57" t="str">
        <f>_xlfn.IFNA(VLOOKUP(B457,SLG!$AE$65:$AH$91,3,FALSE),"")</f>
        <v/>
      </c>
      <c r="U457" s="57" t="str">
        <f>_xlfn.IFNA(VLOOKUP(B457,SST!$AE$68:$AH$99,3,FALSE),"")</f>
        <v/>
      </c>
      <c r="V457" s="57" t="str">
        <f>_xlfn.IFNA(VLOOKUP(B457,'ASY168'!$AG$59:$AJ$92,3,FALSE),"")</f>
        <v/>
      </c>
      <c r="W457" s="58">
        <f>_xlfn.IFNA(VLOOKUP(B457,HO!$AE$76:$AH$106,3,FALSE),"")</f>
        <v>78000</v>
      </c>
    </row>
    <row r="458" spans="2:23" s="46" customFormat="1" outlineLevel="2">
      <c r="B458" s="250">
        <v>633311101</v>
      </c>
      <c r="C458" s="68" t="s">
        <v>123</v>
      </c>
      <c r="D458" s="64">
        <f t="shared" si="31"/>
        <v>590500</v>
      </c>
      <c r="E458" s="259">
        <f>_xlfn.IFNA(VLOOKUP(B458,MPT!$AF$68:$AI$97,3,FALSE),"")</f>
        <v>14900</v>
      </c>
      <c r="F458" s="259" t="str">
        <f>_xlfn.IFNA(VLOOKUP(B458,CHB!$AF$70:$AI$95,3,FALSE),"")</f>
        <v/>
      </c>
      <c r="G458" s="259">
        <f>_xlfn.IFNA(VLOOKUP(B458,SNK!$AF$70:$AI$98,3,FALSE),"")</f>
        <v>55500</v>
      </c>
      <c r="H458" s="259">
        <f>_xlfn.IFNA(VLOOKUP(B458,STR!$AF$68:$AI$99,3,FALSE),"")</f>
        <v>93800</v>
      </c>
      <c r="I458" s="259" t="str">
        <f>_xlfn.IFNA(VLOOKUP(B458,KPC!$AL$73:$AO$101,3,FALSE),"")</f>
        <v/>
      </c>
      <c r="J458" s="259" t="str">
        <f>_xlfn.IFNA(VLOOKUP(B458,SNL!$AF$71:$AI$105,3,FALSE),"")</f>
        <v/>
      </c>
      <c r="K458" s="259" t="str">
        <f>_xlfn.IFNA(VLOOKUP(B458,PTR!$AF$69:$AI$101,3,FALSE),"")</f>
        <v/>
      </c>
      <c r="L458" s="259">
        <f>_xlfn.IFNA(VLOOKUP(B458,STG!$AG$75:$AJ$108,3,FALSE),"")</f>
        <v>0</v>
      </c>
      <c r="M458" s="259" t="str">
        <f>_xlfn.IFNA(VLOOKUP(B458,RTK!$AD$67:$AG$97,3,FALSE),"")</f>
        <v/>
      </c>
      <c r="N458" s="259">
        <f>_xlfn.IFNA(VLOOKUP(B458,BKV!$AD$69:$AG$102,3,FALSE),"")</f>
        <v>39700</v>
      </c>
      <c r="O458" s="259">
        <f>_xlfn.IFNA(VLOOKUP(B458,BLV!$AD$66:$AG$102,3,FALSE),"")</f>
        <v>22500</v>
      </c>
      <c r="P458" s="259">
        <f>_xlfn.IFNA(VLOOKUP(B458,'Khr168'!$AE$61:$AH$97,3,FALSE),"")</f>
        <v>68900</v>
      </c>
      <c r="Q458" s="259">
        <f>_xlfn.IFNA(VLOOKUP(B458,ASL!$AG$67:$AJ$97,3,FALSE),"")</f>
        <v>77500</v>
      </c>
      <c r="R458" s="259">
        <f>_xlfn.IFNA(VLOOKUP(B458,'99cash'!$AH$60:$AK$98,3,FALSE),"")</f>
        <v>89600</v>
      </c>
      <c r="S458" s="259">
        <f>_xlfn.IFNA(VLOOKUP(B458,KTL!$AE$71:$AH$98,3,FALSE),"")</f>
        <v>11500</v>
      </c>
      <c r="T458" s="259" t="str">
        <f>_xlfn.IFNA(VLOOKUP(B458,SLG!$AE$65:$AH$91,3,FALSE),"")</f>
        <v/>
      </c>
      <c r="U458" s="259">
        <f>_xlfn.IFNA(VLOOKUP(B458,SST!$AE$68:$AH$99,3,FALSE),"")</f>
        <v>17800</v>
      </c>
      <c r="V458" s="259">
        <f>_xlfn.IFNA(VLOOKUP(B458,'ASY168'!$AG$59:$AJ$92,3,FALSE),"")</f>
        <v>98800</v>
      </c>
      <c r="W458" s="260" t="str">
        <f>_xlfn.IFNA(VLOOKUP(B458,HO!$AE$76:$AH$106,3,FALSE),"")</f>
        <v/>
      </c>
    </row>
    <row r="459" spans="2:23" s="46" customFormat="1" outlineLevel="2">
      <c r="B459" s="250">
        <v>633311104</v>
      </c>
      <c r="C459" s="68" t="s">
        <v>144</v>
      </c>
      <c r="D459" s="64">
        <f t="shared" si="31"/>
        <v>55085</v>
      </c>
      <c r="E459" s="57" t="str">
        <f>_xlfn.IFNA(VLOOKUP(B459,MPT!$AF$68:$AI$97,3,FALSE),"")</f>
        <v/>
      </c>
      <c r="F459" s="57" t="str">
        <f>_xlfn.IFNA(VLOOKUP(B459,CHB!$AF$70:$AI$95,3,FALSE),"")</f>
        <v/>
      </c>
      <c r="G459" s="57" t="str">
        <f>_xlfn.IFNA(VLOOKUP(B459,SNK!$AF$70:$AI$98,3,FALSE),"")</f>
        <v/>
      </c>
      <c r="H459" s="57" t="str">
        <f>_xlfn.IFNA(VLOOKUP(B459,STR!$AF$68:$AI$99,3,FALSE),"")</f>
        <v/>
      </c>
      <c r="I459" s="57" t="str">
        <f>_xlfn.IFNA(VLOOKUP(B459,KPC!$AL$73:$AO$101,3,FALSE),"")</f>
        <v/>
      </c>
      <c r="J459" s="57" t="str">
        <f>_xlfn.IFNA(VLOOKUP(B459,SNL!$AF$71:$AI$105,3,FALSE),"")</f>
        <v/>
      </c>
      <c r="K459" s="57" t="str">
        <f>_xlfn.IFNA(VLOOKUP(B459,PTR!$AF$69:$AI$101,3,FALSE),"")</f>
        <v/>
      </c>
      <c r="L459" s="57" t="str">
        <f>_xlfn.IFNA(VLOOKUP(B459,STG!$AG$75:$AJ$108,3,FALSE),"")</f>
        <v/>
      </c>
      <c r="M459" s="57" t="str">
        <f>_xlfn.IFNA(VLOOKUP(B459,RTK!$AD$67:$AG$97,3,FALSE),"")</f>
        <v/>
      </c>
      <c r="N459" s="57">
        <f>_xlfn.IFNA(VLOOKUP(B459,BKV!$AD$69:$AG$102,3,FALSE),"")</f>
        <v>30000</v>
      </c>
      <c r="O459" s="57" t="str">
        <f>_xlfn.IFNA(VLOOKUP(B459,BLV!$AD$66:$AG$102,3,FALSE),"")</f>
        <v/>
      </c>
      <c r="P459" s="57" t="str">
        <f>_xlfn.IFNA(VLOOKUP(B459,'Khr168'!$AE$61:$AH$97,3,FALSE),"")</f>
        <v/>
      </c>
      <c r="Q459" s="57" t="str">
        <f>_xlfn.IFNA(VLOOKUP(B459,ASL!$AG$67:$AJ$97,3,FALSE),"")</f>
        <v/>
      </c>
      <c r="R459" s="57" t="str">
        <f>_xlfn.IFNA(VLOOKUP(B459,'99cash'!$AH$60:$AK$98,3,FALSE),"")</f>
        <v/>
      </c>
      <c r="S459" s="57">
        <f>_xlfn.IFNA(VLOOKUP(B459,KTL!$AE$71:$AH$98,3,FALSE),"")</f>
        <v>15000</v>
      </c>
      <c r="T459" s="57" t="str">
        <f>_xlfn.IFNA(VLOOKUP(B459,SLG!$AE$65:$AH$91,3,FALSE),"")</f>
        <v/>
      </c>
      <c r="U459" s="57" t="str">
        <f>_xlfn.IFNA(VLOOKUP(B459,SST!$AE$68:$AH$99,3,FALSE),"")</f>
        <v/>
      </c>
      <c r="V459" s="57">
        <f>_xlfn.IFNA(VLOOKUP(B459,'ASY168'!$AG$59:$AJ$92,3,FALSE),"")</f>
        <v>10085</v>
      </c>
      <c r="W459" s="58" t="str">
        <f>_xlfn.IFNA(VLOOKUP(B459,HO!$AE$76:$AH$106,3,FALSE),"")</f>
        <v/>
      </c>
    </row>
    <row r="460" spans="2:23" s="46" customFormat="1" outlineLevel="2">
      <c r="B460" s="250">
        <v>633311102</v>
      </c>
      <c r="C460" s="68" t="s">
        <v>125</v>
      </c>
      <c r="D460" s="64">
        <f t="shared" si="31"/>
        <v>157300</v>
      </c>
      <c r="E460" s="259">
        <f>_xlfn.IFNA(VLOOKUP(B460,MPT!$AF$68:$AI$97,3,FALSE),"")</f>
        <v>2900</v>
      </c>
      <c r="F460" s="259" t="str">
        <f>_xlfn.IFNA(VLOOKUP(B460,CHB!$AF$70:$AI$95,3,FALSE),"")</f>
        <v/>
      </c>
      <c r="G460" s="259">
        <f>_xlfn.IFNA(VLOOKUP(B460,SNK!$AF$70:$AI$98,3,FALSE),"")</f>
        <v>24000</v>
      </c>
      <c r="H460" s="259">
        <f>_xlfn.IFNA(VLOOKUP(B460,STR!$AF$68:$AI$99,3,FALSE),"")</f>
        <v>39900</v>
      </c>
      <c r="I460" s="259" t="str">
        <f>_xlfn.IFNA(VLOOKUP(B460,KPC!$AL$73:$AO$101,3,FALSE),"")</f>
        <v/>
      </c>
      <c r="J460" s="259" t="str">
        <f>_xlfn.IFNA(VLOOKUP(B460,SNL!$AF$71:$AI$105,3,FALSE),"")</f>
        <v/>
      </c>
      <c r="K460" s="259" t="str">
        <f>_xlfn.IFNA(VLOOKUP(B460,PTR!$AF$69:$AI$101,3,FALSE),"")</f>
        <v/>
      </c>
      <c r="L460" s="259">
        <f>_xlfn.IFNA(VLOOKUP(B460,STG!$AG$75:$AJ$108,3,FALSE),"")</f>
        <v>0</v>
      </c>
      <c r="M460" s="259" t="str">
        <f>_xlfn.IFNA(VLOOKUP(B460,RTK!$AD$67:$AG$97,3,FALSE),"")</f>
        <v/>
      </c>
      <c r="N460" s="259">
        <f>_xlfn.IFNA(VLOOKUP(B460,BKV!$AD$69:$AG$102,3,FALSE),"")</f>
        <v>5000</v>
      </c>
      <c r="O460" s="259" t="str">
        <f>_xlfn.IFNA(VLOOKUP(B460,BLV!$AD$66:$AG$102,3,FALSE),"")</f>
        <v/>
      </c>
      <c r="P460" s="259">
        <f>_xlfn.IFNA(VLOOKUP(B460,'Khr168'!$AE$61:$AH$97,3,FALSE),"")</f>
        <v>14900</v>
      </c>
      <c r="Q460" s="259" t="str">
        <f>_xlfn.IFNA(VLOOKUP(B460,ASL!$AG$67:$AJ$97,3,FALSE),"")</f>
        <v/>
      </c>
      <c r="R460" s="259">
        <f>_xlfn.IFNA(VLOOKUP(B460,'99cash'!$AH$60:$AK$98,3,FALSE),"")</f>
        <v>55000</v>
      </c>
      <c r="S460" s="259">
        <f>_xlfn.IFNA(VLOOKUP(B460,KTL!$AE$71:$AH$98,3,FALSE),"")</f>
        <v>5400</v>
      </c>
      <c r="T460" s="259" t="str">
        <f>_xlfn.IFNA(VLOOKUP(B460,SLG!$AE$65:$AH$91,3,FALSE),"")</f>
        <v/>
      </c>
      <c r="U460" s="259">
        <f>_xlfn.IFNA(VLOOKUP(B460,SST!$AE$68:$AH$99,3,FALSE),"")</f>
        <v>10200</v>
      </c>
      <c r="V460" s="259" t="str">
        <f>_xlfn.IFNA(VLOOKUP(B460,'ASY168'!$AG$59:$AJ$92,3,FALSE),"")</f>
        <v/>
      </c>
      <c r="W460" s="260" t="str">
        <f>_xlfn.IFNA(VLOOKUP(B460,HO!$AE$76:$AH$106,3,FALSE),"")</f>
        <v/>
      </c>
    </row>
    <row r="461" spans="2:23" s="46" customFormat="1" outlineLevel="2">
      <c r="B461" s="250">
        <v>661211102</v>
      </c>
      <c r="C461" s="68" t="s">
        <v>261</v>
      </c>
      <c r="D461" s="64">
        <f t="shared" si="31"/>
        <v>143000</v>
      </c>
      <c r="E461" s="57" t="str">
        <f>_xlfn.IFNA(VLOOKUP(B461,MPT!$AF$68:$AI$97,3,FALSE),"")</f>
        <v/>
      </c>
      <c r="F461" s="57" t="str">
        <f>_xlfn.IFNA(VLOOKUP(B461,CHB!$AF$70:$AI$95,3,FALSE),"")</f>
        <v/>
      </c>
      <c r="G461" s="57" t="str">
        <f>_xlfn.IFNA(VLOOKUP(B461,SNK!$AF$70:$AI$98,3,FALSE),"")</f>
        <v/>
      </c>
      <c r="H461" s="57" t="str">
        <f>_xlfn.IFNA(VLOOKUP(B461,STR!$AF$68:$AI$99,3,FALSE),"")</f>
        <v/>
      </c>
      <c r="I461" s="57" t="str">
        <f>_xlfn.IFNA(VLOOKUP(B461,KPC!$AL$73:$AO$101,3,FALSE),"")</f>
        <v/>
      </c>
      <c r="J461" s="57" t="str">
        <f>_xlfn.IFNA(VLOOKUP(B461,SNL!$AF$71:$AI$105,3,FALSE),"")</f>
        <v/>
      </c>
      <c r="K461" s="57" t="str">
        <f>_xlfn.IFNA(VLOOKUP(B461,PTR!$AF$69:$AI$101,3,FALSE),"")</f>
        <v/>
      </c>
      <c r="L461" s="57" t="str">
        <f>_xlfn.IFNA(VLOOKUP(B461,STG!$AG$75:$AJ$108,3,FALSE),"")</f>
        <v/>
      </c>
      <c r="M461" s="57" t="str">
        <f>_xlfn.IFNA(VLOOKUP(B461,RTK!$AD$67:$AG$97,3,FALSE),"")</f>
        <v/>
      </c>
      <c r="N461" s="57" t="str">
        <f>_xlfn.IFNA(VLOOKUP(B461,BKV!$AD$69:$AG$102,3,FALSE),"")</f>
        <v/>
      </c>
      <c r="O461" s="57" t="str">
        <f>_xlfn.IFNA(VLOOKUP(B461,BLV!$AD$66:$AG$102,3,FALSE),"")</f>
        <v/>
      </c>
      <c r="P461" s="57" t="str">
        <f>_xlfn.IFNA(VLOOKUP(B461,'Khr168'!$AE$61:$AH$97,3,FALSE),"")</f>
        <v/>
      </c>
      <c r="Q461" s="57" t="str">
        <f>_xlfn.IFNA(VLOOKUP(B461,ASL!$AG$67:$AJ$97,3,FALSE),"")</f>
        <v/>
      </c>
      <c r="R461" s="57" t="str">
        <f>_xlfn.IFNA(VLOOKUP(B461,'99cash'!$AH$60:$AK$98,3,FALSE),"")</f>
        <v/>
      </c>
      <c r="S461" s="57" t="str">
        <f>_xlfn.IFNA(VLOOKUP(B461,KTL!$AE$71:$AH$98,3,FALSE),"")</f>
        <v/>
      </c>
      <c r="T461" s="57" t="str">
        <f>_xlfn.IFNA(VLOOKUP(B461,SLG!$AE$65:$AH$91,3,FALSE),"")</f>
        <v/>
      </c>
      <c r="U461" s="57">
        <f>_xlfn.IFNA(VLOOKUP(B461,SST!$AE$68:$AH$99,3,FALSE),"")</f>
        <v>143000</v>
      </c>
      <c r="V461" s="57" t="str">
        <f>_xlfn.IFNA(VLOOKUP(B461,'ASY168'!$AG$59:$AJ$92,3,FALSE),"")</f>
        <v/>
      </c>
      <c r="W461" s="58" t="str">
        <f>_xlfn.IFNA(VLOOKUP(B461,HO!$AE$76:$AH$106,3,FALSE),"")</f>
        <v/>
      </c>
    </row>
    <row r="462" spans="2:23" s="46" customFormat="1" outlineLevel="2">
      <c r="B462" s="250">
        <v>645212104</v>
      </c>
      <c r="C462" s="68" t="s">
        <v>136</v>
      </c>
      <c r="D462" s="64">
        <f t="shared" si="31"/>
        <v>320540</v>
      </c>
      <c r="E462" s="259">
        <f>_xlfn.IFNA(VLOOKUP(B462,MPT!$AF$68:$AI$97,3,FALSE),"")</f>
        <v>100000</v>
      </c>
      <c r="F462" s="259" t="str">
        <f>_xlfn.IFNA(VLOOKUP(B462,CHB!$AF$70:$AI$95,3,FALSE),"")</f>
        <v/>
      </c>
      <c r="G462" s="259" t="str">
        <f>_xlfn.IFNA(VLOOKUP(B462,SNK!$AF$70:$AI$98,3,FALSE),"")</f>
        <v/>
      </c>
      <c r="H462" s="259" t="str">
        <f>_xlfn.IFNA(VLOOKUP(B462,STR!$AF$68:$AI$99,3,FALSE),"")</f>
        <v/>
      </c>
      <c r="I462" s="259" t="str">
        <f>_xlfn.IFNA(VLOOKUP(B462,KPC!$AL$73:$AO$101,3,FALSE),"")</f>
        <v/>
      </c>
      <c r="J462" s="259" t="str">
        <f>_xlfn.IFNA(VLOOKUP(B462,SNL!$AF$71:$AI$105,3,FALSE),"")</f>
        <v/>
      </c>
      <c r="K462" s="259" t="str">
        <f>_xlfn.IFNA(VLOOKUP(B462,PTR!$AF$69:$AI$101,3,FALSE),"")</f>
        <v/>
      </c>
      <c r="L462" s="259" t="str">
        <f>_xlfn.IFNA(VLOOKUP(B462,STG!$AG$75:$AJ$108,3,FALSE),"")</f>
        <v/>
      </c>
      <c r="M462" s="259" t="str">
        <f>_xlfn.IFNA(VLOOKUP(B462,RTK!$AD$67:$AG$97,3,FALSE),"")</f>
        <v/>
      </c>
      <c r="N462" s="259" t="str">
        <f>_xlfn.IFNA(VLOOKUP(B462,BKV!$AD$69:$AG$102,3,FALSE),"")</f>
        <v/>
      </c>
      <c r="O462" s="259" t="str">
        <f>_xlfn.IFNA(VLOOKUP(B462,BLV!$AD$66:$AG$102,3,FALSE),"")</f>
        <v/>
      </c>
      <c r="P462" s="259">
        <f>_xlfn.IFNA(VLOOKUP(B462,'Khr168'!$AE$61:$AH$97,3,FALSE),"")</f>
        <v>40000</v>
      </c>
      <c r="Q462" s="259" t="str">
        <f>_xlfn.IFNA(VLOOKUP(B462,ASL!$AG$67:$AJ$97,3,FALSE),"")</f>
        <v/>
      </c>
      <c r="R462" s="259">
        <f>_xlfn.IFNA(VLOOKUP(B462,'99cash'!$AH$60:$AK$98,3,FALSE),"")</f>
        <v>60000</v>
      </c>
      <c r="S462" s="259" t="str">
        <f>_xlfn.IFNA(VLOOKUP(B462,KTL!$AE$71:$AH$98,3,FALSE),"")</f>
        <v/>
      </c>
      <c r="T462" s="259" t="str">
        <f>_xlfn.IFNA(VLOOKUP(B462,SLG!$AE$65:$AH$91,3,FALSE),"")</f>
        <v/>
      </c>
      <c r="U462" s="259" t="str">
        <f>_xlfn.IFNA(VLOOKUP(B462,SST!$AE$68:$AH$99,3,FALSE),"")</f>
        <v/>
      </c>
      <c r="V462" s="259">
        <f>_xlfn.IFNA(VLOOKUP(B462,'ASY168'!$AG$59:$AJ$92,3,FALSE),"")</f>
        <v>120540</v>
      </c>
      <c r="W462" s="260" t="str">
        <f>_xlfn.IFNA(VLOOKUP(B462,HO!$AE$76:$AH$106,3,FALSE),"")</f>
        <v/>
      </c>
    </row>
    <row r="463" spans="2:23" s="46" customFormat="1" outlineLevel="2">
      <c r="B463" s="250">
        <v>645212105</v>
      </c>
      <c r="C463" s="68" t="s">
        <v>289</v>
      </c>
      <c r="D463" s="64">
        <f t="shared" si="31"/>
        <v>9000</v>
      </c>
      <c r="E463" s="57">
        <f>_xlfn.IFNA(VLOOKUP(B463,MPT!$AF$68:$AI$97,3,FALSE),"")</f>
        <v>9000</v>
      </c>
      <c r="F463" s="57" t="str">
        <f>_xlfn.IFNA(VLOOKUP(B463,CHB!$AF$70:$AI$95,3,FALSE),"")</f>
        <v/>
      </c>
      <c r="G463" s="57" t="str">
        <f>_xlfn.IFNA(VLOOKUP(B463,SNK!$AF$70:$AI$98,3,FALSE),"")</f>
        <v/>
      </c>
      <c r="H463" s="57" t="str">
        <f>_xlfn.IFNA(VLOOKUP(B463,STR!$AF$68:$AI$99,3,FALSE),"")</f>
        <v/>
      </c>
      <c r="I463" s="57" t="str">
        <f>_xlfn.IFNA(VLOOKUP(B463,KPC!$AL$73:$AO$101,3,FALSE),"")</f>
        <v/>
      </c>
      <c r="J463" s="57" t="str">
        <f>_xlfn.IFNA(VLOOKUP(B463,SNL!$AF$71:$AI$105,3,FALSE),"")</f>
        <v/>
      </c>
      <c r="K463" s="57" t="str">
        <f>_xlfn.IFNA(VLOOKUP(B463,PTR!$AF$69:$AI$101,3,FALSE),"")</f>
        <v/>
      </c>
      <c r="L463" s="57" t="str">
        <f>_xlfn.IFNA(VLOOKUP(B463,STG!$AG$75:$AJ$108,3,FALSE),"")</f>
        <v/>
      </c>
      <c r="M463" s="57" t="str">
        <f>_xlfn.IFNA(VLOOKUP(B463,RTK!$AD$67:$AG$97,3,FALSE),"")</f>
        <v/>
      </c>
      <c r="N463" s="57" t="str">
        <f>_xlfn.IFNA(VLOOKUP(B463,BKV!$AD$69:$AG$102,3,FALSE),"")</f>
        <v/>
      </c>
      <c r="O463" s="57" t="str">
        <f>_xlfn.IFNA(VLOOKUP(B463,BLV!$AD$66:$AG$102,3,FALSE),"")</f>
        <v/>
      </c>
      <c r="P463" s="57" t="str">
        <f>_xlfn.IFNA(VLOOKUP(B463,'Khr168'!$AE$61:$AH$97,3,FALSE),"")</f>
        <v/>
      </c>
      <c r="Q463" s="57" t="str">
        <f>_xlfn.IFNA(VLOOKUP(B463,ASL!$AG$67:$AJ$97,3,FALSE),"")</f>
        <v/>
      </c>
      <c r="R463" s="57" t="str">
        <f>_xlfn.IFNA(VLOOKUP(B463,'99cash'!$AH$60:$AK$98,3,FALSE),"")</f>
        <v/>
      </c>
      <c r="S463" s="57" t="str">
        <f>_xlfn.IFNA(VLOOKUP(B463,KTL!$AE$71:$AH$98,3,FALSE),"")</f>
        <v/>
      </c>
      <c r="T463" s="57" t="str">
        <f>_xlfn.IFNA(VLOOKUP(B463,SLG!$AE$65:$AH$91,3,FALSE),"")</f>
        <v/>
      </c>
      <c r="U463" s="57" t="str">
        <f>_xlfn.IFNA(VLOOKUP(B463,SST!$AE$68:$AH$99,3,FALSE),"")</f>
        <v/>
      </c>
      <c r="V463" s="57" t="str">
        <f>_xlfn.IFNA(VLOOKUP(B463,'ASY168'!$AG$59:$AJ$92,3,FALSE),"")</f>
        <v/>
      </c>
      <c r="W463" s="58" t="str">
        <f>_xlfn.IFNA(VLOOKUP(B463,HO!$AE$76:$AH$106,3,FALSE),"")</f>
        <v/>
      </c>
    </row>
    <row r="464" spans="2:23" s="46" customFormat="1" ht="27.6" outlineLevel="2">
      <c r="B464" s="250">
        <v>636121101</v>
      </c>
      <c r="C464" s="68" t="s">
        <v>290</v>
      </c>
      <c r="D464" s="64">
        <f t="shared" si="31"/>
        <v>126000</v>
      </c>
      <c r="E464" s="259" t="str">
        <f>_xlfn.IFNA(VLOOKUP(B464,MPT!$AF$68:$AI$97,3,FALSE),"")</f>
        <v/>
      </c>
      <c r="F464" s="259" t="str">
        <f>_xlfn.IFNA(VLOOKUP(B464,CHB!$AF$70:$AI$95,3,FALSE),"")</f>
        <v/>
      </c>
      <c r="G464" s="259" t="str">
        <f>_xlfn.IFNA(VLOOKUP(B464,SNK!$AF$70:$AI$98,3,FALSE),"")</f>
        <v/>
      </c>
      <c r="H464" s="259">
        <f>_xlfn.IFNA(VLOOKUP(B464,STR!$AF$68:$AI$99,3,FALSE),"")</f>
        <v>126000</v>
      </c>
      <c r="I464" s="259" t="str">
        <f>_xlfn.IFNA(VLOOKUP(B464,KPC!$AL$73:$AO$101,3,FALSE),"")</f>
        <v/>
      </c>
      <c r="J464" s="259" t="str">
        <f>_xlfn.IFNA(VLOOKUP(B464,SNL!$AF$71:$AI$105,3,FALSE),"")</f>
        <v/>
      </c>
      <c r="K464" s="259" t="str">
        <f>_xlfn.IFNA(VLOOKUP(B464,PTR!$AF$69:$AI$101,3,FALSE),"")</f>
        <v/>
      </c>
      <c r="L464" s="259" t="str">
        <f>_xlfn.IFNA(VLOOKUP(B464,STG!$AG$75:$AJ$108,3,FALSE),"")</f>
        <v/>
      </c>
      <c r="M464" s="259" t="str">
        <f>_xlfn.IFNA(VLOOKUP(B464,RTK!$AD$67:$AG$97,3,FALSE),"")</f>
        <v/>
      </c>
      <c r="N464" s="259" t="str">
        <f>_xlfn.IFNA(VLOOKUP(B464,BKV!$AD$69:$AG$102,3,FALSE),"")</f>
        <v/>
      </c>
      <c r="O464" s="259" t="str">
        <f>_xlfn.IFNA(VLOOKUP(B464,BLV!$AD$66:$AG$102,3,FALSE),"")</f>
        <v/>
      </c>
      <c r="P464" s="259" t="str">
        <f>_xlfn.IFNA(VLOOKUP(B464,'Khr168'!$AE$61:$AH$97,3,FALSE),"")</f>
        <v/>
      </c>
      <c r="Q464" s="259" t="str">
        <f>_xlfn.IFNA(VLOOKUP(B464,ASL!$AG$67:$AJ$97,3,FALSE),"")</f>
        <v/>
      </c>
      <c r="R464" s="259" t="str">
        <f>_xlfn.IFNA(VLOOKUP(B464,'99cash'!$AH$60:$AK$98,3,FALSE),"")</f>
        <v/>
      </c>
      <c r="S464" s="259" t="str">
        <f>_xlfn.IFNA(VLOOKUP(B464,KTL!$AE$71:$AH$98,3,FALSE),"")</f>
        <v/>
      </c>
      <c r="T464" s="259" t="str">
        <f>_xlfn.IFNA(VLOOKUP(B464,SLG!$AE$65:$AH$91,3,FALSE),"")</f>
        <v/>
      </c>
      <c r="U464" s="259" t="str">
        <f>_xlfn.IFNA(VLOOKUP(B464,SST!$AE$68:$AH$99,3,FALSE),"")</f>
        <v/>
      </c>
      <c r="V464" s="259" t="str">
        <f>_xlfn.IFNA(VLOOKUP(B464,'ASY168'!$AG$59:$AJ$92,3,FALSE),"")</f>
        <v/>
      </c>
      <c r="W464" s="260" t="str">
        <f>_xlfn.IFNA(VLOOKUP(B464,HO!$AE$76:$AH$106,3,FALSE),"")</f>
        <v/>
      </c>
    </row>
    <row r="465" spans="2:25" s="46" customFormat="1" outlineLevel="2">
      <c r="B465" s="250">
        <v>661311102</v>
      </c>
      <c r="C465" s="68" t="s">
        <v>281</v>
      </c>
      <c r="D465" s="64">
        <f t="shared" si="31"/>
        <v>0</v>
      </c>
      <c r="E465" s="57" t="str">
        <f>_xlfn.IFNA(VLOOKUP(B465,MPT!$AF$68:$AI$97,3,FALSE),"")</f>
        <v/>
      </c>
      <c r="F465" s="57" t="str">
        <f>_xlfn.IFNA(VLOOKUP(B465,CHB!$AF$70:$AI$95,3,FALSE),"")</f>
        <v/>
      </c>
      <c r="G465" s="57" t="str">
        <f>_xlfn.IFNA(VLOOKUP(B465,SNK!$AF$70:$AI$98,3,FALSE),"")</f>
        <v/>
      </c>
      <c r="H465" s="57" t="str">
        <f>_xlfn.IFNA(VLOOKUP(B465,STR!$AF$68:$AI$99,3,FALSE),"")</f>
        <v/>
      </c>
      <c r="I465" s="57" t="str">
        <f>_xlfn.IFNA(VLOOKUP(B465,KPC!$AL$73:$AO$101,3,FALSE),"")</f>
        <v/>
      </c>
      <c r="J465" s="57" t="str">
        <f>_xlfn.IFNA(VLOOKUP(B465,SNL!$AF$71:$AI$105,3,FALSE),"")</f>
        <v/>
      </c>
      <c r="K465" s="57" t="str">
        <f>_xlfn.IFNA(VLOOKUP(B465,PTR!$AF$69:$AI$101,3,FALSE),"")</f>
        <v/>
      </c>
      <c r="L465" s="57" t="str">
        <f>_xlfn.IFNA(VLOOKUP(B465,STG!$AG$75:$AJ$108,3,FALSE),"")</f>
        <v/>
      </c>
      <c r="M465" s="57" t="str">
        <f>_xlfn.IFNA(VLOOKUP(B465,RTK!$AD$67:$AG$97,3,FALSE),"")</f>
        <v/>
      </c>
      <c r="N465" s="57" t="str">
        <f>_xlfn.IFNA(VLOOKUP(B465,BKV!$AD$69:$AG$102,3,FALSE),"")</f>
        <v/>
      </c>
      <c r="O465" s="57" t="str">
        <f>_xlfn.IFNA(VLOOKUP(B465,BLV!$AD$66:$AG$102,3,FALSE),"")</f>
        <v/>
      </c>
      <c r="P465" s="57" t="str">
        <f>_xlfn.IFNA(VLOOKUP(B465,'Khr168'!$AE$61:$AH$97,3,FALSE),"")</f>
        <v/>
      </c>
      <c r="Q465" s="57" t="str">
        <f>_xlfn.IFNA(VLOOKUP(B465,ASL!$AG$67:$AJ$97,3,FALSE),"")</f>
        <v/>
      </c>
      <c r="R465" s="57" t="str">
        <f>_xlfn.IFNA(VLOOKUP(B465,'99cash'!$AH$60:$AK$98,3,FALSE),"")</f>
        <v/>
      </c>
      <c r="S465" s="57" t="str">
        <f>_xlfn.IFNA(VLOOKUP(B465,KTL!$AE$71:$AH$98,3,FALSE),"")</f>
        <v/>
      </c>
      <c r="T465" s="57" t="str">
        <f>_xlfn.IFNA(VLOOKUP(B465,SLG!$AE$65:$AH$91,3,FALSE),"")</f>
        <v/>
      </c>
      <c r="U465" s="57" t="str">
        <f>_xlfn.IFNA(VLOOKUP(B465,SST!$AE$68:$AH$99,3,FALSE),"")</f>
        <v/>
      </c>
      <c r="V465" s="57" t="str">
        <f>_xlfn.IFNA(VLOOKUP(B465,'ASY168'!$AG$59:$AJ$92,3,FALSE),"")</f>
        <v/>
      </c>
      <c r="W465" s="58" t="str">
        <f>_xlfn.IFNA(VLOOKUP(B465,HO!$AE$76:$AH$106,3,FALSE),"")</f>
        <v/>
      </c>
    </row>
    <row r="466" spans="2:25" s="46" customFormat="1" outlineLevel="2">
      <c r="B466" s="250">
        <v>633111108</v>
      </c>
      <c r="C466" s="68" t="s">
        <v>292</v>
      </c>
      <c r="D466" s="64">
        <f t="shared" si="31"/>
        <v>0</v>
      </c>
      <c r="E466" s="259" t="str">
        <f>_xlfn.IFNA(VLOOKUP(B466,MPT!$AF$68:$AI$97,3,FALSE),"")</f>
        <v/>
      </c>
      <c r="F466" s="259" t="str">
        <f>_xlfn.IFNA(VLOOKUP(B466,CHB!$AF$70:$AI$95,3,FALSE),"")</f>
        <v/>
      </c>
      <c r="G466" s="259" t="str">
        <f>_xlfn.IFNA(VLOOKUP(B466,SNK!$AF$70:$AI$98,3,FALSE),"")</f>
        <v/>
      </c>
      <c r="H466" s="259" t="str">
        <f>_xlfn.IFNA(VLOOKUP(B466,STR!$AF$68:$AI$99,3,FALSE),"")</f>
        <v/>
      </c>
      <c r="I466" s="259" t="str">
        <f>_xlfn.IFNA(VLOOKUP(B466,KPC!$AL$73:$AO$101,3,FALSE),"")</f>
        <v/>
      </c>
      <c r="J466" s="259" t="str">
        <f>_xlfn.IFNA(VLOOKUP(B466,SNL!$AF$71:$AI$105,3,FALSE),"")</f>
        <v/>
      </c>
      <c r="K466" s="259" t="str">
        <f>_xlfn.IFNA(VLOOKUP(B466,PTR!$AF$69:$AI$101,3,FALSE),"")</f>
        <v/>
      </c>
      <c r="L466" s="259" t="str">
        <f>_xlfn.IFNA(VLOOKUP(B466,STG!$AG$75:$AJ$108,3,FALSE),"")</f>
        <v/>
      </c>
      <c r="M466" s="259" t="str">
        <f>_xlfn.IFNA(VLOOKUP(B466,RTK!$AD$67:$AG$97,3,FALSE),"")</f>
        <v/>
      </c>
      <c r="N466" s="259" t="str">
        <f>_xlfn.IFNA(VLOOKUP(B466,BKV!$AD$69:$AG$102,3,FALSE),"")</f>
        <v/>
      </c>
      <c r="O466" s="259" t="str">
        <f>_xlfn.IFNA(VLOOKUP(B466,BLV!$AD$66:$AG$102,3,FALSE),"")</f>
        <v/>
      </c>
      <c r="P466" s="259" t="str">
        <f>_xlfn.IFNA(VLOOKUP(B466,'Khr168'!$AE$61:$AH$97,3,FALSE),"")</f>
        <v/>
      </c>
      <c r="Q466" s="259" t="str">
        <f>_xlfn.IFNA(VLOOKUP(B466,ASL!$AG$67:$AJ$97,3,FALSE),"")</f>
        <v/>
      </c>
      <c r="R466" s="259" t="str">
        <f>_xlfn.IFNA(VLOOKUP(B466,'99cash'!$AH$60:$AK$98,3,FALSE),"")</f>
        <v/>
      </c>
      <c r="S466" s="259" t="str">
        <f>_xlfn.IFNA(VLOOKUP(B466,KTL!$AE$71:$AH$98,3,FALSE),"")</f>
        <v/>
      </c>
      <c r="T466" s="259" t="str">
        <f>_xlfn.IFNA(VLOOKUP(B466,SLG!$AE$65:$AH$91,3,FALSE),"")</f>
        <v/>
      </c>
      <c r="U466" s="259" t="str">
        <f>_xlfn.IFNA(VLOOKUP(B466,SST!$AE$68:$AH$99,3,FALSE),"")</f>
        <v/>
      </c>
      <c r="V466" s="259" t="str">
        <f>_xlfn.IFNA(VLOOKUP(B466,'ASY168'!$AG$59:$AJ$92,3,FALSE),"")</f>
        <v/>
      </c>
      <c r="W466" s="260" t="str">
        <f>_xlfn.IFNA(VLOOKUP(B466,HO!$AE$76:$AH$106,3,FALSE),"")</f>
        <v/>
      </c>
    </row>
    <row r="467" spans="2:25" s="46" customFormat="1" ht="27.6" outlineLevel="2">
      <c r="B467" s="250">
        <v>631131101</v>
      </c>
      <c r="C467" s="68" t="s">
        <v>291</v>
      </c>
      <c r="D467" s="64">
        <f t="shared" si="31"/>
        <v>0</v>
      </c>
      <c r="E467" s="57" t="str">
        <f>_xlfn.IFNA(VLOOKUP(B467,MPT!$AF$68:$AI$97,3,FALSE),"")</f>
        <v/>
      </c>
      <c r="F467" s="57" t="str">
        <f>_xlfn.IFNA(VLOOKUP(B467,CHB!$AF$70:$AI$95,3,FALSE),"")</f>
        <v/>
      </c>
      <c r="G467" s="57" t="str">
        <f>_xlfn.IFNA(VLOOKUP(B467,SNK!$AF$70:$AI$98,3,FALSE),"")</f>
        <v/>
      </c>
      <c r="H467" s="57" t="str">
        <f>_xlfn.IFNA(VLOOKUP(B467,STR!$AF$68:$AI$99,3,FALSE),"")</f>
        <v/>
      </c>
      <c r="I467" s="57" t="str">
        <f>_xlfn.IFNA(VLOOKUP(B467,KPC!$AL$73:$AO$101,3,FALSE),"")</f>
        <v/>
      </c>
      <c r="J467" s="57" t="str">
        <f>_xlfn.IFNA(VLOOKUP(B467,SNL!$AF$71:$AI$105,3,FALSE),"")</f>
        <v/>
      </c>
      <c r="K467" s="57" t="str">
        <f>_xlfn.IFNA(VLOOKUP(B467,PTR!$AF$69:$AI$101,3,FALSE),"")</f>
        <v/>
      </c>
      <c r="L467" s="57" t="str">
        <f>_xlfn.IFNA(VLOOKUP(B467,STG!$AG$75:$AJ$108,3,FALSE),"")</f>
        <v/>
      </c>
      <c r="M467" s="57" t="str">
        <f>_xlfn.IFNA(VLOOKUP(B467,RTK!$AD$67:$AG$97,3,FALSE),"")</f>
        <v/>
      </c>
      <c r="N467" s="57" t="str">
        <f>_xlfn.IFNA(VLOOKUP(B467,BKV!$AD$69:$AG$102,3,FALSE),"")</f>
        <v/>
      </c>
      <c r="O467" s="57" t="str">
        <f>_xlfn.IFNA(VLOOKUP(B467,BLV!$AD$66:$AG$102,3,FALSE),"")</f>
        <v/>
      </c>
      <c r="P467" s="57" t="str">
        <f>_xlfn.IFNA(VLOOKUP(B467,'Khr168'!$AE$61:$AH$97,3,FALSE),"")</f>
        <v/>
      </c>
      <c r="Q467" s="57" t="str">
        <f>_xlfn.IFNA(VLOOKUP(B467,ASL!$AG$67:$AJ$97,3,FALSE),"")</f>
        <v/>
      </c>
      <c r="R467" s="57" t="str">
        <f>_xlfn.IFNA(VLOOKUP(B467,'99cash'!$AH$60:$AK$98,3,FALSE),"")</f>
        <v/>
      </c>
      <c r="S467" s="57" t="str">
        <f>_xlfn.IFNA(VLOOKUP(B467,KTL!$AE$71:$AH$98,3,FALSE),"")</f>
        <v/>
      </c>
      <c r="T467" s="57" t="str">
        <f>_xlfn.IFNA(VLOOKUP(B467,SLG!$AE$65:$AH$91,3,FALSE),"")</f>
        <v/>
      </c>
      <c r="U467" s="57" t="str">
        <f>_xlfn.IFNA(VLOOKUP(B467,SST!$AE$68:$AH$99,3,FALSE),"")</f>
        <v/>
      </c>
      <c r="V467" s="57" t="str">
        <f>_xlfn.IFNA(VLOOKUP(B467,'ASY168'!$AG$59:$AJ$92,3,FALSE),"")</f>
        <v/>
      </c>
      <c r="W467" s="58" t="str">
        <f>_xlfn.IFNA(VLOOKUP(B467,HO!$AE$76:$AH$106,3,FALSE),"")</f>
        <v/>
      </c>
    </row>
    <row r="468" spans="2:25" s="46" customFormat="1" ht="14.4" outlineLevel="2">
      <c r="B468" s="263">
        <v>633111104</v>
      </c>
      <c r="C468" s="264" t="s">
        <v>304</v>
      </c>
      <c r="D468" s="64">
        <f t="shared" si="31"/>
        <v>0</v>
      </c>
      <c r="E468" s="259" t="str">
        <f>_xlfn.IFNA(VLOOKUP(B468,MPT!$AF$68:$AI$97,3,FALSE),"")</f>
        <v/>
      </c>
      <c r="F468" s="259" t="str">
        <f>_xlfn.IFNA(VLOOKUP(B468,CHB!$AF$70:$AI$95,3,FALSE),"")</f>
        <v/>
      </c>
      <c r="G468" s="259" t="str">
        <f>_xlfn.IFNA(VLOOKUP(B468,SNK!$AF$70:$AI$98,3,FALSE),"")</f>
        <v/>
      </c>
      <c r="H468" s="259" t="str">
        <f>_xlfn.IFNA(VLOOKUP(B468,STR!$AF$68:$AI$99,3,FALSE),"")</f>
        <v/>
      </c>
      <c r="I468" s="259" t="str">
        <f>_xlfn.IFNA(VLOOKUP(B468,KPC!$AL$73:$AO$101,3,FALSE),"")</f>
        <v/>
      </c>
      <c r="J468" s="259" t="str">
        <f>_xlfn.IFNA(VLOOKUP(B468,SNL!$AF$71:$AI$105,3,FALSE),"")</f>
        <v/>
      </c>
      <c r="K468" s="259" t="str">
        <f>_xlfn.IFNA(VLOOKUP(B468,PTR!$AF$69:$AI$101,3,FALSE),"")</f>
        <v/>
      </c>
      <c r="L468" s="259" t="str">
        <f>_xlfn.IFNA(VLOOKUP(B468,STG!$AG$75:$AJ$108,3,FALSE),"")</f>
        <v/>
      </c>
      <c r="M468" s="259" t="str">
        <f>_xlfn.IFNA(VLOOKUP(B468,RTK!$AD$67:$AG$97,3,FALSE),"")</f>
        <v/>
      </c>
      <c r="N468" s="259" t="str">
        <f>_xlfn.IFNA(VLOOKUP(B468,BKV!$AD$69:$AG$102,3,FALSE),"")</f>
        <v/>
      </c>
      <c r="O468" s="259" t="str">
        <f>_xlfn.IFNA(VLOOKUP(B468,BLV!$AD$66:$AG$102,3,FALSE),"")</f>
        <v/>
      </c>
      <c r="P468" s="259" t="str">
        <f>_xlfn.IFNA(VLOOKUP(B468,'Khr168'!$AE$61:$AH$97,3,FALSE),"")</f>
        <v/>
      </c>
      <c r="Q468" s="259" t="str">
        <f>_xlfn.IFNA(VLOOKUP(B468,ASL!$AG$67:$AJ$97,3,FALSE),"")</f>
        <v/>
      </c>
      <c r="R468" s="259" t="str">
        <f>_xlfn.IFNA(VLOOKUP(B468,'99cash'!$AH$60:$AK$98,3,FALSE),"")</f>
        <v/>
      </c>
      <c r="S468" s="259" t="str">
        <f>_xlfn.IFNA(VLOOKUP(B468,KTL!$AE$71:$AH$98,3,FALSE),"")</f>
        <v/>
      </c>
      <c r="T468" s="259" t="str">
        <f>_xlfn.IFNA(VLOOKUP(B468,SLG!$AE$65:$AH$91,3,FALSE),"")</f>
        <v/>
      </c>
      <c r="U468" s="259" t="str">
        <f>_xlfn.IFNA(VLOOKUP(B468,SST!$AE$68:$AH$99,3,FALSE),"")</f>
        <v/>
      </c>
      <c r="V468" s="259" t="str">
        <f>_xlfn.IFNA(VLOOKUP(B468,'ASY168'!$AG$59:$AJ$92,3,FALSE),"")</f>
        <v/>
      </c>
      <c r="W468" s="260" t="str">
        <f>_xlfn.IFNA(VLOOKUP(B468,HO!$AE$76:$AH$106,3,FALSE),"")</f>
        <v/>
      </c>
    </row>
    <row r="469" spans="2:25" s="46" customFormat="1" outlineLevel="2">
      <c r="B469" s="250">
        <v>633111102</v>
      </c>
      <c r="C469" s="68" t="s">
        <v>287</v>
      </c>
      <c r="D469" s="64">
        <f t="shared" si="31"/>
        <v>1100000</v>
      </c>
      <c r="E469" s="57" t="str">
        <f>_xlfn.IFNA(VLOOKUP(B469,MPT!$AF$68:$AI$97,3,FALSE),"")</f>
        <v/>
      </c>
      <c r="F469" s="57" t="str">
        <f>_xlfn.IFNA(VLOOKUP(B469,CHB!$AF$70:$AI$95,3,FALSE),"")</f>
        <v/>
      </c>
      <c r="G469" s="57" t="str">
        <f>_xlfn.IFNA(VLOOKUP(B469,SNK!$AF$70:$AI$98,3,FALSE),"")</f>
        <v/>
      </c>
      <c r="H469" s="57" t="str">
        <f>_xlfn.IFNA(VLOOKUP(B469,STR!$AF$68:$AI$99,3,FALSE),"")</f>
        <v/>
      </c>
      <c r="I469" s="57" t="str">
        <f>_xlfn.IFNA(VLOOKUP(B469,KPC!$AL$73:$AO$101,3,FALSE),"")</f>
        <v/>
      </c>
      <c r="J469" s="57" t="str">
        <f>_xlfn.IFNA(VLOOKUP(B469,SNL!$AF$71:$AI$105,3,FALSE),"")</f>
        <v/>
      </c>
      <c r="K469" s="57" t="str">
        <f>_xlfn.IFNA(VLOOKUP(B469,PTR!$AF$69:$AI$101,3,FALSE),"")</f>
        <v/>
      </c>
      <c r="L469" s="57" t="str">
        <f>_xlfn.IFNA(VLOOKUP(B469,STG!$AG$75:$AJ$108,3,FALSE),"")</f>
        <v/>
      </c>
      <c r="M469" s="57" t="str">
        <f>_xlfn.IFNA(VLOOKUP(B469,RTK!$AD$67:$AG$97,3,FALSE),"")</f>
        <v/>
      </c>
      <c r="N469" s="57" t="str">
        <f>_xlfn.IFNA(VLOOKUP(B469,BKV!$AD$69:$AG$102,3,FALSE),"")</f>
        <v/>
      </c>
      <c r="O469" s="57" t="str">
        <f>_xlfn.IFNA(VLOOKUP(B469,BLV!$AD$66:$AG$102,3,FALSE),"")</f>
        <v/>
      </c>
      <c r="P469" s="57" t="str">
        <f>_xlfn.IFNA(VLOOKUP(B469,'Khr168'!$AE$61:$AH$97,3,FALSE),"")</f>
        <v/>
      </c>
      <c r="Q469" s="57" t="str">
        <f>_xlfn.IFNA(VLOOKUP(B469,ASL!$AG$67:$AJ$97,3,FALSE),"")</f>
        <v/>
      </c>
      <c r="R469" s="57" t="str">
        <f>_xlfn.IFNA(VLOOKUP(B469,'99cash'!$AH$60:$AK$98,3,FALSE),"")</f>
        <v/>
      </c>
      <c r="S469" s="57" t="str">
        <f>_xlfn.IFNA(VLOOKUP(B469,KTL!$AE$71:$AH$98,3,FALSE),"")</f>
        <v/>
      </c>
      <c r="T469" s="57" t="str">
        <f>_xlfn.IFNA(VLOOKUP(B469,SLG!$AE$65:$AH$91,3,FALSE),"")</f>
        <v/>
      </c>
      <c r="U469" s="57" t="str">
        <f>_xlfn.IFNA(VLOOKUP(B469,SST!$AE$68:$AH$99,3,FALSE),"")</f>
        <v/>
      </c>
      <c r="V469" s="57" t="str">
        <f>_xlfn.IFNA(VLOOKUP(B469,'ASY168'!$AG$59:$AJ$92,3,FALSE),"")</f>
        <v/>
      </c>
      <c r="W469" s="58">
        <f>_xlfn.IFNA(VLOOKUP(B469,HO!$AE$76:$AH$106,3,FALSE),"")</f>
        <v>1100000</v>
      </c>
    </row>
    <row r="470" spans="2:25" s="46" customFormat="1" ht="14.4" outlineLevel="2">
      <c r="B470" s="263">
        <v>636121103</v>
      </c>
      <c r="C470" s="264" t="s">
        <v>319</v>
      </c>
      <c r="D470" s="64">
        <f t="shared" si="31"/>
        <v>655100</v>
      </c>
      <c r="E470" s="259" t="str">
        <f>_xlfn.IFNA(VLOOKUP(B470,MPT!$AF$68:$AI$97,3,FALSE),"")</f>
        <v/>
      </c>
      <c r="F470" s="259" t="str">
        <f>_xlfn.IFNA(VLOOKUP(B470,CHB!$AF$70:$AI$95,3,FALSE),"")</f>
        <v/>
      </c>
      <c r="G470" s="259" t="str">
        <f>_xlfn.IFNA(VLOOKUP(B470,SNK!$AF$70:$AI$98,3,FALSE),"")</f>
        <v/>
      </c>
      <c r="H470" s="259" t="str">
        <f>_xlfn.IFNA(VLOOKUP(B470,STR!$AF$68:$AI$99,3,FALSE),"")</f>
        <v/>
      </c>
      <c r="I470" s="259" t="str">
        <f>_xlfn.IFNA(VLOOKUP(B470,KPC!$AL$73:$AO$101,3,FALSE),"")</f>
        <v/>
      </c>
      <c r="J470" s="259" t="str">
        <f>_xlfn.IFNA(VLOOKUP(B470,SNL!$AF$71:$AI$105,3,FALSE),"")</f>
        <v/>
      </c>
      <c r="K470" s="259" t="str">
        <f>_xlfn.IFNA(VLOOKUP(B470,PTR!$AF$69:$AI$101,3,FALSE),"")</f>
        <v/>
      </c>
      <c r="L470" s="259" t="str">
        <f>_xlfn.IFNA(VLOOKUP(B470,STG!$AG$75:$AJ$108,3,FALSE),"")</f>
        <v/>
      </c>
      <c r="M470" s="259" t="str">
        <f>_xlfn.IFNA(VLOOKUP(B470,RTK!$AD$67:$AG$97,3,FALSE),"")</f>
        <v/>
      </c>
      <c r="N470" s="259" t="str">
        <f>_xlfn.IFNA(VLOOKUP(B470,BKV!$AD$69:$AG$102,3,FALSE),"")</f>
        <v/>
      </c>
      <c r="O470" s="259" t="str">
        <f>_xlfn.IFNA(VLOOKUP(B470,BLV!$AD$66:$AG$102,3,FALSE),"")</f>
        <v/>
      </c>
      <c r="P470" s="259" t="str">
        <f>_xlfn.IFNA(VLOOKUP(B470,'Khr168'!$AE$61:$AH$97,3,FALSE),"")</f>
        <v/>
      </c>
      <c r="Q470" s="259" t="str">
        <f>_xlfn.IFNA(VLOOKUP(B470,ASL!$AG$67:$AJ$97,3,FALSE),"")</f>
        <v/>
      </c>
      <c r="R470" s="259" t="str">
        <f>_xlfn.IFNA(VLOOKUP(B470,'99cash'!$AH$60:$AK$98,3,FALSE),"")</f>
        <v/>
      </c>
      <c r="S470" s="259" t="str">
        <f>_xlfn.IFNA(VLOOKUP(B470,KTL!$AE$71:$AH$98,3,FALSE),"")</f>
        <v/>
      </c>
      <c r="T470" s="259" t="str">
        <f>_xlfn.IFNA(VLOOKUP(B470,SLG!$AE$65:$AH$91,3,FALSE),"")</f>
        <v/>
      </c>
      <c r="U470" s="259" t="str">
        <f>_xlfn.IFNA(VLOOKUP(B470,SST!$AE$68:$AH$99,3,FALSE),"")</f>
        <v/>
      </c>
      <c r="V470" s="259" t="str">
        <f>_xlfn.IFNA(VLOOKUP(B470,'ASY168'!$AG$59:$AJ$92,3,FALSE),"")</f>
        <v/>
      </c>
      <c r="W470" s="260">
        <f>_xlfn.IFNA(VLOOKUP(B470,HO!$AE$76:$AH$106,3,FALSE),"")</f>
        <v>655100</v>
      </c>
    </row>
    <row r="471" spans="2:25" s="46" customFormat="1" outlineLevel="2">
      <c r="B471" s="250"/>
      <c r="C471" s="68"/>
      <c r="D471" s="64">
        <f t="shared" si="31"/>
        <v>0</v>
      </c>
      <c r="E471" s="57" t="str">
        <f>_xlfn.IFNA(VLOOKUP(B471,MPT!$AF$68:$AI$97,3,FALSE),"")</f>
        <v/>
      </c>
      <c r="F471" s="57" t="str">
        <f>_xlfn.IFNA(VLOOKUP(B471,CHB!$AF$70:$AI$95,3,FALSE),"")</f>
        <v/>
      </c>
      <c r="G471" s="57" t="str">
        <f>_xlfn.IFNA(VLOOKUP(B471,SNK!$AF$70:$AI$98,3,FALSE),"")</f>
        <v/>
      </c>
      <c r="H471" s="57" t="str">
        <f>_xlfn.IFNA(VLOOKUP(B471,STR!$AF$68:$AI$99,3,FALSE),"")</f>
        <v/>
      </c>
      <c r="I471" s="57" t="str">
        <f>_xlfn.IFNA(VLOOKUP(B471,KPC!$AL$73:$AO$101,3,FALSE),"")</f>
        <v/>
      </c>
      <c r="J471" s="57" t="str">
        <f>_xlfn.IFNA(VLOOKUP(B471,SNL!$AF$71:$AI$105,3,FALSE),"")</f>
        <v/>
      </c>
      <c r="K471" s="57" t="str">
        <f>_xlfn.IFNA(VLOOKUP(B471,PTR!$AF$69:$AI$101,3,FALSE),"")</f>
        <v/>
      </c>
      <c r="L471" s="57" t="str">
        <f>_xlfn.IFNA(VLOOKUP(B471,STG!$AG$75:$AJ$108,3,FALSE),"")</f>
        <v/>
      </c>
      <c r="M471" s="57" t="str">
        <f>_xlfn.IFNA(VLOOKUP(B471,RTK!$AD$67:$AG$97,3,FALSE),"")</f>
        <v/>
      </c>
      <c r="N471" s="57" t="str">
        <f>_xlfn.IFNA(VLOOKUP(B471,BKV!$AD$69:$AG$102,3,FALSE),"")</f>
        <v/>
      </c>
      <c r="O471" s="57" t="str">
        <f>_xlfn.IFNA(VLOOKUP(B471,BLV!$AD$66:$AG$102,3,FALSE),"")</f>
        <v/>
      </c>
      <c r="P471" s="57" t="str">
        <f>_xlfn.IFNA(VLOOKUP(B471,'Khr168'!$AE$61:$AH$97,3,FALSE),"")</f>
        <v/>
      </c>
      <c r="Q471" s="57" t="str">
        <f>_xlfn.IFNA(VLOOKUP(B471,ASL!$AG$67:$AJ$97,3,FALSE),"")</f>
        <v/>
      </c>
      <c r="R471" s="57" t="str">
        <f>_xlfn.IFNA(VLOOKUP(B471,'99cash'!$AH$60:$AK$98,3,FALSE),"")</f>
        <v/>
      </c>
      <c r="S471" s="57" t="str">
        <f>_xlfn.IFNA(VLOOKUP(B471,KTL!$AE$71:$AH$98,3,FALSE),"")</f>
        <v/>
      </c>
      <c r="T471" s="57" t="str">
        <f>_xlfn.IFNA(VLOOKUP(B471,SLG!$AE$65:$AH$91,3,FALSE),"")</f>
        <v/>
      </c>
      <c r="U471" s="57" t="str">
        <f>_xlfn.IFNA(VLOOKUP(B471,SST!$AE$68:$AH$99,3,FALSE),"")</f>
        <v/>
      </c>
      <c r="V471" s="57" t="str">
        <f>_xlfn.IFNA(VLOOKUP(B471,'ASY168'!$AG$59:$AJ$92,3,FALSE),"")</f>
        <v/>
      </c>
      <c r="W471" s="58" t="str">
        <f>_xlfn.IFNA(VLOOKUP(B471,HO!$AE$76:$AH$106,3,FALSE),"")</f>
        <v/>
      </c>
    </row>
    <row r="472" spans="2:25" s="46" customFormat="1" outlineLevel="2">
      <c r="B472" s="250"/>
      <c r="C472" s="68"/>
      <c r="D472" s="64">
        <f t="shared" si="31"/>
        <v>0</v>
      </c>
      <c r="E472" s="259" t="str">
        <f>_xlfn.IFNA(VLOOKUP(B472,MPT!$AF$68:$AI$97,3,FALSE),"")</f>
        <v/>
      </c>
      <c r="F472" s="259" t="str">
        <f>_xlfn.IFNA(VLOOKUP(B472,CHB!$AF$70:$AI$95,3,FALSE),"")</f>
        <v/>
      </c>
      <c r="G472" s="259" t="str">
        <f>_xlfn.IFNA(VLOOKUP(B472,SNK!$AF$70:$AI$98,3,FALSE),"")</f>
        <v/>
      </c>
      <c r="H472" s="259" t="str">
        <f>_xlfn.IFNA(VLOOKUP(B472,STR!$AF$68:$AI$99,3,FALSE),"")</f>
        <v/>
      </c>
      <c r="I472" s="259" t="str">
        <f>_xlfn.IFNA(VLOOKUP(B472,KPC!$AL$73:$AO$101,3,FALSE),"")</f>
        <v/>
      </c>
      <c r="J472" s="259" t="str">
        <f>_xlfn.IFNA(VLOOKUP(B472,SNL!$AF$71:$AI$105,3,FALSE),"")</f>
        <v/>
      </c>
      <c r="K472" s="259" t="str">
        <f>_xlfn.IFNA(VLOOKUP(B472,PTR!$AF$69:$AI$101,3,FALSE),"")</f>
        <v/>
      </c>
      <c r="L472" s="259" t="str">
        <f>_xlfn.IFNA(VLOOKUP(B472,STG!$AG$75:$AJ$108,3,FALSE),"")</f>
        <v/>
      </c>
      <c r="M472" s="259" t="str">
        <f>_xlfn.IFNA(VLOOKUP(B472,RTK!$AD$67:$AG$97,3,FALSE),"")</f>
        <v/>
      </c>
      <c r="N472" s="259" t="str">
        <f>_xlfn.IFNA(VLOOKUP(B472,BKV!$AD$69:$AG$102,3,FALSE),"")</f>
        <v/>
      </c>
      <c r="O472" s="259" t="str">
        <f>_xlfn.IFNA(VLOOKUP(B472,BLV!$AD$66:$AG$102,3,FALSE),"")</f>
        <v/>
      </c>
      <c r="P472" s="259" t="str">
        <f>_xlfn.IFNA(VLOOKUP(B472,'Khr168'!$AE$61:$AH$97,3,FALSE),"")</f>
        <v/>
      </c>
      <c r="Q472" s="259" t="str">
        <f>_xlfn.IFNA(VLOOKUP(B472,ASL!$AG$67:$AJ$97,3,FALSE),"")</f>
        <v/>
      </c>
      <c r="R472" s="259" t="str">
        <f>_xlfn.IFNA(VLOOKUP(B472,'99cash'!$AH$60:$AK$98,3,FALSE),"")</f>
        <v/>
      </c>
      <c r="S472" s="259" t="str">
        <f>_xlfn.IFNA(VLOOKUP(B472,KTL!$AE$71:$AH$98,3,FALSE),"")</f>
        <v/>
      </c>
      <c r="T472" s="259" t="str">
        <f>_xlfn.IFNA(VLOOKUP(B472,SLG!$AE$65:$AH$91,3,FALSE),"")</f>
        <v/>
      </c>
      <c r="U472" s="259" t="str">
        <f>_xlfn.IFNA(VLOOKUP(B472,SST!$AE$68:$AH$99,3,FALSE),"")</f>
        <v/>
      </c>
      <c r="V472" s="259" t="str">
        <f>_xlfn.IFNA(VLOOKUP(B472,'ASY168'!$AG$59:$AJ$92,3,FALSE),"")</f>
        <v/>
      </c>
      <c r="W472" s="260" t="str">
        <f>_xlfn.IFNA(VLOOKUP(B472,HO!$AE$76:$AH$106,3,FALSE),"")</f>
        <v/>
      </c>
    </row>
    <row r="473" spans="2:25" s="46" customFormat="1" ht="15" outlineLevel="2" thickBot="1">
      <c r="B473" s="265"/>
      <c r="C473" s="266"/>
      <c r="D473" s="206">
        <f t="shared" si="31"/>
        <v>0</v>
      </c>
      <c r="E473" s="207" t="str">
        <f>_xlfn.IFNA(VLOOKUP(B473,MPT!$AF$68:$AI$97,3,FALSE),"")</f>
        <v/>
      </c>
      <c r="F473" s="207" t="str">
        <f>_xlfn.IFNA(VLOOKUP(B473,CHB!$AF$70:$AI$95,3,FALSE),"")</f>
        <v/>
      </c>
      <c r="G473" s="207" t="str">
        <f>_xlfn.IFNA(VLOOKUP(B473,SNK!$AF$70:$AI$98,3,FALSE),"")</f>
        <v/>
      </c>
      <c r="H473" s="207" t="str">
        <f>_xlfn.IFNA(VLOOKUP(B473,STR!$AF$68:$AI$99,3,FALSE),"")</f>
        <v/>
      </c>
      <c r="I473" s="207" t="str">
        <f>_xlfn.IFNA(VLOOKUP(B473,KPC!$AL$73:$AO$101,3,FALSE),"")</f>
        <v/>
      </c>
      <c r="J473" s="207" t="str">
        <f>_xlfn.IFNA(VLOOKUP(B473,SNL!$AF$71:$AI$105,3,FALSE),"")</f>
        <v/>
      </c>
      <c r="K473" s="207" t="str">
        <f>_xlfn.IFNA(VLOOKUP(B473,PTR!$AF$69:$AI$101,3,FALSE),"")</f>
        <v/>
      </c>
      <c r="L473" s="207" t="str">
        <f>_xlfn.IFNA(VLOOKUP(B473,STG!$AG$75:$AJ$108,3,FALSE),"")</f>
        <v/>
      </c>
      <c r="M473" s="207" t="str">
        <f>_xlfn.IFNA(VLOOKUP(B473,RTK!$AD$67:$AG$97,3,FALSE),"")</f>
        <v/>
      </c>
      <c r="N473" s="207" t="str">
        <f>_xlfn.IFNA(VLOOKUP(B473,BKV!$AD$69:$AG$102,3,FALSE),"")</f>
        <v/>
      </c>
      <c r="O473" s="207" t="str">
        <f>_xlfn.IFNA(VLOOKUP(B473,BLV!$AD$66:$AG$102,3,FALSE),"")</f>
        <v/>
      </c>
      <c r="P473" s="207" t="str">
        <f>_xlfn.IFNA(VLOOKUP(B473,'Khr168'!$AE$61:$AH$97,3,FALSE),"")</f>
        <v/>
      </c>
      <c r="Q473" s="207" t="str">
        <f>_xlfn.IFNA(VLOOKUP(B473,ASL!$AG$67:$AJ$97,3,FALSE),"")</f>
        <v/>
      </c>
      <c r="R473" s="207" t="str">
        <f>_xlfn.IFNA(VLOOKUP(B473,'99cash'!$AH$60:$AK$98,3,FALSE),"")</f>
        <v/>
      </c>
      <c r="S473" s="207" t="str">
        <f>_xlfn.IFNA(VLOOKUP(B473,KTL!$AE$71:$AH$98,3,FALSE),"")</f>
        <v/>
      </c>
      <c r="T473" s="207" t="str">
        <f>_xlfn.IFNA(VLOOKUP(B473,SLG!$AE$65:$AH$91,3,FALSE),"")</f>
        <v/>
      </c>
      <c r="U473" s="207" t="str">
        <f>_xlfn.IFNA(VLOOKUP(B473,SST!$AE$68:$AH$99,3,FALSE),"")</f>
        <v/>
      </c>
      <c r="V473" s="207" t="str">
        <f>_xlfn.IFNA(VLOOKUP(B473,'ASY168'!$AG$59:$AJ$92,3,FALSE),"")</f>
        <v/>
      </c>
      <c r="W473" s="208" t="str">
        <f>_xlfn.IFNA(VLOOKUP(B473,HO!$AE$76:$AH$106,3,FALSE),"")</f>
        <v/>
      </c>
    </row>
    <row r="474" spans="2:25" s="46" customFormat="1" ht="14.4" thickBot="1">
      <c r="B474" s="547" t="s">
        <v>114</v>
      </c>
      <c r="C474" s="548"/>
      <c r="D474" s="298">
        <f>SUM(D414:D473)</f>
        <v>300343607</v>
      </c>
      <c r="E474" s="298">
        <f>SUM(E414:E473)</f>
        <v>6466700</v>
      </c>
      <c r="F474" s="298">
        <f t="shared" ref="F474:W474" si="32">SUM(F414:F473)</f>
        <v>12175698</v>
      </c>
      <c r="G474" s="298">
        <f t="shared" si="32"/>
        <v>16717600</v>
      </c>
      <c r="H474" s="298">
        <f t="shared" si="32"/>
        <v>19352972</v>
      </c>
      <c r="I474" s="298">
        <f t="shared" si="32"/>
        <v>18686138</v>
      </c>
      <c r="J474" s="298">
        <f t="shared" si="32"/>
        <v>19669000</v>
      </c>
      <c r="K474" s="298">
        <f t="shared" si="32"/>
        <v>14077325</v>
      </c>
      <c r="L474" s="298">
        <f t="shared" si="32"/>
        <v>23464475</v>
      </c>
      <c r="M474" s="298">
        <f t="shared" si="32"/>
        <v>14804779</v>
      </c>
      <c r="N474" s="298">
        <f t="shared" si="32"/>
        <v>20328550</v>
      </c>
      <c r="O474" s="298">
        <f t="shared" si="32"/>
        <v>15669312</v>
      </c>
      <c r="P474" s="298">
        <f t="shared" si="32"/>
        <v>7182988</v>
      </c>
      <c r="Q474" s="298">
        <f t="shared" si="32"/>
        <v>16977041</v>
      </c>
      <c r="R474" s="298">
        <f t="shared" si="32"/>
        <v>5237900</v>
      </c>
      <c r="S474" s="298">
        <f t="shared" si="32"/>
        <v>14786297</v>
      </c>
      <c r="T474" s="298">
        <f t="shared" si="32"/>
        <v>11825027</v>
      </c>
      <c r="U474" s="298">
        <f t="shared" si="32"/>
        <v>24379677</v>
      </c>
      <c r="V474" s="298">
        <f t="shared" si="32"/>
        <v>22444035</v>
      </c>
      <c r="W474" s="299">
        <f t="shared" si="32"/>
        <v>16098093</v>
      </c>
      <c r="Y474" s="242"/>
    </row>
    <row r="475" spans="2:25" s="60" customFormat="1" ht="14.4" thickBot="1">
      <c r="B475" s="549" t="s">
        <v>310</v>
      </c>
      <c r="C475" s="550"/>
      <c r="D475" s="302">
        <f t="shared" ref="D475:W475" si="33">D413-D474</f>
        <v>89130694</v>
      </c>
      <c r="E475" s="303">
        <f t="shared" si="33"/>
        <v>-1168300</v>
      </c>
      <c r="F475" s="303">
        <f t="shared" si="33"/>
        <v>-4642198</v>
      </c>
      <c r="G475" s="303">
        <f t="shared" si="33"/>
        <v>3908200</v>
      </c>
      <c r="H475" s="303">
        <f t="shared" si="33"/>
        <v>7667828</v>
      </c>
      <c r="I475" s="303">
        <f t="shared" si="33"/>
        <v>4917762</v>
      </c>
      <c r="J475" s="303">
        <f t="shared" si="33"/>
        <v>10947300</v>
      </c>
      <c r="K475" s="303">
        <f t="shared" si="33"/>
        <v>10893975</v>
      </c>
      <c r="L475" s="303">
        <f t="shared" si="33"/>
        <v>7707325</v>
      </c>
      <c r="M475" s="303">
        <f t="shared" si="33"/>
        <v>-5415879</v>
      </c>
      <c r="N475" s="303">
        <f t="shared" si="33"/>
        <v>11372950</v>
      </c>
      <c r="O475" s="303">
        <f t="shared" si="33"/>
        <v>10213788</v>
      </c>
      <c r="P475" s="303">
        <f t="shared" si="33"/>
        <v>6330412</v>
      </c>
      <c r="Q475" s="303">
        <f t="shared" si="33"/>
        <v>10861459</v>
      </c>
      <c r="R475" s="303">
        <f t="shared" si="33"/>
        <v>652501</v>
      </c>
      <c r="S475" s="303">
        <f t="shared" si="33"/>
        <v>764103</v>
      </c>
      <c r="T475" s="303">
        <f t="shared" si="33"/>
        <v>-2179927</v>
      </c>
      <c r="U475" s="303">
        <f t="shared" si="33"/>
        <v>15925223</v>
      </c>
      <c r="V475" s="303">
        <f t="shared" si="33"/>
        <v>-2354935</v>
      </c>
      <c r="W475" s="304">
        <f t="shared" si="33"/>
        <v>2729107</v>
      </c>
    </row>
    <row r="476" spans="2:25" s="60" customFormat="1" ht="14.4" thickBot="1">
      <c r="B476" s="551" t="s">
        <v>311</v>
      </c>
      <c r="C476" s="552"/>
      <c r="D476" s="302">
        <f>SUM(E476:W476)</f>
        <v>0</v>
      </c>
      <c r="E476" s="300">
        <f>MPT!AE200</f>
        <v>0</v>
      </c>
      <c r="F476" s="300">
        <f>CHB!AD196</f>
        <v>0</v>
      </c>
      <c r="G476" s="300">
        <f>SNK!AD207</f>
        <v>0</v>
      </c>
      <c r="H476" s="300">
        <f>STR!AC201</f>
        <v>0</v>
      </c>
      <c r="I476" s="300">
        <f>KPC!AH204</f>
        <v>0</v>
      </c>
      <c r="J476" s="300">
        <f>SNL!AD202</f>
        <v>0</v>
      </c>
      <c r="K476" s="300">
        <f>PTR!AD205</f>
        <v>0</v>
      </c>
      <c r="L476" s="300">
        <f>STG!AD209</f>
        <v>0</v>
      </c>
      <c r="M476" s="300">
        <f>RTK!AB178</f>
        <v>0</v>
      </c>
      <c r="N476" s="300">
        <f>BKV!AB205</f>
        <v>0</v>
      </c>
      <c r="O476" s="300">
        <f>BLV!AB198</f>
        <v>0</v>
      </c>
      <c r="P476" s="300">
        <f>'Khr168'!AC186</f>
        <v>0</v>
      </c>
      <c r="Q476" s="300">
        <f>ASL!AE196</f>
        <v>0</v>
      </c>
      <c r="R476" s="300">
        <f>'99cash'!AF181</f>
        <v>0</v>
      </c>
      <c r="S476" s="300">
        <f>KTL!AC204</f>
        <v>0</v>
      </c>
      <c r="T476" s="300">
        <f>SLG!AC195</f>
        <v>0</v>
      </c>
      <c r="U476" s="300">
        <f>SST!AC204</f>
        <v>0</v>
      </c>
      <c r="V476" s="300">
        <f>'ASY168'!AE180</f>
        <v>0</v>
      </c>
      <c r="W476" s="301">
        <f>HO!AC204</f>
        <v>0</v>
      </c>
    </row>
    <row r="477" spans="2:25">
      <c r="B477" s="44"/>
      <c r="C477" s="45"/>
      <c r="D477" s="45" t="s">
        <v>308</v>
      </c>
      <c r="E477" s="43">
        <f>E413-MPT!AH74</f>
        <v>0</v>
      </c>
      <c r="F477" s="135">
        <f>F413-CHB!AH78</f>
        <v>0</v>
      </c>
      <c r="G477" s="136">
        <f>G413-SNK!AH77</f>
        <v>0</v>
      </c>
      <c r="H477" s="135">
        <f>H413-STR!AH75</f>
        <v>0</v>
      </c>
      <c r="I477" s="135">
        <f>I413-KPC!AN80</f>
        <v>0</v>
      </c>
      <c r="J477" s="136">
        <f>J413-SNL!AH79</f>
        <v>0</v>
      </c>
      <c r="K477" s="136">
        <f>K413-PTR!AH77</f>
        <v>0</v>
      </c>
      <c r="L477" s="136">
        <f>L413-STG!AI83</f>
        <v>0</v>
      </c>
      <c r="M477" s="136">
        <f>M413-RTK!AF72</f>
        <v>0</v>
      </c>
      <c r="N477" s="136">
        <f>N413-BKV!AF76</f>
        <v>0</v>
      </c>
      <c r="O477" s="136">
        <f>O413-BLV!AF73</f>
        <v>0</v>
      </c>
      <c r="P477" s="136">
        <f>P413-'Khr168'!AG67</f>
        <v>0</v>
      </c>
      <c r="Q477" s="136">
        <f>Q413-ASL!AI72</f>
        <v>0</v>
      </c>
      <c r="R477" s="136">
        <f>R413-'99cash'!AJ65</f>
        <v>0</v>
      </c>
      <c r="S477" s="136">
        <f>S413-KTL!AG78</f>
        <v>0</v>
      </c>
      <c r="T477" s="135">
        <f>T413-SLG!AG71</f>
        <v>0</v>
      </c>
      <c r="U477" s="136">
        <f>U413-SST!AG74</f>
        <v>0</v>
      </c>
      <c r="V477" s="136">
        <f>V413-'ASY168'!AI62</f>
        <v>0</v>
      </c>
      <c r="W477" s="136">
        <f>W413-HO!AG81</f>
        <v>0</v>
      </c>
    </row>
    <row r="478" spans="2:25">
      <c r="D478" s="42" t="s">
        <v>309</v>
      </c>
      <c r="E478" s="43">
        <f>E474-MPT!AH94</f>
        <v>0</v>
      </c>
      <c r="F478" s="136">
        <f>F474-CHB!AH90</f>
        <v>-1</v>
      </c>
      <c r="G478" s="136">
        <f>G474-SNK!AH97</f>
        <v>0</v>
      </c>
      <c r="H478" s="136">
        <f>H474-STR!AH92</f>
        <v>0</v>
      </c>
      <c r="I478" s="136">
        <f>I474-KPC!AN95</f>
        <v>0</v>
      </c>
      <c r="J478" s="136">
        <f>J474-SNL!AH99</f>
        <v>0</v>
      </c>
      <c r="K478" s="136">
        <f>K474-PTR!AH100</f>
        <v>0</v>
      </c>
      <c r="L478" s="136">
        <f>L474-STG!AI107</f>
        <v>0</v>
      </c>
      <c r="M478" s="136">
        <f>M474-RTK!AF91</f>
        <v>0</v>
      </c>
      <c r="N478" s="136">
        <f>N474-BKV!AF98</f>
        <v>0</v>
      </c>
      <c r="O478" s="136">
        <f>O474-BLV!AF91</f>
        <v>-1</v>
      </c>
      <c r="P478" s="136">
        <f>P474-'Khr168'!AG80</f>
        <v>0</v>
      </c>
      <c r="Q478" s="136">
        <f>Q474-ASL!AI89</f>
        <v>-1</v>
      </c>
      <c r="R478" s="136">
        <f>R474-'99cash'!AJ79</f>
        <v>0</v>
      </c>
      <c r="S478" s="136">
        <f>S474-KTL!AG97</f>
        <v>0</v>
      </c>
      <c r="T478" s="136">
        <f>T474-SLG!AG90</f>
        <v>1</v>
      </c>
      <c r="U478" s="136">
        <f>U474-SST!AG96</f>
        <v>0</v>
      </c>
      <c r="V478" s="136">
        <f>V474-'ASY168'!AI77</f>
        <v>0</v>
      </c>
      <c r="W478" s="136">
        <f>W474-HO!AG100</f>
        <v>0</v>
      </c>
    </row>
    <row r="479" spans="2:25">
      <c r="D479" s="42" t="s">
        <v>115</v>
      </c>
      <c r="E479" s="43">
        <f>E475-MPT!AD200</f>
        <v>-1168300</v>
      </c>
      <c r="F479" s="135">
        <f>F475-CHB!AC196</f>
        <v>-4642198</v>
      </c>
      <c r="G479" s="135">
        <f>G475-SNK!AC207</f>
        <v>3908200</v>
      </c>
      <c r="H479" s="143">
        <f>H475-STR!AB201</f>
        <v>7667828</v>
      </c>
      <c r="I479" s="143">
        <f>I475-KPC!AG204</f>
        <v>4917762</v>
      </c>
      <c r="J479" s="143">
        <f>J475-SNL!AC202</f>
        <v>10947300</v>
      </c>
      <c r="K479" s="143">
        <f>K475-PTR!AC205</f>
        <v>10893975</v>
      </c>
      <c r="L479" s="143">
        <f>L475-STG!AC209</f>
        <v>7707325</v>
      </c>
      <c r="M479" s="143">
        <f>M475-RTK!AA178</f>
        <v>-5415879</v>
      </c>
      <c r="N479" s="143">
        <f>N475-BKV!AA205</f>
        <v>11372950</v>
      </c>
      <c r="O479" s="143">
        <f>O475-BLV!AA198</f>
        <v>10213788</v>
      </c>
      <c r="P479" s="135">
        <f>P475-'Khr168'!AB186</f>
        <v>6330412</v>
      </c>
      <c r="Q479" s="143">
        <f>Q475-ASL!AD196</f>
        <v>10861459</v>
      </c>
      <c r="R479" s="143">
        <f>R475-'99cash'!AE181</f>
        <v>652501</v>
      </c>
      <c r="S479" s="143">
        <f>S475-KTL!AB204</f>
        <v>764103</v>
      </c>
      <c r="T479" s="143">
        <f>T475-SLG!AB195</f>
        <v>-2179927</v>
      </c>
      <c r="U479" s="143">
        <f>U475-SST!AB204</f>
        <v>15925223</v>
      </c>
      <c r="V479" s="143">
        <f>V475-'ASY168'!AD180</f>
        <v>-2354935</v>
      </c>
      <c r="W479" s="143">
        <f>W475-HO!AB204</f>
        <v>2729107</v>
      </c>
    </row>
    <row r="480" spans="2:25">
      <c r="D480" s="143">
        <f>D475-'SUM-IS'!I127</f>
        <v>89130694</v>
      </c>
    </row>
    <row r="484" spans="2:23">
      <c r="B484" s="212" t="s">
        <v>202</v>
      </c>
    </row>
    <row r="485" spans="2:23">
      <c r="B485" s="212" t="s">
        <v>203</v>
      </c>
    </row>
    <row r="486" spans="2:23" ht="14.4" thickBot="1">
      <c r="B486" s="212" t="s">
        <v>335</v>
      </c>
    </row>
    <row r="487" spans="2:23" s="54" customFormat="1" ht="14.4" thickBot="1">
      <c r="B487" s="47" t="s">
        <v>96</v>
      </c>
      <c r="C487" s="48" t="s">
        <v>97</v>
      </c>
      <c r="D487" s="219" t="s">
        <v>205</v>
      </c>
      <c r="E487" s="51" t="s">
        <v>184</v>
      </c>
      <c r="F487" s="52" t="s">
        <v>185</v>
      </c>
      <c r="G487" s="52" t="s">
        <v>186</v>
      </c>
      <c r="H487" s="52" t="s">
        <v>187</v>
      </c>
      <c r="I487" s="52" t="s">
        <v>188</v>
      </c>
      <c r="J487" s="52" t="s">
        <v>189</v>
      </c>
      <c r="K487" s="52" t="s">
        <v>190</v>
      </c>
      <c r="L487" s="52" t="s">
        <v>191</v>
      </c>
      <c r="M487" s="52" t="s">
        <v>272</v>
      </c>
      <c r="N487" s="52" t="s">
        <v>192</v>
      </c>
      <c r="O487" s="52" t="s">
        <v>193</v>
      </c>
      <c r="P487" s="52" t="s">
        <v>194</v>
      </c>
      <c r="Q487" s="52" t="s">
        <v>195</v>
      </c>
      <c r="R487" s="52" t="s">
        <v>196</v>
      </c>
      <c r="S487" s="52" t="s">
        <v>197</v>
      </c>
      <c r="T487" s="52" t="s">
        <v>198</v>
      </c>
      <c r="U487" s="52" t="s">
        <v>199</v>
      </c>
      <c r="V487" s="52" t="s">
        <v>200</v>
      </c>
      <c r="W487" s="53" t="s">
        <v>201</v>
      </c>
    </row>
    <row r="488" spans="2:23" s="46" customFormat="1" outlineLevel="1">
      <c r="B488" s="201">
        <v>531111102</v>
      </c>
      <c r="C488" s="202" t="s">
        <v>117</v>
      </c>
      <c r="D488" s="373">
        <f t="shared" ref="D488:D503" si="34">SUM(E488:W488)</f>
        <v>440372900</v>
      </c>
      <c r="E488" s="376">
        <f>_xlfn.IFNA(VLOOKUP(B488,MPT!$AL$68:$AO$96,3,FALSE),"")</f>
        <v>6674000</v>
      </c>
      <c r="F488" s="204">
        <f>_xlfn.IFNA(VLOOKUP(B488,CHB!$AL$70:$AO$91,3,FALSE),"")</f>
        <v>9205300</v>
      </c>
      <c r="G488" s="204">
        <f>_xlfn.IFNA(VLOOKUP(B488,SNK!$AL$70:$AO$96,3,FALSE),"")</f>
        <v>18210200</v>
      </c>
      <c r="H488" s="204">
        <f>_xlfn.IFNA(VLOOKUP(B488,STR!$AL$68:$AO$93,3,FALSE),"")</f>
        <v>32586000</v>
      </c>
      <c r="I488" s="204">
        <f>_xlfn.IFNA(VLOOKUP(B488,KPC!$AR$73:$AU$103,3,FALSE),"")</f>
        <v>28550100</v>
      </c>
      <c r="J488" s="204">
        <f>_xlfn.IFNA(VLOOKUP(B488,SNL!$AL$71:$AO$95,3,FALSE),"")</f>
        <v>35869100</v>
      </c>
      <c r="K488" s="204">
        <f>_xlfn.IFNA(VLOOKUP(B488,PTR!$AL$69:$AO$102,3,FALSE),"")</f>
        <v>31249200</v>
      </c>
      <c r="L488" s="204">
        <f>_xlfn.IFNA(VLOOKUP(B488,STG!$AL$75:$AO$109,3,FALSE),"")</f>
        <v>50185600</v>
      </c>
      <c r="M488" s="204">
        <f>_xlfn.IFNA(VLOOKUP(B488,RTK!$AI$67:$AL$104,3,FALSE),"")</f>
        <v>28982100</v>
      </c>
      <c r="N488" s="204">
        <f>_xlfn.IFNA(VLOOKUP(B488,BKV!$AJ$69:$AM$114,3,FALSE),"")</f>
        <v>40566000</v>
      </c>
      <c r="O488" s="204">
        <f>_xlfn.IFNA(VLOOKUP(B488,BLV!$AJ$66:$AM$93,3,FALSE),"")</f>
        <v>32283000</v>
      </c>
      <c r="P488" s="204">
        <f>_xlfn.IFNA(VLOOKUP(B488,'Khr168'!$AP$61:$AS$81,3,FALSE),"")</f>
        <v>16210400</v>
      </c>
      <c r="Q488" s="204">
        <f>_xlfn.IFNA(VLOOKUP(B488,ASL!$AM$67:$AP$91,3,FALSE),"")</f>
        <v>35381900</v>
      </c>
      <c r="R488" s="204">
        <f>_xlfn.IFNA(VLOOKUP(B488,'99cash'!$AN$60:$AQ$93,3,FALSE),"")</f>
        <v>8300800</v>
      </c>
      <c r="S488" s="204">
        <f>_xlfn.IFNA(VLOOKUP(B488,KTL!$AK$71:$AN$103,3,FALSE),"")</f>
        <v>17211600</v>
      </c>
      <c r="T488" s="204">
        <f>_xlfn.IFNA(VLOOKUP(B488,SLG!$AK$65:$AN$90,3,FALSE),"")</f>
        <v>13171500</v>
      </c>
      <c r="U488" s="204">
        <f>_xlfn.IFNA(VLOOKUP(B488,SST!$AK$68:$AN$100,3,FALSE),"")</f>
        <v>35736100</v>
      </c>
      <c r="V488" s="204" t="str">
        <f>_xlfn.IFNA(VLOOKUP(B488,'ASY168'!$AN$59:$AQ$84,3,FALSE),"")</f>
        <v/>
      </c>
      <c r="W488" s="205" t="str">
        <f>_xlfn.IFNA(VLOOKUP(B488,HO!$AK$76:$AN$107,3,FALSE),"")</f>
        <v/>
      </c>
    </row>
    <row r="489" spans="2:23" s="46" customFormat="1" ht="27.6" outlineLevel="2">
      <c r="B489" s="250">
        <v>523011101</v>
      </c>
      <c r="C489" s="68" t="s">
        <v>118</v>
      </c>
      <c r="D489" s="374">
        <f t="shared" si="34"/>
        <v>7562900</v>
      </c>
      <c r="E489" s="378">
        <f>_xlfn.IFNA(VLOOKUP(B489,MPT!$AL$68:$AO$96,3,FALSE),"")</f>
        <v>417900</v>
      </c>
      <c r="F489" s="261">
        <f>_xlfn.IFNA(VLOOKUP(B489,CHB!$AL$70:$AO$91,3,FALSE),"")</f>
        <v>197200</v>
      </c>
      <c r="G489" s="261" t="str">
        <f>_xlfn.IFNA(VLOOKUP(B489,SNK!$AL$70:$AO$96,3,FALSE),"")</f>
        <v/>
      </c>
      <c r="H489" s="261" t="str">
        <f>_xlfn.IFNA(VLOOKUP(B489,STR!$AL$68:$AO$93,3,FALSE),"")</f>
        <v/>
      </c>
      <c r="I489" s="261">
        <f>_xlfn.IFNA(VLOOKUP(B489,KPC!$AR$73:$AU$103,3,FALSE),"")</f>
        <v>2500</v>
      </c>
      <c r="J489" s="261">
        <f>_xlfn.IFNA(VLOOKUP(B489,SNL!$AL$71:$AO$95,3,FALSE),"")</f>
        <v>55100</v>
      </c>
      <c r="K489" s="261">
        <f>_xlfn.IFNA(VLOOKUP(B489,PTR!$AL$69:$AO$102,3,FALSE),"")</f>
        <v>1915100</v>
      </c>
      <c r="L489" s="261">
        <f>_xlfn.IFNA(VLOOKUP(B489,STG!$AL$75:$AO$109,3,FALSE),"")</f>
        <v>160700</v>
      </c>
      <c r="M489" s="261" t="str">
        <f>_xlfn.IFNA(VLOOKUP(B489,RTK!$AI$67:$AL$104,3,FALSE),"")</f>
        <v/>
      </c>
      <c r="N489" s="261">
        <f>_xlfn.IFNA(VLOOKUP(B489,BKV!$AJ$69:$AM$114,3,FALSE),"")</f>
        <v>290900</v>
      </c>
      <c r="O489" s="261" t="str">
        <f>_xlfn.IFNA(VLOOKUP(B489,BLV!$AJ$66:$AM$93,3,FALSE),"")</f>
        <v/>
      </c>
      <c r="P489" s="261">
        <f>_xlfn.IFNA(VLOOKUP(B489,'Khr168'!$AP$61:$AS$81,3,FALSE),"")</f>
        <v>998900</v>
      </c>
      <c r="Q489" s="261">
        <f>_xlfn.IFNA(VLOOKUP(B489,ASL!$AM$67:$AP$91,3,FALSE),"")</f>
        <v>2403500</v>
      </c>
      <c r="R489" s="261" t="str">
        <f>_xlfn.IFNA(VLOOKUP(B489,'99cash'!$AN$60:$AQ$93,3,FALSE),"")</f>
        <v/>
      </c>
      <c r="S489" s="261">
        <f>_xlfn.IFNA(VLOOKUP(B489,KTL!$AK$71:$AN$103,3,FALSE),"")</f>
        <v>1099200</v>
      </c>
      <c r="T489" s="261" t="str">
        <f>_xlfn.IFNA(VLOOKUP(B489,SLG!$AK$65:$AN$90,3,FALSE),"")</f>
        <v/>
      </c>
      <c r="U489" s="261" t="str">
        <f>_xlfn.IFNA(VLOOKUP(B489,SST!$AK$68:$AN$100,3,FALSE),"")</f>
        <v/>
      </c>
      <c r="V489" s="261" t="str">
        <f>_xlfn.IFNA(VLOOKUP(B489,'ASY168'!$AN$59:$AQ$84,3,FALSE),"")</f>
        <v/>
      </c>
      <c r="W489" s="262">
        <f>_xlfn.IFNA(VLOOKUP(B489,HO!$AK$76:$AN$107,3,FALSE),"")</f>
        <v>21900</v>
      </c>
    </row>
    <row r="490" spans="2:23" s="46" customFormat="1" outlineLevel="1">
      <c r="B490" s="67">
        <v>531111103</v>
      </c>
      <c r="C490" s="68" t="s">
        <v>119</v>
      </c>
      <c r="D490" s="374">
        <f t="shared" si="34"/>
        <v>8230700</v>
      </c>
      <c r="E490" s="377">
        <f>_xlfn.IFNA(VLOOKUP(B490,MPT!$AL$68:$AO$96,3,FALSE),"")</f>
        <v>129200</v>
      </c>
      <c r="F490" s="57">
        <f>_xlfn.IFNA(VLOOKUP(B490,CHB!$AL$70:$AO$91,3,FALSE),"")</f>
        <v>557400</v>
      </c>
      <c r="G490" s="57">
        <f>_xlfn.IFNA(VLOOKUP(B490,SNK!$AL$70:$AO$96,3,FALSE),"")</f>
        <v>358200</v>
      </c>
      <c r="H490" s="57">
        <f>_xlfn.IFNA(VLOOKUP(B490,STR!$AL$68:$AO$93,3,FALSE),"")</f>
        <v>144000</v>
      </c>
      <c r="I490" s="57">
        <f>_xlfn.IFNA(VLOOKUP(B490,KPC!$AR$73:$AU$103,3,FALSE),"")</f>
        <v>516500</v>
      </c>
      <c r="J490" s="57">
        <f>_xlfn.IFNA(VLOOKUP(B490,SNL!$AL$71:$AO$95,3,FALSE),"")</f>
        <v>310500</v>
      </c>
      <c r="K490" s="57">
        <f>_xlfn.IFNA(VLOOKUP(B490,PTR!$AL$69:$AO$102,3,FALSE),"")</f>
        <v>439300</v>
      </c>
      <c r="L490" s="57">
        <f>_xlfn.IFNA(VLOOKUP(B490,STG!$AL$75:$AO$109,3,FALSE),"")</f>
        <v>313100</v>
      </c>
      <c r="M490" s="57">
        <f>_xlfn.IFNA(VLOOKUP(B490,RTK!$AI$67:$AL$104,3,FALSE),"")</f>
        <v>122000</v>
      </c>
      <c r="N490" s="57">
        <f>_xlfn.IFNA(VLOOKUP(B490,BKV!$AJ$69:$AM$114,3,FALSE),"")</f>
        <v>286500</v>
      </c>
      <c r="O490" s="57">
        <f>_xlfn.IFNA(VLOOKUP(B490,BLV!$AJ$66:$AM$93,3,FALSE),"")</f>
        <v>537800</v>
      </c>
      <c r="P490" s="57">
        <f>_xlfn.IFNA(VLOOKUP(B490,'Khr168'!$AP$61:$AS$81,3,FALSE),"")</f>
        <v>229300</v>
      </c>
      <c r="Q490" s="57">
        <f>_xlfn.IFNA(VLOOKUP(B490,ASL!$AM$67:$AP$91,3,FALSE),"")</f>
        <v>1120600</v>
      </c>
      <c r="R490" s="57">
        <f>_xlfn.IFNA(VLOOKUP(B490,'99cash'!$AN$60:$AQ$93,3,FALSE),"")</f>
        <v>282300</v>
      </c>
      <c r="S490" s="57">
        <f>_xlfn.IFNA(VLOOKUP(B490,KTL!$AK$71:$AN$103,3,FALSE),"")</f>
        <v>1386700</v>
      </c>
      <c r="T490" s="57">
        <f>_xlfn.IFNA(VLOOKUP(B490,SLG!$AK$65:$AN$90,3,FALSE),"")</f>
        <v>1082300</v>
      </c>
      <c r="U490" s="57">
        <f>_xlfn.IFNA(VLOOKUP(B490,SST!$AK$68:$AN$100,3,FALSE),"")</f>
        <v>415000</v>
      </c>
      <c r="V490" s="57" t="str">
        <f>_xlfn.IFNA(VLOOKUP(B490,'ASY168'!$AN$59:$AQ$84,3,FALSE),"")</f>
        <v/>
      </c>
      <c r="W490" s="58" t="str">
        <f>_xlfn.IFNA(VLOOKUP(B490,HO!$AK$76:$AN$107,3,FALSE),"")</f>
        <v/>
      </c>
    </row>
    <row r="491" spans="2:23" s="46" customFormat="1" ht="27.6" outlineLevel="2">
      <c r="B491" s="250">
        <v>523211101</v>
      </c>
      <c r="C491" s="68" t="s">
        <v>120</v>
      </c>
      <c r="D491" s="374">
        <f t="shared" si="34"/>
        <v>49800</v>
      </c>
      <c r="E491" s="378">
        <f>_xlfn.IFNA(VLOOKUP(B491,MPT!$AL$68:$AO$96,3,FALSE),"")</f>
        <v>31800</v>
      </c>
      <c r="F491" s="261">
        <f>_xlfn.IFNA(VLOOKUP(B491,CHB!$AL$70:$AO$91,3,FALSE),"")</f>
        <v>18000</v>
      </c>
      <c r="G491" s="261" t="str">
        <f>_xlfn.IFNA(VLOOKUP(B491,SNK!$AL$70:$AO$96,3,FALSE),"")</f>
        <v/>
      </c>
      <c r="H491" s="261" t="str">
        <f>_xlfn.IFNA(VLOOKUP(B491,STR!$AL$68:$AO$93,3,FALSE),"")</f>
        <v/>
      </c>
      <c r="I491" s="261" t="str">
        <f>_xlfn.IFNA(VLOOKUP(B491,KPC!$AR$73:$AU$103,3,FALSE),"")</f>
        <v/>
      </c>
      <c r="J491" s="261" t="str">
        <f>_xlfn.IFNA(VLOOKUP(B491,SNL!$AL$71:$AO$95,3,FALSE),"")</f>
        <v/>
      </c>
      <c r="K491" s="261" t="str">
        <f>_xlfn.IFNA(VLOOKUP(B491,PTR!$AL$69:$AO$102,3,FALSE),"")</f>
        <v/>
      </c>
      <c r="L491" s="261" t="str">
        <f>_xlfn.IFNA(VLOOKUP(B491,STG!$AL$75:$AO$109,3,FALSE),"")</f>
        <v/>
      </c>
      <c r="M491" s="261" t="str">
        <f>_xlfn.IFNA(VLOOKUP(B491,RTK!$AI$67:$AL$104,3,FALSE),"")</f>
        <v/>
      </c>
      <c r="N491" s="261" t="str">
        <f>_xlfn.IFNA(VLOOKUP(B491,BKV!$AJ$69:$AM$114,3,FALSE),"")</f>
        <v/>
      </c>
      <c r="O491" s="261" t="str">
        <f>_xlfn.IFNA(VLOOKUP(B491,BLV!$AJ$66:$AM$93,3,FALSE),"")</f>
        <v/>
      </c>
      <c r="P491" s="261" t="str">
        <f>_xlfn.IFNA(VLOOKUP(B491,'Khr168'!$AP$61:$AS$81,3,FALSE),"")</f>
        <v/>
      </c>
      <c r="Q491" s="261" t="str">
        <f>_xlfn.IFNA(VLOOKUP(B491,ASL!$AM$67:$AP$91,3,FALSE),"")</f>
        <v/>
      </c>
      <c r="R491" s="261" t="str">
        <f>_xlfn.IFNA(VLOOKUP(B491,'99cash'!$AN$60:$AQ$93,3,FALSE),"")</f>
        <v/>
      </c>
      <c r="S491" s="261" t="str">
        <f>_xlfn.IFNA(VLOOKUP(B491,KTL!$AK$71:$AN$103,3,FALSE),"")</f>
        <v/>
      </c>
      <c r="T491" s="261" t="str">
        <f>_xlfn.IFNA(VLOOKUP(B491,SLG!$AK$65:$AN$90,3,FALSE),"")</f>
        <v/>
      </c>
      <c r="U491" s="261" t="str">
        <f>_xlfn.IFNA(VLOOKUP(B491,SST!$AK$68:$AN$100,3,FALSE),"")</f>
        <v/>
      </c>
      <c r="V491" s="261" t="str">
        <f>_xlfn.IFNA(VLOOKUP(B491,'ASY168'!$AN$59:$AQ$84,3,FALSE),"")</f>
        <v/>
      </c>
      <c r="W491" s="262" t="str">
        <f>_xlfn.IFNA(VLOOKUP(B491,HO!$AK$76:$AN$107,3,FALSE),"")</f>
        <v/>
      </c>
    </row>
    <row r="492" spans="2:23" s="46" customFormat="1" ht="27.6" outlineLevel="1">
      <c r="B492" s="67">
        <v>512111101</v>
      </c>
      <c r="C492" s="68" t="s">
        <v>102</v>
      </c>
      <c r="D492" s="374">
        <f t="shared" si="34"/>
        <v>37600</v>
      </c>
      <c r="E492" s="377">
        <f>_xlfn.IFNA(VLOOKUP(B492,MPT!$AL$68:$AO$96,3,FALSE),"")</f>
        <v>6200</v>
      </c>
      <c r="F492" s="57">
        <f>_xlfn.IFNA(VLOOKUP(B492,CHB!$AL$70:$AO$91,3,FALSE),"")</f>
        <v>300</v>
      </c>
      <c r="G492" s="57">
        <f>_xlfn.IFNA(VLOOKUP(B492,SNK!$AL$70:$AO$96,3,FALSE),"")</f>
        <v>800</v>
      </c>
      <c r="H492" s="57" t="str">
        <f>_xlfn.IFNA(VLOOKUP(B492,STR!$AL$68:$AO$93,3,FALSE),"")</f>
        <v/>
      </c>
      <c r="I492" s="57">
        <f>_xlfn.IFNA(VLOOKUP(B492,KPC!$AR$73:$AU$103,3,FALSE),"")</f>
        <v>800</v>
      </c>
      <c r="J492" s="57" t="str">
        <f>_xlfn.IFNA(VLOOKUP(B492,SNL!$AL$71:$AO$95,3,FALSE),"")</f>
        <v/>
      </c>
      <c r="K492" s="57">
        <f>_xlfn.IFNA(VLOOKUP(B492,PTR!$AL$69:$AO$102,3,FALSE),"")</f>
        <v>700</v>
      </c>
      <c r="L492" s="57">
        <f>_xlfn.IFNA(VLOOKUP(B492,STG!$AL$75:$AO$109,3,FALSE),"")</f>
        <v>100</v>
      </c>
      <c r="M492" s="57">
        <f>_xlfn.IFNA(VLOOKUP(B492,RTK!$AI$67:$AL$104,3,FALSE),"")</f>
        <v>700</v>
      </c>
      <c r="N492" s="57">
        <f>_xlfn.IFNA(VLOOKUP(B492,BKV!$AJ$69:$AM$114,3,FALSE),"")</f>
        <v>800</v>
      </c>
      <c r="O492" s="57">
        <f>_xlfn.IFNA(VLOOKUP(B492,BLV!$AJ$66:$AM$93,3,FALSE),"")</f>
        <v>2500</v>
      </c>
      <c r="P492" s="57">
        <f>_xlfn.IFNA(VLOOKUP(B492,'Khr168'!$AP$61:$AS$81,3,FALSE),"")</f>
        <v>300</v>
      </c>
      <c r="Q492" s="57">
        <f>_xlfn.IFNA(VLOOKUP(B492,ASL!$AM$67:$AP$91,3,FALSE),"")</f>
        <v>900</v>
      </c>
      <c r="R492" s="57">
        <f>_xlfn.IFNA(VLOOKUP(B492,'99cash'!$AN$60:$AQ$93,3,FALSE),"")</f>
        <v>200</v>
      </c>
      <c r="S492" s="57">
        <f>_xlfn.IFNA(VLOOKUP(B492,KTL!$AK$71:$AN$103,3,FALSE),"")</f>
        <v>800</v>
      </c>
      <c r="T492" s="57">
        <f>_xlfn.IFNA(VLOOKUP(B492,SLG!$AK$65:$AN$90,3,FALSE),"")</f>
        <v>200</v>
      </c>
      <c r="U492" s="57">
        <f>_xlfn.IFNA(VLOOKUP(B492,SST!$AK$68:$AN$100,3,FALSE),"")</f>
        <v>500</v>
      </c>
      <c r="V492" s="57">
        <f>_xlfn.IFNA(VLOOKUP(B492,'ASY168'!$AN$59:$AQ$84,3,FALSE),"")</f>
        <v>1000</v>
      </c>
      <c r="W492" s="58">
        <f>_xlfn.IFNA(VLOOKUP(B492,HO!$AK$76:$AN$107,3,FALSE),"")</f>
        <v>20800</v>
      </c>
    </row>
    <row r="493" spans="2:23" s="46" customFormat="1" ht="27.6" outlineLevel="2">
      <c r="B493" s="250">
        <v>523511101</v>
      </c>
      <c r="C493" s="68" t="s">
        <v>138</v>
      </c>
      <c r="D493" s="374">
        <f t="shared" si="34"/>
        <v>14334300</v>
      </c>
      <c r="E493" s="378" t="str">
        <f>_xlfn.IFNA(VLOOKUP(B493,MPT!$AL$68:$AO$96,3,FALSE),"")</f>
        <v/>
      </c>
      <c r="F493" s="261">
        <f>_xlfn.IFNA(VLOOKUP(B493,CHB!$AL$70:$AO$91,3,FALSE),"")</f>
        <v>388000</v>
      </c>
      <c r="G493" s="261">
        <f>_xlfn.IFNA(VLOOKUP(B493,SNK!$AL$70:$AO$96,3,FALSE),"")</f>
        <v>1337000</v>
      </c>
      <c r="H493" s="261">
        <f>_xlfn.IFNA(VLOOKUP(B493,STR!$AL$68:$AO$93,3,FALSE),"")</f>
        <v>2003300</v>
      </c>
      <c r="I493" s="261" t="str">
        <f>_xlfn.IFNA(VLOOKUP(B493,KPC!$AR$73:$AU$103,3,FALSE),"")</f>
        <v/>
      </c>
      <c r="J493" s="261">
        <f>_xlfn.IFNA(VLOOKUP(B493,SNL!$AL$71:$AO$95,3,FALSE),"")</f>
        <v>84200</v>
      </c>
      <c r="K493" s="261">
        <f>_xlfn.IFNA(VLOOKUP(B493,PTR!$AL$69:$AO$102,3,FALSE),"")</f>
        <v>165400</v>
      </c>
      <c r="L493" s="261">
        <f>_xlfn.IFNA(VLOOKUP(B493,STG!$AL$75:$AO$109,3,FALSE),"")</f>
        <v>3144900</v>
      </c>
      <c r="M493" s="261">
        <f>_xlfn.IFNA(VLOOKUP(B493,RTK!$AI$67:$AL$104,3,FALSE),"")</f>
        <v>1768800</v>
      </c>
      <c r="N493" s="261">
        <f>_xlfn.IFNA(VLOOKUP(B493,BKV!$AJ$69:$AM$114,3,FALSE),"")</f>
        <v>2439500</v>
      </c>
      <c r="O493" s="261">
        <f>_xlfn.IFNA(VLOOKUP(B493,BLV!$AJ$66:$AM$93,3,FALSE),"")</f>
        <v>2151400</v>
      </c>
      <c r="P493" s="261" t="str">
        <f>_xlfn.IFNA(VLOOKUP(B493,'Khr168'!$AP$61:$AS$81,3,FALSE),"")</f>
        <v/>
      </c>
      <c r="Q493" s="261" t="str">
        <f>_xlfn.IFNA(VLOOKUP(B493,ASL!$AM$67:$AP$91,3,FALSE),"")</f>
        <v/>
      </c>
      <c r="R493" s="261" t="str">
        <f>_xlfn.IFNA(VLOOKUP(B493,'99cash'!$AN$60:$AQ$93,3,FALSE),"")</f>
        <v/>
      </c>
      <c r="S493" s="261" t="str">
        <f>_xlfn.IFNA(VLOOKUP(B493,KTL!$AK$71:$AN$103,3,FALSE),"")</f>
        <v/>
      </c>
      <c r="T493" s="261">
        <f>_xlfn.IFNA(VLOOKUP(B493,SLG!$AK$65:$AN$90,3,FALSE),"")</f>
        <v>851800</v>
      </c>
      <c r="U493" s="261" t="str">
        <f>_xlfn.IFNA(VLOOKUP(B493,SST!$AK$68:$AN$100,3,FALSE),"")</f>
        <v/>
      </c>
      <c r="V493" s="261" t="str">
        <f>_xlfn.IFNA(VLOOKUP(B493,'ASY168'!$AN$59:$AQ$84,3,FALSE),"")</f>
        <v/>
      </c>
      <c r="W493" s="262" t="str">
        <f>_xlfn.IFNA(VLOOKUP(B493,HO!$AK$76:$AN$107,3,FALSE),"")</f>
        <v/>
      </c>
    </row>
    <row r="494" spans="2:23" s="46" customFormat="1" ht="27.6" outlineLevel="1">
      <c r="B494" s="67">
        <v>523511</v>
      </c>
      <c r="C494" s="68" t="s">
        <v>141</v>
      </c>
      <c r="D494" s="374">
        <f t="shared" si="34"/>
        <v>1683600</v>
      </c>
      <c r="E494" s="377" t="str">
        <f>_xlfn.IFNA(VLOOKUP(B494,MPT!$AL$68:$AO$96,3,FALSE),"")</f>
        <v/>
      </c>
      <c r="F494" s="57" t="str">
        <f>_xlfn.IFNA(VLOOKUP(B494,CHB!$AL$70:$AO$91,3,FALSE),"")</f>
        <v/>
      </c>
      <c r="G494" s="57" t="str">
        <f>_xlfn.IFNA(VLOOKUP(B494,SNK!$AL$70:$AO$96,3,FALSE),"")</f>
        <v/>
      </c>
      <c r="H494" s="57" t="str">
        <f>_xlfn.IFNA(VLOOKUP(B494,STR!$AL$68:$AO$93,3,FALSE),"")</f>
        <v/>
      </c>
      <c r="I494" s="57">
        <f>_xlfn.IFNA(VLOOKUP(B494,KPC!$AR$73:$AU$103,3,FALSE),"")</f>
        <v>1683600</v>
      </c>
      <c r="J494" s="57" t="str">
        <f>_xlfn.IFNA(VLOOKUP(B494,SNL!$AL$71:$AO$95,3,FALSE),"")</f>
        <v/>
      </c>
      <c r="K494" s="57" t="str">
        <f>_xlfn.IFNA(VLOOKUP(B494,PTR!$AL$69:$AO$102,3,FALSE),"")</f>
        <v/>
      </c>
      <c r="L494" s="57" t="str">
        <f>_xlfn.IFNA(VLOOKUP(B494,STG!$AL$75:$AO$109,3,FALSE),"")</f>
        <v/>
      </c>
      <c r="M494" s="57" t="str">
        <f>_xlfn.IFNA(VLOOKUP(B494,RTK!$AI$67:$AL$104,3,FALSE),"")</f>
        <v/>
      </c>
      <c r="N494" s="57" t="str">
        <f>_xlfn.IFNA(VLOOKUP(B494,BKV!$AJ$69:$AM$114,3,FALSE),"")</f>
        <v/>
      </c>
      <c r="O494" s="57" t="str">
        <f>_xlfn.IFNA(VLOOKUP(B494,BLV!$AJ$66:$AM$93,3,FALSE),"")</f>
        <v/>
      </c>
      <c r="P494" s="57" t="str">
        <f>_xlfn.IFNA(VLOOKUP(B494,'Khr168'!$AP$61:$AS$81,3,FALSE),"")</f>
        <v/>
      </c>
      <c r="Q494" s="57" t="str">
        <f>_xlfn.IFNA(VLOOKUP(B494,ASL!$AM$67:$AP$91,3,FALSE),"")</f>
        <v/>
      </c>
      <c r="R494" s="57" t="str">
        <f>_xlfn.IFNA(VLOOKUP(B494,'99cash'!$AN$60:$AQ$93,3,FALSE),"")</f>
        <v/>
      </c>
      <c r="S494" s="57" t="str">
        <f>_xlfn.IFNA(VLOOKUP(B494,KTL!$AK$71:$AN$103,3,FALSE),"")</f>
        <v/>
      </c>
      <c r="T494" s="57" t="str">
        <f>_xlfn.IFNA(VLOOKUP(B494,SLG!$AK$65:$AN$90,3,FALSE),"")</f>
        <v/>
      </c>
      <c r="U494" s="57" t="str">
        <f>_xlfn.IFNA(VLOOKUP(B494,SST!$AK$68:$AN$100,3,FALSE),"")</f>
        <v/>
      </c>
      <c r="V494" s="57" t="str">
        <f>_xlfn.IFNA(VLOOKUP(B494,'ASY168'!$AN$59:$AQ$84,3,FALSE),"")</f>
        <v/>
      </c>
      <c r="W494" s="58" t="str">
        <f>_xlfn.IFNA(VLOOKUP(B494,HO!$AK$76:$AN$107,3,FALSE),"")</f>
        <v/>
      </c>
    </row>
    <row r="495" spans="2:23" s="46" customFormat="1" ht="27.6" outlineLevel="2">
      <c r="B495" s="250">
        <v>523511103</v>
      </c>
      <c r="C495" s="68" t="s">
        <v>142</v>
      </c>
      <c r="D495" s="374">
        <f t="shared" si="34"/>
        <v>179400</v>
      </c>
      <c r="E495" s="378" t="str">
        <f>_xlfn.IFNA(VLOOKUP(B495,MPT!$AL$68:$AO$96,3,FALSE),"")</f>
        <v/>
      </c>
      <c r="F495" s="261" t="str">
        <f>_xlfn.IFNA(VLOOKUP(B495,CHB!$AL$70:$AO$91,3,FALSE),"")</f>
        <v/>
      </c>
      <c r="G495" s="261" t="str">
        <f>_xlfn.IFNA(VLOOKUP(B495,SNK!$AL$70:$AO$96,3,FALSE),"")</f>
        <v/>
      </c>
      <c r="H495" s="261" t="str">
        <f>_xlfn.IFNA(VLOOKUP(B495,STR!$AL$68:$AO$93,3,FALSE),"")</f>
        <v/>
      </c>
      <c r="I495" s="261">
        <f>_xlfn.IFNA(VLOOKUP(B495,KPC!$AR$73:$AU$103,3,FALSE),"")</f>
        <v>179400</v>
      </c>
      <c r="J495" s="261" t="str">
        <f>_xlfn.IFNA(VLOOKUP(B495,SNL!$AL$71:$AO$95,3,FALSE),"")</f>
        <v/>
      </c>
      <c r="K495" s="261" t="str">
        <f>_xlfn.IFNA(VLOOKUP(B495,PTR!$AL$69:$AO$102,3,FALSE),"")</f>
        <v/>
      </c>
      <c r="L495" s="261" t="str">
        <f>_xlfn.IFNA(VLOOKUP(B495,STG!$AL$75:$AO$109,3,FALSE),"")</f>
        <v/>
      </c>
      <c r="M495" s="261" t="str">
        <f>_xlfn.IFNA(VLOOKUP(B495,RTK!$AI$67:$AL$104,3,FALSE),"")</f>
        <v/>
      </c>
      <c r="N495" s="261" t="str">
        <f>_xlfn.IFNA(VLOOKUP(B495,BKV!$AJ$69:$AM$114,3,FALSE),"")</f>
        <v/>
      </c>
      <c r="O495" s="261" t="str">
        <f>_xlfn.IFNA(VLOOKUP(B495,BLV!$AJ$66:$AM$93,3,FALSE),"")</f>
        <v/>
      </c>
      <c r="P495" s="261" t="str">
        <f>_xlfn.IFNA(VLOOKUP(B495,'Khr168'!$AP$61:$AS$81,3,FALSE),"")</f>
        <v/>
      </c>
      <c r="Q495" s="261" t="str">
        <f>_xlfn.IFNA(VLOOKUP(B495,ASL!$AM$67:$AP$91,3,FALSE),"")</f>
        <v/>
      </c>
      <c r="R495" s="261" t="str">
        <f>_xlfn.IFNA(VLOOKUP(B495,'99cash'!$AN$60:$AQ$93,3,FALSE),"")</f>
        <v/>
      </c>
      <c r="S495" s="261" t="str">
        <f>_xlfn.IFNA(VLOOKUP(B495,KTL!$AK$71:$AN$103,3,FALSE),"")</f>
        <v/>
      </c>
      <c r="T495" s="261" t="str">
        <f>_xlfn.IFNA(VLOOKUP(B495,SLG!$AK$65:$AN$90,3,FALSE),"")</f>
        <v/>
      </c>
      <c r="U495" s="261" t="str">
        <f>_xlfn.IFNA(VLOOKUP(B495,SST!$AK$68:$AN$100,3,FALSE),"")</f>
        <v/>
      </c>
      <c r="V495" s="261" t="str">
        <f>_xlfn.IFNA(VLOOKUP(B495,'ASY168'!$AN$59:$AQ$84,3,FALSE),"")</f>
        <v/>
      </c>
      <c r="W495" s="262" t="str">
        <f>_xlfn.IFNA(VLOOKUP(B495,HO!$AK$76:$AN$107,3,FALSE),"")</f>
        <v/>
      </c>
    </row>
    <row r="496" spans="2:23" s="46" customFormat="1" ht="27.6" outlineLevel="1">
      <c r="B496" s="67">
        <v>522711103</v>
      </c>
      <c r="C496" s="68" t="s">
        <v>148</v>
      </c>
      <c r="D496" s="374">
        <f t="shared" si="34"/>
        <v>2465400</v>
      </c>
      <c r="E496" s="377" t="str">
        <f>_xlfn.IFNA(VLOOKUP(B496,MPT!$AL$68:$AO$96,3,FALSE),"")</f>
        <v/>
      </c>
      <c r="F496" s="57" t="str">
        <f>_xlfn.IFNA(VLOOKUP(B496,CHB!$AL$70:$AO$91,3,FALSE),"")</f>
        <v/>
      </c>
      <c r="G496" s="57" t="str">
        <f>_xlfn.IFNA(VLOOKUP(B496,SNK!$AL$70:$AO$96,3,FALSE),"")</f>
        <v/>
      </c>
      <c r="H496" s="57" t="str">
        <f>_xlfn.IFNA(VLOOKUP(B496,STR!$AL$68:$AO$93,3,FALSE),"")</f>
        <v/>
      </c>
      <c r="I496" s="57">
        <f>_xlfn.IFNA(VLOOKUP(B496,KPC!$AR$73:$AU$103,3,FALSE),"")</f>
        <v>3700</v>
      </c>
      <c r="J496" s="57">
        <f>_xlfn.IFNA(VLOOKUP(B496,SNL!$AL$71:$AO$95,3,FALSE),"")</f>
        <v>2461700</v>
      </c>
      <c r="K496" s="57" t="str">
        <f>_xlfn.IFNA(VLOOKUP(B496,PTR!$AL$69:$AO$102,3,FALSE),"")</f>
        <v/>
      </c>
      <c r="L496" s="57" t="str">
        <f>_xlfn.IFNA(VLOOKUP(B496,STG!$AL$75:$AO$109,3,FALSE),"")</f>
        <v/>
      </c>
      <c r="M496" s="57" t="str">
        <f>_xlfn.IFNA(VLOOKUP(B496,RTK!$AI$67:$AL$104,3,FALSE),"")</f>
        <v/>
      </c>
      <c r="N496" s="57" t="str">
        <f>_xlfn.IFNA(VLOOKUP(B496,BKV!$AJ$69:$AM$114,3,FALSE),"")</f>
        <v/>
      </c>
      <c r="O496" s="57" t="str">
        <f>_xlfn.IFNA(VLOOKUP(B496,BLV!$AJ$66:$AM$93,3,FALSE),"")</f>
        <v/>
      </c>
      <c r="P496" s="57" t="str">
        <f>_xlfn.IFNA(VLOOKUP(B496,'Khr168'!$AP$61:$AS$81,3,FALSE),"")</f>
        <v/>
      </c>
      <c r="Q496" s="57" t="str">
        <f>_xlfn.IFNA(VLOOKUP(B496,ASL!$AM$67:$AP$91,3,FALSE),"")</f>
        <v/>
      </c>
      <c r="R496" s="57" t="str">
        <f>_xlfn.IFNA(VLOOKUP(B496,'99cash'!$AN$60:$AQ$93,3,FALSE),"")</f>
        <v/>
      </c>
      <c r="S496" s="57" t="str">
        <f>_xlfn.IFNA(VLOOKUP(B496,KTL!$AK$71:$AN$103,3,FALSE),"")</f>
        <v/>
      </c>
      <c r="T496" s="57" t="str">
        <f>_xlfn.IFNA(VLOOKUP(B496,SLG!$AK$65:$AN$90,3,FALSE),"")</f>
        <v/>
      </c>
      <c r="U496" s="57" t="str">
        <f>_xlfn.IFNA(VLOOKUP(B496,SST!$AK$68:$AN$100,3,FALSE),"")</f>
        <v/>
      </c>
      <c r="V496" s="57" t="str">
        <f>_xlfn.IFNA(VLOOKUP(B496,'ASY168'!$AN$59:$AQ$84,3,FALSE),"")</f>
        <v/>
      </c>
      <c r="W496" s="58" t="str">
        <f>_xlfn.IFNA(VLOOKUP(B496,HO!$AK$76:$AN$107,3,FALSE),"")</f>
        <v/>
      </c>
    </row>
    <row r="497" spans="2:26" s="46" customFormat="1" ht="27.6" outlineLevel="2">
      <c r="B497" s="250">
        <v>522311101</v>
      </c>
      <c r="C497" s="68" t="s">
        <v>164</v>
      </c>
      <c r="D497" s="374">
        <f t="shared" si="34"/>
        <v>2916300</v>
      </c>
      <c r="E497" s="378" t="str">
        <f>_xlfn.IFNA(VLOOKUP(B497,MPT!$AL$68:$AO$96,3,FALSE),"")</f>
        <v/>
      </c>
      <c r="F497" s="261" t="str">
        <f>_xlfn.IFNA(VLOOKUP(B497,CHB!$AL$70:$AO$91,3,FALSE),"")</f>
        <v/>
      </c>
      <c r="G497" s="261" t="str">
        <f>_xlfn.IFNA(VLOOKUP(B497,SNK!$AL$70:$AO$96,3,FALSE),"")</f>
        <v/>
      </c>
      <c r="H497" s="261" t="str">
        <f>_xlfn.IFNA(VLOOKUP(B497,STR!$AL$68:$AO$93,3,FALSE),"")</f>
        <v/>
      </c>
      <c r="I497" s="261" t="str">
        <f>_xlfn.IFNA(VLOOKUP(B497,KPC!$AR$73:$AU$103,3,FALSE),"")</f>
        <v/>
      </c>
      <c r="J497" s="261" t="str">
        <f>_xlfn.IFNA(VLOOKUP(B497,SNL!$AL$71:$AO$95,3,FALSE),"")</f>
        <v/>
      </c>
      <c r="K497" s="261" t="str">
        <f>_xlfn.IFNA(VLOOKUP(B497,PTR!$AL$69:$AO$102,3,FALSE),"")</f>
        <v/>
      </c>
      <c r="L497" s="261" t="str">
        <f>_xlfn.IFNA(VLOOKUP(B497,STG!$AL$75:$AO$109,3,FALSE),"")</f>
        <v/>
      </c>
      <c r="M497" s="261" t="str">
        <f>_xlfn.IFNA(VLOOKUP(B497,RTK!$AI$67:$AL$104,3,FALSE),"")</f>
        <v/>
      </c>
      <c r="N497" s="261" t="str">
        <f>_xlfn.IFNA(VLOOKUP(B497,BKV!$AJ$69:$AM$114,3,FALSE),"")</f>
        <v/>
      </c>
      <c r="O497" s="261" t="str">
        <f>_xlfn.IFNA(VLOOKUP(B497,BLV!$AJ$66:$AM$93,3,FALSE),"")</f>
        <v/>
      </c>
      <c r="P497" s="261">
        <f>_xlfn.IFNA(VLOOKUP(B497,'Khr168'!$AP$61:$AS$81,3,FALSE),"")</f>
        <v>46300</v>
      </c>
      <c r="Q497" s="261" t="str">
        <f>_xlfn.IFNA(VLOOKUP(B497,ASL!$AM$67:$AP$91,3,FALSE),"")</f>
        <v/>
      </c>
      <c r="R497" s="261">
        <f>_xlfn.IFNA(VLOOKUP(B497,'99cash'!$AN$60:$AQ$93,3,FALSE),"")</f>
        <v>552800</v>
      </c>
      <c r="S497" s="261">
        <f>_xlfn.IFNA(VLOOKUP(B497,KTL!$AK$71:$AN$103,3,FALSE),"")</f>
        <v>14100</v>
      </c>
      <c r="T497" s="261" t="str">
        <f>_xlfn.IFNA(VLOOKUP(B497,SLG!$AK$65:$AN$90,3,FALSE),"")</f>
        <v/>
      </c>
      <c r="U497" s="261">
        <f>_xlfn.IFNA(VLOOKUP(B497,SST!$AK$68:$AN$100,3,FALSE),"")</f>
        <v>2303100</v>
      </c>
      <c r="V497" s="261" t="str">
        <f>_xlfn.IFNA(VLOOKUP(B497,'ASY168'!$AN$59:$AQ$84,3,FALSE),"")</f>
        <v/>
      </c>
      <c r="W497" s="262" t="str">
        <f>_xlfn.IFNA(VLOOKUP(B497,HO!$AK$76:$AN$107,3,FALSE),"")</f>
        <v/>
      </c>
    </row>
    <row r="498" spans="2:26" s="46" customFormat="1" outlineLevel="1">
      <c r="B498" s="67">
        <v>536512206</v>
      </c>
      <c r="C498" s="68" t="s">
        <v>149</v>
      </c>
      <c r="D498" s="374">
        <f t="shared" si="34"/>
        <v>1426100</v>
      </c>
      <c r="E498" s="377">
        <f>_xlfn.IFNA(VLOOKUP(B498,MPT!$AL$68:$AO$96,3,FALSE),"")</f>
        <v>870600</v>
      </c>
      <c r="F498" s="57" t="str">
        <f>_xlfn.IFNA(VLOOKUP(B498,CHB!$AL$70:$AO$91,3,FALSE),"")</f>
        <v/>
      </c>
      <c r="G498" s="57" t="str">
        <f>_xlfn.IFNA(VLOOKUP(B498,SNK!$AL$70:$AO$96,3,FALSE),"")</f>
        <v/>
      </c>
      <c r="H498" s="57" t="str">
        <f>_xlfn.IFNA(VLOOKUP(B498,STR!$AL$68:$AO$93,3,FALSE),"")</f>
        <v/>
      </c>
      <c r="I498" s="57" t="str">
        <f>_xlfn.IFNA(VLOOKUP(B498,KPC!$AR$73:$AU$103,3,FALSE),"")</f>
        <v/>
      </c>
      <c r="J498" s="57" t="str">
        <f>_xlfn.IFNA(VLOOKUP(B498,SNL!$AL$71:$AO$95,3,FALSE),"")</f>
        <v/>
      </c>
      <c r="K498" s="57">
        <f>_xlfn.IFNA(VLOOKUP(B498,PTR!$AL$69:$AO$102,3,FALSE),"")</f>
        <v>555500</v>
      </c>
      <c r="L498" s="57" t="str">
        <f>_xlfn.IFNA(VLOOKUP(B498,STG!$AL$75:$AO$109,3,FALSE),"")</f>
        <v/>
      </c>
      <c r="M498" s="57" t="str">
        <f>_xlfn.IFNA(VLOOKUP(B498,RTK!$AI$67:$AL$104,3,FALSE),"")</f>
        <v/>
      </c>
      <c r="N498" s="57" t="str">
        <f>_xlfn.IFNA(VLOOKUP(B498,BKV!$AJ$69:$AM$114,3,FALSE),"")</f>
        <v/>
      </c>
      <c r="O498" s="57" t="str">
        <f>_xlfn.IFNA(VLOOKUP(B498,BLV!$AJ$66:$AM$93,3,FALSE),"")</f>
        <v/>
      </c>
      <c r="P498" s="57" t="str">
        <f>_xlfn.IFNA(VLOOKUP(B498,'Khr168'!$AP$61:$AS$81,3,FALSE),"")</f>
        <v/>
      </c>
      <c r="Q498" s="57" t="str">
        <f>_xlfn.IFNA(VLOOKUP(B498,ASL!$AM$67:$AP$91,3,FALSE),"")</f>
        <v/>
      </c>
      <c r="R498" s="57" t="str">
        <f>_xlfn.IFNA(VLOOKUP(B498,'99cash'!$AN$60:$AQ$93,3,FALSE),"")</f>
        <v/>
      </c>
      <c r="S498" s="57" t="str">
        <f>_xlfn.IFNA(VLOOKUP(B498,KTL!$AK$71:$AN$103,3,FALSE),"")</f>
        <v/>
      </c>
      <c r="T498" s="57" t="str">
        <f>_xlfn.IFNA(VLOOKUP(B498,SLG!$AK$65:$AN$90,3,FALSE),"")</f>
        <v/>
      </c>
      <c r="U498" s="57" t="str">
        <f>_xlfn.IFNA(VLOOKUP(B498,SST!$AK$68:$AN$100,3,FALSE),"")</f>
        <v/>
      </c>
      <c r="V498" s="57" t="str">
        <f>_xlfn.IFNA(VLOOKUP(B498,'ASY168'!$AN$59:$AQ$84,3,FALSE),"")</f>
        <v/>
      </c>
      <c r="W498" s="58" t="str">
        <f>_xlfn.IFNA(VLOOKUP(B498,HO!$AK$76:$AN$107,3,FALSE),"")</f>
        <v/>
      </c>
    </row>
    <row r="499" spans="2:26" s="46" customFormat="1" outlineLevel="2">
      <c r="B499" s="250">
        <v>531111107</v>
      </c>
      <c r="C499" s="68" t="s">
        <v>176</v>
      </c>
      <c r="D499" s="374">
        <f t="shared" si="34"/>
        <v>54755200</v>
      </c>
      <c r="E499" s="378" t="str">
        <f>_xlfn.IFNA(VLOOKUP(B499,MPT!$AL$68:$AO$96,3,FALSE),"")</f>
        <v/>
      </c>
      <c r="F499" s="261" t="str">
        <f>_xlfn.IFNA(VLOOKUP(B499,CHB!$AL$70:$AO$91,3,FALSE),"")</f>
        <v/>
      </c>
      <c r="G499" s="261">
        <f>_xlfn.IFNA(VLOOKUP(B499,SNK!$AL$70:$AO$96,3,FALSE),"")</f>
        <v>4320000</v>
      </c>
      <c r="H499" s="261" t="str">
        <f>_xlfn.IFNA(VLOOKUP(B499,STR!$AL$68:$AO$93,3,FALSE),"")</f>
        <v/>
      </c>
      <c r="I499" s="261" t="str">
        <f>_xlfn.IFNA(VLOOKUP(B499,KPC!$AR$73:$AU$103,3,FALSE),"")</f>
        <v/>
      </c>
      <c r="J499" s="261">
        <f>_xlfn.IFNA(VLOOKUP(B499,SNL!$AL$71:$AO$95,3,FALSE),"")</f>
        <v>2480000</v>
      </c>
      <c r="K499" s="261">
        <f>_xlfn.IFNA(VLOOKUP(B499,PTR!$AL$69:$AO$102,3,FALSE),"")</f>
        <v>2307500</v>
      </c>
      <c r="L499" s="261">
        <f>_xlfn.IFNA(VLOOKUP(B499,STG!$AL$75:$AO$109,3,FALSE),"")</f>
        <v>152500</v>
      </c>
      <c r="M499" s="261" t="str">
        <f>_xlfn.IFNA(VLOOKUP(B499,RTK!$AI$67:$AL$104,3,FALSE),"")</f>
        <v/>
      </c>
      <c r="N499" s="261">
        <f>_xlfn.IFNA(VLOOKUP(B499,BKV!$AJ$69:$AM$114,3,FALSE),"")</f>
        <v>1510000</v>
      </c>
      <c r="O499" s="261">
        <f>_xlfn.IFNA(VLOOKUP(B499,BLV!$AJ$66:$AM$93,3,FALSE),"")</f>
        <v>2600000</v>
      </c>
      <c r="P499" s="261" t="str">
        <f>_xlfn.IFNA(VLOOKUP(B499,'Khr168'!$AP$61:$AS$81,3,FALSE),"")</f>
        <v/>
      </c>
      <c r="Q499" s="261" t="str">
        <f>_xlfn.IFNA(VLOOKUP(B499,ASL!$AM$67:$AP$91,3,FALSE),"")</f>
        <v/>
      </c>
      <c r="R499" s="261" t="str">
        <f>_xlfn.IFNA(VLOOKUP(B499,'99cash'!$AN$60:$AQ$93,3,FALSE),"")</f>
        <v/>
      </c>
      <c r="S499" s="261">
        <f>_xlfn.IFNA(VLOOKUP(B499,KTL!$AK$71:$AN$103,3,FALSE),"")</f>
        <v>4423000</v>
      </c>
      <c r="T499" s="261">
        <f>_xlfn.IFNA(VLOOKUP(B499,SLG!$AK$65:$AN$90,3,FALSE),"")</f>
        <v>1523200</v>
      </c>
      <c r="U499" s="261">
        <f>_xlfn.IFNA(VLOOKUP(B499,SST!$AK$68:$AN$100,3,FALSE),"")</f>
        <v>6446000</v>
      </c>
      <c r="V499" s="261">
        <f>_xlfn.IFNA(VLOOKUP(B499,'ASY168'!$AN$59:$AQ$84,3,FALSE),"")</f>
        <v>28993000</v>
      </c>
      <c r="W499" s="262" t="str">
        <f>_xlfn.IFNA(VLOOKUP(B499,HO!$AK$76:$AN$107,3,FALSE),"")</f>
        <v/>
      </c>
    </row>
    <row r="500" spans="2:26" s="46" customFormat="1" outlineLevel="1">
      <c r="B500" s="67">
        <v>536913</v>
      </c>
      <c r="C500" s="68" t="s">
        <v>101</v>
      </c>
      <c r="D500" s="374">
        <f t="shared" si="34"/>
        <v>8760600</v>
      </c>
      <c r="E500" s="377" t="str">
        <f>_xlfn.IFNA(VLOOKUP(B500,MPT!$AL$68:$AO$96,3,FALSE),"")</f>
        <v/>
      </c>
      <c r="F500" s="57" t="str">
        <f>_xlfn.IFNA(VLOOKUP(B500,CHB!$AL$70:$AO$91,3,FALSE),"")</f>
        <v/>
      </c>
      <c r="G500" s="57" t="str">
        <f>_xlfn.IFNA(VLOOKUP(B500,SNK!$AL$70:$AO$96,3,FALSE),"")</f>
        <v/>
      </c>
      <c r="H500" s="57" t="str">
        <f>_xlfn.IFNA(VLOOKUP(B500,STR!$AL$68:$AO$93,3,FALSE),"")</f>
        <v/>
      </c>
      <c r="I500" s="57" t="str">
        <f>_xlfn.IFNA(VLOOKUP(B500,KPC!$AR$73:$AU$103,3,FALSE),"")</f>
        <v/>
      </c>
      <c r="J500" s="57" t="str">
        <f>_xlfn.IFNA(VLOOKUP(B500,SNL!$AL$71:$AO$95,3,FALSE),"")</f>
        <v/>
      </c>
      <c r="K500" s="57" t="str">
        <f>_xlfn.IFNA(VLOOKUP(B500,PTR!$AL$69:$AO$102,3,FALSE),"")</f>
        <v/>
      </c>
      <c r="L500" s="57" t="str">
        <f>_xlfn.IFNA(VLOOKUP(B500,STG!$AL$75:$AO$109,3,FALSE),"")</f>
        <v/>
      </c>
      <c r="M500" s="57" t="str">
        <f>_xlfn.IFNA(VLOOKUP(B500,RTK!$AI$67:$AL$104,3,FALSE),"")</f>
        <v/>
      </c>
      <c r="N500" s="57" t="str">
        <f>_xlfn.IFNA(VLOOKUP(B500,BKV!$AJ$69:$AM$114,3,FALSE),"")</f>
        <v/>
      </c>
      <c r="O500" s="57" t="str">
        <f>_xlfn.IFNA(VLOOKUP(B500,BLV!$AJ$66:$AM$93,3,FALSE),"")</f>
        <v/>
      </c>
      <c r="P500" s="57" t="str">
        <f>_xlfn.IFNA(VLOOKUP(B500,'Khr168'!$AP$61:$AS$81,3,FALSE),"")</f>
        <v/>
      </c>
      <c r="Q500" s="57" t="str">
        <f>_xlfn.IFNA(VLOOKUP(B500,ASL!$AM$67:$AP$91,3,FALSE),"")</f>
        <v/>
      </c>
      <c r="R500" s="57" t="str">
        <f>_xlfn.IFNA(VLOOKUP(B500,'99cash'!$AN$60:$AQ$93,3,FALSE),"")</f>
        <v/>
      </c>
      <c r="S500" s="57" t="str">
        <f>_xlfn.IFNA(VLOOKUP(B500,KTL!$AK$71:$AN$103,3,FALSE),"")</f>
        <v/>
      </c>
      <c r="T500" s="57" t="str">
        <f>_xlfn.IFNA(VLOOKUP(B500,SLG!$AK$65:$AN$90,3,FALSE),"")</f>
        <v/>
      </c>
      <c r="U500" s="57" t="str">
        <f>_xlfn.IFNA(VLOOKUP(B500,SST!$AK$68:$AN$100,3,FALSE),"")</f>
        <v/>
      </c>
      <c r="V500" s="57" t="str">
        <f>_xlfn.IFNA(VLOOKUP(B500,'ASY168'!$AN$59:$AQ$84,3,FALSE),"")</f>
        <v/>
      </c>
      <c r="W500" s="58">
        <f>_xlfn.IFNA(VLOOKUP(B500,HO!$AK$76:$AN$107,3,FALSE),"")</f>
        <v>8760600</v>
      </c>
    </row>
    <row r="501" spans="2:26" s="46" customFormat="1" outlineLevel="2">
      <c r="B501" s="250">
        <v>536911</v>
      </c>
      <c r="C501" s="68" t="s">
        <v>100</v>
      </c>
      <c r="D501" s="374">
        <f t="shared" si="34"/>
        <v>377500</v>
      </c>
      <c r="E501" s="378" t="str">
        <f>_xlfn.IFNA(VLOOKUP(B501,MPT!$AL$68:$AO$96,3,FALSE),"")</f>
        <v/>
      </c>
      <c r="F501" s="261" t="str">
        <f>_xlfn.IFNA(VLOOKUP(B501,CHB!$AL$70:$AO$91,3,FALSE),"")</f>
        <v/>
      </c>
      <c r="G501" s="261" t="str">
        <f>_xlfn.IFNA(VLOOKUP(B501,SNK!$AL$70:$AO$96,3,FALSE),"")</f>
        <v/>
      </c>
      <c r="H501" s="261" t="str">
        <f>_xlfn.IFNA(VLOOKUP(B501,STR!$AL$68:$AO$93,3,FALSE),"")</f>
        <v/>
      </c>
      <c r="I501" s="261" t="str">
        <f>_xlfn.IFNA(VLOOKUP(B501,KPC!$AR$73:$AU$103,3,FALSE),"")</f>
        <v/>
      </c>
      <c r="J501" s="261" t="str">
        <f>_xlfn.IFNA(VLOOKUP(B501,SNL!$AL$71:$AO$95,3,FALSE),"")</f>
        <v/>
      </c>
      <c r="K501" s="261">
        <f>_xlfn.IFNA(VLOOKUP(B501,PTR!$AL$69:$AO$102,3,FALSE),"")</f>
        <v>15100</v>
      </c>
      <c r="L501" s="261">
        <f>_xlfn.IFNA(VLOOKUP(B501,STG!$AL$75:$AO$109,3,FALSE),"")</f>
        <v>9100</v>
      </c>
      <c r="M501" s="261" t="str">
        <f>_xlfn.IFNA(VLOOKUP(B501,RTK!$AI$67:$AL$104,3,FALSE),"")</f>
        <v/>
      </c>
      <c r="N501" s="261">
        <f>_xlfn.IFNA(VLOOKUP(B501,BKV!$AJ$69:$AM$114,3,FALSE),"")</f>
        <v>900</v>
      </c>
      <c r="O501" s="261" t="str">
        <f>_xlfn.IFNA(VLOOKUP(B501,BLV!$AJ$66:$AM$93,3,FALSE),"")</f>
        <v/>
      </c>
      <c r="P501" s="261" t="str">
        <f>_xlfn.IFNA(VLOOKUP(B501,'Khr168'!$AP$61:$AS$81,3,FALSE),"")</f>
        <v/>
      </c>
      <c r="Q501" s="261" t="str">
        <f>_xlfn.IFNA(VLOOKUP(B501,ASL!$AM$67:$AP$91,3,FALSE),"")</f>
        <v/>
      </c>
      <c r="R501" s="261" t="str">
        <f>_xlfn.IFNA(VLOOKUP(B501,'99cash'!$AN$60:$AQ$93,3,FALSE),"")</f>
        <v/>
      </c>
      <c r="S501" s="261" t="str">
        <f>_xlfn.IFNA(VLOOKUP(B501,KTL!$AK$71:$AN$103,3,FALSE),"")</f>
        <v/>
      </c>
      <c r="T501" s="261" t="str">
        <f>_xlfn.IFNA(VLOOKUP(B501,SLG!$AK$65:$AN$90,3,FALSE),"")</f>
        <v/>
      </c>
      <c r="U501" s="261">
        <f>_xlfn.IFNA(VLOOKUP(B501,SST!$AK$68:$AN$100,3,FALSE),"")</f>
        <v>4100</v>
      </c>
      <c r="V501" s="261" t="str">
        <f>_xlfn.IFNA(VLOOKUP(B501,'ASY168'!$AN$59:$AQ$84,3,FALSE),"")</f>
        <v/>
      </c>
      <c r="W501" s="262">
        <f>_xlfn.IFNA(VLOOKUP(B501,HO!$AK$76:$AN$107,3,FALSE),"")</f>
        <v>348300</v>
      </c>
    </row>
    <row r="502" spans="2:26" s="46" customFormat="1" outlineLevel="1">
      <c r="B502" s="67">
        <v>536221</v>
      </c>
      <c r="C502" s="68" t="s">
        <v>172</v>
      </c>
      <c r="D502" s="374">
        <f t="shared" si="34"/>
        <v>9300</v>
      </c>
      <c r="E502" s="377" t="str">
        <f>_xlfn.IFNA(VLOOKUP(B502,MPT!$AL$68:$AO$96,3,FALSE),"")</f>
        <v/>
      </c>
      <c r="F502" s="57" t="str">
        <f>_xlfn.IFNA(VLOOKUP(B502,CHB!$AL$70:$AO$91,3,FALSE),"")</f>
        <v/>
      </c>
      <c r="G502" s="57" t="str">
        <f>_xlfn.IFNA(VLOOKUP(B502,SNK!$AL$70:$AO$96,3,FALSE),"")</f>
        <v/>
      </c>
      <c r="H502" s="57" t="str">
        <f>_xlfn.IFNA(VLOOKUP(B502,STR!$AL$68:$AO$93,3,FALSE),"")</f>
        <v/>
      </c>
      <c r="I502" s="57" t="str">
        <f>_xlfn.IFNA(VLOOKUP(B502,KPC!$AR$73:$AU$103,3,FALSE),"")</f>
        <v/>
      </c>
      <c r="J502" s="57" t="str">
        <f>_xlfn.IFNA(VLOOKUP(B502,SNL!$AL$71:$AO$95,3,FALSE),"")</f>
        <v/>
      </c>
      <c r="K502" s="57" t="str">
        <f>_xlfn.IFNA(VLOOKUP(B502,PTR!$AL$69:$AO$102,3,FALSE),"")</f>
        <v/>
      </c>
      <c r="L502" s="57" t="str">
        <f>_xlfn.IFNA(VLOOKUP(B502,STG!$AL$75:$AO$109,3,FALSE),"")</f>
        <v/>
      </c>
      <c r="M502" s="57" t="str">
        <f>_xlfn.IFNA(VLOOKUP(B502,RTK!$AI$67:$AL$104,3,FALSE),"")</f>
        <v/>
      </c>
      <c r="N502" s="57" t="str">
        <f>_xlfn.IFNA(VLOOKUP(B502,BKV!$AJ$69:$AM$114,3,FALSE),"")</f>
        <v/>
      </c>
      <c r="O502" s="57" t="str">
        <f>_xlfn.IFNA(VLOOKUP(B502,BLV!$AJ$66:$AM$93,3,FALSE),"")</f>
        <v/>
      </c>
      <c r="P502" s="57" t="str">
        <f>_xlfn.IFNA(VLOOKUP(B502,'Khr168'!$AP$61:$AS$81,3,FALSE),"")</f>
        <v/>
      </c>
      <c r="Q502" s="57" t="str">
        <f>_xlfn.IFNA(VLOOKUP(B502,ASL!$AM$67:$AP$91,3,FALSE),"")</f>
        <v/>
      </c>
      <c r="R502" s="57" t="str">
        <f>_xlfn.IFNA(VLOOKUP(B502,'99cash'!$AN$60:$AQ$93,3,FALSE),"")</f>
        <v/>
      </c>
      <c r="S502" s="57">
        <f>_xlfn.IFNA(VLOOKUP(B502,KTL!$AK$71:$AN$103,3,FALSE),"")</f>
        <v>9300</v>
      </c>
      <c r="T502" s="57" t="str">
        <f>_xlfn.IFNA(VLOOKUP(B502,SLG!$AK$65:$AN$90,3,FALSE),"")</f>
        <v/>
      </c>
      <c r="U502" s="57" t="str">
        <f>_xlfn.IFNA(VLOOKUP(B502,SST!$AK$68:$AN$100,3,FALSE),"")</f>
        <v/>
      </c>
      <c r="V502" s="57" t="str">
        <f>_xlfn.IFNA(VLOOKUP(B502,'ASY168'!$AN$59:$AQ$84,3,FALSE),"")</f>
        <v/>
      </c>
      <c r="W502" s="58" t="str">
        <f>_xlfn.IFNA(VLOOKUP(B502,HO!$AK$76:$AN$107,3,FALSE),"")</f>
        <v/>
      </c>
    </row>
    <row r="503" spans="2:26" s="46" customFormat="1" ht="14.4" outlineLevel="2" thickBot="1">
      <c r="B503" s="253">
        <v>531111106</v>
      </c>
      <c r="C503" s="254" t="s">
        <v>305</v>
      </c>
      <c r="D503" s="375">
        <f t="shared" si="34"/>
        <v>0</v>
      </c>
      <c r="E503" s="378" t="str">
        <f>_xlfn.IFNA(VLOOKUP(B503,MPT!$AL$68:$AO$96,3,FALSE),"")</f>
        <v/>
      </c>
      <c r="F503" s="261" t="str">
        <f>_xlfn.IFNA(VLOOKUP(B503,CHB!$AL$70:$AO$91,3,FALSE),"")</f>
        <v/>
      </c>
      <c r="G503" s="261" t="str">
        <f>_xlfn.IFNA(VLOOKUP(B503,SNK!$AL$70:$AO$96,3,FALSE),"")</f>
        <v/>
      </c>
      <c r="H503" s="261" t="str">
        <f>_xlfn.IFNA(VLOOKUP(B503,STR!$AL$68:$AO$93,3,FALSE),"")</f>
        <v/>
      </c>
      <c r="I503" s="261" t="str">
        <f>_xlfn.IFNA(VLOOKUP(B503,KPC!$AR$73:$AU$103,3,FALSE),"")</f>
        <v/>
      </c>
      <c r="J503" s="261" t="str">
        <f>_xlfn.IFNA(VLOOKUP(B503,SNL!$AL$71:$AO$95,3,FALSE),"")</f>
        <v/>
      </c>
      <c r="K503" s="261" t="str">
        <f>_xlfn.IFNA(VLOOKUP(B503,PTR!$AL$69:$AO$102,3,FALSE),"")</f>
        <v/>
      </c>
      <c r="L503" s="261" t="str">
        <f>_xlfn.IFNA(VLOOKUP(B503,STG!$AL$75:$AO$109,3,FALSE),"")</f>
        <v/>
      </c>
      <c r="M503" s="261" t="str">
        <f>_xlfn.IFNA(VLOOKUP(B503,RTK!$AI$67:$AL$104,3,FALSE),"")</f>
        <v/>
      </c>
      <c r="N503" s="261" t="str">
        <f>_xlfn.IFNA(VLOOKUP(B503,BKV!$AJ$69:$AM$114,3,FALSE),"")</f>
        <v/>
      </c>
      <c r="O503" s="261" t="str">
        <f>_xlfn.IFNA(VLOOKUP(B503,BLV!$AJ$66:$AM$93,3,FALSE),"")</f>
        <v/>
      </c>
      <c r="P503" s="261" t="str">
        <f>_xlfn.IFNA(VLOOKUP(B503,'Khr168'!$AP$61:$AS$81,3,FALSE),"")</f>
        <v/>
      </c>
      <c r="Q503" s="261" t="str">
        <f>_xlfn.IFNA(VLOOKUP(B503,ASL!$AM$67:$AP$91,3,FALSE),"")</f>
        <v/>
      </c>
      <c r="R503" s="261" t="str">
        <f>_xlfn.IFNA(VLOOKUP(B503,'99cash'!$AN$60:$AQ$93,3,FALSE),"")</f>
        <v/>
      </c>
      <c r="S503" s="261" t="str">
        <f>_xlfn.IFNA(VLOOKUP(B503,KTL!$AK$71:$AN$103,3,FALSE),"")</f>
        <v/>
      </c>
      <c r="T503" s="261" t="str">
        <f>_xlfn.IFNA(VLOOKUP(B503,SLG!$AK$65:$AN$90,3,FALSE),"")</f>
        <v/>
      </c>
      <c r="U503" s="261" t="str">
        <f>_xlfn.IFNA(VLOOKUP(B503,SST!$AK$68:$AN$100,3,FALSE),"")</f>
        <v/>
      </c>
      <c r="V503" s="261" t="str">
        <f>_xlfn.IFNA(VLOOKUP(B503,'ASY168'!$AN$59:$AQ$84,3,FALSE),"")</f>
        <v/>
      </c>
      <c r="W503" s="262" t="str">
        <f>_xlfn.IFNA(VLOOKUP(B503,HO!$AK$76:$AN$107,3,FALSE),"")</f>
        <v/>
      </c>
    </row>
    <row r="504" spans="2:26" s="46" customFormat="1" ht="14.4" thickBot="1">
      <c r="B504" s="545" t="s">
        <v>103</v>
      </c>
      <c r="C504" s="546"/>
      <c r="D504" s="209">
        <f>SUM(D488:D503)</f>
        <v>543161600</v>
      </c>
      <c r="E504" s="209">
        <f>SUM(E488:E503)</f>
        <v>8129700</v>
      </c>
      <c r="F504" s="209">
        <f t="shared" ref="F504:W504" si="35">SUM(F488:F503)</f>
        <v>10366200</v>
      </c>
      <c r="G504" s="209">
        <f t="shared" si="35"/>
        <v>24226200</v>
      </c>
      <c r="H504" s="209">
        <f t="shared" si="35"/>
        <v>34733300</v>
      </c>
      <c r="I504" s="209">
        <f t="shared" si="35"/>
        <v>30936600</v>
      </c>
      <c r="J504" s="209">
        <f t="shared" si="35"/>
        <v>41260600</v>
      </c>
      <c r="K504" s="209">
        <f t="shared" si="35"/>
        <v>36647800</v>
      </c>
      <c r="L504" s="209">
        <f t="shared" si="35"/>
        <v>53966000</v>
      </c>
      <c r="M504" s="209">
        <f t="shared" si="35"/>
        <v>30873600</v>
      </c>
      <c r="N504" s="209">
        <f t="shared" si="35"/>
        <v>45094600</v>
      </c>
      <c r="O504" s="209">
        <f t="shared" si="35"/>
        <v>37574700</v>
      </c>
      <c r="P504" s="209">
        <f t="shared" si="35"/>
        <v>17485200</v>
      </c>
      <c r="Q504" s="209">
        <f t="shared" si="35"/>
        <v>38906900</v>
      </c>
      <c r="R504" s="209">
        <f t="shared" si="35"/>
        <v>9136100</v>
      </c>
      <c r="S504" s="209">
        <f t="shared" si="35"/>
        <v>24144700</v>
      </c>
      <c r="T504" s="209">
        <f t="shared" si="35"/>
        <v>16629000</v>
      </c>
      <c r="U504" s="209">
        <f t="shared" si="35"/>
        <v>44904800</v>
      </c>
      <c r="V504" s="209">
        <f t="shared" si="35"/>
        <v>28994000</v>
      </c>
      <c r="W504" s="210">
        <f t="shared" si="35"/>
        <v>9151600</v>
      </c>
      <c r="Y504" s="242"/>
    </row>
    <row r="505" spans="2:26" s="46" customFormat="1" outlineLevel="2">
      <c r="B505" s="249">
        <v>632321</v>
      </c>
      <c r="C505" s="202" t="s">
        <v>111</v>
      </c>
      <c r="D505" s="373">
        <f t="shared" ref="D505:D567" si="36">SUM(E505:W505)</f>
        <v>111777</v>
      </c>
      <c r="E505" s="378" t="str">
        <f>_xlfn.IFNA(VLOOKUP(B505,MPT!$AL$68:$AO$96,3,FALSE),"")</f>
        <v/>
      </c>
      <c r="F505" s="261" t="str">
        <f>_xlfn.IFNA(VLOOKUP(B505,CHB!$AL$70:$AO$91,3,FALSE),"")</f>
        <v/>
      </c>
      <c r="G505" s="261">
        <f>_xlfn.IFNA(VLOOKUP(B505,SNK!$AL$70:$AO$96,3,FALSE),"")</f>
        <v>18444</v>
      </c>
      <c r="H505" s="261" t="str">
        <f>_xlfn.IFNA(VLOOKUP(B505,STR!$AL$68:$AO$93,3,FALSE),"")</f>
        <v/>
      </c>
      <c r="I505" s="261" t="str">
        <f>_xlfn.IFNA(VLOOKUP(B505,KPC!$AR$73:$AU$103,3,FALSE),"")</f>
        <v/>
      </c>
      <c r="J505" s="261" t="str">
        <f>_xlfn.IFNA(VLOOKUP(B505,SNL!$AL$71:$AO$95,3,FALSE),"")</f>
        <v/>
      </c>
      <c r="K505" s="261" t="str">
        <f>_xlfn.IFNA(VLOOKUP(B505,PTR!$AL$69:$AO$102,3,FALSE),"")</f>
        <v/>
      </c>
      <c r="L505" s="261" t="str">
        <f>_xlfn.IFNA(VLOOKUP(B505,STG!$AL$75:$AO$109,3,FALSE),"")</f>
        <v/>
      </c>
      <c r="M505" s="261" t="str">
        <f>_xlfn.IFNA(VLOOKUP(B505,RTK!$AI$67:$AL$104,3,FALSE),"")</f>
        <v/>
      </c>
      <c r="N505" s="261" t="str">
        <f>_xlfn.IFNA(VLOOKUP(B505,BKV!$AJ$69:$AM$114,3,FALSE),"")</f>
        <v/>
      </c>
      <c r="O505" s="261" t="str">
        <f>_xlfn.IFNA(VLOOKUP(B505,BLV!$AJ$66:$AM$93,3,FALSE),"")</f>
        <v/>
      </c>
      <c r="P505" s="261" t="str">
        <f>_xlfn.IFNA(VLOOKUP(B505,'Khr168'!$AP$61:$AS$81,3,FALSE),"")</f>
        <v/>
      </c>
      <c r="Q505" s="261" t="str">
        <f>_xlfn.IFNA(VLOOKUP(B505,ASL!$AM$67:$AP$91,3,FALSE),"")</f>
        <v/>
      </c>
      <c r="R505" s="261" t="str">
        <f>_xlfn.IFNA(VLOOKUP(B505,'99cash'!$AN$60:$AQ$93,3,FALSE),"")</f>
        <v/>
      </c>
      <c r="S505" s="261" t="str">
        <f>_xlfn.IFNA(VLOOKUP(B505,KTL!$AK$71:$AN$103,3,FALSE),"")</f>
        <v/>
      </c>
      <c r="T505" s="261" t="str">
        <f>_xlfn.IFNA(VLOOKUP(B505,SLG!$AK$65:$AN$90,3,FALSE),"")</f>
        <v/>
      </c>
      <c r="U505" s="261" t="str">
        <f>_xlfn.IFNA(VLOOKUP(B505,SST!$AK$68:$AN$100,3,FALSE),"")</f>
        <v/>
      </c>
      <c r="V505" s="261" t="str">
        <f>_xlfn.IFNA(VLOOKUP(B505,'ASY168'!$AN$59:$AQ$84,3,FALSE),"")</f>
        <v/>
      </c>
      <c r="W505" s="262">
        <f>_xlfn.IFNA(VLOOKUP(B505,HO!$AK$76:$AN$107,3,FALSE),"")</f>
        <v>93333</v>
      </c>
      <c r="Y505" s="494"/>
      <c r="Z505" s="494"/>
    </row>
    <row r="506" spans="2:26" s="46" customFormat="1" outlineLevel="2">
      <c r="B506" s="250">
        <v>642111</v>
      </c>
      <c r="C506" s="68" t="s">
        <v>145</v>
      </c>
      <c r="D506" s="374">
        <f t="shared" si="36"/>
        <v>211000</v>
      </c>
      <c r="E506" s="377" t="str">
        <f>_xlfn.IFNA(VLOOKUP(B506,MPT!$AL$68:$AO$96,3,FALSE),"")</f>
        <v/>
      </c>
      <c r="F506" s="57" t="str">
        <f>_xlfn.IFNA(VLOOKUP(B506,CHB!$AL$70:$AO$91,3,FALSE),"")</f>
        <v/>
      </c>
      <c r="G506" s="57" t="str">
        <f>_xlfn.IFNA(VLOOKUP(B506,SNK!$AL$70:$AO$96,3,FALSE),"")</f>
        <v/>
      </c>
      <c r="H506" s="57" t="str">
        <f>_xlfn.IFNA(VLOOKUP(B506,STR!$AL$68:$AO$93,3,FALSE),"")</f>
        <v/>
      </c>
      <c r="I506" s="57" t="str">
        <f>_xlfn.IFNA(VLOOKUP(B506,KPC!$AR$73:$AU$103,3,FALSE),"")</f>
        <v/>
      </c>
      <c r="J506" s="57">
        <f>_xlfn.IFNA(VLOOKUP(B506,SNL!$AL$71:$AO$95,3,FALSE),"")</f>
        <v>150000</v>
      </c>
      <c r="K506" s="57" t="str">
        <f>_xlfn.IFNA(VLOOKUP(B506,PTR!$AL$69:$AO$102,3,FALSE),"")</f>
        <v/>
      </c>
      <c r="L506" s="57" t="str">
        <f>_xlfn.IFNA(VLOOKUP(B506,STG!$AL$75:$AO$109,3,FALSE),"")</f>
        <v/>
      </c>
      <c r="M506" s="57" t="str">
        <f>_xlfn.IFNA(VLOOKUP(B506,RTK!$AI$67:$AL$104,3,FALSE),"")</f>
        <v/>
      </c>
      <c r="N506" s="57" t="str">
        <f>_xlfn.IFNA(VLOOKUP(B506,BKV!$AJ$69:$AM$114,3,FALSE),"")</f>
        <v/>
      </c>
      <c r="O506" s="57" t="str">
        <f>_xlfn.IFNA(VLOOKUP(B506,BLV!$AJ$66:$AM$93,3,FALSE),"")</f>
        <v/>
      </c>
      <c r="P506" s="57" t="str">
        <f>_xlfn.IFNA(VLOOKUP(B506,'Khr168'!$AP$61:$AS$81,3,FALSE),"")</f>
        <v/>
      </c>
      <c r="Q506" s="57">
        <f>_xlfn.IFNA(VLOOKUP(B506,ASL!$AM$67:$AP$91,3,FALSE),"")</f>
        <v>61000</v>
      </c>
      <c r="R506" s="57" t="str">
        <f>_xlfn.IFNA(VLOOKUP(B506,'99cash'!$AN$60:$AQ$93,3,FALSE),"")</f>
        <v/>
      </c>
      <c r="S506" s="57" t="str">
        <f>_xlfn.IFNA(VLOOKUP(B506,KTL!$AK$71:$AN$103,3,FALSE),"")</f>
        <v/>
      </c>
      <c r="T506" s="57" t="str">
        <f>_xlfn.IFNA(VLOOKUP(B506,SLG!$AK$65:$AN$90,3,FALSE),"")</f>
        <v/>
      </c>
      <c r="U506" s="57" t="str">
        <f>_xlfn.IFNA(VLOOKUP(B506,SST!$AK$68:$AN$100,3,FALSE),"")</f>
        <v/>
      </c>
      <c r="V506" s="57" t="str">
        <f>_xlfn.IFNA(VLOOKUP(B506,'ASY168'!$AN$59:$AQ$84,3,FALSE),"")</f>
        <v/>
      </c>
      <c r="W506" s="58" t="str">
        <f>_xlfn.IFNA(VLOOKUP(B506,HO!$AK$76:$AN$107,3,FALSE),"")</f>
        <v/>
      </c>
      <c r="Y506" s="494"/>
      <c r="Z506" s="494"/>
    </row>
    <row r="507" spans="2:26" s="46" customFormat="1" outlineLevel="2">
      <c r="B507" s="250">
        <v>636211103</v>
      </c>
      <c r="C507" s="68" t="s">
        <v>122</v>
      </c>
      <c r="D507" s="374">
        <f t="shared" si="36"/>
        <v>604760</v>
      </c>
      <c r="E507" s="378">
        <f>_xlfn.IFNA(VLOOKUP(B507,MPT!$AL$68:$AO$96,3,FALSE),"")</f>
        <v>60700</v>
      </c>
      <c r="F507" s="261" t="str">
        <f>_xlfn.IFNA(VLOOKUP(B507,CHB!$AL$70:$AO$91,3,FALSE),"")</f>
        <v/>
      </c>
      <c r="G507" s="261">
        <f>_xlfn.IFNA(VLOOKUP(B507,SNK!$AL$70:$AO$96,3,FALSE),"")</f>
        <v>60500</v>
      </c>
      <c r="H507" s="261">
        <f>_xlfn.IFNA(VLOOKUP(B507,STR!$AL$68:$AO$93,3,FALSE),"")</f>
        <v>60600</v>
      </c>
      <c r="I507" s="261" t="str">
        <f>_xlfn.IFNA(VLOOKUP(B507,KPC!$AR$73:$AU$103,3,FALSE),"")</f>
        <v/>
      </c>
      <c r="J507" s="261" t="str">
        <f>_xlfn.IFNA(VLOOKUP(B507,SNL!$AL$71:$AO$95,3,FALSE),"")</f>
        <v/>
      </c>
      <c r="K507" s="261" t="str">
        <f>_xlfn.IFNA(VLOOKUP(B507,PTR!$AL$69:$AO$102,3,FALSE),"")</f>
        <v/>
      </c>
      <c r="L507" s="261" t="str">
        <f>_xlfn.IFNA(VLOOKUP(B507,STG!$AL$75:$AO$109,3,FALSE),"")</f>
        <v/>
      </c>
      <c r="M507" s="261" t="str">
        <f>_xlfn.IFNA(VLOOKUP(B507,RTK!$AI$67:$AL$104,3,FALSE),"")</f>
        <v/>
      </c>
      <c r="N507" s="261">
        <f>_xlfn.IFNA(VLOOKUP(B507,BKV!$AJ$69:$AM$114,3,FALSE),"")</f>
        <v>60500</v>
      </c>
      <c r="O507" s="261" t="str">
        <f>_xlfn.IFNA(VLOOKUP(B507,BLV!$AJ$66:$AM$93,3,FALSE),"")</f>
        <v/>
      </c>
      <c r="P507" s="261">
        <f>_xlfn.IFNA(VLOOKUP(B507,'Khr168'!$AP$61:$AS$81,3,FALSE),"")</f>
        <v>60800</v>
      </c>
      <c r="Q507" s="261">
        <f>_xlfn.IFNA(VLOOKUP(B507,ASL!$AM$67:$AP$91,3,FALSE),"")</f>
        <v>60000</v>
      </c>
      <c r="R507" s="261">
        <f>_xlfn.IFNA(VLOOKUP(B507,'99cash'!$AN$60:$AQ$93,3,FALSE),"")</f>
        <v>60500</v>
      </c>
      <c r="S507" s="261">
        <f>_xlfn.IFNA(VLOOKUP(B507,KTL!$AK$71:$AN$103,3,FALSE),"")</f>
        <v>60000</v>
      </c>
      <c r="T507" s="261" t="str">
        <f>_xlfn.IFNA(VLOOKUP(B507,SLG!$AK$65:$AN$90,3,FALSE),"")</f>
        <v/>
      </c>
      <c r="U507" s="261">
        <f>_xlfn.IFNA(VLOOKUP(B507,SST!$AK$68:$AN$100,3,FALSE),"")</f>
        <v>60500</v>
      </c>
      <c r="V507" s="261">
        <f>_xlfn.IFNA(VLOOKUP(B507,'ASY168'!$AN$59:$AQ$84,3,FALSE),"")</f>
        <v>60660</v>
      </c>
      <c r="W507" s="262" t="str">
        <f>_xlfn.IFNA(VLOOKUP(B507,HO!$AK$76:$AN$107,3,FALSE),"")</f>
        <v/>
      </c>
      <c r="Y507" s="494"/>
      <c r="Z507" s="494"/>
    </row>
    <row r="508" spans="2:26" s="46" customFormat="1" outlineLevel="2">
      <c r="B508" s="250">
        <v>637111107</v>
      </c>
      <c r="C508" s="68" t="s">
        <v>179</v>
      </c>
      <c r="D508" s="374">
        <f t="shared" si="36"/>
        <v>44453000</v>
      </c>
      <c r="E508" s="377" t="str">
        <f>_xlfn.IFNA(VLOOKUP(B508,MPT!$AL$68:$AO$96,3,FALSE),"")</f>
        <v/>
      </c>
      <c r="F508" s="57" t="str">
        <f>_xlfn.IFNA(VLOOKUP(B508,CHB!$AL$70:$AO$91,3,FALSE),"")</f>
        <v/>
      </c>
      <c r="G508" s="57">
        <f>_xlfn.IFNA(VLOOKUP(B508,SNK!$AL$70:$AO$96,3,FALSE),"")</f>
        <v>3125000</v>
      </c>
      <c r="H508" s="57" t="str">
        <f>_xlfn.IFNA(VLOOKUP(B508,STR!$AL$68:$AO$93,3,FALSE),"")</f>
        <v/>
      </c>
      <c r="I508" s="57" t="str">
        <f>_xlfn.IFNA(VLOOKUP(B508,KPC!$AR$73:$AU$103,3,FALSE),"")</f>
        <v/>
      </c>
      <c r="J508" s="57">
        <f>_xlfn.IFNA(VLOOKUP(B508,SNL!$AL$71:$AO$95,3,FALSE),"")</f>
        <v>2170000</v>
      </c>
      <c r="K508" s="57">
        <f>_xlfn.IFNA(VLOOKUP(B508,PTR!$AL$69:$AO$102,3,FALSE),"")</f>
        <v>1824000</v>
      </c>
      <c r="L508" s="57">
        <f>_xlfn.IFNA(VLOOKUP(B508,STG!$AL$75:$AO$109,3,FALSE),"")</f>
        <v>152500</v>
      </c>
      <c r="M508" s="57" t="str">
        <f>_xlfn.IFNA(VLOOKUP(B508,RTK!$AI$67:$AL$104,3,FALSE),"")</f>
        <v/>
      </c>
      <c r="N508" s="57">
        <f>_xlfn.IFNA(VLOOKUP(B508,BKV!$AJ$69:$AM$114,3,FALSE),"")</f>
        <v>1350000</v>
      </c>
      <c r="O508" s="57">
        <f>_xlfn.IFNA(VLOOKUP(B508,BLV!$AJ$66:$AM$93,3,FALSE),"")</f>
        <v>2025000</v>
      </c>
      <c r="P508" s="57" t="str">
        <f>_xlfn.IFNA(VLOOKUP(B508,'Khr168'!$AP$61:$AS$81,3,FALSE),"")</f>
        <v/>
      </c>
      <c r="Q508" s="57" t="str">
        <f>_xlfn.IFNA(VLOOKUP(B508,ASL!$AM$67:$AP$91,3,FALSE),"")</f>
        <v/>
      </c>
      <c r="R508" s="57" t="str">
        <f>_xlfn.IFNA(VLOOKUP(B508,'99cash'!$AN$60:$AQ$93,3,FALSE),"")</f>
        <v/>
      </c>
      <c r="S508" s="57">
        <f>_xlfn.IFNA(VLOOKUP(B508,KTL!$AK$71:$AN$103,3,FALSE),"")</f>
        <v>3339000</v>
      </c>
      <c r="T508" s="57">
        <f>_xlfn.IFNA(VLOOKUP(B508,SLG!$AK$65:$AN$90,3,FALSE),"")</f>
        <v>1187000</v>
      </c>
      <c r="U508" s="57">
        <f>_xlfn.IFNA(VLOOKUP(B508,SST!$AK$68:$AN$100,3,FALSE),"")</f>
        <v>5288500</v>
      </c>
      <c r="V508" s="57">
        <f>_xlfn.IFNA(VLOOKUP(B508,'ASY168'!$AN$59:$AQ$84,3,FALSE),"")</f>
        <v>23992000</v>
      </c>
      <c r="W508" s="58" t="str">
        <f>_xlfn.IFNA(VLOOKUP(B508,HO!$AK$76:$AN$107,3,FALSE),"")</f>
        <v/>
      </c>
      <c r="Y508" s="494"/>
      <c r="Z508" s="494"/>
    </row>
    <row r="509" spans="2:26" s="46" customFormat="1" outlineLevel="2">
      <c r="B509" s="250">
        <v>632161</v>
      </c>
      <c r="C509" s="68" t="s">
        <v>105</v>
      </c>
      <c r="D509" s="374">
        <f t="shared" si="36"/>
        <v>1198530</v>
      </c>
      <c r="E509" s="378">
        <f>_xlfn.IFNA(VLOOKUP(B509,MPT!$AL$68:$AO$96,3,FALSE),"")</f>
        <v>28500</v>
      </c>
      <c r="F509" s="261">
        <f>_xlfn.IFNA(VLOOKUP(B509,CHB!$AL$70:$AO$91,3,FALSE),"")</f>
        <v>28304</v>
      </c>
      <c r="G509" s="261">
        <f>_xlfn.IFNA(VLOOKUP(B509,SNK!$AL$70:$AO$96,3,FALSE),"")</f>
        <v>28500</v>
      </c>
      <c r="H509" s="261" t="str">
        <f>_xlfn.IFNA(VLOOKUP(B509,STR!$AL$68:$AO$93,3,FALSE),"")</f>
        <v/>
      </c>
      <c r="I509" s="261">
        <f>_xlfn.IFNA(VLOOKUP(B509,KPC!$AR$73:$AU$103,3,FALSE),"")</f>
        <v>33038</v>
      </c>
      <c r="J509" s="261" t="str">
        <f>_xlfn.IFNA(VLOOKUP(B509,SNL!$AL$71:$AO$95,3,FALSE),"")</f>
        <v/>
      </c>
      <c r="K509" s="261">
        <f>_xlfn.IFNA(VLOOKUP(B509,PTR!$AL$69:$AO$102,3,FALSE),"")</f>
        <v>91800</v>
      </c>
      <c r="L509" s="261">
        <f>_xlfn.IFNA(VLOOKUP(B509,STG!$AL$75:$AO$109,3,FALSE),"")</f>
        <v>52800</v>
      </c>
      <c r="M509" s="261">
        <f>_xlfn.IFNA(VLOOKUP(B509,RTK!$AI$67:$AL$104,3,FALSE),"")</f>
        <v>60904</v>
      </c>
      <c r="N509" s="261">
        <f>_xlfn.IFNA(VLOOKUP(B509,BKV!$AJ$69:$AM$114,3,FALSE),"")</f>
        <v>93746</v>
      </c>
      <c r="O509" s="261">
        <f>_xlfn.IFNA(VLOOKUP(B509,BLV!$AJ$66:$AM$93,3,FALSE),"")</f>
        <v>89883</v>
      </c>
      <c r="P509" s="261" t="str">
        <f>_xlfn.IFNA(VLOOKUP(B509,'Khr168'!$AP$61:$AS$81,3,FALSE),"")</f>
        <v/>
      </c>
      <c r="Q509" s="261">
        <f>_xlfn.IFNA(VLOOKUP(B509,ASL!$AM$67:$AP$91,3,FALSE),"")</f>
        <v>80381</v>
      </c>
      <c r="R509" s="261" t="str">
        <f>_xlfn.IFNA(VLOOKUP(B509,'99cash'!$AN$60:$AQ$93,3,FALSE),"")</f>
        <v/>
      </c>
      <c r="S509" s="261">
        <f>_xlfn.IFNA(VLOOKUP(B509,KTL!$AK$71:$AN$103,3,FALSE),"")</f>
        <v>58494</v>
      </c>
      <c r="T509" s="261">
        <f>_xlfn.IFNA(VLOOKUP(B509,SLG!$AK$65:$AN$90,3,FALSE),"")</f>
        <v>58594</v>
      </c>
      <c r="U509" s="261">
        <f>_xlfn.IFNA(VLOOKUP(B509,SST!$AK$68:$AN$100,3,FALSE),"")</f>
        <v>82833</v>
      </c>
      <c r="V509" s="261" t="str">
        <f>_xlfn.IFNA(VLOOKUP(B509,'ASY168'!$AN$59:$AQ$84,3,FALSE),"")</f>
        <v/>
      </c>
      <c r="W509" s="262">
        <f>_xlfn.IFNA(VLOOKUP(B509,HO!$AK$76:$AN$107,3,FALSE),"")</f>
        <v>410753</v>
      </c>
      <c r="Y509" s="494"/>
      <c r="Z509" s="494"/>
    </row>
    <row r="510" spans="2:26" s="46" customFormat="1" outlineLevel="2">
      <c r="B510" s="250">
        <v>632151</v>
      </c>
      <c r="C510" s="68" t="s">
        <v>112</v>
      </c>
      <c r="D510" s="374">
        <f t="shared" si="36"/>
        <v>1062633</v>
      </c>
      <c r="E510" s="377">
        <f>_xlfn.IFNA(VLOOKUP(B510,MPT!$AL$68:$AO$96,3,FALSE),"")</f>
        <v>20300</v>
      </c>
      <c r="F510" s="57" t="str">
        <f>_xlfn.IFNA(VLOOKUP(B510,CHB!$AL$70:$AO$91,3,FALSE),"")</f>
        <v/>
      </c>
      <c r="G510" s="57" t="str">
        <f>_xlfn.IFNA(VLOOKUP(B510,SNK!$AL$70:$AO$96,3,FALSE),"")</f>
        <v/>
      </c>
      <c r="H510" s="57">
        <f>_xlfn.IFNA(VLOOKUP(B510,STR!$AL$68:$AO$93,3,FALSE),"")</f>
        <v>20300</v>
      </c>
      <c r="I510" s="57">
        <f>_xlfn.IFNA(VLOOKUP(B510,KPC!$AR$73:$AU$103,3,FALSE),"")</f>
        <v>20300</v>
      </c>
      <c r="J510" s="57">
        <f>_xlfn.IFNA(VLOOKUP(B510,SNL!$AL$71:$AO$95,3,FALSE),"")</f>
        <v>20300</v>
      </c>
      <c r="K510" s="57" t="str">
        <f>_xlfn.IFNA(VLOOKUP(B510,PTR!$AL$69:$AO$102,3,FALSE),"")</f>
        <v/>
      </c>
      <c r="L510" s="57">
        <f>_xlfn.IFNA(VLOOKUP(B510,STG!$AL$75:$AO$109,3,FALSE),"")</f>
        <v>20300</v>
      </c>
      <c r="M510" s="57">
        <f>_xlfn.IFNA(VLOOKUP(B510,RTK!$AI$67:$AL$104,3,FALSE),"")</f>
        <v>76692</v>
      </c>
      <c r="N510" s="57">
        <f>_xlfn.IFNA(VLOOKUP(B510,BKV!$AJ$69:$AM$114,3,FALSE),"")</f>
        <v>51904</v>
      </c>
      <c r="O510" s="57">
        <f>_xlfn.IFNA(VLOOKUP(B510,BLV!$AJ$66:$AM$93,3,FALSE),"")</f>
        <v>51329</v>
      </c>
      <c r="P510" s="57" t="str">
        <f>_xlfn.IFNA(VLOOKUP(B510,'Khr168'!$AP$61:$AS$81,3,FALSE),"")</f>
        <v/>
      </c>
      <c r="Q510" s="57">
        <f>_xlfn.IFNA(VLOOKUP(B510,ASL!$AM$67:$AP$91,3,FALSE),"")</f>
        <v>99760</v>
      </c>
      <c r="R510" s="57">
        <f>_xlfn.IFNA(VLOOKUP(B510,'99cash'!$AN$60:$AQ$93,3,FALSE),"")</f>
        <v>19200</v>
      </c>
      <c r="S510" s="57">
        <f>_xlfn.IFNA(VLOOKUP(B510,KTL!$AK$71:$AN$103,3,FALSE),"")</f>
        <v>50986</v>
      </c>
      <c r="T510" s="57">
        <f>_xlfn.IFNA(VLOOKUP(B510,SLG!$AK$65:$AN$90,3,FALSE),"")</f>
        <v>51116</v>
      </c>
      <c r="U510" s="57">
        <f>_xlfn.IFNA(VLOOKUP(B510,SST!$AK$68:$AN$100,3,FALSE),"")</f>
        <v>50311</v>
      </c>
      <c r="V510" s="57" t="str">
        <f>_xlfn.IFNA(VLOOKUP(B510,'ASY168'!$AN$59:$AQ$84,3,FALSE),"")</f>
        <v/>
      </c>
      <c r="W510" s="58">
        <f>_xlfn.IFNA(VLOOKUP(B510,HO!$AK$76:$AN$107,3,FALSE),"")</f>
        <v>509835</v>
      </c>
      <c r="Y510" s="494"/>
      <c r="Z510" s="494"/>
    </row>
    <row r="511" spans="2:26" s="46" customFormat="1" outlineLevel="2">
      <c r="B511" s="250">
        <v>632141</v>
      </c>
      <c r="C511" s="68" t="s">
        <v>106</v>
      </c>
      <c r="D511" s="374">
        <f t="shared" si="36"/>
        <v>321159</v>
      </c>
      <c r="E511" s="378" t="str">
        <f>_xlfn.IFNA(VLOOKUP(B511,MPT!$AL$68:$AO$96,3,FALSE),"")</f>
        <v/>
      </c>
      <c r="F511" s="261" t="str">
        <f>_xlfn.IFNA(VLOOKUP(B511,CHB!$AL$70:$AO$91,3,FALSE),"")</f>
        <v/>
      </c>
      <c r="G511" s="261" t="str">
        <f>_xlfn.IFNA(VLOOKUP(B511,SNK!$AL$70:$AO$96,3,FALSE),"")</f>
        <v/>
      </c>
      <c r="H511" s="261" t="str">
        <f>_xlfn.IFNA(VLOOKUP(B511,STR!$AL$68:$AO$93,3,FALSE),"")</f>
        <v/>
      </c>
      <c r="I511" s="261">
        <f>_xlfn.IFNA(VLOOKUP(B511,KPC!$AR$73:$AU$103,3,FALSE),"")</f>
        <v>46800</v>
      </c>
      <c r="J511" s="261">
        <f>_xlfn.IFNA(VLOOKUP(B511,SNL!$AL$71:$AO$95,3,FALSE),"")</f>
        <v>20000</v>
      </c>
      <c r="K511" s="261">
        <f>_xlfn.IFNA(VLOOKUP(B511,PTR!$AL$69:$AO$102,3,FALSE),"")</f>
        <v>40300</v>
      </c>
      <c r="L511" s="261" t="str">
        <f>_xlfn.IFNA(VLOOKUP(B511,STG!$AL$75:$AO$109,3,FALSE),"")</f>
        <v/>
      </c>
      <c r="M511" s="261">
        <f>_xlfn.IFNA(VLOOKUP(B511,RTK!$AI$67:$AL$104,3,FALSE),"")</f>
        <v>38383</v>
      </c>
      <c r="N511" s="261" t="str">
        <f>_xlfn.IFNA(VLOOKUP(B511,BKV!$AJ$69:$AM$114,3,FALSE),"")</f>
        <v/>
      </c>
      <c r="O511" s="261">
        <f>_xlfn.IFNA(VLOOKUP(B511,BLV!$AJ$66:$AM$93,3,FALSE),"")</f>
        <v>20000</v>
      </c>
      <c r="P511" s="261" t="str">
        <f>_xlfn.IFNA(VLOOKUP(B511,'Khr168'!$AP$61:$AS$81,3,FALSE),"")</f>
        <v/>
      </c>
      <c r="Q511" s="261" t="str">
        <f>_xlfn.IFNA(VLOOKUP(B511,ASL!$AM$67:$AP$91,3,FALSE),"")</f>
        <v/>
      </c>
      <c r="R511" s="261" t="str">
        <f>_xlfn.IFNA(VLOOKUP(B511,'99cash'!$AN$60:$AQ$93,3,FALSE),"")</f>
        <v/>
      </c>
      <c r="S511" s="261">
        <f>_xlfn.IFNA(VLOOKUP(B511,KTL!$AK$71:$AN$103,3,FALSE),"")</f>
        <v>35117</v>
      </c>
      <c r="T511" s="261">
        <f>_xlfn.IFNA(VLOOKUP(B511,SLG!$AK$65:$AN$90,3,FALSE),"")</f>
        <v>35417</v>
      </c>
      <c r="U511" s="261">
        <f>_xlfn.IFNA(VLOOKUP(B511,SST!$AK$68:$AN$100,3,FALSE),"")</f>
        <v>38333</v>
      </c>
      <c r="V511" s="261" t="str">
        <f>_xlfn.IFNA(VLOOKUP(B511,'ASY168'!$AN$59:$AQ$84,3,FALSE),"")</f>
        <v/>
      </c>
      <c r="W511" s="262">
        <f>_xlfn.IFNA(VLOOKUP(B511,HO!$AK$76:$AN$107,3,FALSE),"")</f>
        <v>46809</v>
      </c>
      <c r="Y511" s="494"/>
      <c r="Z511" s="494"/>
    </row>
    <row r="512" spans="2:26" s="46" customFormat="1" outlineLevel="2">
      <c r="B512" s="250">
        <v>632171</v>
      </c>
      <c r="C512" s="68" t="s">
        <v>110</v>
      </c>
      <c r="D512" s="374">
        <f t="shared" si="36"/>
        <v>3560199</v>
      </c>
      <c r="E512" s="377" t="str">
        <f>_xlfn.IFNA(VLOOKUP(B512,MPT!$AL$68:$AO$96,3,FALSE),"")</f>
        <v/>
      </c>
      <c r="F512" s="57">
        <f>_xlfn.IFNA(VLOOKUP(B512,CHB!$AL$70:$AO$91,3,FALSE),"")</f>
        <v>652594</v>
      </c>
      <c r="G512" s="57" t="str">
        <f>_xlfn.IFNA(VLOOKUP(B512,SNK!$AL$70:$AO$96,3,FALSE),"")</f>
        <v/>
      </c>
      <c r="H512" s="57" t="str">
        <f>_xlfn.IFNA(VLOOKUP(B512,STR!$AL$68:$AO$93,3,FALSE),"")</f>
        <v/>
      </c>
      <c r="I512" s="57">
        <f>_xlfn.IFNA(VLOOKUP(B512,KPC!$AR$73:$AU$103,3,FALSE),"")</f>
        <v>166800</v>
      </c>
      <c r="J512" s="57" t="str">
        <f>_xlfn.IFNA(VLOOKUP(B512,SNL!$AL$71:$AO$95,3,FALSE),"")</f>
        <v/>
      </c>
      <c r="K512" s="57" t="str">
        <f>_xlfn.IFNA(VLOOKUP(B512,PTR!$AL$69:$AO$102,3,FALSE),"")</f>
        <v/>
      </c>
      <c r="L512" s="57" t="str">
        <f>_xlfn.IFNA(VLOOKUP(B512,STG!$AL$75:$AO$109,3,FALSE),"")</f>
        <v/>
      </c>
      <c r="M512" s="57" t="str">
        <f>_xlfn.IFNA(VLOOKUP(B512,RTK!$AI$67:$AL$104,3,FALSE),"")</f>
        <v/>
      </c>
      <c r="N512" s="57" t="str">
        <f>_xlfn.IFNA(VLOOKUP(B512,BKV!$AJ$69:$AM$114,3,FALSE),"")</f>
        <v/>
      </c>
      <c r="O512" s="57" t="str">
        <f>_xlfn.IFNA(VLOOKUP(B512,BLV!$AJ$66:$AM$93,3,FALSE),"")</f>
        <v/>
      </c>
      <c r="P512" s="57" t="str">
        <f>_xlfn.IFNA(VLOOKUP(B512,'Khr168'!$AP$61:$AS$81,3,FALSE),"")</f>
        <v/>
      </c>
      <c r="Q512" s="57">
        <f>_xlfn.IFNA(VLOOKUP(B512,ASL!$AM$67:$AP$91,3,FALSE),"")</f>
        <v>70000</v>
      </c>
      <c r="R512" s="57" t="str">
        <f>_xlfn.IFNA(VLOOKUP(B512,'99cash'!$AN$60:$AQ$93,3,FALSE),"")</f>
        <v/>
      </c>
      <c r="S512" s="57" t="str">
        <f>_xlfn.IFNA(VLOOKUP(B512,KTL!$AK$71:$AN$103,3,FALSE),"")</f>
        <v/>
      </c>
      <c r="T512" s="57" t="str">
        <f>_xlfn.IFNA(VLOOKUP(B512,SLG!$AK$65:$AN$90,3,FALSE),"")</f>
        <v/>
      </c>
      <c r="U512" s="57" t="str">
        <f>_xlfn.IFNA(VLOOKUP(B512,SST!$AK$68:$AN$100,3,FALSE),"")</f>
        <v/>
      </c>
      <c r="V512" s="57" t="str">
        <f>_xlfn.IFNA(VLOOKUP(B512,'ASY168'!$AN$59:$AQ$84,3,FALSE),"")</f>
        <v/>
      </c>
      <c r="W512" s="58">
        <f>_xlfn.IFNA(VLOOKUP(B512,HO!$AK$76:$AN$107,3,FALSE),"")</f>
        <v>2670805</v>
      </c>
      <c r="Y512" s="494"/>
      <c r="Z512" s="494"/>
    </row>
    <row r="513" spans="2:26" s="46" customFormat="1" outlineLevel="2">
      <c r="B513" s="251">
        <v>631161102</v>
      </c>
      <c r="C513" s="252" t="s">
        <v>268</v>
      </c>
      <c r="D513" s="374">
        <f t="shared" si="36"/>
        <v>365800</v>
      </c>
      <c r="E513" s="378" t="str">
        <f>_xlfn.IFNA(VLOOKUP(B513,MPT!$AL$68:$AO$96,3,FALSE),"")</f>
        <v/>
      </c>
      <c r="F513" s="261" t="str">
        <f>_xlfn.IFNA(VLOOKUP(B513,CHB!$AL$70:$AO$91,3,FALSE),"")</f>
        <v/>
      </c>
      <c r="G513" s="261" t="str">
        <f>_xlfn.IFNA(VLOOKUP(B513,SNK!$AL$70:$AO$96,3,FALSE),"")</f>
        <v/>
      </c>
      <c r="H513" s="261" t="str">
        <f>_xlfn.IFNA(VLOOKUP(B513,STR!$AL$68:$AO$93,3,FALSE),"")</f>
        <v/>
      </c>
      <c r="I513" s="261" t="str">
        <f>_xlfn.IFNA(VLOOKUP(B513,KPC!$AR$73:$AU$103,3,FALSE),"")</f>
        <v/>
      </c>
      <c r="J513" s="261" t="str">
        <f>_xlfn.IFNA(VLOOKUP(B513,SNL!$AL$71:$AO$95,3,FALSE),"")</f>
        <v/>
      </c>
      <c r="K513" s="261" t="str">
        <f>_xlfn.IFNA(VLOOKUP(B513,PTR!$AL$69:$AO$102,3,FALSE),"")</f>
        <v/>
      </c>
      <c r="L513" s="261" t="str">
        <f>_xlfn.IFNA(VLOOKUP(B513,STG!$AL$75:$AO$109,3,FALSE),"")</f>
        <v/>
      </c>
      <c r="M513" s="261">
        <f>_xlfn.IFNA(VLOOKUP(B513,RTK!$AI$67:$AL$104,3,FALSE),"")</f>
        <v>105800</v>
      </c>
      <c r="N513" s="261">
        <f>_xlfn.IFNA(VLOOKUP(B513,BKV!$AJ$69:$AM$114,3,FALSE),"")</f>
        <v>160000</v>
      </c>
      <c r="O513" s="261" t="str">
        <f>_xlfn.IFNA(VLOOKUP(B513,BLV!$AJ$66:$AM$93,3,FALSE),"")</f>
        <v/>
      </c>
      <c r="P513" s="261" t="str">
        <f>_xlfn.IFNA(VLOOKUP(B513,'Khr168'!$AP$61:$AS$81,3,FALSE),"")</f>
        <v/>
      </c>
      <c r="Q513" s="261" t="str">
        <f>_xlfn.IFNA(VLOOKUP(B513,ASL!$AM$67:$AP$91,3,FALSE),"")</f>
        <v/>
      </c>
      <c r="R513" s="261" t="str">
        <f>_xlfn.IFNA(VLOOKUP(B513,'99cash'!$AN$60:$AQ$93,3,FALSE),"")</f>
        <v/>
      </c>
      <c r="S513" s="261" t="str">
        <f>_xlfn.IFNA(VLOOKUP(B513,KTL!$AK$71:$AN$103,3,FALSE),"")</f>
        <v/>
      </c>
      <c r="T513" s="261" t="str">
        <f>_xlfn.IFNA(VLOOKUP(B513,SLG!$AK$65:$AN$90,3,FALSE),"")</f>
        <v/>
      </c>
      <c r="U513" s="261" t="str">
        <f>_xlfn.IFNA(VLOOKUP(B513,SST!$AK$68:$AN$100,3,FALSE),"")</f>
        <v/>
      </c>
      <c r="V513" s="261">
        <f>_xlfn.IFNA(VLOOKUP(B513,'ASY168'!$AN$59:$AQ$84,3,FALSE),"")</f>
        <v>100000</v>
      </c>
      <c r="W513" s="262" t="str">
        <f>_xlfn.IFNA(VLOOKUP(B513,HO!$AK$76:$AN$107,3,FALSE),"")</f>
        <v/>
      </c>
      <c r="Y513" s="494"/>
      <c r="Z513" s="494"/>
    </row>
    <row r="514" spans="2:26" s="46" customFormat="1" outlineLevel="2">
      <c r="B514" s="250">
        <v>682113</v>
      </c>
      <c r="C514" s="68" t="s">
        <v>139</v>
      </c>
      <c r="D514" s="374">
        <f t="shared" si="36"/>
        <v>8760600</v>
      </c>
      <c r="E514" s="377" t="str">
        <f>_xlfn.IFNA(VLOOKUP(B514,MPT!$AL$68:$AO$96,3,FALSE),"")</f>
        <v/>
      </c>
      <c r="F514" s="57">
        <f>_xlfn.IFNA(VLOOKUP(B514,CHB!$AL$70:$AO$91,3,FALSE),"")</f>
        <v>330600</v>
      </c>
      <c r="G514" s="57">
        <f>_xlfn.IFNA(VLOOKUP(B514,SNK!$AL$70:$AO$96,3,FALSE),"")</f>
        <v>330600</v>
      </c>
      <c r="H514" s="57">
        <f>_xlfn.IFNA(VLOOKUP(B514,STR!$AL$68:$AO$93,3,FALSE),"")</f>
        <v>826400</v>
      </c>
      <c r="I514" s="57">
        <f>_xlfn.IFNA(VLOOKUP(B514,KPC!$AR$73:$AU$103,3,FALSE),"")</f>
        <v>661200</v>
      </c>
      <c r="J514" s="57">
        <f>_xlfn.IFNA(VLOOKUP(B514,SNL!$AL$71:$AO$95,3,FALSE),"")</f>
        <v>826500</v>
      </c>
      <c r="K514" s="57">
        <f>_xlfn.IFNA(VLOOKUP(B514,PTR!$AL$69:$AO$102,3,FALSE),"")</f>
        <v>661100</v>
      </c>
      <c r="L514" s="57">
        <f>_xlfn.IFNA(VLOOKUP(B514,STG!$AL$75:$AO$109,3,FALSE),"")</f>
        <v>991800</v>
      </c>
      <c r="M514" s="57">
        <f>_xlfn.IFNA(VLOOKUP(B514,RTK!$AI$67:$AL$104,3,FALSE),"")</f>
        <v>661100</v>
      </c>
      <c r="N514" s="57">
        <f>_xlfn.IFNA(VLOOKUP(B514,BKV!$AJ$69:$AM$114,3,FALSE),"")</f>
        <v>991800</v>
      </c>
      <c r="O514" s="57">
        <f>_xlfn.IFNA(VLOOKUP(B514,BLV!$AJ$66:$AM$93,3,FALSE),"")</f>
        <v>495900</v>
      </c>
      <c r="P514" s="57" t="str">
        <f>_xlfn.IFNA(VLOOKUP(B514,'Khr168'!$AP$61:$AS$81,3,FALSE),"")</f>
        <v/>
      </c>
      <c r="Q514" s="57">
        <f>_xlfn.IFNA(VLOOKUP(B514,ASL!$AM$67:$AP$91,3,FALSE),"")</f>
        <v>495900</v>
      </c>
      <c r="R514" s="57" t="str">
        <f>_xlfn.IFNA(VLOOKUP(B514,'99cash'!$AN$60:$AQ$93,3,FALSE),"")</f>
        <v/>
      </c>
      <c r="S514" s="57">
        <f>_xlfn.IFNA(VLOOKUP(B514,KTL!$AK$71:$AN$103,3,FALSE),"")</f>
        <v>495900</v>
      </c>
      <c r="T514" s="57">
        <f>_xlfn.IFNA(VLOOKUP(B514,SLG!$AK$65:$AN$90,3,FALSE),"")</f>
        <v>330600</v>
      </c>
      <c r="U514" s="57">
        <f>_xlfn.IFNA(VLOOKUP(B514,SST!$AK$68:$AN$100,3,FALSE),"")</f>
        <v>661200</v>
      </c>
      <c r="V514" s="57" t="str">
        <f>_xlfn.IFNA(VLOOKUP(B514,'ASY168'!$AN$59:$AQ$84,3,FALSE),"")</f>
        <v/>
      </c>
      <c r="W514" s="58" t="str">
        <f>_xlfn.IFNA(VLOOKUP(B514,HO!$AK$76:$AN$107,3,FALSE),"")</f>
        <v/>
      </c>
      <c r="Y514" s="494"/>
      <c r="Z514" s="494"/>
    </row>
    <row r="515" spans="2:26" s="46" customFormat="1" outlineLevel="2">
      <c r="B515" s="250">
        <v>645211101</v>
      </c>
      <c r="C515" s="68" t="s">
        <v>127</v>
      </c>
      <c r="D515" s="374">
        <f t="shared" si="36"/>
        <v>247022</v>
      </c>
      <c r="E515" s="378">
        <f>_xlfn.IFNA(VLOOKUP(B515,MPT!$AL$68:$AO$96,3,FALSE),"")</f>
        <v>52984</v>
      </c>
      <c r="F515" s="261" t="str">
        <f>_xlfn.IFNA(VLOOKUP(B515,CHB!$AL$70:$AO$91,3,FALSE),"")</f>
        <v/>
      </c>
      <c r="G515" s="261" t="str">
        <f>_xlfn.IFNA(VLOOKUP(B515,SNK!$AL$70:$AO$96,3,FALSE),"")</f>
        <v/>
      </c>
      <c r="H515" s="261" t="str">
        <f>_xlfn.IFNA(VLOOKUP(B515,STR!$AL$68:$AO$93,3,FALSE),"")</f>
        <v/>
      </c>
      <c r="I515" s="261" t="str">
        <f>_xlfn.IFNA(VLOOKUP(B515,KPC!$AR$73:$AU$103,3,FALSE),"")</f>
        <v/>
      </c>
      <c r="J515" s="261" t="str">
        <f>_xlfn.IFNA(VLOOKUP(B515,SNL!$AL$71:$AO$95,3,FALSE),"")</f>
        <v/>
      </c>
      <c r="K515" s="261" t="str">
        <f>_xlfn.IFNA(VLOOKUP(B515,PTR!$AL$69:$AO$102,3,FALSE),"")</f>
        <v/>
      </c>
      <c r="L515" s="261" t="str">
        <f>_xlfn.IFNA(VLOOKUP(B515,STG!$AL$75:$AO$109,3,FALSE),"")</f>
        <v/>
      </c>
      <c r="M515" s="261" t="str">
        <f>_xlfn.IFNA(VLOOKUP(B515,RTK!$AI$67:$AL$104,3,FALSE),"")</f>
        <v/>
      </c>
      <c r="N515" s="261" t="str">
        <f>_xlfn.IFNA(VLOOKUP(B515,BKV!$AJ$69:$AM$114,3,FALSE),"")</f>
        <v/>
      </c>
      <c r="O515" s="261" t="str">
        <f>_xlfn.IFNA(VLOOKUP(B515,BLV!$AJ$66:$AM$93,3,FALSE),"")</f>
        <v/>
      </c>
      <c r="P515" s="261">
        <f>_xlfn.IFNA(VLOOKUP(B515,'Khr168'!$AP$61:$AS$81,3,FALSE),"")</f>
        <v>135134</v>
      </c>
      <c r="Q515" s="261" t="str">
        <f>_xlfn.IFNA(VLOOKUP(B515,ASL!$AM$67:$AP$91,3,FALSE),"")</f>
        <v/>
      </c>
      <c r="R515" s="261">
        <f>_xlfn.IFNA(VLOOKUP(B515,'99cash'!$AN$60:$AQ$93,3,FALSE),"")</f>
        <v>58904</v>
      </c>
      <c r="S515" s="261" t="str">
        <f>_xlfn.IFNA(VLOOKUP(B515,KTL!$AK$71:$AN$103,3,FALSE),"")</f>
        <v/>
      </c>
      <c r="T515" s="261" t="str">
        <f>_xlfn.IFNA(VLOOKUP(B515,SLG!$AK$65:$AN$90,3,FALSE),"")</f>
        <v/>
      </c>
      <c r="U515" s="261" t="str">
        <f>_xlfn.IFNA(VLOOKUP(B515,SST!$AK$68:$AN$100,3,FALSE),"")</f>
        <v/>
      </c>
      <c r="V515" s="261" t="str">
        <f>_xlfn.IFNA(VLOOKUP(B515,'ASY168'!$AN$59:$AQ$84,3,FALSE),"")</f>
        <v/>
      </c>
      <c r="W515" s="262" t="str">
        <f>_xlfn.IFNA(VLOOKUP(B515,HO!$AK$76:$AN$107,3,FALSE),"")</f>
        <v/>
      </c>
      <c r="Y515" s="494"/>
      <c r="Z515" s="494"/>
    </row>
    <row r="516" spans="2:26" s="46" customFormat="1" outlineLevel="2">
      <c r="B516" s="250">
        <v>634231103</v>
      </c>
      <c r="C516" s="68" t="s">
        <v>166</v>
      </c>
      <c r="D516" s="374">
        <f t="shared" si="36"/>
        <v>850000</v>
      </c>
      <c r="E516" s="377">
        <f>_xlfn.IFNA(VLOOKUP(B516,MPT!$AL$68:$AO$96,3,FALSE),"")</f>
        <v>80000</v>
      </c>
      <c r="F516" s="57" t="str">
        <f>_xlfn.IFNA(VLOOKUP(B516,CHB!$AL$70:$AO$91,3,FALSE),"")</f>
        <v/>
      </c>
      <c r="G516" s="57" t="str">
        <f>_xlfn.IFNA(VLOOKUP(B516,SNK!$AL$70:$AO$96,3,FALSE),"")</f>
        <v/>
      </c>
      <c r="H516" s="57" t="str">
        <f>_xlfn.IFNA(VLOOKUP(B516,STR!$AL$68:$AO$93,3,FALSE),"")</f>
        <v/>
      </c>
      <c r="I516" s="57" t="str">
        <f>_xlfn.IFNA(VLOOKUP(B516,KPC!$AR$73:$AU$103,3,FALSE),"")</f>
        <v/>
      </c>
      <c r="J516" s="57" t="str">
        <f>_xlfn.IFNA(VLOOKUP(B516,SNL!$AL$71:$AO$95,3,FALSE),"")</f>
        <v/>
      </c>
      <c r="K516" s="57">
        <f>_xlfn.IFNA(VLOOKUP(B516,PTR!$AL$69:$AO$102,3,FALSE),"")</f>
        <v>50000</v>
      </c>
      <c r="L516" s="57">
        <f>_xlfn.IFNA(VLOOKUP(B516,STG!$AL$75:$AO$109,3,FALSE),"")</f>
        <v>60000</v>
      </c>
      <c r="M516" s="57" t="str">
        <f>_xlfn.IFNA(VLOOKUP(B516,RTK!$AI$67:$AL$104,3,FALSE),"")</f>
        <v/>
      </c>
      <c r="N516" s="57" t="str">
        <f>_xlfn.IFNA(VLOOKUP(B516,BKV!$AJ$69:$AM$114,3,FALSE),"")</f>
        <v/>
      </c>
      <c r="O516" s="57" t="str">
        <f>_xlfn.IFNA(VLOOKUP(B516,BLV!$AJ$66:$AM$93,3,FALSE),"")</f>
        <v/>
      </c>
      <c r="P516" s="57" t="str">
        <f>_xlfn.IFNA(VLOOKUP(B516,'Khr168'!$AP$61:$AS$81,3,FALSE),"")</f>
        <v/>
      </c>
      <c r="Q516" s="57" t="str">
        <f>_xlfn.IFNA(VLOOKUP(B516,ASL!$AM$67:$AP$91,3,FALSE),"")</f>
        <v/>
      </c>
      <c r="R516" s="57">
        <f>_xlfn.IFNA(VLOOKUP(B516,'99cash'!$AN$60:$AQ$93,3,FALSE),"")</f>
        <v>660000</v>
      </c>
      <c r="S516" s="57" t="str">
        <f>_xlfn.IFNA(VLOOKUP(B516,KTL!$AK$71:$AN$103,3,FALSE),"")</f>
        <v/>
      </c>
      <c r="T516" s="57" t="str">
        <f>_xlfn.IFNA(VLOOKUP(B516,SLG!$AK$65:$AN$90,3,FALSE),"")</f>
        <v/>
      </c>
      <c r="U516" s="57" t="str">
        <f>_xlfn.IFNA(VLOOKUP(B516,SST!$AK$68:$AN$100,3,FALSE),"")</f>
        <v/>
      </c>
      <c r="V516" s="57" t="str">
        <f>_xlfn.IFNA(VLOOKUP(B516,'ASY168'!$AN$59:$AQ$84,3,FALSE),"")</f>
        <v/>
      </c>
      <c r="W516" s="58" t="str">
        <f>_xlfn.IFNA(VLOOKUP(B516,HO!$AK$76:$AN$107,3,FALSE),"")</f>
        <v/>
      </c>
      <c r="Y516" s="494"/>
      <c r="Z516" s="494"/>
    </row>
    <row r="517" spans="2:26" s="46" customFormat="1" outlineLevel="2">
      <c r="B517" s="250">
        <v>634311102</v>
      </c>
      <c r="C517" s="68" t="s">
        <v>126</v>
      </c>
      <c r="D517" s="374">
        <f t="shared" si="36"/>
        <v>0</v>
      </c>
      <c r="E517" s="378" t="str">
        <f>_xlfn.IFNA(VLOOKUP(B517,MPT!$AL$68:$AO$96,3,FALSE),"")</f>
        <v/>
      </c>
      <c r="F517" s="261" t="str">
        <f>_xlfn.IFNA(VLOOKUP(B517,CHB!$AL$70:$AO$91,3,FALSE),"")</f>
        <v/>
      </c>
      <c r="G517" s="261" t="str">
        <f>_xlfn.IFNA(VLOOKUP(B517,SNK!$AL$70:$AO$96,3,FALSE),"")</f>
        <v/>
      </c>
      <c r="H517" s="261" t="str">
        <f>_xlfn.IFNA(VLOOKUP(B517,STR!$AL$68:$AO$93,3,FALSE),"")</f>
        <v/>
      </c>
      <c r="I517" s="261" t="str">
        <f>_xlfn.IFNA(VLOOKUP(B517,KPC!$AR$73:$AU$103,3,FALSE),"")</f>
        <v/>
      </c>
      <c r="J517" s="261" t="str">
        <f>_xlfn.IFNA(VLOOKUP(B517,SNL!$AL$71:$AO$95,3,FALSE),"")</f>
        <v/>
      </c>
      <c r="K517" s="261" t="str">
        <f>_xlfn.IFNA(VLOOKUP(B517,PTR!$AL$69:$AO$102,3,FALSE),"")</f>
        <v/>
      </c>
      <c r="L517" s="261" t="str">
        <f>_xlfn.IFNA(VLOOKUP(B517,STG!$AL$75:$AO$109,3,FALSE),"")</f>
        <v/>
      </c>
      <c r="M517" s="261" t="str">
        <f>_xlfn.IFNA(VLOOKUP(B517,RTK!$AI$67:$AL$104,3,FALSE),"")</f>
        <v/>
      </c>
      <c r="N517" s="261" t="str">
        <f>_xlfn.IFNA(VLOOKUP(B517,BKV!$AJ$69:$AM$114,3,FALSE),"")</f>
        <v/>
      </c>
      <c r="O517" s="261" t="str">
        <f>_xlfn.IFNA(VLOOKUP(B517,BLV!$AJ$66:$AM$93,3,FALSE),"")</f>
        <v/>
      </c>
      <c r="P517" s="261" t="str">
        <f>_xlfn.IFNA(VLOOKUP(B517,'Khr168'!$AP$61:$AS$81,3,FALSE),"")</f>
        <v/>
      </c>
      <c r="Q517" s="261" t="str">
        <f>_xlfn.IFNA(VLOOKUP(B517,ASL!$AM$67:$AP$91,3,FALSE),"")</f>
        <v/>
      </c>
      <c r="R517" s="261" t="str">
        <f>_xlfn.IFNA(VLOOKUP(B517,'99cash'!$AN$60:$AQ$93,3,FALSE),"")</f>
        <v/>
      </c>
      <c r="S517" s="261" t="str">
        <f>_xlfn.IFNA(VLOOKUP(B517,KTL!$AK$71:$AN$103,3,FALSE),"")</f>
        <v/>
      </c>
      <c r="T517" s="261" t="str">
        <f>_xlfn.IFNA(VLOOKUP(B517,SLG!$AK$65:$AN$90,3,FALSE),"")</f>
        <v/>
      </c>
      <c r="U517" s="261" t="str">
        <f>_xlfn.IFNA(VLOOKUP(B517,SST!$AK$68:$AN$100,3,FALSE),"")</f>
        <v/>
      </c>
      <c r="V517" s="261" t="str">
        <f>_xlfn.IFNA(VLOOKUP(B517,'ASY168'!$AN$59:$AQ$84,3,FALSE),"")</f>
        <v/>
      </c>
      <c r="W517" s="262" t="str">
        <f>_xlfn.IFNA(VLOOKUP(B517,HO!$AK$76:$AN$107,3,FALSE),"")</f>
        <v/>
      </c>
      <c r="Y517" s="494"/>
      <c r="Z517" s="494"/>
    </row>
    <row r="518" spans="2:26" s="46" customFormat="1" outlineLevel="2">
      <c r="B518" s="250">
        <v>661611103</v>
      </c>
      <c r="C518" s="68" t="s">
        <v>159</v>
      </c>
      <c r="D518" s="374">
        <f t="shared" si="36"/>
        <v>1553000</v>
      </c>
      <c r="E518" s="377" t="str">
        <f>_xlfn.IFNA(VLOOKUP(B518,MPT!$AL$68:$AO$96,3,FALSE),"")</f>
        <v/>
      </c>
      <c r="F518" s="57" t="str">
        <f>_xlfn.IFNA(VLOOKUP(B518,CHB!$AL$70:$AO$91,3,FALSE),"")</f>
        <v/>
      </c>
      <c r="G518" s="57">
        <f>_xlfn.IFNA(VLOOKUP(B518,SNK!$AL$70:$AO$96,3,FALSE),"")</f>
        <v>26000</v>
      </c>
      <c r="H518" s="57">
        <f>_xlfn.IFNA(VLOOKUP(B518,STR!$AL$68:$AO$93,3,FALSE),"")</f>
        <v>1500</v>
      </c>
      <c r="I518" s="57" t="str">
        <f>_xlfn.IFNA(VLOOKUP(B518,KPC!$AR$73:$AU$103,3,FALSE),"")</f>
        <v/>
      </c>
      <c r="J518" s="57">
        <f>_xlfn.IFNA(VLOOKUP(B518,SNL!$AL$71:$AO$95,3,FALSE),"")</f>
        <v>100000</v>
      </c>
      <c r="K518" s="57">
        <f>_xlfn.IFNA(VLOOKUP(B518,PTR!$AL$69:$AO$102,3,FALSE),"")</f>
        <v>400000</v>
      </c>
      <c r="L518" s="57">
        <f>_xlfn.IFNA(VLOOKUP(B518,STG!$AL$75:$AO$109,3,FALSE),"")</f>
        <v>376000</v>
      </c>
      <c r="M518" s="57">
        <f>_xlfn.IFNA(VLOOKUP(B518,RTK!$AI$67:$AL$104,3,FALSE),"")</f>
        <v>200000</v>
      </c>
      <c r="N518" s="57">
        <f>_xlfn.IFNA(VLOOKUP(B518,BKV!$AJ$69:$AM$114,3,FALSE),"")</f>
        <v>100000</v>
      </c>
      <c r="O518" s="57">
        <f>_xlfn.IFNA(VLOOKUP(B518,BLV!$AJ$66:$AM$93,3,FALSE),"")</f>
        <v>132000</v>
      </c>
      <c r="P518" s="57" t="str">
        <f>_xlfn.IFNA(VLOOKUP(B518,'Khr168'!$AP$61:$AS$81,3,FALSE),"")</f>
        <v/>
      </c>
      <c r="Q518" s="57">
        <f>_xlfn.IFNA(VLOOKUP(B518,ASL!$AM$67:$AP$91,3,FALSE),"")</f>
        <v>500</v>
      </c>
      <c r="R518" s="57" t="str">
        <f>_xlfn.IFNA(VLOOKUP(B518,'99cash'!$AN$60:$AQ$93,3,FALSE),"")</f>
        <v/>
      </c>
      <c r="S518" s="57">
        <f>_xlfn.IFNA(VLOOKUP(B518,KTL!$AK$71:$AN$103,3,FALSE),"")</f>
        <v>1000</v>
      </c>
      <c r="T518" s="57">
        <f>_xlfn.IFNA(VLOOKUP(B518,SLG!$AK$65:$AN$90,3,FALSE),"")</f>
        <v>40500</v>
      </c>
      <c r="U518" s="57">
        <f>_xlfn.IFNA(VLOOKUP(B518,SST!$AK$68:$AN$100,3,FALSE),"")</f>
        <v>100500</v>
      </c>
      <c r="V518" s="57">
        <f>_xlfn.IFNA(VLOOKUP(B518,'ASY168'!$AN$59:$AQ$84,3,FALSE),"")</f>
        <v>60500</v>
      </c>
      <c r="W518" s="58">
        <f>_xlfn.IFNA(VLOOKUP(B518,HO!$AK$76:$AN$107,3,FALSE),"")</f>
        <v>14500</v>
      </c>
      <c r="Y518" s="494"/>
      <c r="Z518" s="494"/>
    </row>
    <row r="519" spans="2:26" s="46" customFormat="1" outlineLevel="2">
      <c r="B519" s="250">
        <v>645111101</v>
      </c>
      <c r="C519" s="68" t="s">
        <v>132</v>
      </c>
      <c r="D519" s="374">
        <f t="shared" si="36"/>
        <v>18623300</v>
      </c>
      <c r="E519" s="378">
        <f>_xlfn.IFNA(VLOOKUP(B519,MPT!$AL$68:$AO$96,3,FALSE),"")</f>
        <v>573300</v>
      </c>
      <c r="F519" s="261">
        <f>_xlfn.IFNA(VLOOKUP(B519,CHB!$AL$70:$AO$91,3,FALSE),"")</f>
        <v>600000</v>
      </c>
      <c r="G519" s="261">
        <f>_xlfn.IFNA(VLOOKUP(B519,SNK!$AL$70:$AO$96,3,FALSE),"")</f>
        <v>800000</v>
      </c>
      <c r="H519" s="261">
        <f>_xlfn.IFNA(VLOOKUP(B519,STR!$AL$68:$AO$93,3,FALSE),"")</f>
        <v>1120000</v>
      </c>
      <c r="I519" s="261">
        <f>_xlfn.IFNA(VLOOKUP(B519,KPC!$AR$73:$AU$103,3,FALSE),"")</f>
        <v>1000000</v>
      </c>
      <c r="J519" s="261">
        <f>_xlfn.IFNA(VLOOKUP(B519,SNL!$AL$71:$AO$95,3,FALSE),"")</f>
        <v>1873300</v>
      </c>
      <c r="K519" s="261">
        <f>_xlfn.IFNA(VLOOKUP(B519,PTR!$AL$69:$AO$102,3,FALSE),"")</f>
        <v>1260000</v>
      </c>
      <c r="L519" s="261">
        <f>_xlfn.IFNA(VLOOKUP(B519,STG!$AL$75:$AO$109,3,FALSE),"")</f>
        <v>1780000</v>
      </c>
      <c r="M519" s="261">
        <f>_xlfn.IFNA(VLOOKUP(B519,RTK!$AI$67:$AL$104,3,FALSE),"")</f>
        <v>1073300</v>
      </c>
      <c r="N519" s="261">
        <f>_xlfn.IFNA(VLOOKUP(B519,BKV!$AJ$69:$AM$114,3,FALSE),"")</f>
        <v>1640000</v>
      </c>
      <c r="O519" s="261">
        <f>_xlfn.IFNA(VLOOKUP(B519,BLV!$AJ$66:$AM$93,3,FALSE),"")</f>
        <v>996700</v>
      </c>
      <c r="P519" s="261">
        <f>_xlfn.IFNA(VLOOKUP(B519,'Khr168'!$AP$61:$AS$81,3,FALSE),"")</f>
        <v>800000</v>
      </c>
      <c r="Q519" s="261">
        <f>_xlfn.IFNA(VLOOKUP(B519,ASL!$AM$67:$AP$91,3,FALSE),"")</f>
        <v>1266700</v>
      </c>
      <c r="R519" s="261" t="str">
        <f>_xlfn.IFNA(VLOOKUP(B519,'99cash'!$AN$60:$AQ$93,3,FALSE),"")</f>
        <v/>
      </c>
      <c r="S519" s="261">
        <f>_xlfn.IFNA(VLOOKUP(B519,KTL!$AK$71:$AN$103,3,FALSE),"")</f>
        <v>1016600</v>
      </c>
      <c r="T519" s="261">
        <f>_xlfn.IFNA(VLOOKUP(B519,SLG!$AK$65:$AN$90,3,FALSE),"")</f>
        <v>821500</v>
      </c>
      <c r="U519" s="261">
        <f>_xlfn.IFNA(VLOOKUP(B519,SST!$AK$68:$AN$100,3,FALSE),"")</f>
        <v>1186700</v>
      </c>
      <c r="V519" s="261">
        <f>_xlfn.IFNA(VLOOKUP(B519,'ASY168'!$AN$59:$AQ$84,3,FALSE),"")</f>
        <v>782900</v>
      </c>
      <c r="W519" s="262">
        <f>_xlfn.IFNA(VLOOKUP(B519,HO!$AK$76:$AN$107,3,FALSE),"")</f>
        <v>32300</v>
      </c>
      <c r="Y519" s="494"/>
      <c r="Z519" s="494"/>
    </row>
    <row r="520" spans="2:26" s="46" customFormat="1" outlineLevel="2">
      <c r="B520" s="250">
        <v>645111104</v>
      </c>
      <c r="C520" s="68" t="s">
        <v>266</v>
      </c>
      <c r="D520" s="374">
        <f t="shared" si="36"/>
        <v>0</v>
      </c>
      <c r="E520" s="377" t="str">
        <f>_xlfn.IFNA(VLOOKUP(B520,MPT!$AL$68:$AO$96,3,FALSE),"")</f>
        <v/>
      </c>
      <c r="F520" s="57" t="str">
        <f>_xlfn.IFNA(VLOOKUP(B520,CHB!$AL$70:$AO$91,3,FALSE),"")</f>
        <v/>
      </c>
      <c r="G520" s="57" t="str">
        <f>_xlfn.IFNA(VLOOKUP(B520,SNK!$AL$70:$AO$96,3,FALSE),"")</f>
        <v/>
      </c>
      <c r="H520" s="57" t="str">
        <f>_xlfn.IFNA(VLOOKUP(B520,STR!$AL$68:$AO$93,3,FALSE),"")</f>
        <v/>
      </c>
      <c r="I520" s="57" t="str">
        <f>_xlfn.IFNA(VLOOKUP(B520,KPC!$AR$73:$AU$103,3,FALSE),"")</f>
        <v/>
      </c>
      <c r="J520" s="57" t="str">
        <f>_xlfn.IFNA(VLOOKUP(B520,SNL!$AL$71:$AO$95,3,FALSE),"")</f>
        <v/>
      </c>
      <c r="K520" s="57" t="str">
        <f>_xlfn.IFNA(VLOOKUP(B520,PTR!$AL$69:$AO$102,3,FALSE),"")</f>
        <v/>
      </c>
      <c r="L520" s="57" t="str">
        <f>_xlfn.IFNA(VLOOKUP(B520,STG!$AL$75:$AO$109,3,FALSE),"")</f>
        <v/>
      </c>
      <c r="M520" s="57" t="str">
        <f>_xlfn.IFNA(VLOOKUP(B520,RTK!$AI$67:$AL$104,3,FALSE),"")</f>
        <v/>
      </c>
      <c r="N520" s="57" t="str">
        <f>_xlfn.IFNA(VLOOKUP(B520,BKV!$AJ$69:$AM$114,3,FALSE),"")</f>
        <v/>
      </c>
      <c r="O520" s="57" t="str">
        <f>_xlfn.IFNA(VLOOKUP(B520,BLV!$AJ$66:$AM$93,3,FALSE),"")</f>
        <v/>
      </c>
      <c r="P520" s="57" t="str">
        <f>_xlfn.IFNA(VLOOKUP(B520,'Khr168'!$AP$61:$AS$81,3,FALSE),"")</f>
        <v/>
      </c>
      <c r="Q520" s="57" t="str">
        <f>_xlfn.IFNA(VLOOKUP(B520,ASL!$AM$67:$AP$91,3,FALSE),"")</f>
        <v/>
      </c>
      <c r="R520" s="57" t="str">
        <f>_xlfn.IFNA(VLOOKUP(B520,'99cash'!$AN$60:$AQ$93,3,FALSE),"")</f>
        <v/>
      </c>
      <c r="S520" s="57" t="str">
        <f>_xlfn.IFNA(VLOOKUP(B520,KTL!$AK$71:$AN$103,3,FALSE),"")</f>
        <v/>
      </c>
      <c r="T520" s="57" t="str">
        <f>_xlfn.IFNA(VLOOKUP(B520,SLG!$AK$65:$AN$90,3,FALSE),"")</f>
        <v/>
      </c>
      <c r="U520" s="57" t="str">
        <f>_xlfn.IFNA(VLOOKUP(B520,SST!$AK$68:$AN$100,3,FALSE),"")</f>
        <v/>
      </c>
      <c r="V520" s="57" t="str">
        <f>_xlfn.IFNA(VLOOKUP(B520,'ASY168'!$AN$59:$AQ$84,3,FALSE),"")</f>
        <v/>
      </c>
      <c r="W520" s="58" t="str">
        <f>_xlfn.IFNA(VLOOKUP(B520,HO!$AK$76:$AN$107,3,FALSE),"")</f>
        <v/>
      </c>
      <c r="Y520" s="494"/>
      <c r="Z520" s="494"/>
    </row>
    <row r="521" spans="2:26" s="46" customFormat="1" outlineLevel="2">
      <c r="B521" s="250">
        <v>638012</v>
      </c>
      <c r="C521" s="68" t="s">
        <v>128</v>
      </c>
      <c r="D521" s="374">
        <f t="shared" si="36"/>
        <v>0</v>
      </c>
      <c r="E521" s="378" t="str">
        <f>_xlfn.IFNA(VLOOKUP(B521,MPT!$AL$68:$AO$96,3,FALSE),"")</f>
        <v/>
      </c>
      <c r="F521" s="261" t="str">
        <f>_xlfn.IFNA(VLOOKUP(B521,CHB!$AL$70:$AO$91,3,FALSE),"")</f>
        <v/>
      </c>
      <c r="G521" s="261" t="str">
        <f>_xlfn.IFNA(VLOOKUP(B521,SNK!$AL$70:$AO$96,3,FALSE),"")</f>
        <v/>
      </c>
      <c r="H521" s="261" t="str">
        <f>_xlfn.IFNA(VLOOKUP(B521,STR!$AL$68:$AO$93,3,FALSE),"")</f>
        <v/>
      </c>
      <c r="I521" s="261" t="str">
        <f>_xlfn.IFNA(VLOOKUP(B521,KPC!$AR$73:$AU$103,3,FALSE),"")</f>
        <v/>
      </c>
      <c r="J521" s="261" t="str">
        <f>_xlfn.IFNA(VLOOKUP(B521,SNL!$AL$71:$AO$95,3,FALSE),"")</f>
        <v/>
      </c>
      <c r="K521" s="261" t="str">
        <f>_xlfn.IFNA(VLOOKUP(B521,PTR!$AL$69:$AO$102,3,FALSE),"")</f>
        <v/>
      </c>
      <c r="L521" s="261" t="str">
        <f>_xlfn.IFNA(VLOOKUP(B521,STG!$AL$75:$AO$109,3,FALSE),"")</f>
        <v/>
      </c>
      <c r="M521" s="261" t="str">
        <f>_xlfn.IFNA(VLOOKUP(B521,RTK!$AI$67:$AL$104,3,FALSE),"")</f>
        <v/>
      </c>
      <c r="N521" s="261" t="str">
        <f>_xlfn.IFNA(VLOOKUP(B521,BKV!$AJ$69:$AM$114,3,FALSE),"")</f>
        <v/>
      </c>
      <c r="O521" s="261" t="str">
        <f>_xlfn.IFNA(VLOOKUP(B521,BLV!$AJ$66:$AM$93,3,FALSE),"")</f>
        <v/>
      </c>
      <c r="P521" s="261" t="str">
        <f>_xlfn.IFNA(VLOOKUP(B521,'Khr168'!$AP$61:$AS$81,3,FALSE),"")</f>
        <v/>
      </c>
      <c r="Q521" s="261" t="str">
        <f>_xlfn.IFNA(VLOOKUP(B521,ASL!$AM$67:$AP$91,3,FALSE),"")</f>
        <v/>
      </c>
      <c r="R521" s="261" t="str">
        <f>_xlfn.IFNA(VLOOKUP(B521,'99cash'!$AN$60:$AQ$93,3,FALSE),"")</f>
        <v/>
      </c>
      <c r="S521" s="261" t="str">
        <f>_xlfn.IFNA(VLOOKUP(B521,KTL!$AK$71:$AN$103,3,FALSE),"")</f>
        <v/>
      </c>
      <c r="T521" s="261" t="str">
        <f>_xlfn.IFNA(VLOOKUP(B521,SLG!$AK$65:$AN$90,3,FALSE),"")</f>
        <v/>
      </c>
      <c r="U521" s="261" t="str">
        <f>_xlfn.IFNA(VLOOKUP(B521,SST!$AK$68:$AN$100,3,FALSE),"")</f>
        <v/>
      </c>
      <c r="V521" s="261" t="str">
        <f>_xlfn.IFNA(VLOOKUP(B521,'ASY168'!$AN$59:$AQ$84,3,FALSE),"")</f>
        <v/>
      </c>
      <c r="W521" s="262" t="str">
        <f>_xlfn.IFNA(VLOOKUP(B521,HO!$AK$76:$AN$107,3,FALSE),"")</f>
        <v/>
      </c>
      <c r="Y521" s="494"/>
      <c r="Z521" s="494"/>
    </row>
    <row r="522" spans="2:26" s="46" customFormat="1" outlineLevel="2">
      <c r="B522" s="250">
        <v>661611104</v>
      </c>
      <c r="C522" s="68" t="s">
        <v>134</v>
      </c>
      <c r="D522" s="374">
        <f t="shared" si="36"/>
        <v>1105560</v>
      </c>
      <c r="E522" s="377">
        <f>_xlfn.IFNA(VLOOKUP(B522,MPT!$AL$68:$AO$96,3,FALSE),"")</f>
        <v>230880</v>
      </c>
      <c r="F522" s="57" t="str">
        <f>_xlfn.IFNA(VLOOKUP(B522,CHB!$AL$70:$AO$91,3,FALSE),"")</f>
        <v/>
      </c>
      <c r="G522" s="57" t="str">
        <f>_xlfn.IFNA(VLOOKUP(B522,SNK!$AL$70:$AO$96,3,FALSE),"")</f>
        <v/>
      </c>
      <c r="H522" s="57" t="str">
        <f>_xlfn.IFNA(VLOOKUP(B522,STR!$AL$68:$AO$93,3,FALSE),"")</f>
        <v/>
      </c>
      <c r="I522" s="57" t="str">
        <f>_xlfn.IFNA(VLOOKUP(B522,KPC!$AR$73:$AU$103,3,FALSE),"")</f>
        <v/>
      </c>
      <c r="J522" s="57" t="str">
        <f>_xlfn.IFNA(VLOOKUP(B522,SNL!$AL$71:$AO$95,3,FALSE),"")</f>
        <v/>
      </c>
      <c r="K522" s="57" t="str">
        <f>_xlfn.IFNA(VLOOKUP(B522,PTR!$AL$69:$AO$102,3,FALSE),"")</f>
        <v/>
      </c>
      <c r="L522" s="57" t="str">
        <f>_xlfn.IFNA(VLOOKUP(B522,STG!$AL$75:$AO$109,3,FALSE),"")</f>
        <v/>
      </c>
      <c r="M522" s="57" t="str">
        <f>_xlfn.IFNA(VLOOKUP(B522,RTK!$AI$67:$AL$104,3,FALSE),"")</f>
        <v/>
      </c>
      <c r="N522" s="57" t="str">
        <f>_xlfn.IFNA(VLOOKUP(B522,BKV!$AJ$69:$AM$114,3,FALSE),"")</f>
        <v/>
      </c>
      <c r="O522" s="57" t="str">
        <f>_xlfn.IFNA(VLOOKUP(B522,BLV!$AJ$66:$AM$93,3,FALSE),"")</f>
        <v/>
      </c>
      <c r="P522" s="57">
        <f>_xlfn.IFNA(VLOOKUP(B522,'Khr168'!$AP$61:$AS$81,3,FALSE),"")</f>
        <v>368520</v>
      </c>
      <c r="Q522" s="57" t="str">
        <f>_xlfn.IFNA(VLOOKUP(B522,ASL!$AM$67:$AP$91,3,FALSE),"")</f>
        <v/>
      </c>
      <c r="R522" s="57">
        <f>_xlfn.IFNA(VLOOKUP(B522,'99cash'!$AN$60:$AQ$93,3,FALSE),"")</f>
        <v>266400</v>
      </c>
      <c r="S522" s="57" t="str">
        <f>_xlfn.IFNA(VLOOKUP(B522,KTL!$AK$71:$AN$103,3,FALSE),"")</f>
        <v/>
      </c>
      <c r="T522" s="57" t="str">
        <f>_xlfn.IFNA(VLOOKUP(B522,SLG!$AK$65:$AN$90,3,FALSE),"")</f>
        <v/>
      </c>
      <c r="U522" s="57" t="str">
        <f>_xlfn.IFNA(VLOOKUP(B522,SST!$AK$68:$AN$100,3,FALSE),"")</f>
        <v/>
      </c>
      <c r="V522" s="57">
        <f>_xlfn.IFNA(VLOOKUP(B522,'ASY168'!$AN$59:$AQ$84,3,FALSE),"")</f>
        <v>239760</v>
      </c>
      <c r="W522" s="58" t="str">
        <f>_xlfn.IFNA(VLOOKUP(B522,HO!$AK$76:$AN$107,3,FALSE),"")</f>
        <v/>
      </c>
      <c r="Y522" s="494"/>
      <c r="Z522" s="494"/>
    </row>
    <row r="523" spans="2:26" s="46" customFormat="1" outlineLevel="2">
      <c r="B523" s="250">
        <v>645311</v>
      </c>
      <c r="C523" s="68" t="s">
        <v>113</v>
      </c>
      <c r="D523" s="374">
        <f t="shared" si="36"/>
        <v>1100</v>
      </c>
      <c r="E523" s="378">
        <f>_xlfn.IFNA(VLOOKUP(B523,MPT!$AL$68:$AO$96,3,FALSE),"")</f>
        <v>200</v>
      </c>
      <c r="F523" s="261" t="str">
        <f>_xlfn.IFNA(VLOOKUP(B523,CHB!$AL$70:$AO$91,3,FALSE),"")</f>
        <v/>
      </c>
      <c r="G523" s="261" t="str">
        <f>_xlfn.IFNA(VLOOKUP(B523,SNK!$AL$70:$AO$96,3,FALSE),"")</f>
        <v/>
      </c>
      <c r="H523" s="261" t="str">
        <f>_xlfn.IFNA(VLOOKUP(B523,STR!$AL$68:$AO$93,3,FALSE),"")</f>
        <v/>
      </c>
      <c r="I523" s="261" t="str">
        <f>_xlfn.IFNA(VLOOKUP(B523,KPC!$AR$73:$AU$103,3,FALSE),"")</f>
        <v/>
      </c>
      <c r="J523" s="261" t="str">
        <f>_xlfn.IFNA(VLOOKUP(B523,SNL!$AL$71:$AO$95,3,FALSE),"")</f>
        <v/>
      </c>
      <c r="K523" s="261" t="str">
        <f>_xlfn.IFNA(VLOOKUP(B523,PTR!$AL$69:$AO$102,3,FALSE),"")</f>
        <v/>
      </c>
      <c r="L523" s="261" t="str">
        <f>_xlfn.IFNA(VLOOKUP(B523,STG!$AL$75:$AO$109,3,FALSE),"")</f>
        <v/>
      </c>
      <c r="M523" s="261" t="str">
        <f>_xlfn.IFNA(VLOOKUP(B523,RTK!$AI$67:$AL$104,3,FALSE),"")</f>
        <v/>
      </c>
      <c r="N523" s="261" t="str">
        <f>_xlfn.IFNA(VLOOKUP(B523,BKV!$AJ$69:$AM$114,3,FALSE),"")</f>
        <v/>
      </c>
      <c r="O523" s="261">
        <f>_xlfn.IFNA(VLOOKUP(B523,BLV!$AJ$66:$AM$93,3,FALSE),"")</f>
        <v>100</v>
      </c>
      <c r="P523" s="261" t="str">
        <f>_xlfn.IFNA(VLOOKUP(B523,'Khr168'!$AP$61:$AS$81,3,FALSE),"")</f>
        <v/>
      </c>
      <c r="Q523" s="261" t="str">
        <f>_xlfn.IFNA(VLOOKUP(B523,ASL!$AM$67:$AP$91,3,FALSE),"")</f>
        <v/>
      </c>
      <c r="R523" s="261" t="str">
        <f>_xlfn.IFNA(VLOOKUP(B523,'99cash'!$AN$60:$AQ$93,3,FALSE),"")</f>
        <v/>
      </c>
      <c r="S523" s="261" t="str">
        <f>_xlfn.IFNA(VLOOKUP(B523,KTL!$AK$71:$AN$103,3,FALSE),"")</f>
        <v/>
      </c>
      <c r="T523" s="261" t="str">
        <f>_xlfn.IFNA(VLOOKUP(B523,SLG!$AK$65:$AN$90,3,FALSE),"")</f>
        <v/>
      </c>
      <c r="U523" s="261" t="str">
        <f>_xlfn.IFNA(VLOOKUP(B523,SST!$AK$68:$AN$100,3,FALSE),"")</f>
        <v/>
      </c>
      <c r="V523" s="261" t="str">
        <f>_xlfn.IFNA(VLOOKUP(B523,'ASY168'!$AN$59:$AQ$84,3,FALSE),"")</f>
        <v/>
      </c>
      <c r="W523" s="262">
        <f>_xlfn.IFNA(VLOOKUP(B523,HO!$AK$76:$AN$107,3,FALSE),"")</f>
        <v>800</v>
      </c>
      <c r="Y523" s="494"/>
      <c r="Z523" s="494"/>
    </row>
    <row r="524" spans="2:26" s="46" customFormat="1" outlineLevel="2">
      <c r="B524" s="250">
        <v>634211104</v>
      </c>
      <c r="C524" s="68" t="s">
        <v>165</v>
      </c>
      <c r="D524" s="374">
        <f t="shared" si="36"/>
        <v>0</v>
      </c>
      <c r="E524" s="377" t="str">
        <f>_xlfn.IFNA(VLOOKUP(B524,MPT!$AL$68:$AO$96,3,FALSE),"")</f>
        <v/>
      </c>
      <c r="F524" s="57" t="str">
        <f>_xlfn.IFNA(VLOOKUP(B524,CHB!$AL$70:$AO$91,3,FALSE),"")</f>
        <v/>
      </c>
      <c r="G524" s="57" t="str">
        <f>_xlfn.IFNA(VLOOKUP(B524,SNK!$AL$70:$AO$96,3,FALSE),"")</f>
        <v/>
      </c>
      <c r="H524" s="57" t="str">
        <f>_xlfn.IFNA(VLOOKUP(B524,STR!$AL$68:$AO$93,3,FALSE),"")</f>
        <v/>
      </c>
      <c r="I524" s="57" t="str">
        <f>_xlfn.IFNA(VLOOKUP(B524,KPC!$AR$73:$AU$103,3,FALSE),"")</f>
        <v/>
      </c>
      <c r="J524" s="57" t="str">
        <f>_xlfn.IFNA(VLOOKUP(B524,SNL!$AL$71:$AO$95,3,FALSE),"")</f>
        <v/>
      </c>
      <c r="K524" s="57" t="str">
        <f>_xlfn.IFNA(VLOOKUP(B524,PTR!$AL$69:$AO$102,3,FALSE),"")</f>
        <v/>
      </c>
      <c r="L524" s="57" t="str">
        <f>_xlfn.IFNA(VLOOKUP(B524,STG!$AL$75:$AO$109,3,FALSE),"")</f>
        <v/>
      </c>
      <c r="M524" s="57" t="str">
        <f>_xlfn.IFNA(VLOOKUP(B524,RTK!$AI$67:$AL$104,3,FALSE),"")</f>
        <v/>
      </c>
      <c r="N524" s="57" t="str">
        <f>_xlfn.IFNA(VLOOKUP(B524,BKV!$AJ$69:$AM$114,3,FALSE),"")</f>
        <v/>
      </c>
      <c r="O524" s="57" t="str">
        <f>_xlfn.IFNA(VLOOKUP(B524,BLV!$AJ$66:$AM$93,3,FALSE),"")</f>
        <v/>
      </c>
      <c r="P524" s="57" t="str">
        <f>_xlfn.IFNA(VLOOKUP(B524,'Khr168'!$AP$61:$AS$81,3,FALSE),"")</f>
        <v/>
      </c>
      <c r="Q524" s="57" t="str">
        <f>_xlfn.IFNA(VLOOKUP(B524,ASL!$AM$67:$AP$91,3,FALSE),"")</f>
        <v/>
      </c>
      <c r="R524" s="57" t="str">
        <f>_xlfn.IFNA(VLOOKUP(B524,'99cash'!$AN$60:$AQ$93,3,FALSE),"")</f>
        <v/>
      </c>
      <c r="S524" s="57" t="str">
        <f>_xlfn.IFNA(VLOOKUP(B524,KTL!$AK$71:$AN$103,3,FALSE),"")</f>
        <v/>
      </c>
      <c r="T524" s="57" t="str">
        <f>_xlfn.IFNA(VLOOKUP(B524,SLG!$AK$65:$AN$90,3,FALSE),"")</f>
        <v/>
      </c>
      <c r="U524" s="57" t="str">
        <f>_xlfn.IFNA(VLOOKUP(B524,SST!$AK$68:$AN$100,3,FALSE),"")</f>
        <v/>
      </c>
      <c r="V524" s="57" t="str">
        <f>_xlfn.IFNA(VLOOKUP(B524,'ASY168'!$AN$59:$AQ$84,3,FALSE),"")</f>
        <v/>
      </c>
      <c r="W524" s="58" t="str">
        <f>_xlfn.IFNA(VLOOKUP(B524,HO!$AK$76:$AN$107,3,FALSE),"")</f>
        <v/>
      </c>
      <c r="Y524" s="494"/>
      <c r="Z524" s="494"/>
    </row>
    <row r="525" spans="2:26" s="46" customFormat="1" outlineLevel="2">
      <c r="B525" s="250">
        <v>634211103</v>
      </c>
      <c r="C525" s="68" t="s">
        <v>263</v>
      </c>
      <c r="D525" s="374">
        <f t="shared" si="36"/>
        <v>169200</v>
      </c>
      <c r="E525" s="378" t="str">
        <f>_xlfn.IFNA(VLOOKUP(B525,MPT!$AL$68:$AO$96,3,FALSE),"")</f>
        <v/>
      </c>
      <c r="F525" s="261">
        <f>_xlfn.IFNA(VLOOKUP(B525,CHB!$AL$70:$AO$91,3,FALSE),"")</f>
        <v>6000</v>
      </c>
      <c r="G525" s="261" t="str">
        <f>_xlfn.IFNA(VLOOKUP(B525,SNK!$AL$70:$AO$96,3,FALSE),"")</f>
        <v/>
      </c>
      <c r="H525" s="261">
        <f>_xlfn.IFNA(VLOOKUP(B525,STR!$AL$68:$AO$93,3,FALSE),"")</f>
        <v>11000</v>
      </c>
      <c r="I525" s="261">
        <f>_xlfn.IFNA(VLOOKUP(B525,KPC!$AR$73:$AU$103,3,FALSE),"")</f>
        <v>11000</v>
      </c>
      <c r="J525" s="261" t="str">
        <f>_xlfn.IFNA(VLOOKUP(B525,SNL!$AL$71:$AO$95,3,FALSE),"")</f>
        <v/>
      </c>
      <c r="K525" s="261">
        <f>_xlfn.IFNA(VLOOKUP(B525,PTR!$AL$69:$AO$102,3,FALSE),"")</f>
        <v>31200</v>
      </c>
      <c r="L525" s="261">
        <f>_xlfn.IFNA(VLOOKUP(B525,STG!$AL$75:$AO$109,3,FALSE),"")</f>
        <v>22000</v>
      </c>
      <c r="M525" s="261">
        <f>_xlfn.IFNA(VLOOKUP(B525,RTK!$AI$67:$AL$104,3,FALSE),"")</f>
        <v>27000</v>
      </c>
      <c r="N525" s="261">
        <f>_xlfn.IFNA(VLOOKUP(B525,BKV!$AJ$69:$AM$114,3,FALSE),"")</f>
        <v>11000</v>
      </c>
      <c r="O525" s="261">
        <f>_xlfn.IFNA(VLOOKUP(B525,BLV!$AJ$66:$AM$93,3,FALSE),"")</f>
        <v>11000</v>
      </c>
      <c r="P525" s="261" t="str">
        <f>_xlfn.IFNA(VLOOKUP(B525,'Khr168'!$AP$61:$AS$81,3,FALSE),"")</f>
        <v/>
      </c>
      <c r="Q525" s="261" t="str">
        <f>_xlfn.IFNA(VLOOKUP(B525,ASL!$AM$67:$AP$91,3,FALSE),"")</f>
        <v/>
      </c>
      <c r="R525" s="261" t="str">
        <f>_xlfn.IFNA(VLOOKUP(B525,'99cash'!$AN$60:$AQ$93,3,FALSE),"")</f>
        <v/>
      </c>
      <c r="S525" s="261" t="str">
        <f>_xlfn.IFNA(VLOOKUP(B525,KTL!$AK$71:$AN$103,3,FALSE),"")</f>
        <v/>
      </c>
      <c r="T525" s="261" t="str">
        <f>_xlfn.IFNA(VLOOKUP(B525,SLG!$AK$65:$AN$90,3,FALSE),"")</f>
        <v/>
      </c>
      <c r="U525" s="261">
        <f>_xlfn.IFNA(VLOOKUP(B525,SST!$AK$68:$AN$100,3,FALSE),"")</f>
        <v>11000</v>
      </c>
      <c r="V525" s="261">
        <f>_xlfn.IFNA(VLOOKUP(B525,'ASY168'!$AN$59:$AQ$84,3,FALSE),"")</f>
        <v>12000</v>
      </c>
      <c r="W525" s="262">
        <f>_xlfn.IFNA(VLOOKUP(B525,HO!$AK$76:$AN$107,3,FALSE),"")</f>
        <v>16000</v>
      </c>
      <c r="Y525" s="494"/>
      <c r="Z525" s="494"/>
    </row>
    <row r="526" spans="2:26" s="46" customFormat="1" outlineLevel="2">
      <c r="B526" s="250">
        <v>634211101</v>
      </c>
      <c r="C526" s="68" t="s">
        <v>109</v>
      </c>
      <c r="D526" s="374">
        <f t="shared" si="36"/>
        <v>2527428</v>
      </c>
      <c r="E526" s="377">
        <f>_xlfn.IFNA(VLOOKUP(B526,MPT!$AL$68:$AO$96,3,FALSE),"")</f>
        <v>120000</v>
      </c>
      <c r="F526" s="57">
        <f>_xlfn.IFNA(VLOOKUP(B526,CHB!$AL$70:$AO$91,3,FALSE),"")</f>
        <v>120000</v>
      </c>
      <c r="G526" s="57">
        <f>_xlfn.IFNA(VLOOKUP(B526,SNK!$AL$70:$AO$96,3,FALSE),"")</f>
        <v>120000</v>
      </c>
      <c r="H526" s="57">
        <f>_xlfn.IFNA(VLOOKUP(B526,STR!$AL$68:$AO$93,3,FALSE),"")</f>
        <v>120000</v>
      </c>
      <c r="I526" s="57">
        <f>_xlfn.IFNA(VLOOKUP(B526,KPC!$AR$73:$AU$103,3,FALSE),"")</f>
        <v>120000</v>
      </c>
      <c r="J526" s="57">
        <f>_xlfn.IFNA(VLOOKUP(B526,SNL!$AL$71:$AO$95,3,FALSE),"")</f>
        <v>120000</v>
      </c>
      <c r="K526" s="57">
        <f>_xlfn.IFNA(VLOOKUP(B526,PTR!$AL$69:$AO$102,3,FALSE),"")</f>
        <v>120000</v>
      </c>
      <c r="L526" s="57">
        <f>_xlfn.IFNA(VLOOKUP(B526,STG!$AL$75:$AO$109,3,FALSE),"")</f>
        <v>120000</v>
      </c>
      <c r="M526" s="57">
        <f>_xlfn.IFNA(VLOOKUP(B526,RTK!$AI$67:$AL$104,3,FALSE),"")</f>
        <v>60000</v>
      </c>
      <c r="N526" s="57">
        <f>_xlfn.IFNA(VLOOKUP(B526,BKV!$AJ$69:$AM$114,3,FALSE),"")</f>
        <v>120000</v>
      </c>
      <c r="O526" s="57">
        <f>_xlfn.IFNA(VLOOKUP(B526,BLV!$AJ$66:$AM$93,3,FALSE),"")</f>
        <v>120000</v>
      </c>
      <c r="P526" s="57">
        <f>_xlfn.IFNA(VLOOKUP(B526,'Khr168'!$AP$61:$AS$81,3,FALSE),"")</f>
        <v>120000</v>
      </c>
      <c r="Q526" s="57">
        <f>_xlfn.IFNA(VLOOKUP(B526,ASL!$AM$67:$AP$91,3,FALSE),"")</f>
        <v>120000</v>
      </c>
      <c r="R526" s="57">
        <f>_xlfn.IFNA(VLOOKUP(B526,'99cash'!$AN$60:$AQ$93,3,FALSE),"")</f>
        <v>120000</v>
      </c>
      <c r="S526" s="57">
        <f>_xlfn.IFNA(VLOOKUP(B526,KTL!$AK$71:$AN$103,3,FALSE),"")</f>
        <v>120000</v>
      </c>
      <c r="T526" s="57">
        <f>_xlfn.IFNA(VLOOKUP(B526,SLG!$AK$65:$AN$90,3,FALSE),"")</f>
        <v>120000</v>
      </c>
      <c r="U526" s="57">
        <f>_xlfn.IFNA(VLOOKUP(B526,SST!$AK$68:$AN$100,3,FALSE),"")</f>
        <v>120000</v>
      </c>
      <c r="V526" s="57" t="str">
        <f>_xlfn.IFNA(VLOOKUP(B526,'ASY168'!$AN$59:$AQ$84,3,FALSE),"")</f>
        <v/>
      </c>
      <c r="W526" s="58">
        <f>_xlfn.IFNA(VLOOKUP(B526,HO!$AK$76:$AN$107,3,FALSE),"")</f>
        <v>547428</v>
      </c>
      <c r="Y526" s="494"/>
      <c r="Z526" s="494"/>
    </row>
    <row r="527" spans="2:26" s="46" customFormat="1" outlineLevel="2">
      <c r="B527" s="250">
        <v>637121101</v>
      </c>
      <c r="C527" s="68" t="s">
        <v>158</v>
      </c>
      <c r="D527" s="374">
        <f t="shared" si="36"/>
        <v>747000</v>
      </c>
      <c r="E527" s="378" t="str">
        <f>_xlfn.IFNA(VLOOKUP(B527,MPT!$AL$68:$AO$96,3,FALSE),"")</f>
        <v/>
      </c>
      <c r="F527" s="261" t="str">
        <f>_xlfn.IFNA(VLOOKUP(B527,CHB!$AL$70:$AO$91,3,FALSE),"")</f>
        <v/>
      </c>
      <c r="G527" s="261" t="str">
        <f>_xlfn.IFNA(VLOOKUP(B527,SNK!$AL$70:$AO$96,3,FALSE),"")</f>
        <v/>
      </c>
      <c r="H527" s="261">
        <f>_xlfn.IFNA(VLOOKUP(B527,STR!$AL$68:$AO$93,3,FALSE),"")</f>
        <v>99000</v>
      </c>
      <c r="I527" s="261">
        <f>_xlfn.IFNA(VLOOKUP(B527,KPC!$AR$73:$AU$103,3,FALSE),"")</f>
        <v>81000</v>
      </c>
      <c r="J527" s="261" t="str">
        <f>_xlfn.IFNA(VLOOKUP(B527,SNL!$AL$71:$AO$95,3,FALSE),"")</f>
        <v/>
      </c>
      <c r="K527" s="261">
        <f>_xlfn.IFNA(VLOOKUP(B527,PTR!$AL$69:$AO$102,3,FALSE),"")</f>
        <v>81000</v>
      </c>
      <c r="L527" s="261">
        <f>_xlfn.IFNA(VLOOKUP(B527,STG!$AL$75:$AO$109,3,FALSE),"")</f>
        <v>108000</v>
      </c>
      <c r="M527" s="261">
        <f>_xlfn.IFNA(VLOOKUP(B527,RTK!$AI$67:$AL$104,3,FALSE),"")</f>
        <v>108000</v>
      </c>
      <c r="N527" s="261">
        <f>_xlfn.IFNA(VLOOKUP(B527,BKV!$AJ$69:$AM$114,3,FALSE),"")</f>
        <v>90000</v>
      </c>
      <c r="O527" s="261">
        <f>_xlfn.IFNA(VLOOKUP(B527,BLV!$AJ$66:$AM$93,3,FALSE),"")</f>
        <v>63000</v>
      </c>
      <c r="P527" s="261" t="str">
        <f>_xlfn.IFNA(VLOOKUP(B527,'Khr168'!$AP$61:$AS$81,3,FALSE),"")</f>
        <v/>
      </c>
      <c r="Q527" s="261" t="str">
        <f>_xlfn.IFNA(VLOOKUP(B527,ASL!$AM$67:$AP$91,3,FALSE),"")</f>
        <v/>
      </c>
      <c r="R527" s="261" t="str">
        <f>_xlfn.IFNA(VLOOKUP(B527,'99cash'!$AN$60:$AQ$93,3,FALSE),"")</f>
        <v/>
      </c>
      <c r="S527" s="261" t="str">
        <f>_xlfn.IFNA(VLOOKUP(B527,KTL!$AK$71:$AN$103,3,FALSE),"")</f>
        <v/>
      </c>
      <c r="T527" s="261" t="str">
        <f>_xlfn.IFNA(VLOOKUP(B527,SLG!$AK$65:$AN$90,3,FALSE),"")</f>
        <v/>
      </c>
      <c r="U527" s="261">
        <f>_xlfn.IFNA(VLOOKUP(B527,SST!$AK$68:$AN$100,3,FALSE),"")</f>
        <v>99000</v>
      </c>
      <c r="V527" s="261" t="str">
        <f>_xlfn.IFNA(VLOOKUP(B527,'ASY168'!$AN$59:$AQ$84,3,FALSE),"")</f>
        <v/>
      </c>
      <c r="W527" s="262">
        <f>_xlfn.IFNA(VLOOKUP(B527,HO!$AK$76:$AN$107,3,FALSE),"")</f>
        <v>18000</v>
      </c>
      <c r="Y527" s="494"/>
      <c r="Z527" s="494"/>
    </row>
    <row r="528" spans="2:26" s="46" customFormat="1" outlineLevel="2">
      <c r="B528" s="250">
        <v>637121103</v>
      </c>
      <c r="C528" s="68" t="s">
        <v>267</v>
      </c>
      <c r="D528" s="374">
        <f t="shared" si="36"/>
        <v>0</v>
      </c>
      <c r="E528" s="377" t="str">
        <f>_xlfn.IFNA(VLOOKUP(B528,MPT!$AL$68:$AO$96,3,FALSE),"")</f>
        <v/>
      </c>
      <c r="F528" s="57" t="str">
        <f>_xlfn.IFNA(VLOOKUP(B528,CHB!$AL$70:$AO$91,3,FALSE),"")</f>
        <v/>
      </c>
      <c r="G528" s="57" t="str">
        <f>_xlfn.IFNA(VLOOKUP(B528,SNK!$AL$70:$AO$96,3,FALSE),"")</f>
        <v/>
      </c>
      <c r="H528" s="57" t="str">
        <f>_xlfn.IFNA(VLOOKUP(B528,STR!$AL$68:$AO$93,3,FALSE),"")</f>
        <v/>
      </c>
      <c r="I528" s="57" t="str">
        <f>_xlfn.IFNA(VLOOKUP(B528,KPC!$AR$73:$AU$103,3,FALSE),"")</f>
        <v/>
      </c>
      <c r="J528" s="57" t="str">
        <f>_xlfn.IFNA(VLOOKUP(B528,SNL!$AL$71:$AO$95,3,FALSE),"")</f>
        <v/>
      </c>
      <c r="K528" s="57" t="str">
        <f>_xlfn.IFNA(VLOOKUP(B528,PTR!$AL$69:$AO$102,3,FALSE),"")</f>
        <v/>
      </c>
      <c r="L528" s="57" t="str">
        <f>_xlfn.IFNA(VLOOKUP(B528,STG!$AL$75:$AO$109,3,FALSE),"")</f>
        <v/>
      </c>
      <c r="M528" s="57" t="str">
        <f>_xlfn.IFNA(VLOOKUP(B528,RTK!$AI$67:$AL$104,3,FALSE),"")</f>
        <v/>
      </c>
      <c r="N528" s="57" t="str">
        <f>_xlfn.IFNA(VLOOKUP(B528,BKV!$AJ$69:$AM$114,3,FALSE),"")</f>
        <v/>
      </c>
      <c r="O528" s="57" t="str">
        <f>_xlfn.IFNA(VLOOKUP(B528,BLV!$AJ$66:$AM$93,3,FALSE),"")</f>
        <v/>
      </c>
      <c r="P528" s="57" t="str">
        <f>_xlfn.IFNA(VLOOKUP(B528,'Khr168'!$AP$61:$AS$81,3,FALSE),"")</f>
        <v/>
      </c>
      <c r="Q528" s="57" t="str">
        <f>_xlfn.IFNA(VLOOKUP(B528,ASL!$AM$67:$AP$91,3,FALSE),"")</f>
        <v/>
      </c>
      <c r="R528" s="57" t="str">
        <f>_xlfn.IFNA(VLOOKUP(B528,'99cash'!$AN$60:$AQ$93,3,FALSE),"")</f>
        <v/>
      </c>
      <c r="S528" s="57" t="str">
        <f>_xlfn.IFNA(VLOOKUP(B528,KTL!$AK$71:$AN$103,3,FALSE),"")</f>
        <v/>
      </c>
      <c r="T528" s="57" t="str">
        <f>_xlfn.IFNA(VLOOKUP(B528,SLG!$AK$65:$AN$90,3,FALSE),"")</f>
        <v/>
      </c>
      <c r="U528" s="57" t="str">
        <f>_xlfn.IFNA(VLOOKUP(B528,SST!$AK$68:$AN$100,3,FALSE),"")</f>
        <v/>
      </c>
      <c r="V528" s="57" t="str">
        <f>_xlfn.IFNA(VLOOKUP(B528,'ASY168'!$AN$59:$AQ$84,3,FALSE),"")</f>
        <v/>
      </c>
      <c r="W528" s="58" t="str">
        <f>_xlfn.IFNA(VLOOKUP(B528,HO!$AK$76:$AN$107,3,FALSE),"")</f>
        <v/>
      </c>
      <c r="Y528" s="494"/>
      <c r="Z528" s="494"/>
    </row>
    <row r="529" spans="2:26" s="46" customFormat="1" outlineLevel="2">
      <c r="B529" s="250">
        <v>637121102</v>
      </c>
      <c r="C529" s="68" t="s">
        <v>130</v>
      </c>
      <c r="D529" s="374">
        <f t="shared" si="36"/>
        <v>286500</v>
      </c>
      <c r="E529" s="378" t="str">
        <f>_xlfn.IFNA(VLOOKUP(B529,MPT!$AL$68:$AO$96,3,FALSE),"")</f>
        <v/>
      </c>
      <c r="F529" s="261">
        <f>_xlfn.IFNA(VLOOKUP(B529,CHB!$AL$70:$AO$91,3,FALSE),"")</f>
        <v>24000</v>
      </c>
      <c r="G529" s="261" t="str">
        <f>_xlfn.IFNA(VLOOKUP(B529,SNK!$AL$70:$AO$96,3,FALSE),"")</f>
        <v/>
      </c>
      <c r="H529" s="261">
        <f>_xlfn.IFNA(VLOOKUP(B529,STR!$AL$68:$AO$93,3,FALSE),"")</f>
        <v>40000</v>
      </c>
      <c r="I529" s="261">
        <f>_xlfn.IFNA(VLOOKUP(B529,KPC!$AR$73:$AU$103,3,FALSE),"")</f>
        <v>24000</v>
      </c>
      <c r="J529" s="261" t="str">
        <f>_xlfn.IFNA(VLOOKUP(B529,SNL!$AL$71:$AO$95,3,FALSE),"")</f>
        <v/>
      </c>
      <c r="K529" s="261">
        <f>_xlfn.IFNA(VLOOKUP(B529,PTR!$AL$69:$AO$102,3,FALSE),"")</f>
        <v>24000</v>
      </c>
      <c r="L529" s="261">
        <f>_xlfn.IFNA(VLOOKUP(B529,STG!$AL$75:$AO$109,3,FALSE),"")</f>
        <v>36000</v>
      </c>
      <c r="M529" s="261">
        <f>_xlfn.IFNA(VLOOKUP(B529,RTK!$AI$67:$AL$104,3,FALSE),"")</f>
        <v>36000</v>
      </c>
      <c r="N529" s="261">
        <f>_xlfn.IFNA(VLOOKUP(B529,BKV!$AJ$69:$AM$114,3,FALSE),"")</f>
        <v>30000</v>
      </c>
      <c r="O529" s="261">
        <f>_xlfn.IFNA(VLOOKUP(B529,BLV!$AJ$66:$AM$93,3,FALSE),"")</f>
        <v>24000</v>
      </c>
      <c r="P529" s="261" t="str">
        <f>_xlfn.IFNA(VLOOKUP(B529,'Khr168'!$AP$61:$AS$81,3,FALSE),"")</f>
        <v/>
      </c>
      <c r="Q529" s="261" t="str">
        <f>_xlfn.IFNA(VLOOKUP(B529,ASL!$AM$67:$AP$91,3,FALSE),"")</f>
        <v/>
      </c>
      <c r="R529" s="261">
        <f>_xlfn.IFNA(VLOOKUP(B529,'99cash'!$AN$60:$AQ$93,3,FALSE),"")</f>
        <v>500</v>
      </c>
      <c r="S529" s="261">
        <f>_xlfn.IFNA(VLOOKUP(B529,KTL!$AK$71:$AN$103,3,FALSE),"")</f>
        <v>16000</v>
      </c>
      <c r="T529" s="261" t="str">
        <f>_xlfn.IFNA(VLOOKUP(B529,SLG!$AK$65:$AN$90,3,FALSE),"")</f>
        <v/>
      </c>
      <c r="U529" s="261">
        <f>_xlfn.IFNA(VLOOKUP(B529,SST!$AK$68:$AN$100,3,FALSE),"")</f>
        <v>30000</v>
      </c>
      <c r="V529" s="261" t="str">
        <f>_xlfn.IFNA(VLOOKUP(B529,'ASY168'!$AN$59:$AQ$84,3,FALSE),"")</f>
        <v/>
      </c>
      <c r="W529" s="262">
        <f>_xlfn.IFNA(VLOOKUP(B529,HO!$AK$76:$AN$107,3,FALSE),"")</f>
        <v>2000</v>
      </c>
      <c r="Y529" s="494"/>
      <c r="Z529" s="494"/>
    </row>
    <row r="530" spans="2:26" s="46" customFormat="1" ht="41.4" outlineLevel="2">
      <c r="B530" s="250">
        <v>651411105</v>
      </c>
      <c r="C530" s="68" t="s">
        <v>264</v>
      </c>
      <c r="D530" s="374">
        <f t="shared" si="36"/>
        <v>44328400</v>
      </c>
      <c r="E530" s="377" t="str">
        <f>_xlfn.IFNA(VLOOKUP(B530,MPT!$AL$68:$AO$96,3,FALSE),"")</f>
        <v/>
      </c>
      <c r="F530" s="57">
        <f>_xlfn.IFNA(VLOOKUP(B530,CHB!$AL$70:$AO$91,3,FALSE),"")</f>
        <v>2698400</v>
      </c>
      <c r="G530" s="57">
        <f>_xlfn.IFNA(VLOOKUP(B530,SNK!$AL$70:$AO$96,3,FALSE),"")</f>
        <v>4620700</v>
      </c>
      <c r="H530" s="57">
        <f>_xlfn.IFNA(VLOOKUP(B530,STR!$AL$68:$AO$93,3,FALSE),"")</f>
        <v>4163800</v>
      </c>
      <c r="I530" s="57">
        <f>_xlfn.IFNA(VLOOKUP(B530,KPC!$AR$73:$AU$103,3,FALSE),"")</f>
        <v>4879900</v>
      </c>
      <c r="J530" s="57">
        <f>_xlfn.IFNA(VLOOKUP(B530,SNL!$AL$71:$AO$95,3,FALSE),"")</f>
        <v>4828900</v>
      </c>
      <c r="K530" s="57">
        <f>_xlfn.IFNA(VLOOKUP(B530,PTR!$AL$69:$AO$102,3,FALSE),"")</f>
        <v>2076200</v>
      </c>
      <c r="L530" s="57">
        <f>_xlfn.IFNA(VLOOKUP(B530,STG!$AL$75:$AO$109,3,FALSE),"")</f>
        <v>4530600</v>
      </c>
      <c r="M530" s="57">
        <f>_xlfn.IFNA(VLOOKUP(B530,RTK!$AI$67:$AL$104,3,FALSE),"")</f>
        <v>3892600</v>
      </c>
      <c r="N530" s="57">
        <f>_xlfn.IFNA(VLOOKUP(B530,BKV!$AJ$69:$AM$114,3,FALSE),"")</f>
        <v>1262700</v>
      </c>
      <c r="O530" s="57">
        <f>_xlfn.IFNA(VLOOKUP(B530,BLV!$AJ$66:$AM$93,3,FALSE),"")</f>
        <v>1594700</v>
      </c>
      <c r="P530" s="57" t="str">
        <f>_xlfn.IFNA(VLOOKUP(B530,'Khr168'!$AP$61:$AS$81,3,FALSE),"")</f>
        <v/>
      </c>
      <c r="Q530" s="57">
        <f>_xlfn.IFNA(VLOOKUP(B530,ASL!$AM$67:$AP$91,3,FALSE),"")</f>
        <v>2715200</v>
      </c>
      <c r="R530" s="57" t="str">
        <f>_xlfn.IFNA(VLOOKUP(B530,'99cash'!$AN$60:$AQ$93,3,FALSE),"")</f>
        <v/>
      </c>
      <c r="S530" s="57">
        <f>_xlfn.IFNA(VLOOKUP(B530,KTL!$AK$71:$AN$103,3,FALSE),"")</f>
        <v>3433700</v>
      </c>
      <c r="T530" s="57">
        <f>_xlfn.IFNA(VLOOKUP(B530,SLG!$AK$65:$AN$90,3,FALSE),"")</f>
        <v>2047300</v>
      </c>
      <c r="U530" s="57">
        <f>_xlfn.IFNA(VLOOKUP(B530,SST!$AK$68:$AN$100,3,FALSE),"")</f>
        <v>1583700</v>
      </c>
      <c r="V530" s="57" t="str">
        <f>_xlfn.IFNA(VLOOKUP(B530,'ASY168'!$AN$59:$AQ$84,3,FALSE),"")</f>
        <v/>
      </c>
      <c r="W530" s="58" t="str">
        <f>_xlfn.IFNA(VLOOKUP(B530,HO!$AK$76:$AN$107,3,FALSE),"")</f>
        <v/>
      </c>
      <c r="Y530" s="494"/>
      <c r="Z530" s="494"/>
    </row>
    <row r="531" spans="2:26" s="46" customFormat="1" outlineLevel="2">
      <c r="B531" s="250">
        <v>653111101</v>
      </c>
      <c r="C531" s="68" t="s">
        <v>131</v>
      </c>
      <c r="D531" s="374">
        <f t="shared" si="36"/>
        <v>36</v>
      </c>
      <c r="E531" s="378">
        <f>_xlfn.IFNA(VLOOKUP(B531,MPT!$AL$68:$AO$96,3,FALSE),"")</f>
        <v>36</v>
      </c>
      <c r="F531" s="261" t="str">
        <f>_xlfn.IFNA(VLOOKUP(B531,CHB!$AL$70:$AO$91,3,FALSE),"")</f>
        <v/>
      </c>
      <c r="G531" s="261" t="str">
        <f>_xlfn.IFNA(VLOOKUP(B531,SNK!$AL$70:$AO$96,3,FALSE),"")</f>
        <v/>
      </c>
      <c r="H531" s="261" t="str">
        <f>_xlfn.IFNA(VLOOKUP(B531,STR!$AL$68:$AO$93,3,FALSE),"")</f>
        <v/>
      </c>
      <c r="I531" s="261" t="str">
        <f>_xlfn.IFNA(VLOOKUP(B531,KPC!$AR$73:$AU$103,3,FALSE),"")</f>
        <v/>
      </c>
      <c r="J531" s="261" t="str">
        <f>_xlfn.IFNA(VLOOKUP(B531,SNL!$AL$71:$AO$95,3,FALSE),"")</f>
        <v/>
      </c>
      <c r="K531" s="261" t="str">
        <f>_xlfn.IFNA(VLOOKUP(B531,PTR!$AL$69:$AO$102,3,FALSE),"")</f>
        <v/>
      </c>
      <c r="L531" s="261" t="str">
        <f>_xlfn.IFNA(VLOOKUP(B531,STG!$AL$75:$AO$109,3,FALSE),"")</f>
        <v/>
      </c>
      <c r="M531" s="261" t="str">
        <f>_xlfn.IFNA(VLOOKUP(B531,RTK!$AI$67:$AL$104,3,FALSE),"")</f>
        <v/>
      </c>
      <c r="N531" s="261" t="str">
        <f>_xlfn.IFNA(VLOOKUP(B531,BKV!$AJ$69:$AM$114,3,FALSE),"")</f>
        <v/>
      </c>
      <c r="O531" s="261" t="str">
        <f>_xlfn.IFNA(VLOOKUP(B531,BLV!$AJ$66:$AM$93,3,FALSE),"")</f>
        <v/>
      </c>
      <c r="P531" s="261" t="str">
        <f>_xlfn.IFNA(VLOOKUP(B531,'Khr168'!$AP$61:$AS$81,3,FALSE),"")</f>
        <v/>
      </c>
      <c r="Q531" s="261" t="str">
        <f>_xlfn.IFNA(VLOOKUP(B531,ASL!$AM$67:$AP$91,3,FALSE),"")</f>
        <v/>
      </c>
      <c r="R531" s="261" t="str">
        <f>_xlfn.IFNA(VLOOKUP(B531,'99cash'!$AN$60:$AQ$93,3,FALSE),"")</f>
        <v/>
      </c>
      <c r="S531" s="261" t="str">
        <f>_xlfn.IFNA(VLOOKUP(B531,KTL!$AK$71:$AN$103,3,FALSE),"")</f>
        <v/>
      </c>
      <c r="T531" s="261" t="str">
        <f>_xlfn.IFNA(VLOOKUP(B531,SLG!$AK$65:$AN$90,3,FALSE),"")</f>
        <v/>
      </c>
      <c r="U531" s="261" t="str">
        <f>_xlfn.IFNA(VLOOKUP(B531,SST!$AK$68:$AN$100,3,FALSE),"")</f>
        <v/>
      </c>
      <c r="V531" s="261" t="str">
        <f>_xlfn.IFNA(VLOOKUP(B531,'ASY168'!$AN$59:$AQ$84,3,FALSE),"")</f>
        <v/>
      </c>
      <c r="W531" s="262" t="str">
        <f>_xlfn.IFNA(VLOOKUP(B531,HO!$AK$76:$AN$107,3,FALSE),"")</f>
        <v/>
      </c>
      <c r="Y531" s="494"/>
      <c r="Z531" s="494"/>
    </row>
    <row r="532" spans="2:26" s="46" customFormat="1" outlineLevel="2">
      <c r="B532" s="250">
        <v>633211103</v>
      </c>
      <c r="C532" s="68" t="s">
        <v>137</v>
      </c>
      <c r="D532" s="374">
        <f t="shared" si="36"/>
        <v>10274400</v>
      </c>
      <c r="E532" s="377">
        <f>_xlfn.IFNA(VLOOKUP(B532,MPT!$AL$68:$AO$96,3,FALSE),"")</f>
        <v>1000000</v>
      </c>
      <c r="F532" s="57" t="str">
        <f>_xlfn.IFNA(VLOOKUP(B532,CHB!$AL$70:$AO$91,3,FALSE),"")</f>
        <v/>
      </c>
      <c r="G532" s="57">
        <f>_xlfn.IFNA(VLOOKUP(B532,SNK!$AL$70:$AO$96,3,FALSE),"")</f>
        <v>520000</v>
      </c>
      <c r="H532" s="57">
        <f>_xlfn.IFNA(VLOOKUP(B532,STR!$AL$68:$AO$93,3,FALSE),"")</f>
        <v>500000</v>
      </c>
      <c r="I532" s="57">
        <f>_xlfn.IFNA(VLOOKUP(B532,KPC!$AR$73:$AU$103,3,FALSE),"")</f>
        <v>543000</v>
      </c>
      <c r="J532" s="57">
        <f>_xlfn.IFNA(VLOOKUP(B532,SNL!$AL$71:$AO$95,3,FALSE),"")</f>
        <v>200000</v>
      </c>
      <c r="K532" s="57">
        <f>_xlfn.IFNA(VLOOKUP(B532,PTR!$AL$69:$AO$102,3,FALSE),"")</f>
        <v>400000</v>
      </c>
      <c r="L532" s="57">
        <f>_xlfn.IFNA(VLOOKUP(B532,STG!$AL$75:$AO$109,3,FALSE),"")</f>
        <v>400000</v>
      </c>
      <c r="M532" s="57">
        <f>_xlfn.IFNA(VLOOKUP(B532,RTK!$AI$67:$AL$104,3,FALSE),"")</f>
        <v>400000</v>
      </c>
      <c r="N532" s="57">
        <f>_xlfn.IFNA(VLOOKUP(B532,BKV!$AJ$69:$AM$114,3,FALSE),"")</f>
        <v>800000</v>
      </c>
      <c r="O532" s="57">
        <f>_xlfn.IFNA(VLOOKUP(B532,BLV!$AJ$66:$AM$93,3,FALSE),"")</f>
        <v>400000</v>
      </c>
      <c r="P532" s="57">
        <f>_xlfn.IFNA(VLOOKUP(B532,'Khr168'!$AP$61:$AS$81,3,FALSE),"")</f>
        <v>400000</v>
      </c>
      <c r="Q532" s="57">
        <f>_xlfn.IFNA(VLOOKUP(B532,ASL!$AM$67:$AP$91,3,FALSE),"")</f>
        <v>1000000</v>
      </c>
      <c r="R532" s="57">
        <f>_xlfn.IFNA(VLOOKUP(B532,'99cash'!$AN$60:$AQ$93,3,FALSE),"")</f>
        <v>600000</v>
      </c>
      <c r="S532" s="57">
        <f>_xlfn.IFNA(VLOOKUP(B532,KTL!$AK$71:$AN$103,3,FALSE),"")</f>
        <v>600000</v>
      </c>
      <c r="T532" s="57">
        <f>_xlfn.IFNA(VLOOKUP(B532,SLG!$AK$65:$AN$90,3,FALSE),"")</f>
        <v>800000</v>
      </c>
      <c r="U532" s="57">
        <f>_xlfn.IFNA(VLOOKUP(B532,SST!$AK$68:$AN$100,3,FALSE),"")</f>
        <v>500000</v>
      </c>
      <c r="V532" s="57">
        <f>_xlfn.IFNA(VLOOKUP(B532,'ASY168'!$AN$59:$AQ$84,3,FALSE),"")</f>
        <v>1211400</v>
      </c>
      <c r="W532" s="58" t="str">
        <f>_xlfn.IFNA(VLOOKUP(B532,HO!$AK$76:$AN$107,3,FALSE),"")</f>
        <v/>
      </c>
      <c r="Y532" s="494"/>
      <c r="Z532" s="494"/>
    </row>
    <row r="533" spans="2:26" s="46" customFormat="1" outlineLevel="2">
      <c r="B533" s="250">
        <v>633211109</v>
      </c>
      <c r="C533" s="68" t="s">
        <v>169</v>
      </c>
      <c r="D533" s="374">
        <f t="shared" si="36"/>
        <v>0</v>
      </c>
      <c r="E533" s="378" t="str">
        <f>_xlfn.IFNA(VLOOKUP(B533,MPT!$AL$68:$AO$96,3,FALSE),"")</f>
        <v/>
      </c>
      <c r="F533" s="261" t="str">
        <f>_xlfn.IFNA(VLOOKUP(B533,CHB!$AL$70:$AO$91,3,FALSE),"")</f>
        <v/>
      </c>
      <c r="G533" s="261" t="str">
        <f>_xlfn.IFNA(VLOOKUP(B533,SNK!$AL$70:$AO$96,3,FALSE),"")</f>
        <v/>
      </c>
      <c r="H533" s="261" t="str">
        <f>_xlfn.IFNA(VLOOKUP(B533,STR!$AL$68:$AO$93,3,FALSE),"")</f>
        <v/>
      </c>
      <c r="I533" s="261" t="str">
        <f>_xlfn.IFNA(VLOOKUP(B533,KPC!$AR$73:$AU$103,3,FALSE),"")</f>
        <v/>
      </c>
      <c r="J533" s="261" t="str">
        <f>_xlfn.IFNA(VLOOKUP(B533,SNL!$AL$71:$AO$95,3,FALSE),"")</f>
        <v/>
      </c>
      <c r="K533" s="261" t="str">
        <f>_xlfn.IFNA(VLOOKUP(B533,PTR!$AL$69:$AO$102,3,FALSE),"")</f>
        <v/>
      </c>
      <c r="L533" s="261" t="str">
        <f>_xlfn.IFNA(VLOOKUP(B533,STG!$AL$75:$AO$109,3,FALSE),"")</f>
        <v/>
      </c>
      <c r="M533" s="261" t="str">
        <f>_xlfn.IFNA(VLOOKUP(B533,RTK!$AI$67:$AL$104,3,FALSE),"")</f>
        <v/>
      </c>
      <c r="N533" s="261" t="str">
        <f>_xlfn.IFNA(VLOOKUP(B533,BKV!$AJ$69:$AM$114,3,FALSE),"")</f>
        <v/>
      </c>
      <c r="O533" s="261" t="str">
        <f>_xlfn.IFNA(VLOOKUP(B533,BLV!$AJ$66:$AM$93,3,FALSE),"")</f>
        <v/>
      </c>
      <c r="P533" s="261" t="str">
        <f>_xlfn.IFNA(VLOOKUP(B533,'Khr168'!$AP$61:$AS$81,3,FALSE),"")</f>
        <v/>
      </c>
      <c r="Q533" s="261" t="str">
        <f>_xlfn.IFNA(VLOOKUP(B533,ASL!$AM$67:$AP$91,3,FALSE),"")</f>
        <v/>
      </c>
      <c r="R533" s="261" t="str">
        <f>_xlfn.IFNA(VLOOKUP(B533,'99cash'!$AN$60:$AQ$93,3,FALSE),"")</f>
        <v/>
      </c>
      <c r="S533" s="261" t="str">
        <f>_xlfn.IFNA(VLOOKUP(B533,KTL!$AK$71:$AN$103,3,FALSE),"")</f>
        <v/>
      </c>
      <c r="T533" s="261" t="str">
        <f>_xlfn.IFNA(VLOOKUP(B533,SLG!$AK$65:$AN$90,3,FALSE),"")</f>
        <v/>
      </c>
      <c r="U533" s="261" t="str">
        <f>_xlfn.IFNA(VLOOKUP(B533,SST!$AK$68:$AN$100,3,FALSE),"")</f>
        <v/>
      </c>
      <c r="V533" s="261" t="str">
        <f>_xlfn.IFNA(VLOOKUP(B533,'ASY168'!$AN$59:$AQ$84,3,FALSE),"")</f>
        <v/>
      </c>
      <c r="W533" s="262" t="str">
        <f>_xlfn.IFNA(VLOOKUP(B533,HO!$AK$76:$AN$107,3,FALSE),"")</f>
        <v/>
      </c>
      <c r="Y533" s="494"/>
      <c r="Z533" s="494"/>
    </row>
    <row r="534" spans="2:26" s="46" customFormat="1" ht="27.6" outlineLevel="2">
      <c r="B534" s="250">
        <v>633111105</v>
      </c>
      <c r="C534" s="68" t="s">
        <v>170</v>
      </c>
      <c r="D534" s="374">
        <f t="shared" si="36"/>
        <v>50000</v>
      </c>
      <c r="E534" s="377" t="str">
        <f>_xlfn.IFNA(VLOOKUP(B534,MPT!$AL$68:$AO$96,3,FALSE),"")</f>
        <v/>
      </c>
      <c r="F534" s="57" t="str">
        <f>_xlfn.IFNA(VLOOKUP(B534,CHB!$AL$70:$AO$91,3,FALSE),"")</f>
        <v/>
      </c>
      <c r="G534" s="57" t="str">
        <f>_xlfn.IFNA(VLOOKUP(B534,SNK!$AL$70:$AO$96,3,FALSE),"")</f>
        <v/>
      </c>
      <c r="H534" s="57" t="str">
        <f>_xlfn.IFNA(VLOOKUP(B534,STR!$AL$68:$AO$93,3,FALSE),"")</f>
        <v/>
      </c>
      <c r="I534" s="57" t="str">
        <f>_xlfn.IFNA(VLOOKUP(B534,KPC!$AR$73:$AU$103,3,FALSE),"")</f>
        <v/>
      </c>
      <c r="J534" s="57" t="str">
        <f>_xlfn.IFNA(VLOOKUP(B534,SNL!$AL$71:$AO$95,3,FALSE),"")</f>
        <v/>
      </c>
      <c r="K534" s="57" t="str">
        <f>_xlfn.IFNA(VLOOKUP(B534,PTR!$AL$69:$AO$102,3,FALSE),"")</f>
        <v/>
      </c>
      <c r="L534" s="57">
        <f>_xlfn.IFNA(VLOOKUP(B534,STG!$AL$75:$AO$109,3,FALSE),"")</f>
        <v>50000</v>
      </c>
      <c r="M534" s="57" t="str">
        <f>_xlfn.IFNA(VLOOKUP(B534,RTK!$AI$67:$AL$104,3,FALSE),"")</f>
        <v/>
      </c>
      <c r="N534" s="57" t="str">
        <f>_xlfn.IFNA(VLOOKUP(B534,BKV!$AJ$69:$AM$114,3,FALSE),"")</f>
        <v/>
      </c>
      <c r="O534" s="57" t="str">
        <f>_xlfn.IFNA(VLOOKUP(B534,BLV!$AJ$66:$AM$93,3,FALSE),"")</f>
        <v/>
      </c>
      <c r="P534" s="57" t="str">
        <f>_xlfn.IFNA(VLOOKUP(B534,'Khr168'!$AP$61:$AS$81,3,FALSE),"")</f>
        <v/>
      </c>
      <c r="Q534" s="57" t="str">
        <f>_xlfn.IFNA(VLOOKUP(B534,ASL!$AM$67:$AP$91,3,FALSE),"")</f>
        <v/>
      </c>
      <c r="R534" s="57" t="str">
        <f>_xlfn.IFNA(VLOOKUP(B534,'99cash'!$AN$60:$AQ$93,3,FALSE),"")</f>
        <v/>
      </c>
      <c r="S534" s="57" t="str">
        <f>_xlfn.IFNA(VLOOKUP(B534,KTL!$AK$71:$AN$103,3,FALSE),"")</f>
        <v/>
      </c>
      <c r="T534" s="57" t="str">
        <f>_xlfn.IFNA(VLOOKUP(B534,SLG!$AK$65:$AN$90,3,FALSE),"")</f>
        <v/>
      </c>
      <c r="U534" s="57" t="str">
        <f>_xlfn.IFNA(VLOOKUP(B534,SST!$AK$68:$AN$100,3,FALSE),"")</f>
        <v/>
      </c>
      <c r="V534" s="57" t="str">
        <f>_xlfn.IFNA(VLOOKUP(B534,'ASY168'!$AN$59:$AQ$84,3,FALSE),"")</f>
        <v/>
      </c>
      <c r="W534" s="58" t="str">
        <f>_xlfn.IFNA(VLOOKUP(B534,HO!$AK$76:$AN$107,3,FALSE),"")</f>
        <v/>
      </c>
      <c r="Y534" s="494"/>
      <c r="Z534" s="494"/>
    </row>
    <row r="535" spans="2:26" s="46" customFormat="1" outlineLevel="2">
      <c r="B535" s="250">
        <v>633111101</v>
      </c>
      <c r="C535" s="68" t="s">
        <v>177</v>
      </c>
      <c r="D535" s="374">
        <f t="shared" si="36"/>
        <v>115000</v>
      </c>
      <c r="E535" s="378" t="str">
        <f>_xlfn.IFNA(VLOOKUP(B535,MPT!$AL$68:$AO$96,3,FALSE),"")</f>
        <v/>
      </c>
      <c r="F535" s="261" t="str">
        <f>_xlfn.IFNA(VLOOKUP(B535,CHB!$AL$70:$AO$91,3,FALSE),"")</f>
        <v/>
      </c>
      <c r="G535" s="261" t="str">
        <f>_xlfn.IFNA(VLOOKUP(B535,SNK!$AL$70:$AO$96,3,FALSE),"")</f>
        <v/>
      </c>
      <c r="H535" s="261" t="str">
        <f>_xlfn.IFNA(VLOOKUP(B535,STR!$AL$68:$AO$93,3,FALSE),"")</f>
        <v/>
      </c>
      <c r="I535" s="261" t="str">
        <f>_xlfn.IFNA(VLOOKUP(B535,KPC!$AR$73:$AU$103,3,FALSE),"")</f>
        <v/>
      </c>
      <c r="J535" s="261" t="str">
        <f>_xlfn.IFNA(VLOOKUP(B535,SNL!$AL$71:$AO$95,3,FALSE),"")</f>
        <v/>
      </c>
      <c r="K535" s="261" t="str">
        <f>_xlfn.IFNA(VLOOKUP(B535,PTR!$AL$69:$AO$102,3,FALSE),"")</f>
        <v/>
      </c>
      <c r="L535" s="261" t="str">
        <f>_xlfn.IFNA(VLOOKUP(B535,STG!$AL$75:$AO$109,3,FALSE),"")</f>
        <v/>
      </c>
      <c r="M535" s="261" t="str">
        <f>_xlfn.IFNA(VLOOKUP(B535,RTK!$AI$67:$AL$104,3,FALSE),"")</f>
        <v/>
      </c>
      <c r="N535" s="261" t="str">
        <f>_xlfn.IFNA(VLOOKUP(B535,BKV!$AJ$69:$AM$114,3,FALSE),"")</f>
        <v/>
      </c>
      <c r="O535" s="261" t="str">
        <f>_xlfn.IFNA(VLOOKUP(B535,BLV!$AJ$66:$AM$93,3,FALSE),"")</f>
        <v/>
      </c>
      <c r="P535" s="261" t="str">
        <f>_xlfn.IFNA(VLOOKUP(B535,'Khr168'!$AP$61:$AS$81,3,FALSE),"")</f>
        <v/>
      </c>
      <c r="Q535" s="261" t="str">
        <f>_xlfn.IFNA(VLOOKUP(B535,ASL!$AM$67:$AP$91,3,FALSE),"")</f>
        <v/>
      </c>
      <c r="R535" s="261" t="str">
        <f>_xlfn.IFNA(VLOOKUP(B535,'99cash'!$AN$60:$AQ$93,3,FALSE),"")</f>
        <v/>
      </c>
      <c r="S535" s="261" t="str">
        <f>_xlfn.IFNA(VLOOKUP(B535,KTL!$AK$71:$AN$103,3,FALSE),"")</f>
        <v/>
      </c>
      <c r="T535" s="261" t="str">
        <f>_xlfn.IFNA(VLOOKUP(B535,SLG!$AK$65:$AN$90,3,FALSE),"")</f>
        <v/>
      </c>
      <c r="U535" s="261" t="str">
        <f>_xlfn.IFNA(VLOOKUP(B535,SST!$AK$68:$AN$100,3,FALSE),"")</f>
        <v/>
      </c>
      <c r="V535" s="261">
        <f>_xlfn.IFNA(VLOOKUP(B535,'ASY168'!$AN$59:$AQ$84,3,FALSE),"")</f>
        <v>115000</v>
      </c>
      <c r="W535" s="262" t="str">
        <f>_xlfn.IFNA(VLOOKUP(B535,HO!$AK$76:$AN$107,3,FALSE),"")</f>
        <v/>
      </c>
      <c r="Y535" s="494"/>
      <c r="Z535" s="494"/>
    </row>
    <row r="536" spans="2:26" s="46" customFormat="1" outlineLevel="2">
      <c r="B536" s="250">
        <v>633111109</v>
      </c>
      <c r="C536" s="68" t="s">
        <v>153</v>
      </c>
      <c r="D536" s="374">
        <f t="shared" si="36"/>
        <v>0</v>
      </c>
      <c r="E536" s="377" t="str">
        <f>_xlfn.IFNA(VLOOKUP(B536,MPT!$AL$68:$AO$96,3,FALSE),"")</f>
        <v/>
      </c>
      <c r="F536" s="57" t="str">
        <f>_xlfn.IFNA(VLOOKUP(B536,CHB!$AL$70:$AO$91,3,FALSE),"")</f>
        <v/>
      </c>
      <c r="G536" s="57" t="str">
        <f>_xlfn.IFNA(VLOOKUP(B536,SNK!$AL$70:$AO$96,3,FALSE),"")</f>
        <v/>
      </c>
      <c r="H536" s="57" t="str">
        <f>_xlfn.IFNA(VLOOKUP(B536,STR!$AL$68:$AO$93,3,FALSE),"")</f>
        <v/>
      </c>
      <c r="I536" s="57" t="str">
        <f>_xlfn.IFNA(VLOOKUP(B536,KPC!$AR$73:$AU$103,3,FALSE),"")</f>
        <v/>
      </c>
      <c r="J536" s="57" t="str">
        <f>_xlfn.IFNA(VLOOKUP(B536,SNL!$AL$71:$AO$95,3,FALSE),"")</f>
        <v/>
      </c>
      <c r="K536" s="57" t="str">
        <f>_xlfn.IFNA(VLOOKUP(B536,PTR!$AL$69:$AO$102,3,FALSE),"")</f>
        <v/>
      </c>
      <c r="L536" s="57" t="str">
        <f>_xlfn.IFNA(VLOOKUP(B536,STG!$AL$75:$AO$109,3,FALSE),"")</f>
        <v/>
      </c>
      <c r="M536" s="57" t="str">
        <f>_xlfn.IFNA(VLOOKUP(B536,RTK!$AI$67:$AL$104,3,FALSE),"")</f>
        <v/>
      </c>
      <c r="N536" s="57" t="str">
        <f>_xlfn.IFNA(VLOOKUP(B536,BKV!$AJ$69:$AM$114,3,FALSE),"")</f>
        <v/>
      </c>
      <c r="O536" s="57" t="str">
        <f>_xlfn.IFNA(VLOOKUP(B536,BLV!$AJ$66:$AM$93,3,FALSE),"")</f>
        <v/>
      </c>
      <c r="P536" s="57" t="str">
        <f>_xlfn.IFNA(VLOOKUP(B536,'Khr168'!$AP$61:$AS$81,3,FALSE),"")</f>
        <v/>
      </c>
      <c r="Q536" s="57" t="str">
        <f>_xlfn.IFNA(VLOOKUP(B536,ASL!$AM$67:$AP$91,3,FALSE),"")</f>
        <v/>
      </c>
      <c r="R536" s="57" t="str">
        <f>_xlfn.IFNA(VLOOKUP(B536,'99cash'!$AN$60:$AQ$93,3,FALSE),"")</f>
        <v/>
      </c>
      <c r="S536" s="57" t="str">
        <f>_xlfn.IFNA(VLOOKUP(B536,KTL!$AK$71:$AN$103,3,FALSE),"")</f>
        <v/>
      </c>
      <c r="T536" s="57" t="str">
        <f>_xlfn.IFNA(VLOOKUP(B536,SLG!$AK$65:$AN$90,3,FALSE),"")</f>
        <v/>
      </c>
      <c r="U536" s="57" t="str">
        <f>_xlfn.IFNA(VLOOKUP(B536,SST!$AK$68:$AN$100,3,FALSE),"")</f>
        <v/>
      </c>
      <c r="V536" s="57" t="str">
        <f>_xlfn.IFNA(VLOOKUP(B536,'ASY168'!$AN$59:$AQ$84,3,FALSE),"")</f>
        <v/>
      </c>
      <c r="W536" s="58" t="str">
        <f>_xlfn.IFNA(VLOOKUP(B536,HO!$AK$76:$AN$107,3,FALSE),"")</f>
        <v/>
      </c>
      <c r="Y536" s="494"/>
      <c r="Z536" s="494"/>
    </row>
    <row r="537" spans="2:26" s="46" customFormat="1" outlineLevel="2">
      <c r="B537" s="250">
        <v>631111105</v>
      </c>
      <c r="C537" s="68" t="s">
        <v>133</v>
      </c>
      <c r="D537" s="374">
        <f t="shared" si="36"/>
        <v>2809500</v>
      </c>
      <c r="E537" s="378">
        <f>_xlfn.IFNA(VLOOKUP(B537,MPT!$AL$68:$AO$96,3,FALSE),"")</f>
        <v>78700</v>
      </c>
      <c r="F537" s="261">
        <f>_xlfn.IFNA(VLOOKUP(B537,CHB!$AL$70:$AO$91,3,FALSE),"")</f>
        <v>112000</v>
      </c>
      <c r="G537" s="261">
        <f>_xlfn.IFNA(VLOOKUP(B537,SNK!$AL$70:$AO$96,3,FALSE),"")</f>
        <v>126200</v>
      </c>
      <c r="H537" s="261">
        <f>_xlfn.IFNA(VLOOKUP(B537,STR!$AL$68:$AO$93,3,FALSE),"")</f>
        <v>183800</v>
      </c>
      <c r="I537" s="261">
        <f>_xlfn.IFNA(VLOOKUP(B537,KPC!$AR$73:$AU$103,3,FALSE),"")</f>
        <v>168900</v>
      </c>
      <c r="J537" s="261">
        <f>_xlfn.IFNA(VLOOKUP(B537,SNL!$AL$71:$AO$95,3,FALSE),"")</f>
        <v>207900</v>
      </c>
      <c r="K537" s="261">
        <f>_xlfn.IFNA(VLOOKUP(B537,PTR!$AL$69:$AO$102,3,FALSE),"")</f>
        <v>193000</v>
      </c>
      <c r="L537" s="261">
        <f>_xlfn.IFNA(VLOOKUP(B537,STG!$AL$75:$AO$109,3,FALSE),"")</f>
        <v>256100</v>
      </c>
      <c r="M537" s="261">
        <f>_xlfn.IFNA(VLOOKUP(B537,RTK!$AI$67:$AL$104,3,FALSE),"")</f>
        <v>171400</v>
      </c>
      <c r="N537" s="261">
        <f>_xlfn.IFNA(VLOOKUP(B537,BKV!$AJ$69:$AM$114,3,FALSE),"")</f>
        <v>236500</v>
      </c>
      <c r="O537" s="261">
        <f>_xlfn.IFNA(VLOOKUP(B537,BLV!$AJ$66:$AM$93,3,FALSE),"")</f>
        <v>169800</v>
      </c>
      <c r="P537" s="261">
        <f>_xlfn.IFNA(VLOOKUP(B537,'Khr168'!$AP$61:$AS$81,3,FALSE),"")</f>
        <v>84700</v>
      </c>
      <c r="Q537" s="261">
        <f>_xlfn.IFNA(VLOOKUP(B537,ASL!$AM$67:$AP$91,3,FALSE),"")</f>
        <v>174100</v>
      </c>
      <c r="R537" s="261">
        <f>_xlfn.IFNA(VLOOKUP(B537,'99cash'!$AN$60:$AQ$93,3,FALSE),"")</f>
        <v>63300</v>
      </c>
      <c r="S537" s="261">
        <f>_xlfn.IFNA(VLOOKUP(B537,KTL!$AK$71:$AN$103,3,FALSE),"")</f>
        <v>178100</v>
      </c>
      <c r="T537" s="261">
        <f>_xlfn.IFNA(VLOOKUP(B537,SLG!$AK$65:$AN$90,3,FALSE),"")</f>
        <v>116300</v>
      </c>
      <c r="U537" s="261">
        <f>_xlfn.IFNA(VLOOKUP(B537,SST!$AK$68:$AN$100,3,FALSE),"")</f>
        <v>183700</v>
      </c>
      <c r="V537" s="261">
        <f>_xlfn.IFNA(VLOOKUP(B537,'ASY168'!$AN$59:$AQ$84,3,FALSE),"")</f>
        <v>105000</v>
      </c>
      <c r="W537" s="262" t="str">
        <f>_xlfn.IFNA(VLOOKUP(B537,HO!$AK$76:$AN$107,3,FALSE),"")</f>
        <v/>
      </c>
      <c r="Y537" s="494"/>
      <c r="Z537" s="494"/>
    </row>
    <row r="538" spans="2:26" s="46" customFormat="1" outlineLevel="2">
      <c r="B538" s="250">
        <v>631111107</v>
      </c>
      <c r="C538" s="68" t="s">
        <v>152</v>
      </c>
      <c r="D538" s="374">
        <f t="shared" si="36"/>
        <v>240000</v>
      </c>
      <c r="E538" s="377" t="str">
        <f>_xlfn.IFNA(VLOOKUP(B538,MPT!$AL$68:$AO$96,3,FALSE),"")</f>
        <v/>
      </c>
      <c r="F538" s="57" t="str">
        <f>_xlfn.IFNA(VLOOKUP(B538,CHB!$AL$70:$AO$91,3,FALSE),"")</f>
        <v/>
      </c>
      <c r="G538" s="57" t="str">
        <f>_xlfn.IFNA(VLOOKUP(B538,SNK!$AL$70:$AO$96,3,FALSE),"")</f>
        <v/>
      </c>
      <c r="H538" s="57" t="str">
        <f>_xlfn.IFNA(VLOOKUP(B538,STR!$AL$68:$AO$93,3,FALSE),"")</f>
        <v/>
      </c>
      <c r="I538" s="57" t="str">
        <f>_xlfn.IFNA(VLOOKUP(B538,KPC!$AR$73:$AU$103,3,FALSE),"")</f>
        <v/>
      </c>
      <c r="J538" s="57" t="str">
        <f>_xlfn.IFNA(VLOOKUP(B538,SNL!$AL$71:$AO$95,3,FALSE),"")</f>
        <v/>
      </c>
      <c r="K538" s="57">
        <f>_xlfn.IFNA(VLOOKUP(B538,PTR!$AL$69:$AO$102,3,FALSE),"")</f>
        <v>120000</v>
      </c>
      <c r="L538" s="57" t="str">
        <f>_xlfn.IFNA(VLOOKUP(B538,STG!$AL$75:$AO$109,3,FALSE),"")</f>
        <v/>
      </c>
      <c r="M538" s="57" t="str">
        <f>_xlfn.IFNA(VLOOKUP(B538,RTK!$AI$67:$AL$104,3,FALSE),"")</f>
        <v/>
      </c>
      <c r="N538" s="57" t="str">
        <f>_xlfn.IFNA(VLOOKUP(B538,BKV!$AJ$69:$AM$114,3,FALSE),"")</f>
        <v/>
      </c>
      <c r="O538" s="57" t="str">
        <f>_xlfn.IFNA(VLOOKUP(B538,BLV!$AJ$66:$AM$93,3,FALSE),"")</f>
        <v/>
      </c>
      <c r="P538" s="57" t="str">
        <f>_xlfn.IFNA(VLOOKUP(B538,'Khr168'!$AP$61:$AS$81,3,FALSE),"")</f>
        <v/>
      </c>
      <c r="Q538" s="57" t="str">
        <f>_xlfn.IFNA(VLOOKUP(B538,ASL!$AM$67:$AP$91,3,FALSE),"")</f>
        <v/>
      </c>
      <c r="R538" s="57" t="str">
        <f>_xlfn.IFNA(VLOOKUP(B538,'99cash'!$AN$60:$AQ$93,3,FALSE),"")</f>
        <v/>
      </c>
      <c r="S538" s="57" t="str">
        <f>_xlfn.IFNA(VLOOKUP(B538,KTL!$AK$71:$AN$103,3,FALSE),"")</f>
        <v/>
      </c>
      <c r="T538" s="57">
        <f>_xlfn.IFNA(VLOOKUP(B538,SLG!$AK$65:$AN$90,3,FALSE),"")</f>
        <v>120000</v>
      </c>
      <c r="U538" s="57" t="str">
        <f>_xlfn.IFNA(VLOOKUP(B538,SST!$AK$68:$AN$100,3,FALSE),"")</f>
        <v/>
      </c>
      <c r="V538" s="57" t="str">
        <f>_xlfn.IFNA(VLOOKUP(B538,'ASY168'!$AN$59:$AQ$84,3,FALSE),"")</f>
        <v/>
      </c>
      <c r="W538" s="58" t="str">
        <f>_xlfn.IFNA(VLOOKUP(B538,HO!$AK$76:$AN$107,3,FALSE),"")</f>
        <v/>
      </c>
      <c r="Y538" s="494"/>
      <c r="Z538" s="494"/>
    </row>
    <row r="539" spans="2:26" s="46" customFormat="1" outlineLevel="2">
      <c r="B539" s="250">
        <v>631111101</v>
      </c>
      <c r="C539" s="68" t="s">
        <v>121</v>
      </c>
      <c r="D539" s="374">
        <f t="shared" si="36"/>
        <v>175659600</v>
      </c>
      <c r="E539" s="378">
        <f>_xlfn.IFNA(VLOOKUP(B539,MPT!$AL$68:$AO$96,3,FALSE),"")</f>
        <v>5637300</v>
      </c>
      <c r="F539" s="261">
        <f>_xlfn.IFNA(VLOOKUP(B539,CHB!$AL$70:$AO$91,3,FALSE),"")</f>
        <v>6969900</v>
      </c>
      <c r="G539" s="261">
        <f>_xlfn.IFNA(VLOOKUP(B539,SNK!$AL$70:$AO$96,3,FALSE),"")</f>
        <v>7719900</v>
      </c>
      <c r="H539" s="261">
        <f>_xlfn.IFNA(VLOOKUP(B539,STR!$AL$68:$AO$93,3,FALSE),"")</f>
        <v>11836000</v>
      </c>
      <c r="I539" s="261">
        <f>_xlfn.IFNA(VLOOKUP(B539,KPC!$AR$73:$AU$103,3,FALSE),"")</f>
        <v>10679600</v>
      </c>
      <c r="J539" s="261">
        <f>_xlfn.IFNA(VLOOKUP(B539,SNL!$AL$71:$AO$95,3,FALSE),"")</f>
        <v>13327800</v>
      </c>
      <c r="K539" s="261">
        <f>_xlfn.IFNA(VLOOKUP(B539,PTR!$AL$69:$AO$102,3,FALSE),"")</f>
        <v>11939600</v>
      </c>
      <c r="L539" s="261">
        <f>_xlfn.IFNA(VLOOKUP(B539,STG!$AL$75:$AO$109,3,FALSE),"")</f>
        <v>15721400</v>
      </c>
      <c r="M539" s="261">
        <f>_xlfn.IFNA(VLOOKUP(B539,RTK!$AI$67:$AL$104,3,FALSE),"")</f>
        <v>10444900</v>
      </c>
      <c r="N539" s="261">
        <f>_xlfn.IFNA(VLOOKUP(B539,BKV!$AJ$69:$AM$114,3,FALSE),"")</f>
        <v>15039400</v>
      </c>
      <c r="O539" s="261">
        <f>_xlfn.IFNA(VLOOKUP(B539,BLV!$AJ$66:$AM$93,3,FALSE),"")</f>
        <v>10551400</v>
      </c>
      <c r="P539" s="261">
        <f>_xlfn.IFNA(VLOOKUP(B539,'Khr168'!$AP$61:$AS$81,3,FALSE),"")</f>
        <v>5420000</v>
      </c>
      <c r="Q539" s="261">
        <f>_xlfn.IFNA(VLOOKUP(B539,ASL!$AM$67:$AP$91,3,FALSE),"")</f>
        <v>10918000</v>
      </c>
      <c r="R539" s="261">
        <f>_xlfn.IFNA(VLOOKUP(B539,'99cash'!$AN$60:$AQ$93,3,FALSE),"")</f>
        <v>3800000</v>
      </c>
      <c r="S539" s="261">
        <f>_xlfn.IFNA(VLOOKUP(B539,KTL!$AK$71:$AN$103,3,FALSE),"")</f>
        <v>10773300</v>
      </c>
      <c r="T539" s="261">
        <f>_xlfn.IFNA(VLOOKUP(B539,SLG!$AK$65:$AN$90,3,FALSE),"")</f>
        <v>7029800</v>
      </c>
      <c r="U539" s="261">
        <f>_xlfn.IFNA(VLOOKUP(B539,SST!$AK$68:$AN$100,3,FALSE),"")</f>
        <v>11576300</v>
      </c>
      <c r="V539" s="261">
        <f>_xlfn.IFNA(VLOOKUP(B539,'ASY168'!$AN$59:$AQ$84,3,FALSE),"")</f>
        <v>6275000</v>
      </c>
      <c r="W539" s="262">
        <f>_xlfn.IFNA(VLOOKUP(B539,HO!$AK$76:$AN$107,3,FALSE),"")</f>
        <v>0</v>
      </c>
      <c r="Y539" s="494"/>
      <c r="Z539" s="494"/>
    </row>
    <row r="540" spans="2:26" s="46" customFormat="1" outlineLevel="2">
      <c r="B540" s="250">
        <v>645212103</v>
      </c>
      <c r="C540" s="68" t="s">
        <v>135</v>
      </c>
      <c r="D540" s="374">
        <f t="shared" si="36"/>
        <v>10000</v>
      </c>
      <c r="E540" s="377">
        <f>_xlfn.IFNA(VLOOKUP(B540,MPT!$AL$68:$AO$96,3,FALSE),"")</f>
        <v>10000</v>
      </c>
      <c r="F540" s="57" t="str">
        <f>_xlfn.IFNA(VLOOKUP(B540,CHB!$AL$70:$AO$91,3,FALSE),"")</f>
        <v/>
      </c>
      <c r="G540" s="57" t="str">
        <f>_xlfn.IFNA(VLOOKUP(B540,SNK!$AL$70:$AO$96,3,FALSE),"")</f>
        <v/>
      </c>
      <c r="H540" s="57" t="str">
        <f>_xlfn.IFNA(VLOOKUP(B540,STR!$AL$68:$AO$93,3,FALSE),"")</f>
        <v/>
      </c>
      <c r="I540" s="57" t="str">
        <f>_xlfn.IFNA(VLOOKUP(B540,KPC!$AR$73:$AU$103,3,FALSE),"")</f>
        <v/>
      </c>
      <c r="J540" s="57" t="str">
        <f>_xlfn.IFNA(VLOOKUP(B540,SNL!$AL$71:$AO$95,3,FALSE),"")</f>
        <v/>
      </c>
      <c r="K540" s="57" t="str">
        <f>_xlfn.IFNA(VLOOKUP(B540,PTR!$AL$69:$AO$102,3,FALSE),"")</f>
        <v/>
      </c>
      <c r="L540" s="57" t="str">
        <f>_xlfn.IFNA(VLOOKUP(B540,STG!$AL$75:$AO$109,3,FALSE),"")</f>
        <v/>
      </c>
      <c r="M540" s="57" t="str">
        <f>_xlfn.IFNA(VLOOKUP(B540,RTK!$AI$67:$AL$104,3,FALSE),"")</f>
        <v/>
      </c>
      <c r="N540" s="57" t="str">
        <f>_xlfn.IFNA(VLOOKUP(B540,BKV!$AJ$69:$AM$114,3,FALSE),"")</f>
        <v/>
      </c>
      <c r="O540" s="57" t="str">
        <f>_xlfn.IFNA(VLOOKUP(B540,BLV!$AJ$66:$AM$93,3,FALSE),"")</f>
        <v/>
      </c>
      <c r="P540" s="57" t="str">
        <f>_xlfn.IFNA(VLOOKUP(B540,'Khr168'!$AP$61:$AS$81,3,FALSE),"")</f>
        <v/>
      </c>
      <c r="Q540" s="57" t="str">
        <f>_xlfn.IFNA(VLOOKUP(B540,ASL!$AM$67:$AP$91,3,FALSE),"")</f>
        <v/>
      </c>
      <c r="R540" s="57" t="str">
        <f>_xlfn.IFNA(VLOOKUP(B540,'99cash'!$AN$60:$AQ$93,3,FALSE),"")</f>
        <v/>
      </c>
      <c r="S540" s="57" t="str">
        <f>_xlfn.IFNA(VLOOKUP(B540,KTL!$AK$71:$AN$103,3,FALSE),"")</f>
        <v/>
      </c>
      <c r="T540" s="57" t="str">
        <f>_xlfn.IFNA(VLOOKUP(B540,SLG!$AK$65:$AN$90,3,FALSE),"")</f>
        <v/>
      </c>
      <c r="U540" s="57" t="str">
        <f>_xlfn.IFNA(VLOOKUP(B540,SST!$AK$68:$AN$100,3,FALSE),"")</f>
        <v/>
      </c>
      <c r="V540" s="57" t="str">
        <f>_xlfn.IFNA(VLOOKUP(B540,'ASY168'!$AN$59:$AQ$84,3,FALSE),"")</f>
        <v/>
      </c>
      <c r="W540" s="58" t="str">
        <f>_xlfn.IFNA(VLOOKUP(B540,HO!$AK$76:$AN$107,3,FALSE),"")</f>
        <v/>
      </c>
      <c r="Y540" s="494"/>
      <c r="Z540" s="494"/>
    </row>
    <row r="541" spans="2:26" s="46" customFormat="1" outlineLevel="2">
      <c r="B541" s="250">
        <v>637111101</v>
      </c>
      <c r="C541" s="68" t="s">
        <v>146</v>
      </c>
      <c r="D541" s="374">
        <f t="shared" si="36"/>
        <v>269000</v>
      </c>
      <c r="E541" s="378" t="str">
        <f>_xlfn.IFNA(VLOOKUP(B541,MPT!$AL$68:$AO$96,3,FALSE),"")</f>
        <v/>
      </c>
      <c r="F541" s="261" t="str">
        <f>_xlfn.IFNA(VLOOKUP(B541,CHB!$AL$70:$AO$91,3,FALSE),"")</f>
        <v/>
      </c>
      <c r="G541" s="261">
        <f>_xlfn.IFNA(VLOOKUP(B541,SNK!$AL$70:$AO$96,3,FALSE),"")</f>
        <v>12000</v>
      </c>
      <c r="H541" s="261">
        <f>_xlfn.IFNA(VLOOKUP(B541,STR!$AL$68:$AO$93,3,FALSE),"")</f>
        <v>58000</v>
      </c>
      <c r="I541" s="261" t="str">
        <f>_xlfn.IFNA(VLOOKUP(B541,KPC!$AR$73:$AU$103,3,FALSE),"")</f>
        <v/>
      </c>
      <c r="J541" s="261">
        <f>_xlfn.IFNA(VLOOKUP(B541,SNL!$AL$71:$AO$95,3,FALSE),"")</f>
        <v>65000</v>
      </c>
      <c r="K541" s="261" t="str">
        <f>_xlfn.IFNA(VLOOKUP(B541,PTR!$AL$69:$AO$102,3,FALSE),"")</f>
        <v/>
      </c>
      <c r="L541" s="261">
        <f>_xlfn.IFNA(VLOOKUP(B541,STG!$AL$75:$AO$109,3,FALSE),"")</f>
        <v>75000</v>
      </c>
      <c r="M541" s="261" t="str">
        <f>_xlfn.IFNA(VLOOKUP(B541,RTK!$AI$67:$AL$104,3,FALSE),"")</f>
        <v/>
      </c>
      <c r="N541" s="261">
        <f>_xlfn.IFNA(VLOOKUP(B541,BKV!$AJ$69:$AM$114,3,FALSE),"")</f>
        <v>5000</v>
      </c>
      <c r="O541" s="261" t="str">
        <f>_xlfn.IFNA(VLOOKUP(B541,BLV!$AJ$66:$AM$93,3,FALSE),"")</f>
        <v/>
      </c>
      <c r="P541" s="261" t="str">
        <f>_xlfn.IFNA(VLOOKUP(B541,'Khr168'!$AP$61:$AS$81,3,FALSE),"")</f>
        <v/>
      </c>
      <c r="Q541" s="261" t="str">
        <f>_xlfn.IFNA(VLOOKUP(B541,ASL!$AM$67:$AP$91,3,FALSE),"")</f>
        <v/>
      </c>
      <c r="R541" s="261" t="str">
        <f>_xlfn.IFNA(VLOOKUP(B541,'99cash'!$AN$60:$AQ$93,3,FALSE),"")</f>
        <v/>
      </c>
      <c r="S541" s="261" t="str">
        <f>_xlfn.IFNA(VLOOKUP(B541,KTL!$AK$71:$AN$103,3,FALSE),"")</f>
        <v/>
      </c>
      <c r="T541" s="261" t="str">
        <f>_xlfn.IFNA(VLOOKUP(B541,SLG!$AK$65:$AN$90,3,FALSE),"")</f>
        <v/>
      </c>
      <c r="U541" s="261">
        <f>_xlfn.IFNA(VLOOKUP(B541,SST!$AK$68:$AN$100,3,FALSE),"")</f>
        <v>54000</v>
      </c>
      <c r="V541" s="261" t="str">
        <f>_xlfn.IFNA(VLOOKUP(B541,'ASY168'!$AN$59:$AQ$84,3,FALSE),"")</f>
        <v/>
      </c>
      <c r="W541" s="262" t="str">
        <f>_xlfn.IFNA(VLOOKUP(B541,HO!$AK$76:$AN$107,3,FALSE),"")</f>
        <v/>
      </c>
      <c r="Y541" s="494"/>
      <c r="Z541" s="494"/>
    </row>
    <row r="542" spans="2:26" s="46" customFormat="1" outlineLevel="2">
      <c r="B542" s="250">
        <v>637111102</v>
      </c>
      <c r="C542" s="68" t="s">
        <v>151</v>
      </c>
      <c r="D542" s="374">
        <f t="shared" si="36"/>
        <v>211500</v>
      </c>
      <c r="E542" s="377">
        <f>_xlfn.IFNA(VLOOKUP(B542,MPT!$AL$68:$AO$96,3,FALSE),"")</f>
        <v>35000</v>
      </c>
      <c r="F542" s="57" t="str">
        <f>_xlfn.IFNA(VLOOKUP(B542,CHB!$AL$70:$AO$91,3,FALSE),"")</f>
        <v/>
      </c>
      <c r="G542" s="57">
        <f>_xlfn.IFNA(VLOOKUP(B542,SNK!$AL$70:$AO$96,3,FALSE),"")</f>
        <v>60000</v>
      </c>
      <c r="H542" s="57" t="str">
        <f>_xlfn.IFNA(VLOOKUP(B542,STR!$AL$68:$AO$93,3,FALSE),"")</f>
        <v/>
      </c>
      <c r="I542" s="57" t="str">
        <f>_xlfn.IFNA(VLOOKUP(B542,KPC!$AR$73:$AU$103,3,FALSE),"")</f>
        <v/>
      </c>
      <c r="J542" s="57" t="str">
        <f>_xlfn.IFNA(VLOOKUP(B542,SNL!$AL$71:$AO$95,3,FALSE),"")</f>
        <v/>
      </c>
      <c r="K542" s="57">
        <f>_xlfn.IFNA(VLOOKUP(B542,PTR!$AL$69:$AO$102,3,FALSE),"")</f>
        <v>61500</v>
      </c>
      <c r="L542" s="57" t="str">
        <f>_xlfn.IFNA(VLOOKUP(B542,STG!$AL$75:$AO$109,3,FALSE),"")</f>
        <v/>
      </c>
      <c r="M542" s="57">
        <f>_xlfn.IFNA(VLOOKUP(B542,RTK!$AI$67:$AL$104,3,FALSE),"")</f>
        <v>30000</v>
      </c>
      <c r="N542" s="57">
        <f>_xlfn.IFNA(VLOOKUP(B542,BKV!$AJ$69:$AM$114,3,FALSE),"")</f>
        <v>10000</v>
      </c>
      <c r="O542" s="57" t="str">
        <f>_xlfn.IFNA(VLOOKUP(B542,BLV!$AJ$66:$AM$93,3,FALSE),"")</f>
        <v/>
      </c>
      <c r="P542" s="57" t="str">
        <f>_xlfn.IFNA(VLOOKUP(B542,'Khr168'!$AP$61:$AS$81,3,FALSE),"")</f>
        <v/>
      </c>
      <c r="Q542" s="57" t="str">
        <f>_xlfn.IFNA(VLOOKUP(B542,ASL!$AM$67:$AP$91,3,FALSE),"")</f>
        <v/>
      </c>
      <c r="R542" s="57" t="str">
        <f>_xlfn.IFNA(VLOOKUP(B542,'99cash'!$AN$60:$AQ$93,3,FALSE),"")</f>
        <v/>
      </c>
      <c r="S542" s="57" t="str">
        <f>_xlfn.IFNA(VLOOKUP(B542,KTL!$AK$71:$AN$103,3,FALSE),"")</f>
        <v/>
      </c>
      <c r="T542" s="57" t="str">
        <f>_xlfn.IFNA(VLOOKUP(B542,SLG!$AK$65:$AN$90,3,FALSE),"")</f>
        <v/>
      </c>
      <c r="U542" s="57">
        <f>_xlfn.IFNA(VLOOKUP(B542,SST!$AK$68:$AN$100,3,FALSE),"")</f>
        <v>15000</v>
      </c>
      <c r="V542" s="57" t="str">
        <f>_xlfn.IFNA(VLOOKUP(B542,'ASY168'!$AN$59:$AQ$84,3,FALSE),"")</f>
        <v/>
      </c>
      <c r="W542" s="58" t="str">
        <f>_xlfn.IFNA(VLOOKUP(B542,HO!$AK$76:$AN$107,3,FALSE),"")</f>
        <v/>
      </c>
      <c r="Y542" s="494"/>
      <c r="Z542" s="494"/>
    </row>
    <row r="543" spans="2:26" s="46" customFormat="1" outlineLevel="2">
      <c r="B543" s="250">
        <v>637111103</v>
      </c>
      <c r="C543" s="68" t="s">
        <v>143</v>
      </c>
      <c r="D543" s="374">
        <f t="shared" si="36"/>
        <v>1158190</v>
      </c>
      <c r="E543" s="378" t="str">
        <f>_xlfn.IFNA(VLOOKUP(B543,MPT!$AL$68:$AO$96,3,FALSE),"")</f>
        <v/>
      </c>
      <c r="F543" s="261" t="str">
        <f>_xlfn.IFNA(VLOOKUP(B543,CHB!$AL$70:$AO$91,3,FALSE),"")</f>
        <v/>
      </c>
      <c r="G543" s="261" t="str">
        <f>_xlfn.IFNA(VLOOKUP(B543,SNK!$AL$70:$AO$96,3,FALSE),"")</f>
        <v/>
      </c>
      <c r="H543" s="261">
        <f>_xlfn.IFNA(VLOOKUP(B543,STR!$AL$68:$AO$93,3,FALSE),"")</f>
        <v>149500</v>
      </c>
      <c r="I543" s="261" t="str">
        <f>_xlfn.IFNA(VLOOKUP(B543,KPC!$AR$73:$AU$103,3,FALSE),"")</f>
        <v/>
      </c>
      <c r="J543" s="261">
        <f>_xlfn.IFNA(VLOOKUP(B543,SNL!$AL$71:$AO$95,3,FALSE),"")</f>
        <v>30000</v>
      </c>
      <c r="K543" s="261">
        <f>_xlfn.IFNA(VLOOKUP(B543,PTR!$AL$69:$AO$102,3,FALSE),"")</f>
        <v>16000</v>
      </c>
      <c r="L543" s="261">
        <f>_xlfn.IFNA(VLOOKUP(B543,STG!$AL$75:$AO$109,3,FALSE),"")</f>
        <v>108000</v>
      </c>
      <c r="M543" s="261">
        <f>_xlfn.IFNA(VLOOKUP(B543,RTK!$AI$67:$AL$104,3,FALSE),"")</f>
        <v>16000</v>
      </c>
      <c r="N543" s="261">
        <f>_xlfn.IFNA(VLOOKUP(B543,BKV!$AJ$69:$AM$114,3,FALSE),"")</f>
        <v>101500</v>
      </c>
      <c r="O543" s="261">
        <f>_xlfn.IFNA(VLOOKUP(B543,BLV!$AJ$66:$AM$93,3,FALSE),"")</f>
        <v>28000</v>
      </c>
      <c r="P543" s="261" t="str">
        <f>_xlfn.IFNA(VLOOKUP(B543,'Khr168'!$AP$61:$AS$81,3,FALSE),"")</f>
        <v/>
      </c>
      <c r="Q543" s="261" t="str">
        <f>_xlfn.IFNA(VLOOKUP(B543,ASL!$AM$67:$AP$91,3,FALSE),"")</f>
        <v/>
      </c>
      <c r="R543" s="261">
        <f>_xlfn.IFNA(VLOOKUP(B543,'99cash'!$AN$60:$AQ$93,3,FALSE),"")</f>
        <v>10000</v>
      </c>
      <c r="S543" s="261">
        <f>_xlfn.IFNA(VLOOKUP(B543,KTL!$AK$71:$AN$103,3,FALSE),"")</f>
        <v>10000</v>
      </c>
      <c r="T543" s="261" t="str">
        <f>_xlfn.IFNA(VLOOKUP(B543,SLG!$AK$65:$AN$90,3,FALSE),"")</f>
        <v/>
      </c>
      <c r="U543" s="261">
        <f>_xlfn.IFNA(VLOOKUP(B543,SST!$AK$68:$AN$100,3,FALSE),"")</f>
        <v>39000</v>
      </c>
      <c r="V543" s="261">
        <f>_xlfn.IFNA(VLOOKUP(B543,'ASY168'!$AN$59:$AQ$84,3,FALSE),"")</f>
        <v>38500</v>
      </c>
      <c r="W543" s="262">
        <f>_xlfn.IFNA(VLOOKUP(B543,HO!$AK$76:$AN$107,3,FALSE),"")</f>
        <v>611690</v>
      </c>
      <c r="Y543" s="494"/>
      <c r="Z543" s="494"/>
    </row>
    <row r="544" spans="2:26" s="46" customFormat="1" outlineLevel="2">
      <c r="B544" s="250">
        <v>637111106</v>
      </c>
      <c r="C544" s="68" t="s">
        <v>124</v>
      </c>
      <c r="D544" s="374">
        <f t="shared" si="36"/>
        <v>55000</v>
      </c>
      <c r="E544" s="377" t="str">
        <f>_xlfn.IFNA(VLOOKUP(B544,MPT!$AL$68:$AO$96,3,FALSE),"")</f>
        <v/>
      </c>
      <c r="F544" s="57" t="str">
        <f>_xlfn.IFNA(VLOOKUP(B544,CHB!$AL$70:$AO$91,3,FALSE),"")</f>
        <v/>
      </c>
      <c r="G544" s="57" t="str">
        <f>_xlfn.IFNA(VLOOKUP(B544,SNK!$AL$70:$AO$96,3,FALSE),"")</f>
        <v/>
      </c>
      <c r="H544" s="57">
        <f>_xlfn.IFNA(VLOOKUP(B544,STR!$AL$68:$AO$93,3,FALSE),"")</f>
        <v>40000</v>
      </c>
      <c r="I544" s="57">
        <f>_xlfn.IFNA(VLOOKUP(B544,KPC!$AR$73:$AU$103,3,FALSE),"")</f>
        <v>15000</v>
      </c>
      <c r="J544" s="57" t="str">
        <f>_xlfn.IFNA(VLOOKUP(B544,SNL!$AL$71:$AO$95,3,FALSE),"")</f>
        <v/>
      </c>
      <c r="K544" s="57" t="str">
        <f>_xlfn.IFNA(VLOOKUP(B544,PTR!$AL$69:$AO$102,3,FALSE),"")</f>
        <v/>
      </c>
      <c r="L544" s="57" t="str">
        <f>_xlfn.IFNA(VLOOKUP(B544,STG!$AL$75:$AO$109,3,FALSE),"")</f>
        <v/>
      </c>
      <c r="M544" s="57" t="str">
        <f>_xlfn.IFNA(VLOOKUP(B544,RTK!$AI$67:$AL$104,3,FALSE),"")</f>
        <v/>
      </c>
      <c r="N544" s="57" t="str">
        <f>_xlfn.IFNA(VLOOKUP(B544,BKV!$AJ$69:$AM$114,3,FALSE),"")</f>
        <v/>
      </c>
      <c r="O544" s="57" t="str">
        <f>_xlfn.IFNA(VLOOKUP(B544,BLV!$AJ$66:$AM$93,3,FALSE),"")</f>
        <v/>
      </c>
      <c r="P544" s="57" t="str">
        <f>_xlfn.IFNA(VLOOKUP(B544,'Khr168'!$AP$61:$AS$81,3,FALSE),"")</f>
        <v/>
      </c>
      <c r="Q544" s="57" t="str">
        <f>_xlfn.IFNA(VLOOKUP(B544,ASL!$AM$67:$AP$91,3,FALSE),"")</f>
        <v/>
      </c>
      <c r="R544" s="57" t="str">
        <f>_xlfn.IFNA(VLOOKUP(B544,'99cash'!$AN$60:$AQ$93,3,FALSE),"")</f>
        <v/>
      </c>
      <c r="S544" s="57" t="str">
        <f>_xlfn.IFNA(VLOOKUP(B544,KTL!$AK$71:$AN$103,3,FALSE),"")</f>
        <v/>
      </c>
      <c r="T544" s="57" t="str">
        <f>_xlfn.IFNA(VLOOKUP(B544,SLG!$AK$65:$AN$90,3,FALSE),"")</f>
        <v/>
      </c>
      <c r="U544" s="57" t="str">
        <f>_xlfn.IFNA(VLOOKUP(B544,SST!$AK$68:$AN$100,3,FALSE),"")</f>
        <v/>
      </c>
      <c r="V544" s="57" t="str">
        <f>_xlfn.IFNA(VLOOKUP(B544,'ASY168'!$AN$59:$AQ$84,3,FALSE),"")</f>
        <v/>
      </c>
      <c r="W544" s="58" t="str">
        <f>_xlfn.IFNA(VLOOKUP(B544,HO!$AK$76:$AN$107,3,FALSE),"")</f>
        <v/>
      </c>
      <c r="Y544" s="494"/>
      <c r="Z544" s="494"/>
    </row>
    <row r="545" spans="2:26" s="46" customFormat="1" outlineLevel="2">
      <c r="B545" s="250">
        <v>637111104</v>
      </c>
      <c r="C545" s="68" t="s">
        <v>154</v>
      </c>
      <c r="D545" s="374">
        <f t="shared" si="36"/>
        <v>141500</v>
      </c>
      <c r="E545" s="378" t="str">
        <f>_xlfn.IFNA(VLOOKUP(B545,MPT!$AL$68:$AO$96,3,FALSE),"")</f>
        <v/>
      </c>
      <c r="F545" s="261" t="str">
        <f>_xlfn.IFNA(VLOOKUP(B545,CHB!$AL$70:$AO$91,3,FALSE),"")</f>
        <v/>
      </c>
      <c r="G545" s="261">
        <f>_xlfn.IFNA(VLOOKUP(B545,SNK!$AL$70:$AO$96,3,FALSE),"")</f>
        <v>20000</v>
      </c>
      <c r="H545" s="261">
        <f>_xlfn.IFNA(VLOOKUP(B545,STR!$AL$68:$AO$93,3,FALSE),"")</f>
        <v>15000</v>
      </c>
      <c r="I545" s="261">
        <f>_xlfn.IFNA(VLOOKUP(B545,KPC!$AR$73:$AU$103,3,FALSE),"")</f>
        <v>5000</v>
      </c>
      <c r="J545" s="261" t="str">
        <f>_xlfn.IFNA(VLOOKUP(B545,SNL!$AL$71:$AO$95,3,FALSE),"")</f>
        <v/>
      </c>
      <c r="K545" s="261">
        <f>_xlfn.IFNA(VLOOKUP(B545,PTR!$AL$69:$AO$102,3,FALSE),"")</f>
        <v>20000</v>
      </c>
      <c r="L545" s="261">
        <f>_xlfn.IFNA(VLOOKUP(B545,STG!$AL$75:$AO$109,3,FALSE),"")</f>
        <v>15000</v>
      </c>
      <c r="M545" s="261">
        <f>_xlfn.IFNA(VLOOKUP(B545,RTK!$AI$67:$AL$104,3,FALSE),"")</f>
        <v>20000</v>
      </c>
      <c r="N545" s="261">
        <f>_xlfn.IFNA(VLOOKUP(B545,BKV!$AJ$69:$AM$114,3,FALSE),"")</f>
        <v>10000</v>
      </c>
      <c r="O545" s="261" t="str">
        <f>_xlfn.IFNA(VLOOKUP(B545,BLV!$AJ$66:$AM$93,3,FALSE),"")</f>
        <v/>
      </c>
      <c r="P545" s="261" t="str">
        <f>_xlfn.IFNA(VLOOKUP(B545,'Khr168'!$AP$61:$AS$81,3,FALSE),"")</f>
        <v/>
      </c>
      <c r="Q545" s="261">
        <f>_xlfn.IFNA(VLOOKUP(B545,ASL!$AM$67:$AP$91,3,FALSE),"")</f>
        <v>10000</v>
      </c>
      <c r="R545" s="261" t="str">
        <f>_xlfn.IFNA(VLOOKUP(B545,'99cash'!$AN$60:$AQ$93,3,FALSE),"")</f>
        <v/>
      </c>
      <c r="S545" s="261">
        <f>_xlfn.IFNA(VLOOKUP(B545,KTL!$AK$71:$AN$103,3,FALSE),"")</f>
        <v>3500</v>
      </c>
      <c r="T545" s="261" t="str">
        <f>_xlfn.IFNA(VLOOKUP(B545,SLG!$AK$65:$AN$90,3,FALSE),"")</f>
        <v/>
      </c>
      <c r="U545" s="261" t="str">
        <f>_xlfn.IFNA(VLOOKUP(B545,SST!$AK$68:$AN$100,3,FALSE),"")</f>
        <v/>
      </c>
      <c r="V545" s="261">
        <f>_xlfn.IFNA(VLOOKUP(B545,'ASY168'!$AN$59:$AQ$84,3,FALSE),"")</f>
        <v>3000</v>
      </c>
      <c r="W545" s="262">
        <f>_xlfn.IFNA(VLOOKUP(B545,HO!$AK$76:$AN$107,3,FALSE),"")</f>
        <v>20000</v>
      </c>
      <c r="Y545" s="494"/>
      <c r="Z545" s="494"/>
    </row>
    <row r="546" spans="2:26" s="46" customFormat="1" outlineLevel="2">
      <c r="B546" s="250">
        <v>636111103</v>
      </c>
      <c r="C546" s="68" t="s">
        <v>108</v>
      </c>
      <c r="D546" s="374">
        <f t="shared" si="36"/>
        <v>1464000</v>
      </c>
      <c r="E546" s="377" t="str">
        <f>_xlfn.IFNA(VLOOKUP(B546,MPT!$AL$68:$AO$96,3,FALSE),"")</f>
        <v/>
      </c>
      <c r="F546" s="57" t="str">
        <f>_xlfn.IFNA(VLOOKUP(B546,CHB!$AL$70:$AO$91,3,FALSE),"")</f>
        <v/>
      </c>
      <c r="G546" s="57" t="str">
        <f>_xlfn.IFNA(VLOOKUP(B546,SNK!$AL$70:$AO$96,3,FALSE),"")</f>
        <v/>
      </c>
      <c r="H546" s="57" t="str">
        <f>_xlfn.IFNA(VLOOKUP(B546,STR!$AL$68:$AO$93,3,FALSE),"")</f>
        <v/>
      </c>
      <c r="I546" s="57" t="str">
        <f>_xlfn.IFNA(VLOOKUP(B546,KPC!$AR$73:$AU$103,3,FALSE),"")</f>
        <v/>
      </c>
      <c r="J546" s="57" t="str">
        <f>_xlfn.IFNA(VLOOKUP(B546,SNL!$AL$71:$AO$95,3,FALSE),"")</f>
        <v/>
      </c>
      <c r="K546" s="57" t="str">
        <f>_xlfn.IFNA(VLOOKUP(B546,PTR!$AL$69:$AO$102,3,FALSE),"")</f>
        <v/>
      </c>
      <c r="L546" s="57" t="str">
        <f>_xlfn.IFNA(VLOOKUP(B546,STG!$AL$75:$AO$109,3,FALSE),"")</f>
        <v/>
      </c>
      <c r="M546" s="57" t="str">
        <f>_xlfn.IFNA(VLOOKUP(B546,RTK!$AI$67:$AL$104,3,FALSE),"")</f>
        <v/>
      </c>
      <c r="N546" s="57" t="str">
        <f>_xlfn.IFNA(VLOOKUP(B546,BKV!$AJ$69:$AM$114,3,FALSE),"")</f>
        <v/>
      </c>
      <c r="O546" s="57" t="str">
        <f>_xlfn.IFNA(VLOOKUP(B546,BLV!$AJ$66:$AM$93,3,FALSE),"")</f>
        <v/>
      </c>
      <c r="P546" s="57" t="str">
        <f>_xlfn.IFNA(VLOOKUP(B546,'Khr168'!$AP$61:$AS$81,3,FALSE),"")</f>
        <v/>
      </c>
      <c r="Q546" s="57" t="str">
        <f>_xlfn.IFNA(VLOOKUP(B546,ASL!$AM$67:$AP$91,3,FALSE),"")</f>
        <v/>
      </c>
      <c r="R546" s="57" t="str">
        <f>_xlfn.IFNA(VLOOKUP(B546,'99cash'!$AN$60:$AQ$93,3,FALSE),"")</f>
        <v/>
      </c>
      <c r="S546" s="57" t="str">
        <f>_xlfn.IFNA(VLOOKUP(B546,KTL!$AK$71:$AN$103,3,FALSE),"")</f>
        <v/>
      </c>
      <c r="T546" s="57" t="str">
        <f>_xlfn.IFNA(VLOOKUP(B546,SLG!$AK$65:$AN$90,3,FALSE),"")</f>
        <v/>
      </c>
      <c r="U546" s="57" t="str">
        <f>_xlfn.IFNA(VLOOKUP(B546,SST!$AK$68:$AN$100,3,FALSE),"")</f>
        <v/>
      </c>
      <c r="V546" s="57" t="str">
        <f>_xlfn.IFNA(VLOOKUP(B546,'ASY168'!$AN$59:$AQ$84,3,FALSE),"")</f>
        <v/>
      </c>
      <c r="W546" s="58">
        <f>_xlfn.IFNA(VLOOKUP(B546,HO!$AK$76:$AN$107,3,FALSE),"")</f>
        <v>1464000</v>
      </c>
      <c r="Y546" s="494"/>
      <c r="Z546" s="494"/>
    </row>
    <row r="547" spans="2:26" s="46" customFormat="1" outlineLevel="2">
      <c r="B547" s="250">
        <v>636111104</v>
      </c>
      <c r="C547" s="68" t="s">
        <v>107</v>
      </c>
      <c r="D547" s="374">
        <f t="shared" si="36"/>
        <v>1322800</v>
      </c>
      <c r="E547" s="378" t="str">
        <f>_xlfn.IFNA(VLOOKUP(B547,MPT!$AL$68:$AO$96,3,FALSE),"")</f>
        <v/>
      </c>
      <c r="F547" s="261" t="str">
        <f>_xlfn.IFNA(VLOOKUP(B547,CHB!$AL$70:$AO$91,3,FALSE),"")</f>
        <v/>
      </c>
      <c r="G547" s="261" t="str">
        <f>_xlfn.IFNA(VLOOKUP(B547,SNK!$AL$70:$AO$96,3,FALSE),"")</f>
        <v/>
      </c>
      <c r="H547" s="261" t="str">
        <f>_xlfn.IFNA(VLOOKUP(B547,STR!$AL$68:$AO$93,3,FALSE),"")</f>
        <v/>
      </c>
      <c r="I547" s="261" t="str">
        <f>_xlfn.IFNA(VLOOKUP(B547,KPC!$AR$73:$AU$103,3,FALSE),"")</f>
        <v/>
      </c>
      <c r="J547" s="261" t="str">
        <f>_xlfn.IFNA(VLOOKUP(B547,SNL!$AL$71:$AO$95,3,FALSE),"")</f>
        <v/>
      </c>
      <c r="K547" s="261" t="str">
        <f>_xlfn.IFNA(VLOOKUP(B547,PTR!$AL$69:$AO$102,3,FALSE),"")</f>
        <v/>
      </c>
      <c r="L547" s="261" t="str">
        <f>_xlfn.IFNA(VLOOKUP(B547,STG!$AL$75:$AO$109,3,FALSE),"")</f>
        <v/>
      </c>
      <c r="M547" s="261" t="str">
        <f>_xlfn.IFNA(VLOOKUP(B547,RTK!$AI$67:$AL$104,3,FALSE),"")</f>
        <v/>
      </c>
      <c r="N547" s="261" t="str">
        <f>_xlfn.IFNA(VLOOKUP(B547,BKV!$AJ$69:$AM$114,3,FALSE),"")</f>
        <v/>
      </c>
      <c r="O547" s="261" t="str">
        <f>_xlfn.IFNA(VLOOKUP(B547,BLV!$AJ$66:$AM$93,3,FALSE),"")</f>
        <v/>
      </c>
      <c r="P547" s="261" t="str">
        <f>_xlfn.IFNA(VLOOKUP(B547,'Khr168'!$AP$61:$AS$81,3,FALSE),"")</f>
        <v/>
      </c>
      <c r="Q547" s="261" t="str">
        <f>_xlfn.IFNA(VLOOKUP(B547,ASL!$AM$67:$AP$91,3,FALSE),"")</f>
        <v/>
      </c>
      <c r="R547" s="261" t="str">
        <f>_xlfn.IFNA(VLOOKUP(B547,'99cash'!$AN$60:$AQ$93,3,FALSE),"")</f>
        <v/>
      </c>
      <c r="S547" s="261" t="str">
        <f>_xlfn.IFNA(VLOOKUP(B547,KTL!$AK$71:$AN$103,3,FALSE),"")</f>
        <v/>
      </c>
      <c r="T547" s="261" t="str">
        <f>_xlfn.IFNA(VLOOKUP(B547,SLG!$AK$65:$AN$90,3,FALSE),"")</f>
        <v/>
      </c>
      <c r="U547" s="261" t="str">
        <f>_xlfn.IFNA(VLOOKUP(B547,SST!$AK$68:$AN$100,3,FALSE),"")</f>
        <v/>
      </c>
      <c r="V547" s="261" t="str">
        <f>_xlfn.IFNA(VLOOKUP(B547,'ASY168'!$AN$59:$AQ$84,3,FALSE),"")</f>
        <v/>
      </c>
      <c r="W547" s="262">
        <f>_xlfn.IFNA(VLOOKUP(B547,HO!$AK$76:$AN$107,3,FALSE),"")</f>
        <v>1322800</v>
      </c>
      <c r="Y547" s="494"/>
      <c r="Z547" s="494"/>
    </row>
    <row r="548" spans="2:26" s="46" customFormat="1" outlineLevel="2">
      <c r="B548" s="250">
        <v>633311103</v>
      </c>
      <c r="C548" s="68" t="s">
        <v>104</v>
      </c>
      <c r="D548" s="374">
        <f t="shared" si="36"/>
        <v>98000</v>
      </c>
      <c r="E548" s="377" t="str">
        <f>_xlfn.IFNA(VLOOKUP(B548,MPT!$AL$68:$AO$96,3,FALSE),"")</f>
        <v/>
      </c>
      <c r="F548" s="57" t="str">
        <f>_xlfn.IFNA(VLOOKUP(B548,CHB!$AL$70:$AO$91,3,FALSE),"")</f>
        <v/>
      </c>
      <c r="G548" s="57">
        <f>_xlfn.IFNA(VLOOKUP(B548,SNK!$AL$70:$AO$96,3,FALSE),"")</f>
        <v>7500</v>
      </c>
      <c r="H548" s="57" t="str">
        <f>_xlfn.IFNA(VLOOKUP(B548,STR!$AL$68:$AO$93,3,FALSE),"")</f>
        <v/>
      </c>
      <c r="I548" s="57" t="str">
        <f>_xlfn.IFNA(VLOOKUP(B548,KPC!$AR$73:$AU$103,3,FALSE),"")</f>
        <v/>
      </c>
      <c r="J548" s="57" t="str">
        <f>_xlfn.IFNA(VLOOKUP(B548,SNL!$AL$71:$AO$95,3,FALSE),"")</f>
        <v/>
      </c>
      <c r="K548" s="57">
        <f>_xlfn.IFNA(VLOOKUP(B548,PTR!$AL$69:$AO$102,3,FALSE),"")</f>
        <v>12000</v>
      </c>
      <c r="L548" s="57">
        <f>_xlfn.IFNA(VLOOKUP(B548,STG!$AL$75:$AO$109,3,FALSE),"")</f>
        <v>8000</v>
      </c>
      <c r="M548" s="57">
        <f>_xlfn.IFNA(VLOOKUP(B548,RTK!$AI$67:$AL$104,3,FALSE),"")</f>
        <v>2500</v>
      </c>
      <c r="N548" s="57">
        <f>_xlfn.IFNA(VLOOKUP(B548,BKV!$AJ$69:$AM$114,3,FALSE),"")</f>
        <v>5000</v>
      </c>
      <c r="O548" s="57" t="str">
        <f>_xlfn.IFNA(VLOOKUP(B548,BLV!$AJ$66:$AM$93,3,FALSE),"")</f>
        <v/>
      </c>
      <c r="P548" s="57" t="str">
        <f>_xlfn.IFNA(VLOOKUP(B548,'Khr168'!$AP$61:$AS$81,3,FALSE),"")</f>
        <v/>
      </c>
      <c r="Q548" s="57" t="str">
        <f>_xlfn.IFNA(VLOOKUP(B548,ASL!$AM$67:$AP$91,3,FALSE),"")</f>
        <v/>
      </c>
      <c r="R548" s="57" t="str">
        <f>_xlfn.IFNA(VLOOKUP(B548,'99cash'!$AN$60:$AQ$93,3,FALSE),"")</f>
        <v/>
      </c>
      <c r="S548" s="57" t="str">
        <f>_xlfn.IFNA(VLOOKUP(B548,KTL!$AK$71:$AN$103,3,FALSE),"")</f>
        <v/>
      </c>
      <c r="T548" s="57" t="str">
        <f>_xlfn.IFNA(VLOOKUP(B548,SLG!$AK$65:$AN$90,3,FALSE),"")</f>
        <v/>
      </c>
      <c r="U548" s="57" t="str">
        <f>_xlfn.IFNA(VLOOKUP(B548,SST!$AK$68:$AN$100,3,FALSE),"")</f>
        <v/>
      </c>
      <c r="V548" s="57" t="str">
        <f>_xlfn.IFNA(VLOOKUP(B548,'ASY168'!$AN$59:$AQ$84,3,FALSE),"")</f>
        <v/>
      </c>
      <c r="W548" s="58">
        <f>_xlfn.IFNA(VLOOKUP(B548,HO!$AK$76:$AN$107,3,FALSE),"")</f>
        <v>63000</v>
      </c>
      <c r="Y548" s="494"/>
      <c r="Z548" s="494"/>
    </row>
    <row r="549" spans="2:26" s="46" customFormat="1" outlineLevel="2">
      <c r="B549" s="250">
        <v>633311101</v>
      </c>
      <c r="C549" s="495" t="s">
        <v>123</v>
      </c>
      <c r="D549" s="374">
        <f t="shared" si="36"/>
        <v>701100</v>
      </c>
      <c r="E549" s="378">
        <f>_xlfn.IFNA(VLOOKUP(B549,MPT!$AL$68:$AO$96,3,FALSE),"")</f>
        <v>20700</v>
      </c>
      <c r="F549" s="261" t="str">
        <f>_xlfn.IFNA(VLOOKUP(B549,CHB!$AL$70:$AO$91,3,FALSE),"")</f>
        <v/>
      </c>
      <c r="G549" s="261">
        <f>_xlfn.IFNA(VLOOKUP(B549,SNK!$AL$70:$AO$96,3,FALSE),"")</f>
        <v>49400</v>
      </c>
      <c r="H549" s="261">
        <f>_xlfn.IFNA(VLOOKUP(B549,STR!$AL$68:$AO$93,3,FALSE),"")</f>
        <v>78700</v>
      </c>
      <c r="I549" s="261" t="str">
        <f>_xlfn.IFNA(VLOOKUP(B549,KPC!$AR$73:$AU$103,3,FALSE),"")</f>
        <v/>
      </c>
      <c r="J549" s="261" t="str">
        <f>_xlfn.IFNA(VLOOKUP(B549,SNL!$AL$71:$AO$95,3,FALSE),"")</f>
        <v/>
      </c>
      <c r="K549" s="261" t="str">
        <f>_xlfn.IFNA(VLOOKUP(B549,PTR!$AL$69:$AO$102,3,FALSE),"")</f>
        <v/>
      </c>
      <c r="L549" s="261" t="str">
        <f>_xlfn.IFNA(VLOOKUP(B549,STG!$AL$75:$AO$109,3,FALSE),"")</f>
        <v/>
      </c>
      <c r="M549" s="261" t="str">
        <f>_xlfn.IFNA(VLOOKUP(B549,RTK!$AI$67:$AL$104,3,FALSE),"")</f>
        <v/>
      </c>
      <c r="N549" s="261">
        <f>_xlfn.IFNA(VLOOKUP(B549,BKV!$AJ$69:$AM$114,3,FALSE),"")</f>
        <v>57300</v>
      </c>
      <c r="O549" s="261">
        <f>_xlfn.IFNA(VLOOKUP(B549,BLV!$AJ$66:$AM$93,3,FALSE),"")</f>
        <v>37200</v>
      </c>
      <c r="P549" s="261">
        <f>_xlfn.IFNA(VLOOKUP(B549,'Khr168'!$AP$61:$AS$81,3,FALSE),"")</f>
        <v>33000</v>
      </c>
      <c r="Q549" s="261">
        <f>_xlfn.IFNA(VLOOKUP(B549,ASL!$AM$67:$AP$91,3,FALSE),"")</f>
        <v>81700</v>
      </c>
      <c r="R549" s="261">
        <f>_xlfn.IFNA(VLOOKUP(B549,'99cash'!$AN$60:$AQ$93,3,FALSE),"")</f>
        <v>92400</v>
      </c>
      <c r="S549" s="261">
        <f>_xlfn.IFNA(VLOOKUP(B549,KTL!$AK$71:$AN$103,3,FALSE),"")</f>
        <v>10000</v>
      </c>
      <c r="T549" s="261">
        <f>_xlfn.IFNA(VLOOKUP(B549,SLG!$AK$65:$AN$90,3,FALSE),"")</f>
        <v>36000</v>
      </c>
      <c r="U549" s="261">
        <f>_xlfn.IFNA(VLOOKUP(B549,SST!$AK$68:$AN$100,3,FALSE),"")</f>
        <v>46300</v>
      </c>
      <c r="V549" s="261">
        <f>_xlfn.IFNA(VLOOKUP(B549,'ASY168'!$AN$59:$AQ$84,3,FALSE),"")</f>
        <v>158400</v>
      </c>
      <c r="W549" s="262" t="str">
        <f>_xlfn.IFNA(VLOOKUP(B549,HO!$AK$76:$AN$107,3,FALSE),"")</f>
        <v/>
      </c>
      <c r="Y549" s="494"/>
      <c r="Z549" s="494"/>
    </row>
    <row r="550" spans="2:26" s="46" customFormat="1" outlineLevel="2">
      <c r="B550" s="250">
        <v>633311104</v>
      </c>
      <c r="C550" s="68" t="s">
        <v>144</v>
      </c>
      <c r="D550" s="374">
        <f t="shared" si="36"/>
        <v>55095</v>
      </c>
      <c r="E550" s="377" t="str">
        <f>_xlfn.IFNA(VLOOKUP(B550,MPT!$AL$68:$AO$96,3,FALSE),"")</f>
        <v/>
      </c>
      <c r="F550" s="57" t="str">
        <f>_xlfn.IFNA(VLOOKUP(B550,CHB!$AL$70:$AO$91,3,FALSE),"")</f>
        <v/>
      </c>
      <c r="G550" s="57" t="str">
        <f>_xlfn.IFNA(VLOOKUP(B550,SNK!$AL$70:$AO$96,3,FALSE),"")</f>
        <v/>
      </c>
      <c r="H550" s="57" t="str">
        <f>_xlfn.IFNA(VLOOKUP(B550,STR!$AL$68:$AO$93,3,FALSE),"")</f>
        <v/>
      </c>
      <c r="I550" s="57" t="str">
        <f>_xlfn.IFNA(VLOOKUP(B550,KPC!$AR$73:$AU$103,3,FALSE),"")</f>
        <v/>
      </c>
      <c r="J550" s="57" t="str">
        <f>_xlfn.IFNA(VLOOKUP(B550,SNL!$AL$71:$AO$95,3,FALSE),"")</f>
        <v/>
      </c>
      <c r="K550" s="57" t="str">
        <f>_xlfn.IFNA(VLOOKUP(B550,PTR!$AL$69:$AO$102,3,FALSE),"")</f>
        <v/>
      </c>
      <c r="L550" s="57" t="str">
        <f>_xlfn.IFNA(VLOOKUP(B550,STG!$AL$75:$AO$109,3,FALSE),"")</f>
        <v/>
      </c>
      <c r="M550" s="57" t="str">
        <f>_xlfn.IFNA(VLOOKUP(B550,RTK!$AI$67:$AL$104,3,FALSE),"")</f>
        <v/>
      </c>
      <c r="N550" s="57">
        <f>_xlfn.IFNA(VLOOKUP(B550,BKV!$AJ$69:$AM$114,3,FALSE),"")</f>
        <v>30000</v>
      </c>
      <c r="O550" s="57" t="str">
        <f>_xlfn.IFNA(VLOOKUP(B550,BLV!$AJ$66:$AM$93,3,FALSE),"")</f>
        <v/>
      </c>
      <c r="P550" s="57" t="str">
        <f>_xlfn.IFNA(VLOOKUP(B550,'Khr168'!$AP$61:$AS$81,3,FALSE),"")</f>
        <v/>
      </c>
      <c r="Q550" s="57" t="str">
        <f>_xlfn.IFNA(VLOOKUP(B550,ASL!$AM$67:$AP$91,3,FALSE),"")</f>
        <v/>
      </c>
      <c r="R550" s="57" t="str">
        <f>_xlfn.IFNA(VLOOKUP(B550,'99cash'!$AN$60:$AQ$93,3,FALSE),"")</f>
        <v/>
      </c>
      <c r="S550" s="57">
        <f>_xlfn.IFNA(VLOOKUP(B550,KTL!$AK$71:$AN$103,3,FALSE),"")</f>
        <v>15000</v>
      </c>
      <c r="T550" s="57" t="str">
        <f>_xlfn.IFNA(VLOOKUP(B550,SLG!$AK$65:$AN$90,3,FALSE),"")</f>
        <v/>
      </c>
      <c r="U550" s="57" t="str">
        <f>_xlfn.IFNA(VLOOKUP(B550,SST!$AK$68:$AN$100,3,FALSE),"")</f>
        <v/>
      </c>
      <c r="V550" s="57">
        <f>_xlfn.IFNA(VLOOKUP(B550,'ASY168'!$AN$59:$AQ$84,3,FALSE),"")</f>
        <v>10095</v>
      </c>
      <c r="W550" s="58" t="str">
        <f>_xlfn.IFNA(VLOOKUP(B550,HO!$AK$76:$AN$107,3,FALSE),"")</f>
        <v/>
      </c>
      <c r="Y550" s="494"/>
      <c r="Z550" s="494"/>
    </row>
    <row r="551" spans="2:26" s="46" customFormat="1" outlineLevel="2">
      <c r="B551" s="250">
        <v>633311102</v>
      </c>
      <c r="C551" s="68" t="s">
        <v>125</v>
      </c>
      <c r="D551" s="374">
        <f t="shared" si="36"/>
        <v>240250</v>
      </c>
      <c r="E551" s="378">
        <f>_xlfn.IFNA(VLOOKUP(B551,MPT!$AL$68:$AO$96,3,FALSE),"")</f>
        <v>2900</v>
      </c>
      <c r="F551" s="261" t="str">
        <f>_xlfn.IFNA(VLOOKUP(B551,CHB!$AL$70:$AO$91,3,FALSE),"")</f>
        <v/>
      </c>
      <c r="G551" s="261">
        <f>_xlfn.IFNA(VLOOKUP(B551,SNK!$AL$70:$AO$96,3,FALSE),"")</f>
        <v>29800</v>
      </c>
      <c r="H551" s="261">
        <f>_xlfn.IFNA(VLOOKUP(B551,STR!$AL$68:$AO$93,3,FALSE),"")</f>
        <v>39900</v>
      </c>
      <c r="I551" s="261">
        <f>_xlfn.IFNA(VLOOKUP(B551,KPC!$AR$73:$AU$103,3,FALSE),"")</f>
        <v>26500</v>
      </c>
      <c r="J551" s="261" t="str">
        <f>_xlfn.IFNA(VLOOKUP(B551,SNL!$AL$71:$AO$95,3,FALSE),"")</f>
        <v/>
      </c>
      <c r="K551" s="261" t="str">
        <f>_xlfn.IFNA(VLOOKUP(B551,PTR!$AL$69:$AO$102,3,FALSE),"")</f>
        <v/>
      </c>
      <c r="L551" s="261" t="str">
        <f>_xlfn.IFNA(VLOOKUP(B551,STG!$AL$75:$AO$109,3,FALSE),"")</f>
        <v/>
      </c>
      <c r="M551" s="261" t="str">
        <f>_xlfn.IFNA(VLOOKUP(B551,RTK!$AI$67:$AL$104,3,FALSE),"")</f>
        <v/>
      </c>
      <c r="N551" s="261">
        <f>_xlfn.IFNA(VLOOKUP(B551,BKV!$AJ$69:$AM$114,3,FALSE),"")</f>
        <v>12000</v>
      </c>
      <c r="O551" s="261" t="str">
        <f>_xlfn.IFNA(VLOOKUP(B551,BLV!$AJ$66:$AM$93,3,FALSE),"")</f>
        <v/>
      </c>
      <c r="P551" s="261">
        <f>_xlfn.IFNA(VLOOKUP(B551,'Khr168'!$AP$61:$AS$81,3,FALSE),"")</f>
        <v>9900</v>
      </c>
      <c r="Q551" s="261" t="str">
        <f>_xlfn.IFNA(VLOOKUP(B551,ASL!$AM$67:$AP$91,3,FALSE),"")</f>
        <v/>
      </c>
      <c r="R551" s="261">
        <f>_xlfn.IFNA(VLOOKUP(B551,'99cash'!$AN$60:$AQ$93,3,FALSE),"")</f>
        <v>66000</v>
      </c>
      <c r="S551" s="261">
        <f>_xlfn.IFNA(VLOOKUP(B551,KTL!$AK$71:$AN$103,3,FALSE),"")</f>
        <v>5400</v>
      </c>
      <c r="T551" s="261">
        <f>_xlfn.IFNA(VLOOKUP(B551,SLG!$AK$65:$AN$90,3,FALSE),"")</f>
        <v>11000</v>
      </c>
      <c r="U551" s="261">
        <f>_xlfn.IFNA(VLOOKUP(B551,SST!$AK$68:$AN$100,3,FALSE),"")</f>
        <v>14800</v>
      </c>
      <c r="V551" s="261">
        <f>_xlfn.IFNA(VLOOKUP(B551,'ASY168'!$AN$59:$AQ$84,3,FALSE),"")</f>
        <v>22050</v>
      </c>
      <c r="W551" s="262" t="str">
        <f>_xlfn.IFNA(VLOOKUP(B551,HO!$AK$76:$AN$107,3,FALSE),"")</f>
        <v/>
      </c>
      <c r="Y551" s="494"/>
      <c r="Z551" s="494"/>
    </row>
    <row r="552" spans="2:26" s="46" customFormat="1" outlineLevel="2">
      <c r="B552" s="250">
        <v>661211102</v>
      </c>
      <c r="C552" s="68" t="s">
        <v>261</v>
      </c>
      <c r="D552" s="374">
        <f t="shared" si="36"/>
        <v>1392500</v>
      </c>
      <c r="E552" s="377" t="str">
        <f>_xlfn.IFNA(VLOOKUP(B552,MPT!$AL$68:$AO$96,3,FALSE),"")</f>
        <v/>
      </c>
      <c r="F552" s="57" t="str">
        <f>_xlfn.IFNA(VLOOKUP(B552,CHB!$AL$70:$AO$91,3,FALSE),"")</f>
        <v/>
      </c>
      <c r="G552" s="57" t="str">
        <f>_xlfn.IFNA(VLOOKUP(B552,SNK!$AL$70:$AO$96,3,FALSE),"")</f>
        <v/>
      </c>
      <c r="H552" s="57" t="str">
        <f>_xlfn.IFNA(VLOOKUP(B552,STR!$AL$68:$AO$93,3,FALSE),"")</f>
        <v/>
      </c>
      <c r="I552" s="57" t="str">
        <f>_xlfn.IFNA(VLOOKUP(B552,KPC!$AR$73:$AU$103,3,FALSE),"")</f>
        <v/>
      </c>
      <c r="J552" s="57" t="str">
        <f>_xlfn.IFNA(VLOOKUP(B552,SNL!$AL$71:$AO$95,3,FALSE),"")</f>
        <v/>
      </c>
      <c r="K552" s="57" t="str">
        <f>_xlfn.IFNA(VLOOKUP(B552,PTR!$AL$69:$AO$102,3,FALSE),"")</f>
        <v/>
      </c>
      <c r="L552" s="57">
        <f>_xlfn.IFNA(VLOOKUP(B552,STG!$AL$75:$AO$109,3,FALSE),"")</f>
        <v>232500</v>
      </c>
      <c r="M552" s="57">
        <f>_xlfn.IFNA(VLOOKUP(B552,RTK!$AI$67:$AL$104,3,FALSE),"")</f>
        <v>60000</v>
      </c>
      <c r="N552" s="57" t="str">
        <f>_xlfn.IFNA(VLOOKUP(B552,BKV!$AJ$69:$AM$114,3,FALSE),"")</f>
        <v/>
      </c>
      <c r="O552" s="57" t="str">
        <f>_xlfn.IFNA(VLOOKUP(B552,BLV!$AJ$66:$AM$93,3,FALSE),"")</f>
        <v/>
      </c>
      <c r="P552" s="57" t="str">
        <f>_xlfn.IFNA(VLOOKUP(B552,'Khr168'!$AP$61:$AS$81,3,FALSE),"")</f>
        <v/>
      </c>
      <c r="Q552" s="57" t="str">
        <f>_xlfn.IFNA(VLOOKUP(B552,ASL!$AM$67:$AP$91,3,FALSE),"")</f>
        <v/>
      </c>
      <c r="R552" s="57">
        <f>_xlfn.IFNA(VLOOKUP(B552,'99cash'!$AN$60:$AQ$93,3,FALSE),"")</f>
        <v>800000</v>
      </c>
      <c r="S552" s="57" t="str">
        <f>_xlfn.IFNA(VLOOKUP(B552,KTL!$AK$71:$AN$103,3,FALSE),"")</f>
        <v/>
      </c>
      <c r="T552" s="57" t="str">
        <f>_xlfn.IFNA(VLOOKUP(B552,SLG!$AK$65:$AN$90,3,FALSE),"")</f>
        <v/>
      </c>
      <c r="U552" s="57" t="str">
        <f>_xlfn.IFNA(VLOOKUP(B552,SST!$AK$68:$AN$100,3,FALSE),"")</f>
        <v/>
      </c>
      <c r="V552" s="57" t="str">
        <f>_xlfn.IFNA(VLOOKUP(B552,'ASY168'!$AN$59:$AQ$84,3,FALSE),"")</f>
        <v/>
      </c>
      <c r="W552" s="58">
        <f>_xlfn.IFNA(VLOOKUP(B552,HO!$AK$76:$AN$107,3,FALSE),"")</f>
        <v>300000</v>
      </c>
      <c r="Y552" s="494"/>
      <c r="Z552" s="494"/>
    </row>
    <row r="553" spans="2:26" s="46" customFormat="1" outlineLevel="2">
      <c r="B553" s="250">
        <v>645212104</v>
      </c>
      <c r="C553" s="68" t="s">
        <v>136</v>
      </c>
      <c r="D553" s="374">
        <f t="shared" si="36"/>
        <v>321020</v>
      </c>
      <c r="E553" s="378">
        <f>_xlfn.IFNA(VLOOKUP(B553,MPT!$AL$68:$AO$96,3,FALSE),"")</f>
        <v>100000</v>
      </c>
      <c r="F553" s="261" t="str">
        <f>_xlfn.IFNA(VLOOKUP(B553,CHB!$AL$70:$AO$91,3,FALSE),"")</f>
        <v/>
      </c>
      <c r="G553" s="261" t="str">
        <f>_xlfn.IFNA(VLOOKUP(B553,SNK!$AL$70:$AO$96,3,FALSE),"")</f>
        <v/>
      </c>
      <c r="H553" s="261" t="str">
        <f>_xlfn.IFNA(VLOOKUP(B553,STR!$AL$68:$AO$93,3,FALSE),"")</f>
        <v/>
      </c>
      <c r="I553" s="261" t="str">
        <f>_xlfn.IFNA(VLOOKUP(B553,KPC!$AR$73:$AU$103,3,FALSE),"")</f>
        <v/>
      </c>
      <c r="J553" s="261" t="str">
        <f>_xlfn.IFNA(VLOOKUP(B553,SNL!$AL$71:$AO$95,3,FALSE),"")</f>
        <v/>
      </c>
      <c r="K553" s="261" t="str">
        <f>_xlfn.IFNA(VLOOKUP(B553,PTR!$AL$69:$AO$102,3,FALSE),"")</f>
        <v/>
      </c>
      <c r="L553" s="261" t="str">
        <f>_xlfn.IFNA(VLOOKUP(B553,STG!$AL$75:$AO$109,3,FALSE),"")</f>
        <v/>
      </c>
      <c r="M553" s="261" t="str">
        <f>_xlfn.IFNA(VLOOKUP(B553,RTK!$AI$67:$AL$104,3,FALSE),"")</f>
        <v/>
      </c>
      <c r="N553" s="261" t="str">
        <f>_xlfn.IFNA(VLOOKUP(B553,BKV!$AJ$69:$AM$114,3,FALSE),"")</f>
        <v/>
      </c>
      <c r="O553" s="261" t="str">
        <f>_xlfn.IFNA(VLOOKUP(B553,BLV!$AJ$66:$AM$93,3,FALSE),"")</f>
        <v/>
      </c>
      <c r="P553" s="261">
        <f>_xlfn.IFNA(VLOOKUP(B553,'Khr168'!$AP$61:$AS$81,3,FALSE),"")</f>
        <v>40000</v>
      </c>
      <c r="Q553" s="261" t="str">
        <f>_xlfn.IFNA(VLOOKUP(B553,ASL!$AM$67:$AP$91,3,FALSE),"")</f>
        <v/>
      </c>
      <c r="R553" s="261">
        <f>_xlfn.IFNA(VLOOKUP(B553,'99cash'!$AN$60:$AQ$93,3,FALSE),"")</f>
        <v>60000</v>
      </c>
      <c r="S553" s="261" t="str">
        <f>_xlfn.IFNA(VLOOKUP(B553,KTL!$AK$71:$AN$103,3,FALSE),"")</f>
        <v/>
      </c>
      <c r="T553" s="261" t="str">
        <f>_xlfn.IFNA(VLOOKUP(B553,SLG!$AK$65:$AN$90,3,FALSE),"")</f>
        <v/>
      </c>
      <c r="U553" s="261" t="str">
        <f>_xlfn.IFNA(VLOOKUP(B553,SST!$AK$68:$AN$100,3,FALSE),"")</f>
        <v/>
      </c>
      <c r="V553" s="261">
        <f>_xlfn.IFNA(VLOOKUP(B553,'ASY168'!$AN$59:$AQ$84,3,FALSE),"")</f>
        <v>121020</v>
      </c>
      <c r="W553" s="262" t="str">
        <f>_xlfn.IFNA(VLOOKUP(B553,HO!$AK$76:$AN$107,3,FALSE),"")</f>
        <v/>
      </c>
      <c r="Y553" s="494"/>
      <c r="Z553" s="494"/>
    </row>
    <row r="554" spans="2:26" s="46" customFormat="1" outlineLevel="2">
      <c r="B554" s="250">
        <v>645212105</v>
      </c>
      <c r="C554" s="68" t="s">
        <v>289</v>
      </c>
      <c r="D554" s="374">
        <f t="shared" si="36"/>
        <v>18000</v>
      </c>
      <c r="E554" s="377">
        <f>_xlfn.IFNA(VLOOKUP(B554,MPT!$AL$68:$AO$96,3,FALSE),"")</f>
        <v>18000</v>
      </c>
      <c r="F554" s="57" t="str">
        <f>_xlfn.IFNA(VLOOKUP(B554,CHB!$AL$70:$AO$91,3,FALSE),"")</f>
        <v/>
      </c>
      <c r="G554" s="57" t="str">
        <f>_xlfn.IFNA(VLOOKUP(B554,SNK!$AL$70:$AO$96,3,FALSE),"")</f>
        <v/>
      </c>
      <c r="H554" s="57" t="str">
        <f>_xlfn.IFNA(VLOOKUP(B554,STR!$AL$68:$AO$93,3,FALSE),"")</f>
        <v/>
      </c>
      <c r="I554" s="57" t="str">
        <f>_xlfn.IFNA(VLOOKUP(B554,KPC!$AR$73:$AU$103,3,FALSE),"")</f>
        <v/>
      </c>
      <c r="J554" s="57" t="str">
        <f>_xlfn.IFNA(VLOOKUP(B554,SNL!$AL$71:$AO$95,3,FALSE),"")</f>
        <v/>
      </c>
      <c r="K554" s="57" t="str">
        <f>_xlfn.IFNA(VLOOKUP(B554,PTR!$AL$69:$AO$102,3,FALSE),"")</f>
        <v/>
      </c>
      <c r="L554" s="57" t="str">
        <f>_xlfn.IFNA(VLOOKUP(B554,STG!$AL$75:$AO$109,3,FALSE),"")</f>
        <v/>
      </c>
      <c r="M554" s="57" t="str">
        <f>_xlfn.IFNA(VLOOKUP(B554,RTK!$AI$67:$AL$104,3,FALSE),"")</f>
        <v/>
      </c>
      <c r="N554" s="57" t="str">
        <f>_xlfn.IFNA(VLOOKUP(B554,BKV!$AJ$69:$AM$114,3,FALSE),"")</f>
        <v/>
      </c>
      <c r="O554" s="57" t="str">
        <f>_xlfn.IFNA(VLOOKUP(B554,BLV!$AJ$66:$AM$93,3,FALSE),"")</f>
        <v/>
      </c>
      <c r="P554" s="57" t="str">
        <f>_xlfn.IFNA(VLOOKUP(B554,'Khr168'!$AP$61:$AS$81,3,FALSE),"")</f>
        <v/>
      </c>
      <c r="Q554" s="57" t="str">
        <f>_xlfn.IFNA(VLOOKUP(B554,ASL!$AM$67:$AP$91,3,FALSE),"")</f>
        <v/>
      </c>
      <c r="R554" s="57" t="str">
        <f>_xlfn.IFNA(VLOOKUP(B554,'99cash'!$AN$60:$AQ$93,3,FALSE),"")</f>
        <v/>
      </c>
      <c r="S554" s="57" t="str">
        <f>_xlfn.IFNA(VLOOKUP(B554,KTL!$AK$71:$AN$103,3,FALSE),"")</f>
        <v/>
      </c>
      <c r="T554" s="57" t="str">
        <f>_xlfn.IFNA(VLOOKUP(B554,SLG!$AK$65:$AN$90,3,FALSE),"")</f>
        <v/>
      </c>
      <c r="U554" s="57" t="str">
        <f>_xlfn.IFNA(VLOOKUP(B554,SST!$AK$68:$AN$100,3,FALSE),"")</f>
        <v/>
      </c>
      <c r="V554" s="57" t="str">
        <f>_xlfn.IFNA(VLOOKUP(B554,'ASY168'!$AN$59:$AQ$84,3,FALSE),"")</f>
        <v/>
      </c>
      <c r="W554" s="58" t="str">
        <f>_xlfn.IFNA(VLOOKUP(B554,HO!$AK$76:$AN$107,3,FALSE),"")</f>
        <v/>
      </c>
      <c r="Y554" s="494"/>
      <c r="Z554" s="494"/>
    </row>
    <row r="555" spans="2:26" s="46" customFormat="1" ht="27.6" outlineLevel="2">
      <c r="B555" s="250">
        <v>636121101</v>
      </c>
      <c r="C555" s="68" t="s">
        <v>290</v>
      </c>
      <c r="D555" s="374">
        <f t="shared" si="36"/>
        <v>1168500</v>
      </c>
      <c r="E555" s="378" t="str">
        <f>_xlfn.IFNA(VLOOKUP(B555,MPT!$AL$68:$AO$96,3,FALSE),"")</f>
        <v/>
      </c>
      <c r="F555" s="261" t="str">
        <f>_xlfn.IFNA(VLOOKUP(B555,CHB!$AL$70:$AO$91,3,FALSE),"")</f>
        <v/>
      </c>
      <c r="G555" s="261" t="str">
        <f>_xlfn.IFNA(VLOOKUP(B555,SNK!$AL$70:$AO$96,3,FALSE),"")</f>
        <v/>
      </c>
      <c r="H555" s="261" t="str">
        <f>_xlfn.IFNA(VLOOKUP(B555,STR!$AL$68:$AO$93,3,FALSE),"")</f>
        <v/>
      </c>
      <c r="I555" s="261" t="str">
        <f>_xlfn.IFNA(VLOOKUP(B555,KPC!$AR$73:$AU$103,3,FALSE),"")</f>
        <v/>
      </c>
      <c r="J555" s="261" t="str">
        <f>_xlfn.IFNA(VLOOKUP(B555,SNL!$AL$71:$AO$95,3,FALSE),"")</f>
        <v/>
      </c>
      <c r="K555" s="261" t="str">
        <f>_xlfn.IFNA(VLOOKUP(B555,PTR!$AL$69:$AO$102,3,FALSE),"")</f>
        <v/>
      </c>
      <c r="L555" s="261">
        <f>_xlfn.IFNA(VLOOKUP(B555,STG!$AL$75:$AO$109,3,FALSE),"")</f>
        <v>400000</v>
      </c>
      <c r="M555" s="261" t="str">
        <f>_xlfn.IFNA(VLOOKUP(B555,RTK!$AI$67:$AL$104,3,FALSE),"")</f>
        <v/>
      </c>
      <c r="N555" s="261" t="str">
        <f>_xlfn.IFNA(VLOOKUP(B555,BKV!$AJ$69:$AM$114,3,FALSE),"")</f>
        <v/>
      </c>
      <c r="O555" s="261" t="str">
        <f>_xlfn.IFNA(VLOOKUP(B555,BLV!$AJ$66:$AM$93,3,FALSE),"")</f>
        <v/>
      </c>
      <c r="P555" s="261" t="str">
        <f>_xlfn.IFNA(VLOOKUP(B555,'Khr168'!$AP$61:$AS$81,3,FALSE),"")</f>
        <v/>
      </c>
      <c r="Q555" s="261" t="str">
        <f>_xlfn.IFNA(VLOOKUP(B555,ASL!$AM$67:$AP$91,3,FALSE),"")</f>
        <v/>
      </c>
      <c r="R555" s="261" t="str">
        <f>_xlfn.IFNA(VLOOKUP(B555,'99cash'!$AN$60:$AQ$93,3,FALSE),"")</f>
        <v/>
      </c>
      <c r="S555" s="261" t="str">
        <f>_xlfn.IFNA(VLOOKUP(B555,KTL!$AK$71:$AN$103,3,FALSE),"")</f>
        <v/>
      </c>
      <c r="T555" s="261" t="str">
        <f>_xlfn.IFNA(VLOOKUP(B555,SLG!$AK$65:$AN$90,3,FALSE),"")</f>
        <v/>
      </c>
      <c r="U555" s="261">
        <f>_xlfn.IFNA(VLOOKUP(B555,SST!$AK$68:$AN$100,3,FALSE),"")</f>
        <v>200000</v>
      </c>
      <c r="V555" s="261" t="str">
        <f>_xlfn.IFNA(VLOOKUP(B555,'ASY168'!$AN$59:$AQ$84,3,FALSE),"")</f>
        <v/>
      </c>
      <c r="W555" s="262">
        <f>_xlfn.IFNA(VLOOKUP(B555,HO!$AK$76:$AN$107,3,FALSE),"")</f>
        <v>568500</v>
      </c>
      <c r="Y555" s="494"/>
      <c r="Z555" s="494"/>
    </row>
    <row r="556" spans="2:26" s="46" customFormat="1" outlineLevel="2">
      <c r="B556" s="250">
        <v>661311102</v>
      </c>
      <c r="C556" s="68" t="s">
        <v>281</v>
      </c>
      <c r="D556" s="374">
        <f t="shared" si="36"/>
        <v>0</v>
      </c>
      <c r="E556" s="377" t="str">
        <f>_xlfn.IFNA(VLOOKUP(B556,MPT!$AL$68:$AO$96,3,FALSE),"")</f>
        <v/>
      </c>
      <c r="F556" s="57" t="str">
        <f>_xlfn.IFNA(VLOOKUP(B556,CHB!$AL$70:$AO$91,3,FALSE),"")</f>
        <v/>
      </c>
      <c r="G556" s="57" t="str">
        <f>_xlfn.IFNA(VLOOKUP(B556,SNK!$AL$70:$AO$96,3,FALSE),"")</f>
        <v/>
      </c>
      <c r="H556" s="57" t="str">
        <f>_xlfn.IFNA(VLOOKUP(B556,STR!$AL$68:$AO$93,3,FALSE),"")</f>
        <v/>
      </c>
      <c r="I556" s="57" t="str">
        <f>_xlfn.IFNA(VLOOKUP(B556,KPC!$AR$73:$AU$103,3,FALSE),"")</f>
        <v/>
      </c>
      <c r="J556" s="57" t="str">
        <f>_xlfn.IFNA(VLOOKUP(B556,SNL!$AL$71:$AO$95,3,FALSE),"")</f>
        <v/>
      </c>
      <c r="K556" s="57" t="str">
        <f>_xlfn.IFNA(VLOOKUP(B556,PTR!$AL$69:$AO$102,3,FALSE),"")</f>
        <v/>
      </c>
      <c r="L556" s="57" t="str">
        <f>_xlfn.IFNA(VLOOKUP(B556,STG!$AL$75:$AO$109,3,FALSE),"")</f>
        <v/>
      </c>
      <c r="M556" s="57" t="str">
        <f>_xlfn.IFNA(VLOOKUP(B556,RTK!$AI$67:$AL$104,3,FALSE),"")</f>
        <v/>
      </c>
      <c r="N556" s="57" t="str">
        <f>_xlfn.IFNA(VLOOKUP(B556,BKV!$AJ$69:$AM$114,3,FALSE),"")</f>
        <v/>
      </c>
      <c r="O556" s="57" t="str">
        <f>_xlfn.IFNA(VLOOKUP(B556,BLV!$AJ$66:$AM$93,3,FALSE),"")</f>
        <v/>
      </c>
      <c r="P556" s="57" t="str">
        <f>_xlfn.IFNA(VLOOKUP(B556,'Khr168'!$AP$61:$AS$81,3,FALSE),"")</f>
        <v/>
      </c>
      <c r="Q556" s="57" t="str">
        <f>_xlfn.IFNA(VLOOKUP(B556,ASL!$AM$67:$AP$91,3,FALSE),"")</f>
        <v/>
      </c>
      <c r="R556" s="57" t="str">
        <f>_xlfn.IFNA(VLOOKUP(B556,'99cash'!$AN$60:$AQ$93,3,FALSE),"")</f>
        <v/>
      </c>
      <c r="S556" s="57" t="str">
        <f>_xlfn.IFNA(VLOOKUP(B556,KTL!$AK$71:$AN$103,3,FALSE),"")</f>
        <v/>
      </c>
      <c r="T556" s="57" t="str">
        <f>_xlfn.IFNA(VLOOKUP(B556,SLG!$AK$65:$AN$90,3,FALSE),"")</f>
        <v/>
      </c>
      <c r="U556" s="57" t="str">
        <f>_xlfn.IFNA(VLOOKUP(B556,SST!$AK$68:$AN$100,3,FALSE),"")</f>
        <v/>
      </c>
      <c r="V556" s="57" t="str">
        <f>_xlfn.IFNA(VLOOKUP(B556,'ASY168'!$AN$59:$AQ$84,3,FALSE),"")</f>
        <v/>
      </c>
      <c r="W556" s="58" t="str">
        <f>_xlfn.IFNA(VLOOKUP(B556,HO!$AK$76:$AN$107,3,FALSE),"")</f>
        <v/>
      </c>
      <c r="Y556" s="494"/>
      <c r="Z556" s="494"/>
    </row>
    <row r="557" spans="2:26" s="46" customFormat="1" outlineLevel="2">
      <c r="B557" s="250">
        <v>633111108</v>
      </c>
      <c r="C557" s="68" t="s">
        <v>292</v>
      </c>
      <c r="D557" s="374">
        <f t="shared" si="36"/>
        <v>0</v>
      </c>
      <c r="E557" s="378" t="str">
        <f>_xlfn.IFNA(VLOOKUP(B557,MPT!$AL$68:$AO$96,3,FALSE),"")</f>
        <v/>
      </c>
      <c r="F557" s="261" t="str">
        <f>_xlfn.IFNA(VLOOKUP(B557,CHB!$AL$70:$AO$91,3,FALSE),"")</f>
        <v/>
      </c>
      <c r="G557" s="261" t="str">
        <f>_xlfn.IFNA(VLOOKUP(B557,SNK!$AL$70:$AO$96,3,FALSE),"")</f>
        <v/>
      </c>
      <c r="H557" s="261" t="str">
        <f>_xlfn.IFNA(VLOOKUP(B557,STR!$AL$68:$AO$93,3,FALSE),"")</f>
        <v/>
      </c>
      <c r="I557" s="261" t="str">
        <f>_xlfn.IFNA(VLOOKUP(B557,KPC!$AR$73:$AU$103,3,FALSE),"")</f>
        <v/>
      </c>
      <c r="J557" s="261" t="str">
        <f>_xlfn.IFNA(VLOOKUP(B557,SNL!$AL$71:$AO$95,3,FALSE),"")</f>
        <v/>
      </c>
      <c r="K557" s="261" t="str">
        <f>_xlfn.IFNA(VLOOKUP(B557,PTR!$AL$69:$AO$102,3,FALSE),"")</f>
        <v/>
      </c>
      <c r="L557" s="261" t="str">
        <f>_xlfn.IFNA(VLOOKUP(B557,STG!$AL$75:$AO$109,3,FALSE),"")</f>
        <v/>
      </c>
      <c r="M557" s="261" t="str">
        <f>_xlfn.IFNA(VLOOKUP(B557,RTK!$AI$67:$AL$104,3,FALSE),"")</f>
        <v/>
      </c>
      <c r="N557" s="261" t="str">
        <f>_xlfn.IFNA(VLOOKUP(B557,BKV!$AJ$69:$AM$114,3,FALSE),"")</f>
        <v/>
      </c>
      <c r="O557" s="261" t="str">
        <f>_xlfn.IFNA(VLOOKUP(B557,BLV!$AJ$66:$AM$93,3,FALSE),"")</f>
        <v/>
      </c>
      <c r="P557" s="261" t="str">
        <f>_xlfn.IFNA(VLOOKUP(B557,'Khr168'!$AP$61:$AS$81,3,FALSE),"")</f>
        <v/>
      </c>
      <c r="Q557" s="261" t="str">
        <f>_xlfn.IFNA(VLOOKUP(B557,ASL!$AM$67:$AP$91,3,FALSE),"")</f>
        <v/>
      </c>
      <c r="R557" s="261" t="str">
        <f>_xlfn.IFNA(VLOOKUP(B557,'99cash'!$AN$60:$AQ$93,3,FALSE),"")</f>
        <v/>
      </c>
      <c r="S557" s="261" t="str">
        <f>_xlfn.IFNA(VLOOKUP(B557,KTL!$AK$71:$AN$103,3,FALSE),"")</f>
        <v/>
      </c>
      <c r="T557" s="261" t="str">
        <f>_xlfn.IFNA(VLOOKUP(B557,SLG!$AK$65:$AN$90,3,FALSE),"")</f>
        <v/>
      </c>
      <c r="U557" s="261" t="str">
        <f>_xlfn.IFNA(VLOOKUP(B557,SST!$AK$68:$AN$100,3,FALSE),"")</f>
        <v/>
      </c>
      <c r="V557" s="261" t="str">
        <f>_xlfn.IFNA(VLOOKUP(B557,'ASY168'!$AN$59:$AQ$84,3,FALSE),"")</f>
        <v/>
      </c>
      <c r="W557" s="262" t="str">
        <f>_xlfn.IFNA(VLOOKUP(B557,HO!$AK$76:$AN$107,3,FALSE),"")</f>
        <v/>
      </c>
      <c r="Y557" s="494"/>
      <c r="Z557" s="494"/>
    </row>
    <row r="558" spans="2:26" s="46" customFormat="1" ht="27.6" outlineLevel="2">
      <c r="B558" s="250">
        <v>631131101</v>
      </c>
      <c r="C558" s="68" t="s">
        <v>291</v>
      </c>
      <c r="D558" s="374">
        <f t="shared" si="36"/>
        <v>0</v>
      </c>
      <c r="E558" s="377" t="str">
        <f>_xlfn.IFNA(VLOOKUP(B558,MPT!$AL$68:$AO$96,3,FALSE),"")</f>
        <v/>
      </c>
      <c r="F558" s="57" t="str">
        <f>_xlfn.IFNA(VLOOKUP(B558,CHB!$AL$70:$AO$91,3,FALSE),"")</f>
        <v/>
      </c>
      <c r="G558" s="57" t="str">
        <f>_xlfn.IFNA(VLOOKUP(B558,SNK!$AL$70:$AO$96,3,FALSE),"")</f>
        <v/>
      </c>
      <c r="H558" s="57" t="str">
        <f>_xlfn.IFNA(VLOOKUP(B558,STR!$AL$68:$AO$93,3,FALSE),"")</f>
        <v/>
      </c>
      <c r="I558" s="57" t="str">
        <f>_xlfn.IFNA(VLOOKUP(B558,KPC!$AR$73:$AU$103,3,FALSE),"")</f>
        <v/>
      </c>
      <c r="J558" s="57" t="str">
        <f>_xlfn.IFNA(VLOOKUP(B558,SNL!$AL$71:$AO$95,3,FALSE),"")</f>
        <v/>
      </c>
      <c r="K558" s="57" t="str">
        <f>_xlfn.IFNA(VLOOKUP(B558,PTR!$AL$69:$AO$102,3,FALSE),"")</f>
        <v/>
      </c>
      <c r="L558" s="57" t="str">
        <f>_xlfn.IFNA(VLOOKUP(B558,STG!$AL$75:$AO$109,3,FALSE),"")</f>
        <v/>
      </c>
      <c r="M558" s="57" t="str">
        <f>_xlfn.IFNA(VLOOKUP(B558,RTK!$AI$67:$AL$104,3,FALSE),"")</f>
        <v/>
      </c>
      <c r="N558" s="57" t="str">
        <f>_xlfn.IFNA(VLOOKUP(B558,BKV!$AJ$69:$AM$114,3,FALSE),"")</f>
        <v/>
      </c>
      <c r="O558" s="57" t="str">
        <f>_xlfn.IFNA(VLOOKUP(B558,BLV!$AJ$66:$AM$93,3,FALSE),"")</f>
        <v/>
      </c>
      <c r="P558" s="57" t="str">
        <f>_xlfn.IFNA(VLOOKUP(B558,'Khr168'!$AP$61:$AS$81,3,FALSE),"")</f>
        <v/>
      </c>
      <c r="Q558" s="57" t="str">
        <f>_xlfn.IFNA(VLOOKUP(B558,ASL!$AM$67:$AP$91,3,FALSE),"")</f>
        <v/>
      </c>
      <c r="R558" s="57" t="str">
        <f>_xlfn.IFNA(VLOOKUP(B558,'99cash'!$AN$60:$AQ$93,3,FALSE),"")</f>
        <v/>
      </c>
      <c r="S558" s="57" t="str">
        <f>_xlfn.IFNA(VLOOKUP(B558,KTL!$AK$71:$AN$103,3,FALSE),"")</f>
        <v/>
      </c>
      <c r="T558" s="57" t="str">
        <f>_xlfn.IFNA(VLOOKUP(B558,SLG!$AK$65:$AN$90,3,FALSE),"")</f>
        <v/>
      </c>
      <c r="U558" s="57" t="str">
        <f>_xlfn.IFNA(VLOOKUP(B558,SST!$AK$68:$AN$100,3,FALSE),"")</f>
        <v/>
      </c>
      <c r="V558" s="57" t="str">
        <f>_xlfn.IFNA(VLOOKUP(B558,'ASY168'!$AN$59:$AQ$84,3,FALSE),"")</f>
        <v/>
      </c>
      <c r="W558" s="58" t="str">
        <f>_xlfn.IFNA(VLOOKUP(B558,HO!$AK$76:$AN$107,3,FALSE),"")</f>
        <v/>
      </c>
      <c r="Y558" s="494"/>
      <c r="Z558" s="494"/>
    </row>
    <row r="559" spans="2:26" s="46" customFormat="1" outlineLevel="2">
      <c r="B559" s="250">
        <v>633111104</v>
      </c>
      <c r="C559" s="68" t="s">
        <v>304</v>
      </c>
      <c r="D559" s="374">
        <f t="shared" si="36"/>
        <v>0</v>
      </c>
      <c r="E559" s="378" t="str">
        <f>_xlfn.IFNA(VLOOKUP(B559,MPT!$AL$68:$AO$96,3,FALSE),"")</f>
        <v/>
      </c>
      <c r="F559" s="261" t="str">
        <f>_xlfn.IFNA(VLOOKUP(B559,CHB!$AL$70:$AO$91,3,FALSE),"")</f>
        <v/>
      </c>
      <c r="G559" s="261" t="str">
        <f>_xlfn.IFNA(VLOOKUP(B559,SNK!$AL$70:$AO$96,3,FALSE),"")</f>
        <v/>
      </c>
      <c r="H559" s="261" t="str">
        <f>_xlfn.IFNA(VLOOKUP(B559,STR!$AL$68:$AO$93,3,FALSE),"")</f>
        <v/>
      </c>
      <c r="I559" s="261" t="str">
        <f>_xlfn.IFNA(VLOOKUP(B559,KPC!$AR$73:$AU$103,3,FALSE),"")</f>
        <v/>
      </c>
      <c r="J559" s="261" t="str">
        <f>_xlfn.IFNA(VLOOKUP(B559,SNL!$AL$71:$AO$95,3,FALSE),"")</f>
        <v/>
      </c>
      <c r="K559" s="261" t="str">
        <f>_xlfn.IFNA(VLOOKUP(B559,PTR!$AL$69:$AO$102,3,FALSE),"")</f>
        <v/>
      </c>
      <c r="L559" s="261" t="str">
        <f>_xlfn.IFNA(VLOOKUP(B559,STG!$AL$75:$AO$109,3,FALSE),"")</f>
        <v/>
      </c>
      <c r="M559" s="261" t="str">
        <f>_xlfn.IFNA(VLOOKUP(B559,RTK!$AI$67:$AL$104,3,FALSE),"")</f>
        <v/>
      </c>
      <c r="N559" s="261" t="str">
        <f>_xlfn.IFNA(VLOOKUP(B559,BKV!$AJ$69:$AM$114,3,FALSE),"")</f>
        <v/>
      </c>
      <c r="O559" s="261" t="str">
        <f>_xlfn.IFNA(VLOOKUP(B559,BLV!$AJ$66:$AM$93,3,FALSE),"")</f>
        <v/>
      </c>
      <c r="P559" s="261" t="str">
        <f>_xlfn.IFNA(VLOOKUP(B559,'Khr168'!$AP$61:$AS$81,3,FALSE),"")</f>
        <v/>
      </c>
      <c r="Q559" s="261" t="str">
        <f>_xlfn.IFNA(VLOOKUP(B559,ASL!$AM$67:$AP$91,3,FALSE),"")</f>
        <v/>
      </c>
      <c r="R559" s="261" t="str">
        <f>_xlfn.IFNA(VLOOKUP(B559,'99cash'!$AN$60:$AQ$93,3,FALSE),"")</f>
        <v/>
      </c>
      <c r="S559" s="261" t="str">
        <f>_xlfn.IFNA(VLOOKUP(B559,KTL!$AK$71:$AN$103,3,FALSE),"")</f>
        <v/>
      </c>
      <c r="T559" s="261" t="str">
        <f>_xlfn.IFNA(VLOOKUP(B559,SLG!$AK$65:$AN$90,3,FALSE),"")</f>
        <v/>
      </c>
      <c r="U559" s="261" t="str">
        <f>_xlfn.IFNA(VLOOKUP(B559,SST!$AK$68:$AN$100,3,FALSE),"")</f>
        <v/>
      </c>
      <c r="V559" s="261" t="str">
        <f>_xlfn.IFNA(VLOOKUP(B559,'ASY168'!$AN$59:$AQ$84,3,FALSE),"")</f>
        <v/>
      </c>
      <c r="W559" s="262" t="str">
        <f>_xlfn.IFNA(VLOOKUP(B559,HO!$AK$76:$AN$107,3,FALSE),"")</f>
        <v/>
      </c>
      <c r="Y559" s="494"/>
      <c r="Z559" s="494"/>
    </row>
    <row r="560" spans="2:26" s="46" customFormat="1" outlineLevel="2">
      <c r="B560" s="250">
        <v>633111102</v>
      </c>
      <c r="C560" s="68" t="s">
        <v>287</v>
      </c>
      <c r="D560" s="374">
        <f t="shared" si="36"/>
        <v>0</v>
      </c>
      <c r="E560" s="377" t="str">
        <f>_xlfn.IFNA(VLOOKUP(B560,MPT!$AL$68:$AO$96,3,FALSE),"")</f>
        <v/>
      </c>
      <c r="F560" s="57" t="str">
        <f>_xlfn.IFNA(VLOOKUP(B560,CHB!$AL$70:$AO$91,3,FALSE),"")</f>
        <v/>
      </c>
      <c r="G560" s="57" t="str">
        <f>_xlfn.IFNA(VLOOKUP(B560,SNK!$AL$70:$AO$96,3,FALSE),"")</f>
        <v/>
      </c>
      <c r="H560" s="57" t="str">
        <f>_xlfn.IFNA(VLOOKUP(B560,STR!$AL$68:$AO$93,3,FALSE),"")</f>
        <v/>
      </c>
      <c r="I560" s="57" t="str">
        <f>_xlfn.IFNA(VLOOKUP(B560,KPC!$AR$73:$AU$103,3,FALSE),"")</f>
        <v/>
      </c>
      <c r="J560" s="57" t="str">
        <f>_xlfn.IFNA(VLOOKUP(B560,SNL!$AL$71:$AO$95,3,FALSE),"")</f>
        <v/>
      </c>
      <c r="K560" s="57" t="str">
        <f>_xlfn.IFNA(VLOOKUP(B560,PTR!$AL$69:$AO$102,3,FALSE),"")</f>
        <v/>
      </c>
      <c r="L560" s="57" t="str">
        <f>_xlfn.IFNA(VLOOKUP(B560,STG!$AL$75:$AO$109,3,FALSE),"")</f>
        <v/>
      </c>
      <c r="M560" s="57" t="str">
        <f>_xlfn.IFNA(VLOOKUP(B560,RTK!$AI$67:$AL$104,3,FALSE),"")</f>
        <v/>
      </c>
      <c r="N560" s="57" t="str">
        <f>_xlfn.IFNA(VLOOKUP(B560,BKV!$AJ$69:$AM$114,3,FALSE),"")</f>
        <v/>
      </c>
      <c r="O560" s="57" t="str">
        <f>_xlfn.IFNA(VLOOKUP(B560,BLV!$AJ$66:$AM$93,3,FALSE),"")</f>
        <v/>
      </c>
      <c r="P560" s="57" t="str">
        <f>_xlfn.IFNA(VLOOKUP(B560,'Khr168'!$AP$61:$AS$81,3,FALSE),"")</f>
        <v/>
      </c>
      <c r="Q560" s="57" t="str">
        <f>_xlfn.IFNA(VLOOKUP(B560,ASL!$AM$67:$AP$91,3,FALSE),"")</f>
        <v/>
      </c>
      <c r="R560" s="57" t="str">
        <f>_xlfn.IFNA(VLOOKUP(B560,'99cash'!$AN$60:$AQ$93,3,FALSE),"")</f>
        <v/>
      </c>
      <c r="S560" s="57" t="str">
        <f>_xlfn.IFNA(VLOOKUP(B560,KTL!$AK$71:$AN$103,3,FALSE),"")</f>
        <v/>
      </c>
      <c r="T560" s="57" t="str">
        <f>_xlfn.IFNA(VLOOKUP(B560,SLG!$AK$65:$AN$90,3,FALSE),"")</f>
        <v/>
      </c>
      <c r="U560" s="57" t="str">
        <f>_xlfn.IFNA(VLOOKUP(B560,SST!$AK$68:$AN$100,3,FALSE),"")</f>
        <v/>
      </c>
      <c r="V560" s="57" t="str">
        <f>_xlfn.IFNA(VLOOKUP(B560,'ASY168'!$AN$59:$AQ$84,3,FALSE),"")</f>
        <v/>
      </c>
      <c r="W560" s="58" t="str">
        <f>_xlfn.IFNA(VLOOKUP(B560,HO!$AK$76:$AN$107,3,FALSE),"")</f>
        <v/>
      </c>
      <c r="Y560" s="494"/>
      <c r="Z560" s="494"/>
    </row>
    <row r="561" spans="2:26" s="46" customFormat="1" outlineLevel="2">
      <c r="B561" s="250">
        <v>636121103</v>
      </c>
      <c r="C561" s="68" t="s">
        <v>319</v>
      </c>
      <c r="D561" s="374">
        <f t="shared" si="36"/>
        <v>139000</v>
      </c>
      <c r="E561" s="378" t="str">
        <f>_xlfn.IFNA(VLOOKUP(B561,MPT!$AL$68:$AO$96,3,FALSE),"")</f>
        <v/>
      </c>
      <c r="F561" s="261" t="str">
        <f>_xlfn.IFNA(VLOOKUP(B561,CHB!$AL$70:$AO$91,3,FALSE),"")</f>
        <v/>
      </c>
      <c r="G561" s="261" t="str">
        <f>_xlfn.IFNA(VLOOKUP(B561,SNK!$AL$70:$AO$96,3,FALSE),"")</f>
        <v/>
      </c>
      <c r="H561" s="261" t="str">
        <f>_xlfn.IFNA(VLOOKUP(B561,STR!$AL$68:$AO$93,3,FALSE),"")</f>
        <v/>
      </c>
      <c r="I561" s="261" t="str">
        <f>_xlfn.IFNA(VLOOKUP(B561,KPC!$AR$73:$AU$103,3,FALSE),"")</f>
        <v/>
      </c>
      <c r="J561" s="261" t="str">
        <f>_xlfn.IFNA(VLOOKUP(B561,SNL!$AL$71:$AO$95,3,FALSE),"")</f>
        <v/>
      </c>
      <c r="K561" s="261" t="str">
        <f>_xlfn.IFNA(VLOOKUP(B561,PTR!$AL$69:$AO$102,3,FALSE),"")</f>
        <v/>
      </c>
      <c r="L561" s="261" t="str">
        <f>_xlfn.IFNA(VLOOKUP(B561,STG!$AL$75:$AO$109,3,FALSE),"")</f>
        <v/>
      </c>
      <c r="M561" s="261" t="str">
        <f>_xlfn.IFNA(VLOOKUP(B561,RTK!$AI$67:$AL$104,3,FALSE),"")</f>
        <v/>
      </c>
      <c r="N561" s="261" t="str">
        <f>_xlfn.IFNA(VLOOKUP(B561,BKV!$AJ$69:$AM$114,3,FALSE),"")</f>
        <v/>
      </c>
      <c r="O561" s="261" t="str">
        <f>_xlfn.IFNA(VLOOKUP(B561,BLV!$AJ$66:$AM$93,3,FALSE),"")</f>
        <v/>
      </c>
      <c r="P561" s="261" t="str">
        <f>_xlfn.IFNA(VLOOKUP(B561,'Khr168'!$AP$61:$AS$81,3,FALSE),"")</f>
        <v/>
      </c>
      <c r="Q561" s="261" t="str">
        <f>_xlfn.IFNA(VLOOKUP(B561,ASL!$AM$67:$AP$91,3,FALSE),"")</f>
        <v/>
      </c>
      <c r="R561" s="261" t="str">
        <f>_xlfn.IFNA(VLOOKUP(B561,'99cash'!$AN$60:$AQ$93,3,FALSE),"")</f>
        <v/>
      </c>
      <c r="S561" s="261" t="str">
        <f>_xlfn.IFNA(VLOOKUP(B561,KTL!$AK$71:$AN$103,3,FALSE),"")</f>
        <v/>
      </c>
      <c r="T561" s="261" t="str">
        <f>_xlfn.IFNA(VLOOKUP(B561,SLG!$AK$65:$AN$90,3,FALSE),"")</f>
        <v/>
      </c>
      <c r="U561" s="261" t="str">
        <f>_xlfn.IFNA(VLOOKUP(B561,SST!$AK$68:$AN$100,3,FALSE),"")</f>
        <v/>
      </c>
      <c r="V561" s="261" t="str">
        <f>_xlfn.IFNA(VLOOKUP(B561,'ASY168'!$AN$59:$AQ$84,3,FALSE),"")</f>
        <v/>
      </c>
      <c r="W561" s="262">
        <f>_xlfn.IFNA(VLOOKUP(B561,HO!$AK$76:$AN$107,3,FALSE),"")</f>
        <v>139000</v>
      </c>
      <c r="Y561" s="494"/>
      <c r="Z561" s="494"/>
    </row>
    <row r="562" spans="2:26" s="46" customFormat="1" outlineLevel="2">
      <c r="B562" s="250">
        <v>631111103</v>
      </c>
      <c r="C562" s="68" t="s">
        <v>333</v>
      </c>
      <c r="D562" s="374">
        <f t="shared" si="36"/>
        <v>1116000</v>
      </c>
      <c r="E562" s="377" t="str">
        <f>_xlfn.IFNA(VLOOKUP(B562,MPT!$AL$68:$AO$96,3,FALSE),"")</f>
        <v/>
      </c>
      <c r="F562" s="57" t="str">
        <f>_xlfn.IFNA(VLOOKUP(B562,CHB!$AL$70:$AO$91,3,FALSE),"")</f>
        <v/>
      </c>
      <c r="G562" s="57" t="str">
        <f>_xlfn.IFNA(VLOOKUP(B562,SNK!$AL$70:$AO$96,3,FALSE),"")</f>
        <v/>
      </c>
      <c r="H562" s="57" t="str">
        <f>_xlfn.IFNA(VLOOKUP(B562,STR!$AL$68:$AO$93,3,FALSE),"")</f>
        <v/>
      </c>
      <c r="I562" s="57" t="str">
        <f>_xlfn.IFNA(VLOOKUP(B562,KPC!$AR$73:$AU$103,3,FALSE),"")</f>
        <v/>
      </c>
      <c r="J562" s="57">
        <f>_xlfn.IFNA(VLOOKUP(B562,SNL!$AL$71:$AO$95,3,FALSE),"")</f>
        <v>80000</v>
      </c>
      <c r="K562" s="57" t="str">
        <f>_xlfn.IFNA(VLOOKUP(B562,PTR!$AL$69:$AO$102,3,FALSE),"")</f>
        <v/>
      </c>
      <c r="L562" s="57" t="str">
        <f>_xlfn.IFNA(VLOOKUP(B562,STG!$AL$75:$AO$109,3,FALSE),"")</f>
        <v/>
      </c>
      <c r="M562" s="57" t="str">
        <f>_xlfn.IFNA(VLOOKUP(B562,RTK!$AI$67:$AL$104,3,FALSE),"")</f>
        <v/>
      </c>
      <c r="N562" s="57">
        <f>_xlfn.IFNA(VLOOKUP(B562,BKV!$AJ$69:$AM$114,3,FALSE),"")</f>
        <v>112000</v>
      </c>
      <c r="O562" s="57">
        <f>_xlfn.IFNA(VLOOKUP(B562,BLV!$AJ$66:$AM$93,3,FALSE),"")</f>
        <v>64000</v>
      </c>
      <c r="P562" s="57" t="str">
        <f>_xlfn.IFNA(VLOOKUP(B562,'Khr168'!$AP$61:$AS$81,3,FALSE),"")</f>
        <v/>
      </c>
      <c r="Q562" s="57">
        <f>_xlfn.IFNA(VLOOKUP(B562,ASL!$AM$67:$AP$91,3,FALSE),"")</f>
        <v>180000</v>
      </c>
      <c r="R562" s="57" t="str">
        <f>_xlfn.IFNA(VLOOKUP(B562,'99cash'!$AN$60:$AQ$93,3,FALSE),"")</f>
        <v/>
      </c>
      <c r="S562" s="57">
        <f>_xlfn.IFNA(VLOOKUP(B562,KTL!$AK$71:$AN$103,3,FALSE),"")</f>
        <v>100000</v>
      </c>
      <c r="T562" s="57">
        <f>_xlfn.IFNA(VLOOKUP(B562,SLG!$AK$65:$AN$90,3,FALSE),"")</f>
        <v>200000</v>
      </c>
      <c r="U562" s="57">
        <f>_xlfn.IFNA(VLOOKUP(B562,SST!$AK$68:$AN$100,3,FALSE),"")</f>
        <v>80000</v>
      </c>
      <c r="V562" s="57" t="str">
        <f>_xlfn.IFNA(VLOOKUP(B562,'ASY168'!$AN$59:$AQ$84,3,FALSE),"")</f>
        <v/>
      </c>
      <c r="W562" s="58">
        <f>_xlfn.IFNA(VLOOKUP(B562,HO!$AK$76:$AN$107,3,FALSE),"")</f>
        <v>300000</v>
      </c>
      <c r="Y562" s="494"/>
      <c r="Z562" s="494"/>
    </row>
    <row r="563" spans="2:26" s="46" customFormat="1" ht="27.6" outlineLevel="2">
      <c r="B563" s="250">
        <v>634111101</v>
      </c>
      <c r="C563" s="68" t="s">
        <v>334</v>
      </c>
      <c r="D563" s="374">
        <f t="shared" si="36"/>
        <v>135000</v>
      </c>
      <c r="E563" s="378" t="str">
        <f>_xlfn.IFNA(VLOOKUP(B563,MPT!$AL$68:$AO$96,3,FALSE),"")</f>
        <v/>
      </c>
      <c r="F563" s="261" t="str">
        <f>_xlfn.IFNA(VLOOKUP(B563,CHB!$AL$70:$AO$91,3,FALSE),"")</f>
        <v/>
      </c>
      <c r="G563" s="261" t="str">
        <f>_xlfn.IFNA(VLOOKUP(B563,SNK!$AL$70:$AO$96,3,FALSE),"")</f>
        <v/>
      </c>
      <c r="H563" s="261" t="str">
        <f>_xlfn.IFNA(VLOOKUP(B563,STR!$AL$68:$AO$93,3,FALSE),"")</f>
        <v/>
      </c>
      <c r="I563" s="261" t="str">
        <f>_xlfn.IFNA(VLOOKUP(B563,KPC!$AR$73:$AU$103,3,FALSE),"")</f>
        <v/>
      </c>
      <c r="J563" s="261" t="str">
        <f>_xlfn.IFNA(VLOOKUP(B563,SNL!$AL$71:$AO$95,3,FALSE),"")</f>
        <v/>
      </c>
      <c r="K563" s="261" t="str">
        <f>_xlfn.IFNA(VLOOKUP(B563,PTR!$AL$69:$AO$102,3,FALSE),"")</f>
        <v/>
      </c>
      <c r="L563" s="261" t="str">
        <f>_xlfn.IFNA(VLOOKUP(B563,STG!$AL$75:$AO$109,3,FALSE),"")</f>
        <v/>
      </c>
      <c r="M563" s="261" t="str">
        <f>_xlfn.IFNA(VLOOKUP(B563,RTK!$AI$67:$AL$104,3,FALSE),"")</f>
        <v/>
      </c>
      <c r="N563" s="261" t="str">
        <f>_xlfn.IFNA(VLOOKUP(B563,BKV!$AJ$69:$AM$114,3,FALSE),"")</f>
        <v/>
      </c>
      <c r="O563" s="261" t="str">
        <f>_xlfn.IFNA(VLOOKUP(B563,BLV!$AJ$66:$AM$93,3,FALSE),"")</f>
        <v/>
      </c>
      <c r="P563" s="261" t="str">
        <f>_xlfn.IFNA(VLOOKUP(B563,'Khr168'!$AP$61:$AS$81,3,FALSE),"")</f>
        <v/>
      </c>
      <c r="Q563" s="261" t="str">
        <f>_xlfn.IFNA(VLOOKUP(B563,ASL!$AM$67:$AP$91,3,FALSE),"")</f>
        <v/>
      </c>
      <c r="R563" s="261" t="str">
        <f>_xlfn.IFNA(VLOOKUP(B563,'99cash'!$AN$60:$AQ$93,3,FALSE),"")</f>
        <v/>
      </c>
      <c r="S563" s="261" t="str">
        <f>_xlfn.IFNA(VLOOKUP(B563,KTL!$AK$71:$AN$103,3,FALSE),"")</f>
        <v/>
      </c>
      <c r="T563" s="261" t="str">
        <f>_xlfn.IFNA(VLOOKUP(B563,SLG!$AK$65:$AN$90,3,FALSE),"")</f>
        <v/>
      </c>
      <c r="U563" s="261" t="str">
        <f>_xlfn.IFNA(VLOOKUP(B563,SST!$AK$68:$AN$100,3,FALSE),"")</f>
        <v/>
      </c>
      <c r="V563" s="261">
        <f>_xlfn.IFNA(VLOOKUP(B563,'ASY168'!$AN$59:$AQ$84,3,FALSE),"")</f>
        <v>135000</v>
      </c>
      <c r="W563" s="262" t="str">
        <f>_xlfn.IFNA(VLOOKUP(B563,HO!$AK$76:$AN$107,3,FALSE),"")</f>
        <v/>
      </c>
      <c r="Y563" s="494"/>
      <c r="Z563" s="494"/>
    </row>
    <row r="564" spans="2:26" s="46" customFormat="1" outlineLevel="2">
      <c r="B564" s="250">
        <v>634211102</v>
      </c>
      <c r="C564" s="68" t="s">
        <v>328</v>
      </c>
      <c r="D564" s="374">
        <f t="shared" si="36"/>
        <v>6500</v>
      </c>
      <c r="E564" s="378" t="str">
        <f>_xlfn.IFNA(VLOOKUP(B564,MPT!$AL$68:$AO$96,3,FALSE),"")</f>
        <v/>
      </c>
      <c r="F564" s="261" t="str">
        <f>_xlfn.IFNA(VLOOKUP(B564,CHB!$AL$70:$AO$91,3,FALSE),"")</f>
        <v/>
      </c>
      <c r="G564" s="261" t="str">
        <f>_xlfn.IFNA(VLOOKUP(B564,SNK!$AL$70:$AO$96,3,FALSE),"")</f>
        <v/>
      </c>
      <c r="H564" s="261" t="str">
        <f>_xlfn.IFNA(VLOOKUP(B564,STR!$AL$68:$AO$93,3,FALSE),"")</f>
        <v/>
      </c>
      <c r="I564" s="261" t="str">
        <f>_xlfn.IFNA(VLOOKUP(B564,KPC!$AR$73:$AU$103,3,FALSE),"")</f>
        <v/>
      </c>
      <c r="J564" s="261" t="str">
        <f>_xlfn.IFNA(VLOOKUP(B564,SNL!$AL$71:$AO$95,3,FALSE),"")</f>
        <v/>
      </c>
      <c r="K564" s="261" t="str">
        <f>_xlfn.IFNA(VLOOKUP(B564,PTR!$AL$69:$AO$102,3,FALSE),"")</f>
        <v/>
      </c>
      <c r="L564" s="261">
        <f>_xlfn.IFNA(VLOOKUP(B564,STG!$AL$75:$AO$109,3,FALSE),"")</f>
        <v>6500</v>
      </c>
      <c r="M564" s="261" t="str">
        <f>_xlfn.IFNA(VLOOKUP(B564,RTK!$AI$67:$AL$104,3,FALSE),"")</f>
        <v/>
      </c>
      <c r="N564" s="261" t="str">
        <f>_xlfn.IFNA(VLOOKUP(B564,BKV!$AJ$69:$AM$114,3,FALSE),"")</f>
        <v/>
      </c>
      <c r="O564" s="261" t="str">
        <f>_xlfn.IFNA(VLOOKUP(B564,BLV!$AJ$66:$AM$93,3,FALSE),"")</f>
        <v/>
      </c>
      <c r="P564" s="261" t="str">
        <f>_xlfn.IFNA(VLOOKUP(B564,'Khr168'!$AP$61:$AS$81,3,FALSE),"")</f>
        <v/>
      </c>
      <c r="Q564" s="261" t="str">
        <f>_xlfn.IFNA(VLOOKUP(B564,ASL!$AM$67:$AP$91,3,FALSE),"")</f>
        <v/>
      </c>
      <c r="R564" s="261" t="str">
        <f>_xlfn.IFNA(VLOOKUP(B564,'99cash'!$AN$60:$AQ$93,3,FALSE),"")</f>
        <v/>
      </c>
      <c r="S564" s="261" t="str">
        <f>_xlfn.IFNA(VLOOKUP(B564,KTL!$AK$71:$AN$103,3,FALSE),"")</f>
        <v/>
      </c>
      <c r="T564" s="261" t="str">
        <f>_xlfn.IFNA(VLOOKUP(B564,SLG!$AK$65:$AN$90,3,FALSE),"")</f>
        <v/>
      </c>
      <c r="U564" s="261" t="str">
        <f>_xlfn.IFNA(VLOOKUP(B564,SST!$AK$68:$AN$100,3,FALSE),"")</f>
        <v/>
      </c>
      <c r="V564" s="261" t="str">
        <f>_xlfn.IFNA(VLOOKUP(B564,'ASY168'!$AN$59:$AQ$84,3,FALSE),"")</f>
        <v/>
      </c>
      <c r="W564" s="262" t="str">
        <f>_xlfn.IFNA(VLOOKUP(B564,HO!$AK$76:$AN$107,3,FALSE),"")</f>
        <v/>
      </c>
      <c r="Y564" s="494"/>
      <c r="Z564" s="494"/>
    </row>
    <row r="565" spans="2:26" s="46" customFormat="1" outlineLevel="2">
      <c r="B565" s="250">
        <v>633111103</v>
      </c>
      <c r="C565" s="68" t="s">
        <v>327</v>
      </c>
      <c r="D565" s="374">
        <f t="shared" si="36"/>
        <v>6000</v>
      </c>
      <c r="E565" s="378" t="str">
        <f>_xlfn.IFNA(VLOOKUP(B565,MPT!$AL$68:$AO$96,3,FALSE),"")</f>
        <v/>
      </c>
      <c r="F565" s="261" t="str">
        <f>_xlfn.IFNA(VLOOKUP(B565,CHB!$AL$70:$AO$91,3,FALSE),"")</f>
        <v/>
      </c>
      <c r="G565" s="261" t="str">
        <f>_xlfn.IFNA(VLOOKUP(B565,SNK!$AL$70:$AO$96,3,FALSE),"")</f>
        <v/>
      </c>
      <c r="H565" s="261" t="str">
        <f>_xlfn.IFNA(VLOOKUP(B565,STR!$AL$68:$AO$93,3,FALSE),"")</f>
        <v/>
      </c>
      <c r="I565" s="261" t="str">
        <f>_xlfn.IFNA(VLOOKUP(B565,KPC!$AR$73:$AU$103,3,FALSE),"")</f>
        <v/>
      </c>
      <c r="J565" s="261" t="str">
        <f>_xlfn.IFNA(VLOOKUP(B565,SNL!$AL$71:$AO$95,3,FALSE),"")</f>
        <v/>
      </c>
      <c r="K565" s="261" t="str">
        <f>_xlfn.IFNA(VLOOKUP(B565,PTR!$AL$69:$AO$102,3,FALSE),"")</f>
        <v/>
      </c>
      <c r="L565" s="261">
        <f>_xlfn.IFNA(VLOOKUP(B565,STG!$AL$75:$AO$109,3,FALSE),"")</f>
        <v>6000</v>
      </c>
      <c r="M565" s="261" t="str">
        <f>_xlfn.IFNA(VLOOKUP(B565,RTK!$AI$67:$AL$104,3,FALSE),"")</f>
        <v/>
      </c>
      <c r="N565" s="261" t="str">
        <f>_xlfn.IFNA(VLOOKUP(B565,BKV!$AJ$69:$AM$114,3,FALSE),"")</f>
        <v/>
      </c>
      <c r="O565" s="261" t="str">
        <f>_xlfn.IFNA(VLOOKUP(B565,BLV!$AJ$66:$AM$93,3,FALSE),"")</f>
        <v/>
      </c>
      <c r="P565" s="261" t="str">
        <f>_xlfn.IFNA(VLOOKUP(B565,'Khr168'!$AP$61:$AS$81,3,FALSE),"")</f>
        <v/>
      </c>
      <c r="Q565" s="261" t="str">
        <f>_xlfn.IFNA(VLOOKUP(B565,ASL!$AM$67:$AP$91,3,FALSE),"")</f>
        <v/>
      </c>
      <c r="R565" s="261" t="str">
        <f>_xlfn.IFNA(VLOOKUP(B565,'99cash'!$AN$60:$AQ$93,3,FALSE),"")</f>
        <v/>
      </c>
      <c r="S565" s="261" t="str">
        <f>_xlfn.IFNA(VLOOKUP(B565,KTL!$AK$71:$AN$103,3,FALSE),"")</f>
        <v/>
      </c>
      <c r="T565" s="261" t="str">
        <f>_xlfn.IFNA(VLOOKUP(B565,SLG!$AK$65:$AN$90,3,FALSE),"")</f>
        <v/>
      </c>
      <c r="U565" s="261" t="str">
        <f>_xlfn.IFNA(VLOOKUP(B565,SST!$AK$68:$AN$100,3,FALSE),"")</f>
        <v/>
      </c>
      <c r="V565" s="261" t="str">
        <f>_xlfn.IFNA(VLOOKUP(B565,'ASY168'!$AN$59:$AQ$84,3,FALSE),"")</f>
        <v/>
      </c>
      <c r="W565" s="262" t="str">
        <f>_xlfn.IFNA(VLOOKUP(B565,HO!$AK$76:$AN$107,3,FALSE),"")</f>
        <v/>
      </c>
      <c r="Y565" s="494"/>
      <c r="Z565" s="494"/>
    </row>
    <row r="566" spans="2:26" s="46" customFormat="1" outlineLevel="2">
      <c r="B566" s="250"/>
      <c r="C566" s="68"/>
      <c r="D566" s="374">
        <f t="shared" si="36"/>
        <v>0</v>
      </c>
      <c r="E566" s="378" t="str">
        <f>_xlfn.IFNA(VLOOKUP(B566,MPT!$AL$68:$AO$96,3,FALSE),"")</f>
        <v/>
      </c>
      <c r="F566" s="261" t="str">
        <f>_xlfn.IFNA(VLOOKUP(B566,CHB!$AL$70:$AO$91,3,FALSE),"")</f>
        <v/>
      </c>
      <c r="G566" s="261" t="str">
        <f>_xlfn.IFNA(VLOOKUP(B566,SNK!$AL$70:$AO$96,3,FALSE),"")</f>
        <v/>
      </c>
      <c r="H566" s="261" t="str">
        <f>_xlfn.IFNA(VLOOKUP(B566,STR!$AL$68:$AO$93,3,FALSE),"")</f>
        <v/>
      </c>
      <c r="I566" s="261" t="str">
        <f>_xlfn.IFNA(VLOOKUP(B566,KPC!$AR$73:$AU$103,3,FALSE),"")</f>
        <v/>
      </c>
      <c r="J566" s="261" t="str">
        <f>_xlfn.IFNA(VLOOKUP(B566,SNL!$AL$71:$AO$95,3,FALSE),"")</f>
        <v/>
      </c>
      <c r="K566" s="261" t="str">
        <f>_xlfn.IFNA(VLOOKUP(B566,PTR!$AL$69:$AO$102,3,FALSE),"")</f>
        <v/>
      </c>
      <c r="L566" s="261" t="str">
        <f>_xlfn.IFNA(VLOOKUP(B566,STG!$AL$75:$AO$109,3,FALSE),"")</f>
        <v/>
      </c>
      <c r="M566" s="261" t="str">
        <f>_xlfn.IFNA(VLOOKUP(B566,RTK!$AI$67:$AL$104,3,FALSE),"")</f>
        <v/>
      </c>
      <c r="N566" s="261" t="str">
        <f>_xlfn.IFNA(VLOOKUP(B566,BKV!$AJ$69:$AM$114,3,FALSE),"")</f>
        <v/>
      </c>
      <c r="O566" s="261" t="str">
        <f>_xlfn.IFNA(VLOOKUP(B566,BLV!$AJ$66:$AM$93,3,FALSE),"")</f>
        <v/>
      </c>
      <c r="P566" s="261" t="str">
        <f>_xlfn.IFNA(VLOOKUP(B566,'Khr168'!$AP$61:$AS$81,3,FALSE),"")</f>
        <v/>
      </c>
      <c r="Q566" s="261" t="str">
        <f>_xlfn.IFNA(VLOOKUP(B566,ASL!$AM$67:$AP$91,3,FALSE),"")</f>
        <v/>
      </c>
      <c r="R566" s="261" t="str">
        <f>_xlfn.IFNA(VLOOKUP(B566,'99cash'!$AN$60:$AQ$93,3,FALSE),"")</f>
        <v/>
      </c>
      <c r="S566" s="261" t="str">
        <f>_xlfn.IFNA(VLOOKUP(B566,KTL!$AK$71:$AN$103,3,FALSE),"")</f>
        <v/>
      </c>
      <c r="T566" s="261" t="str">
        <f>_xlfn.IFNA(VLOOKUP(B566,SLG!$AK$65:$AN$90,3,FALSE),"")</f>
        <v/>
      </c>
      <c r="U566" s="261" t="str">
        <f>_xlfn.IFNA(VLOOKUP(B566,SST!$AK$68:$AN$100,3,FALSE),"")</f>
        <v/>
      </c>
      <c r="V566" s="261" t="str">
        <f>_xlfn.IFNA(VLOOKUP(B566,'ASY168'!$AN$59:$AQ$84,3,FALSE),"")</f>
        <v/>
      </c>
      <c r="W566" s="262" t="str">
        <f>_xlfn.IFNA(VLOOKUP(B566,HO!$AK$76:$AN$107,3,FALSE),"")</f>
        <v/>
      </c>
      <c r="Y566" s="494"/>
      <c r="Z566" s="494"/>
    </row>
    <row r="567" spans="2:26" s="46" customFormat="1" ht="14.4" outlineLevel="2" thickBot="1">
      <c r="B567" s="250"/>
      <c r="C567" s="68"/>
      <c r="D567" s="374">
        <f t="shared" si="36"/>
        <v>0</v>
      </c>
      <c r="E567" s="378" t="str">
        <f>_xlfn.IFNA(VLOOKUP(B567,MPT!$AL$68:$AO$96,3,FALSE),"")</f>
        <v/>
      </c>
      <c r="F567" s="261" t="str">
        <f>_xlfn.IFNA(VLOOKUP(B567,CHB!$AL$70:$AO$91,3,FALSE),"")</f>
        <v/>
      </c>
      <c r="G567" s="261" t="str">
        <f>_xlfn.IFNA(VLOOKUP(B567,SNK!$AL$70:$AO$96,3,FALSE),"")</f>
        <v/>
      </c>
      <c r="H567" s="261" t="str">
        <f>_xlfn.IFNA(VLOOKUP(B567,STR!$AL$68:$AO$93,3,FALSE),"")</f>
        <v/>
      </c>
      <c r="I567" s="261" t="str">
        <f>_xlfn.IFNA(VLOOKUP(B567,KPC!$AR$73:$AU$103,3,FALSE),"")</f>
        <v/>
      </c>
      <c r="J567" s="261" t="str">
        <f>_xlfn.IFNA(VLOOKUP(B567,SNL!$AL$71:$AO$95,3,FALSE),"")</f>
        <v/>
      </c>
      <c r="K567" s="261" t="str">
        <f>_xlfn.IFNA(VLOOKUP(B567,PTR!$AL$69:$AO$102,3,FALSE),"")</f>
        <v/>
      </c>
      <c r="L567" s="261" t="str">
        <f>_xlfn.IFNA(VLOOKUP(B567,STG!$AL$75:$AO$109,3,FALSE),"")</f>
        <v/>
      </c>
      <c r="M567" s="261" t="str">
        <f>_xlfn.IFNA(VLOOKUP(B567,RTK!$AI$67:$AL$104,3,FALSE),"")</f>
        <v/>
      </c>
      <c r="N567" s="261" t="str">
        <f>_xlfn.IFNA(VLOOKUP(B567,BKV!$AJ$69:$AM$114,3,FALSE),"")</f>
        <v/>
      </c>
      <c r="O567" s="261" t="str">
        <f>_xlfn.IFNA(VLOOKUP(B567,BLV!$AJ$66:$AM$93,3,FALSE),"")</f>
        <v/>
      </c>
      <c r="P567" s="261" t="str">
        <f>_xlfn.IFNA(VLOOKUP(B567,'Khr168'!$AP$61:$AS$81,3,FALSE),"")</f>
        <v/>
      </c>
      <c r="Q567" s="261" t="str">
        <f>_xlfn.IFNA(VLOOKUP(B567,ASL!$AM$67:$AP$91,3,FALSE),"")</f>
        <v/>
      </c>
      <c r="R567" s="261" t="str">
        <f>_xlfn.IFNA(VLOOKUP(B567,'99cash'!$AN$60:$AQ$93,3,FALSE),"")</f>
        <v/>
      </c>
      <c r="S567" s="261" t="str">
        <f>_xlfn.IFNA(VLOOKUP(B567,KTL!$AK$71:$AN$103,3,FALSE),"")</f>
        <v/>
      </c>
      <c r="T567" s="261" t="str">
        <f>_xlfn.IFNA(VLOOKUP(B567,SLG!$AK$65:$AN$90,3,FALSE),"")</f>
        <v/>
      </c>
      <c r="U567" s="261" t="str">
        <f>_xlfn.IFNA(VLOOKUP(B567,SST!$AK$68:$AN$100,3,FALSE),"")</f>
        <v/>
      </c>
      <c r="V567" s="261" t="str">
        <f>_xlfn.IFNA(VLOOKUP(B567,'ASY168'!$AN$59:$AQ$84,3,FALSE),"")</f>
        <v/>
      </c>
      <c r="W567" s="262" t="str">
        <f>_xlfn.IFNA(VLOOKUP(B567,HO!$AK$76:$AN$107,3,FALSE),"")</f>
        <v/>
      </c>
      <c r="Y567" s="494"/>
      <c r="Z567" s="494"/>
    </row>
    <row r="568" spans="2:26" s="46" customFormat="1" ht="14.4" thickBot="1">
      <c r="B568" s="547" t="s">
        <v>114</v>
      </c>
      <c r="C568" s="548"/>
      <c r="D568" s="298">
        <f>SUM(D505:D564)</f>
        <v>330259459</v>
      </c>
      <c r="E568" s="298">
        <f>SUM(E505:E567)</f>
        <v>8069500</v>
      </c>
      <c r="F568" s="298">
        <f t="shared" ref="F568:W568" si="37">SUM(F505:F567)</f>
        <v>11541798</v>
      </c>
      <c r="G568" s="298">
        <f t="shared" si="37"/>
        <v>17674544</v>
      </c>
      <c r="H568" s="298">
        <f t="shared" si="37"/>
        <v>19363500</v>
      </c>
      <c r="I568" s="298">
        <f t="shared" si="37"/>
        <v>18482038</v>
      </c>
      <c r="J568" s="298">
        <f t="shared" si="37"/>
        <v>24019700</v>
      </c>
      <c r="K568" s="298">
        <f t="shared" si="37"/>
        <v>19421700</v>
      </c>
      <c r="L568" s="298">
        <f t="shared" si="37"/>
        <v>25528500</v>
      </c>
      <c r="M568" s="298">
        <f t="shared" si="37"/>
        <v>17484579</v>
      </c>
      <c r="N568" s="298">
        <f t="shared" si="37"/>
        <v>22380350</v>
      </c>
      <c r="O568" s="298">
        <f t="shared" si="37"/>
        <v>16874012</v>
      </c>
      <c r="P568" s="298">
        <f t="shared" si="37"/>
        <v>7472054</v>
      </c>
      <c r="Q568" s="298">
        <f t="shared" si="37"/>
        <v>17333241</v>
      </c>
      <c r="R568" s="298">
        <f t="shared" si="37"/>
        <v>6677204</v>
      </c>
      <c r="S568" s="298">
        <f t="shared" si="37"/>
        <v>20322097</v>
      </c>
      <c r="T568" s="298">
        <f t="shared" si="37"/>
        <v>13005127</v>
      </c>
      <c r="U568" s="298">
        <f t="shared" si="37"/>
        <v>22021677</v>
      </c>
      <c r="V568" s="298">
        <f t="shared" si="37"/>
        <v>33442285</v>
      </c>
      <c r="W568" s="298">
        <f t="shared" si="37"/>
        <v>9151553</v>
      </c>
      <c r="Y568" s="242"/>
    </row>
    <row r="569" spans="2:26" s="60" customFormat="1" ht="14.4" thickBot="1">
      <c r="B569" s="549" t="s">
        <v>310</v>
      </c>
      <c r="C569" s="550"/>
      <c r="D569" s="302">
        <f t="shared" ref="D569:W569" si="38">D504-D568</f>
        <v>212902141</v>
      </c>
      <c r="E569" s="303">
        <f t="shared" si="38"/>
        <v>60200</v>
      </c>
      <c r="F569" s="303">
        <f t="shared" si="38"/>
        <v>-1175598</v>
      </c>
      <c r="G569" s="303">
        <f t="shared" si="38"/>
        <v>6551656</v>
      </c>
      <c r="H569" s="303">
        <f t="shared" si="38"/>
        <v>15369800</v>
      </c>
      <c r="I569" s="303">
        <f t="shared" si="38"/>
        <v>12454562</v>
      </c>
      <c r="J569" s="303">
        <f t="shared" si="38"/>
        <v>17240900</v>
      </c>
      <c r="K569" s="303">
        <f t="shared" si="38"/>
        <v>17226100</v>
      </c>
      <c r="L569" s="303">
        <f t="shared" si="38"/>
        <v>28437500</v>
      </c>
      <c r="M569" s="303">
        <f t="shared" si="38"/>
        <v>13389021</v>
      </c>
      <c r="N569" s="303">
        <f t="shared" si="38"/>
        <v>22714250</v>
      </c>
      <c r="O569" s="303">
        <f t="shared" si="38"/>
        <v>20700688</v>
      </c>
      <c r="P569" s="303">
        <f t="shared" si="38"/>
        <v>10013146</v>
      </c>
      <c r="Q569" s="303">
        <f t="shared" si="38"/>
        <v>21573659</v>
      </c>
      <c r="R569" s="303">
        <f t="shared" si="38"/>
        <v>2458896</v>
      </c>
      <c r="S569" s="303">
        <f t="shared" si="38"/>
        <v>3822603</v>
      </c>
      <c r="T569" s="303">
        <f t="shared" si="38"/>
        <v>3623873</v>
      </c>
      <c r="U569" s="303">
        <f t="shared" si="38"/>
        <v>22883123</v>
      </c>
      <c r="V569" s="303">
        <f t="shared" si="38"/>
        <v>-4448285</v>
      </c>
      <c r="W569" s="304">
        <f t="shared" si="38"/>
        <v>47</v>
      </c>
    </row>
    <row r="570" spans="2:26" s="60" customFormat="1" ht="14.4" thickBot="1">
      <c r="B570" s="551" t="s">
        <v>311</v>
      </c>
      <c r="C570" s="552"/>
      <c r="D570" s="302">
        <f>SUM(E570:W570)</f>
        <v>317154109</v>
      </c>
      <c r="E570" s="300">
        <f>MPT!AO96</f>
        <v>-24135650</v>
      </c>
      <c r="F570" s="300">
        <f>CHB!AO89</f>
        <v>-20311907</v>
      </c>
      <c r="G570" s="300">
        <f>SNK!AO96</f>
        <v>12705589</v>
      </c>
      <c r="H570" s="300">
        <f>STR!AO93</f>
        <v>26812846</v>
      </c>
      <c r="I570" s="300">
        <f>KPC!AU100</f>
        <v>21975017</v>
      </c>
      <c r="J570" s="300">
        <f>SNL!AO95</f>
        <v>42724300</v>
      </c>
      <c r="K570" s="300">
        <f>PTR!AO100</f>
        <v>55252442</v>
      </c>
      <c r="L570" s="300">
        <f>STG!AO109</f>
        <v>23810851</v>
      </c>
      <c r="M570" s="300">
        <f>RTK!AL94</f>
        <v>7093546</v>
      </c>
      <c r="N570" s="300">
        <f>BKV!AM104</f>
        <v>46039250</v>
      </c>
      <c r="O570" s="300">
        <f>BLV!AM93</f>
        <v>57920913</v>
      </c>
      <c r="P570" s="300">
        <f>'Khr168'!AS80</f>
        <v>20735450</v>
      </c>
      <c r="Q570" s="300">
        <f>ASL!AP90</f>
        <v>19856707</v>
      </c>
      <c r="R570" s="300">
        <f>'99cash'!AQ82</f>
        <v>283704</v>
      </c>
      <c r="S570" s="300">
        <f>KTL!AN101</f>
        <v>-4155837</v>
      </c>
      <c r="T570" s="300">
        <f>SLG!AN89</f>
        <v>-10171584</v>
      </c>
      <c r="U570" s="300">
        <f>SST!AN100</f>
        <v>62308159</v>
      </c>
      <c r="V570" s="300">
        <f>'ASY168'!AQ82</f>
        <v>-25219330</v>
      </c>
      <c r="W570" s="301">
        <f>HO!AN105</f>
        <v>3629643</v>
      </c>
    </row>
    <row r="571" spans="2:26">
      <c r="B571" s="44"/>
      <c r="C571" s="45"/>
      <c r="D571" s="45" t="s">
        <v>308</v>
      </c>
      <c r="E571" s="43">
        <f>E504-MPT!AN75</f>
        <v>0</v>
      </c>
      <c r="F571" s="135">
        <f>F504-CHB!AN77</f>
        <v>0</v>
      </c>
      <c r="G571" s="136">
        <f>G504-SNK!AN76</f>
        <v>0</v>
      </c>
      <c r="H571" s="135">
        <f>H504-STR!AN72</f>
        <v>0</v>
      </c>
      <c r="I571" s="135">
        <f>I504-KPC!AT81</f>
        <v>0</v>
      </c>
      <c r="J571" s="136">
        <f>J504-SNL!AN78</f>
        <v>0</v>
      </c>
      <c r="K571" s="136">
        <f>K504-PTR!AN78</f>
        <v>0</v>
      </c>
      <c r="L571" s="136">
        <f>L504-STG!AN83</f>
        <v>0</v>
      </c>
      <c r="M571" s="136">
        <f>M504-RTK!AK72</f>
        <v>0</v>
      </c>
      <c r="N571" s="136">
        <f>N504-BKV!AL77</f>
        <v>0</v>
      </c>
      <c r="O571" s="136">
        <f>O504-BLV!AL72</f>
        <v>0</v>
      </c>
      <c r="P571" s="136">
        <f>P504-'Khr168'!AR67</f>
        <v>0</v>
      </c>
      <c r="Q571" s="136">
        <f>Q504-ASL!AO72</f>
        <v>0</v>
      </c>
      <c r="R571" s="136">
        <f>R504-'99cash'!AP65</f>
        <v>0</v>
      </c>
      <c r="S571" s="136">
        <f>S504-KTL!AM79</f>
        <v>0</v>
      </c>
      <c r="T571" s="135">
        <f>T504-SLG!AM71</f>
        <v>0</v>
      </c>
      <c r="U571" s="136">
        <f>U504-SST!AM75</f>
        <v>0</v>
      </c>
      <c r="V571" s="136">
        <f>V504-'ASY168'!AP62</f>
        <v>0</v>
      </c>
      <c r="W571" s="136">
        <f>W504-HO!AM81</f>
        <v>0</v>
      </c>
    </row>
    <row r="572" spans="2:26" ht="14.4" thickBot="1">
      <c r="D572" s="42" t="s">
        <v>309</v>
      </c>
      <c r="E572" s="43">
        <f>E568-MPT!AN95</f>
        <v>0</v>
      </c>
      <c r="F572" s="136">
        <f>F568-CHB!AN88</f>
        <v>-1</v>
      </c>
      <c r="G572" s="136">
        <f>G568-SNK!AN95</f>
        <v>0</v>
      </c>
      <c r="H572" s="136">
        <f>H568-STR!AN92</f>
        <v>0</v>
      </c>
      <c r="I572" s="136">
        <f>I568-KPC!AT99</f>
        <v>0</v>
      </c>
      <c r="J572" s="136">
        <f>J568-SNL!AN94</f>
        <v>0</v>
      </c>
      <c r="K572" s="136">
        <f>K568-PTR!AN99</f>
        <v>0</v>
      </c>
      <c r="L572" s="136">
        <f>L568-STG!AN108</f>
        <v>0</v>
      </c>
      <c r="M572" s="136">
        <f>M568-RTK!AK93</f>
        <v>0</v>
      </c>
      <c r="N572" s="136">
        <f>N568-BKV!AL103</f>
        <v>0</v>
      </c>
      <c r="O572" s="136">
        <f>O568-BLV!AL92</f>
        <v>-1</v>
      </c>
      <c r="P572" s="136">
        <f>P568-'Khr168'!AR79</f>
        <v>0</v>
      </c>
      <c r="Q572" s="136">
        <f>Q568-ASL!AO89</f>
        <v>-1</v>
      </c>
      <c r="R572" s="136">
        <f>R568-'99cash'!AP81</f>
        <v>0</v>
      </c>
      <c r="S572" s="136">
        <f>S568-KTL!AM100</f>
        <v>0</v>
      </c>
      <c r="T572" s="136">
        <f>T568-SLG!AM88</f>
        <v>1</v>
      </c>
      <c r="U572" s="136">
        <f>U568-SST!AM99</f>
        <v>0</v>
      </c>
      <c r="V572" s="136">
        <f>V568-'ASY168'!AP81</f>
        <v>0</v>
      </c>
      <c r="W572" s="136">
        <f>W568-HO!AM104</f>
        <v>0</v>
      </c>
    </row>
    <row r="573" spans="2:26" ht="14.4" thickBot="1">
      <c r="D573" s="42" t="s">
        <v>115</v>
      </c>
      <c r="E573" s="43">
        <f>E569-MPT!AD291</f>
        <v>60200</v>
      </c>
      <c r="F573" s="303">
        <f>F569-CHB!AC287</f>
        <v>-1175598</v>
      </c>
      <c r="G573" s="135">
        <f>G569-SNK!AC298</f>
        <v>6551656</v>
      </c>
      <c r="H573" s="143">
        <f>H569-STR!AB292</f>
        <v>15369800</v>
      </c>
      <c r="I573" s="143">
        <f>I569-KPC!AG295</f>
        <v>12454562</v>
      </c>
      <c r="J573" s="143">
        <f>J569-SNL!AC293</f>
        <v>17240900</v>
      </c>
      <c r="K573" s="143">
        <f>K569-PTR!AC296</f>
        <v>17226100</v>
      </c>
      <c r="L573" s="143">
        <f>L569-STG!AC300</f>
        <v>28437500</v>
      </c>
      <c r="M573" s="143">
        <f>M569-RTK!AA269</f>
        <v>13389021</v>
      </c>
      <c r="N573" s="143">
        <f>N569-BKV!AA296</f>
        <v>22714250</v>
      </c>
      <c r="O573" s="143">
        <f>O569-BLV!AA289</f>
        <v>20700688</v>
      </c>
      <c r="P573" s="135">
        <f>P569-'Khr168'!AB277</f>
        <v>10013146</v>
      </c>
      <c r="Q573" s="143">
        <f>Q569-ASL!AD287</f>
        <v>21573659</v>
      </c>
      <c r="R573" s="143">
        <f>R569-'99cash'!AE272</f>
        <v>2458896</v>
      </c>
      <c r="S573" s="143">
        <f>S569-KTL!AB295</f>
        <v>3822603</v>
      </c>
      <c r="T573" s="143">
        <f>T569-SLG!AB286</f>
        <v>3623873</v>
      </c>
      <c r="U573" s="143">
        <f>U569-SST!AB295</f>
        <v>22883123</v>
      </c>
      <c r="V573" s="143">
        <f>V569-'ASY168'!AD271</f>
        <v>-4448285</v>
      </c>
      <c r="W573" s="143">
        <f>W569-HO!AB295</f>
        <v>47</v>
      </c>
    </row>
    <row r="574" spans="2:26">
      <c r="D574" s="143"/>
    </row>
    <row r="576" spans="2:26" ht="21.6">
      <c r="E576" s="542"/>
      <c r="G576" s="543"/>
      <c r="H576" s="543"/>
      <c r="N576" s="543"/>
      <c r="O576" s="543"/>
      <c r="P576" s="542"/>
      <c r="Q576" s="543"/>
      <c r="R576" s="543"/>
      <c r="S576" s="542"/>
      <c r="T576" s="543"/>
      <c r="U576" s="543"/>
      <c r="V576" s="415"/>
    </row>
    <row r="577" spans="2:22" ht="21.6">
      <c r="E577" s="542"/>
      <c r="G577" s="543"/>
      <c r="H577" s="543"/>
      <c r="N577" s="543"/>
      <c r="O577" s="543"/>
      <c r="P577" s="542"/>
      <c r="Q577" s="543"/>
      <c r="R577" s="543"/>
      <c r="S577" s="542"/>
      <c r="T577" s="543"/>
      <c r="U577" s="543"/>
      <c r="V577" s="415"/>
    </row>
    <row r="578" spans="2:22" ht="22.2" thickBot="1">
      <c r="V578" s="415" t="s">
        <v>357</v>
      </c>
    </row>
    <row r="579" spans="2:22" ht="14.4" thickBot="1">
      <c r="B579" s="47" t="s">
        <v>96</v>
      </c>
      <c r="C579" s="48" t="s">
        <v>97</v>
      </c>
      <c r="D579" s="219" t="s">
        <v>205</v>
      </c>
      <c r="E579" s="51" t="s">
        <v>184</v>
      </c>
      <c r="F579" s="52" t="s">
        <v>185</v>
      </c>
      <c r="G579" s="52" t="s">
        <v>186</v>
      </c>
      <c r="H579" s="52" t="s">
        <v>187</v>
      </c>
      <c r="I579" s="52" t="s">
        <v>188</v>
      </c>
      <c r="J579" s="52" t="s">
        <v>189</v>
      </c>
      <c r="K579" s="52" t="s">
        <v>190</v>
      </c>
      <c r="L579" s="52" t="s">
        <v>191</v>
      </c>
      <c r="M579" s="52" t="s">
        <v>272</v>
      </c>
      <c r="N579" s="52" t="s">
        <v>192</v>
      </c>
      <c r="O579" s="52" t="s">
        <v>193</v>
      </c>
      <c r="P579" s="52" t="s">
        <v>194</v>
      </c>
      <c r="Q579" s="52" t="s">
        <v>195</v>
      </c>
      <c r="R579" s="52" t="s">
        <v>196</v>
      </c>
      <c r="S579" s="52" t="s">
        <v>197</v>
      </c>
      <c r="T579" s="52" t="s">
        <v>198</v>
      </c>
      <c r="U579" s="52" t="s">
        <v>199</v>
      </c>
      <c r="V579" s="52" t="s">
        <v>200</v>
      </c>
    </row>
    <row r="580" spans="2:22" ht="21.6">
      <c r="B580" s="496">
        <v>633311101</v>
      </c>
      <c r="C580" s="497" t="s">
        <v>123</v>
      </c>
      <c r="D580" s="498">
        <f>SUM(E580:V580)</f>
        <v>840500</v>
      </c>
      <c r="E580" s="498">
        <v>20700</v>
      </c>
      <c r="F580" s="498" t="s">
        <v>354</v>
      </c>
      <c r="G580" s="498">
        <v>49400</v>
      </c>
      <c r="H580" s="498">
        <v>78700</v>
      </c>
      <c r="I580" s="498" t="s">
        <v>354</v>
      </c>
      <c r="J580" s="498" t="s">
        <v>354</v>
      </c>
      <c r="K580" s="498">
        <v>60400</v>
      </c>
      <c r="L580" s="498">
        <v>36000</v>
      </c>
      <c r="M580" s="498">
        <v>43000</v>
      </c>
      <c r="N580" s="498">
        <v>57300</v>
      </c>
      <c r="O580" s="498">
        <v>37200</v>
      </c>
      <c r="P580" s="498">
        <v>33000</v>
      </c>
      <c r="Q580" s="498">
        <v>81700</v>
      </c>
      <c r="R580" s="498">
        <v>92400</v>
      </c>
      <c r="S580" s="498">
        <v>10000</v>
      </c>
      <c r="T580" s="498">
        <v>36000</v>
      </c>
      <c r="U580" s="498">
        <v>46300</v>
      </c>
      <c r="V580" s="501">
        <v>158400</v>
      </c>
    </row>
    <row r="581" spans="2:22" ht="22.2" thickBot="1">
      <c r="B581" s="499">
        <v>633311102</v>
      </c>
      <c r="C581" s="256" t="s">
        <v>125</v>
      </c>
      <c r="D581" s="500">
        <f>SUM(E581:V581)</f>
        <v>225750</v>
      </c>
      <c r="E581" s="500">
        <v>2900</v>
      </c>
      <c r="F581" s="500" t="s">
        <v>354</v>
      </c>
      <c r="G581" s="500">
        <v>29800</v>
      </c>
      <c r="H581" s="500">
        <v>39900</v>
      </c>
      <c r="I581" s="500"/>
      <c r="J581" s="500" t="s">
        <v>354</v>
      </c>
      <c r="K581" s="500" t="s">
        <v>354</v>
      </c>
      <c r="L581" s="500">
        <v>10000</v>
      </c>
      <c r="M581" s="500">
        <v>2000</v>
      </c>
      <c r="N581" s="500">
        <v>12000</v>
      </c>
      <c r="O581" s="500" t="s">
        <v>354</v>
      </c>
      <c r="P581" s="500">
        <v>9900</v>
      </c>
      <c r="Q581" s="500" t="s">
        <v>354</v>
      </c>
      <c r="R581" s="500">
        <v>66000</v>
      </c>
      <c r="S581" s="500">
        <v>5400</v>
      </c>
      <c r="T581" s="500">
        <v>11000</v>
      </c>
      <c r="U581" s="500">
        <v>14800</v>
      </c>
      <c r="V581" s="502">
        <v>22050</v>
      </c>
    </row>
    <row r="582" spans="2:22" ht="51" customHeight="1">
      <c r="B582" s="42"/>
      <c r="E582" s="544" t="s">
        <v>358</v>
      </c>
      <c r="G582" s="543" t="s">
        <v>360</v>
      </c>
      <c r="H582" s="543" t="s">
        <v>361</v>
      </c>
      <c r="K582" s="543" t="s">
        <v>362</v>
      </c>
      <c r="L582" s="543" t="s">
        <v>363</v>
      </c>
      <c r="M582" s="543" t="s">
        <v>363</v>
      </c>
      <c r="N582" s="543" t="s">
        <v>361</v>
      </c>
      <c r="O582" s="543" t="s">
        <v>360</v>
      </c>
      <c r="P582" s="544" t="s">
        <v>358</v>
      </c>
      <c r="Q582" s="543" t="s">
        <v>364</v>
      </c>
      <c r="R582" s="543" t="s">
        <v>365</v>
      </c>
      <c r="S582" s="544" t="s">
        <v>358</v>
      </c>
      <c r="T582" s="543" t="s">
        <v>366</v>
      </c>
      <c r="U582" s="543" t="s">
        <v>364</v>
      </c>
      <c r="V582" s="415" t="s">
        <v>355</v>
      </c>
    </row>
    <row r="583" spans="2:22" ht="21.6">
      <c r="E583" s="544"/>
      <c r="G583" s="543"/>
      <c r="H583" s="543"/>
      <c r="K583" s="543"/>
      <c r="L583" s="543"/>
      <c r="M583" s="543"/>
      <c r="N583" s="543"/>
      <c r="O583" s="543"/>
      <c r="P583" s="544"/>
      <c r="Q583" s="543"/>
      <c r="R583" s="543"/>
      <c r="S583" s="544"/>
      <c r="T583" s="543"/>
      <c r="U583" s="543"/>
      <c r="V583" s="415" t="s">
        <v>356</v>
      </c>
    </row>
    <row r="584" spans="2:22" ht="21.6">
      <c r="V584" s="415" t="s">
        <v>367</v>
      </c>
    </row>
    <row r="585" spans="2:22" ht="21.6">
      <c r="V585" s="415" t="s">
        <v>359</v>
      </c>
    </row>
  </sheetData>
  <sortState xmlns:xlrd2="http://schemas.microsoft.com/office/spreadsheetml/2017/richdata2" ref="B163:W211">
    <sortCondition ref="C163:C211"/>
  </sortState>
  <mergeCells count="49">
    <mergeCell ref="B226:C226"/>
    <mergeCell ref="B281:C281"/>
    <mergeCell ref="B282:C282"/>
    <mergeCell ref="B18:C18"/>
    <mergeCell ref="B57:C57"/>
    <mergeCell ref="B58:C58"/>
    <mergeCell ref="B201:C201"/>
    <mergeCell ref="B81:C81"/>
    <mergeCell ref="B125:C125"/>
    <mergeCell ref="B126:C126"/>
    <mergeCell ref="B150:C150"/>
    <mergeCell ref="B200:C200"/>
    <mergeCell ref="L582:L583"/>
    <mergeCell ref="K582:K583"/>
    <mergeCell ref="B413:C413"/>
    <mergeCell ref="B474:C474"/>
    <mergeCell ref="B309:C309"/>
    <mergeCell ref="B367:C367"/>
    <mergeCell ref="B368:C368"/>
    <mergeCell ref="B369:C369"/>
    <mergeCell ref="B504:C504"/>
    <mergeCell ref="B568:C568"/>
    <mergeCell ref="B569:C569"/>
    <mergeCell ref="B570:C570"/>
    <mergeCell ref="B475:C475"/>
    <mergeCell ref="B476:C476"/>
    <mergeCell ref="E576:E577"/>
    <mergeCell ref="H576:H577"/>
    <mergeCell ref="G576:G577"/>
    <mergeCell ref="Q576:Q577"/>
    <mergeCell ref="N576:N577"/>
    <mergeCell ref="O576:O577"/>
    <mergeCell ref="P576:P577"/>
    <mergeCell ref="S576:S577"/>
    <mergeCell ref="U576:U577"/>
    <mergeCell ref="T576:T577"/>
    <mergeCell ref="E582:E583"/>
    <mergeCell ref="G582:G583"/>
    <mergeCell ref="H582:H583"/>
    <mergeCell ref="N582:N583"/>
    <mergeCell ref="O582:O583"/>
    <mergeCell ref="P582:P583"/>
    <mergeCell ref="Q582:Q583"/>
    <mergeCell ref="R582:R583"/>
    <mergeCell ref="S582:S583"/>
    <mergeCell ref="T582:T583"/>
    <mergeCell ref="U582:U583"/>
    <mergeCell ref="M582:M583"/>
    <mergeCell ref="R576:R577"/>
  </mergeCells>
  <conditionalFormatting sqref="A19:B56">
    <cfRule type="duplicateValues" dxfId="2125" priority="3000"/>
  </conditionalFormatting>
  <conditionalFormatting sqref="B56 B19:B54">
    <cfRule type="duplicateValues" dxfId="2124" priority="1142"/>
  </conditionalFormatting>
  <conditionalFormatting sqref="B59">
    <cfRule type="duplicateValues" dxfId="2123" priority="1155"/>
  </conditionalFormatting>
  <conditionalFormatting sqref="B69">
    <cfRule type="duplicateValues" dxfId="2122" priority="1130"/>
  </conditionalFormatting>
  <conditionalFormatting sqref="B71">
    <cfRule type="duplicateValues" dxfId="2121" priority="1126"/>
  </conditionalFormatting>
  <conditionalFormatting sqref="B73">
    <cfRule type="duplicateValues" dxfId="2120" priority="1122"/>
  </conditionalFormatting>
  <conditionalFormatting sqref="B75">
    <cfRule type="duplicateValues" dxfId="2119" priority="1118"/>
  </conditionalFormatting>
  <conditionalFormatting sqref="B77">
    <cfRule type="duplicateValues" dxfId="2118" priority="1114"/>
  </conditionalFormatting>
  <conditionalFormatting sqref="B79">
    <cfRule type="duplicateValues" dxfId="2117" priority="1110"/>
  </conditionalFormatting>
  <conditionalFormatting sqref="B83">
    <cfRule type="duplicateValues" dxfId="2116" priority="1106"/>
  </conditionalFormatting>
  <conditionalFormatting sqref="B85">
    <cfRule type="duplicateValues" dxfId="2115" priority="1102"/>
  </conditionalFormatting>
  <conditionalFormatting sqref="B87">
    <cfRule type="duplicateValues" dxfId="2114" priority="1098"/>
  </conditionalFormatting>
  <conditionalFormatting sqref="B89">
    <cfRule type="duplicateValues" dxfId="2113" priority="1094"/>
  </conditionalFormatting>
  <conditionalFormatting sqref="B91">
    <cfRule type="duplicateValues" dxfId="2112" priority="1090"/>
  </conditionalFormatting>
  <conditionalFormatting sqref="B93">
    <cfRule type="duplicateValues" dxfId="2111" priority="1086"/>
  </conditionalFormatting>
  <conditionalFormatting sqref="B95">
    <cfRule type="duplicateValues" dxfId="2110" priority="1082"/>
  </conditionalFormatting>
  <conditionalFormatting sqref="B97">
    <cfRule type="duplicateValues" dxfId="2109" priority="1078"/>
  </conditionalFormatting>
  <conditionalFormatting sqref="B99">
    <cfRule type="duplicateValues" dxfId="2108" priority="1074"/>
  </conditionalFormatting>
  <conditionalFormatting sqref="B101">
    <cfRule type="duplicateValues" dxfId="2107" priority="1070"/>
  </conditionalFormatting>
  <conditionalFormatting sqref="B103">
    <cfRule type="duplicateValues" dxfId="2106" priority="1066"/>
  </conditionalFormatting>
  <conditionalFormatting sqref="B105">
    <cfRule type="duplicateValues" dxfId="2105" priority="1062"/>
  </conditionalFormatting>
  <conditionalFormatting sqref="B107">
    <cfRule type="duplicateValues" dxfId="2104" priority="1058"/>
  </conditionalFormatting>
  <conditionalFormatting sqref="B109">
    <cfRule type="duplicateValues" dxfId="2103" priority="1054"/>
  </conditionalFormatting>
  <conditionalFormatting sqref="B111">
    <cfRule type="duplicateValues" dxfId="2102" priority="1050"/>
  </conditionalFormatting>
  <conditionalFormatting sqref="B113">
    <cfRule type="duplicateValues" dxfId="2101" priority="1046"/>
  </conditionalFormatting>
  <conditionalFormatting sqref="B115">
    <cfRule type="duplicateValues" dxfId="2100" priority="1042"/>
  </conditionalFormatting>
  <conditionalFormatting sqref="B117">
    <cfRule type="duplicateValues" dxfId="2099" priority="1038"/>
  </conditionalFormatting>
  <conditionalFormatting sqref="B119">
    <cfRule type="duplicateValues" dxfId="2098" priority="1034"/>
  </conditionalFormatting>
  <conditionalFormatting sqref="B121">
    <cfRule type="duplicateValues" dxfId="2097" priority="1030"/>
  </conditionalFormatting>
  <conditionalFormatting sqref="B123">
    <cfRule type="duplicateValues" dxfId="2096" priority="1026"/>
  </conditionalFormatting>
  <conditionalFormatting sqref="B211">
    <cfRule type="duplicateValues" dxfId="2095" priority="1022"/>
  </conditionalFormatting>
  <conditionalFormatting sqref="B213">
    <cfRule type="duplicateValues" dxfId="2094" priority="1018"/>
  </conditionalFormatting>
  <conditionalFormatting sqref="B215">
    <cfRule type="duplicateValues" dxfId="2093" priority="1014"/>
  </conditionalFormatting>
  <conditionalFormatting sqref="B217">
    <cfRule type="duplicateValues" dxfId="2092" priority="1010"/>
  </conditionalFormatting>
  <conditionalFormatting sqref="B219">
    <cfRule type="duplicateValues" dxfId="2091" priority="1006"/>
  </conditionalFormatting>
  <conditionalFormatting sqref="B221">
    <cfRule type="duplicateValues" dxfId="2090" priority="1002"/>
  </conditionalFormatting>
  <conditionalFormatting sqref="B223">
    <cfRule type="duplicateValues" dxfId="2089" priority="998"/>
  </conditionalFormatting>
  <conditionalFormatting sqref="B225">
    <cfRule type="duplicateValues" dxfId="2088" priority="994"/>
  </conditionalFormatting>
  <conditionalFormatting sqref="B227 B229 B235 B237 B239 B243:B244 B246 B248 B250:B251 B253 B255:B258 B260 B262 B264 B266 B268 B270 B272 B274 B276 B278">
    <cfRule type="duplicateValues" dxfId="2087" priority="3043"/>
  </conditionalFormatting>
  <conditionalFormatting sqref="B228">
    <cfRule type="duplicateValues" dxfId="2086" priority="990"/>
  </conditionalFormatting>
  <conditionalFormatting sqref="B230">
    <cfRule type="duplicateValues" dxfId="2085" priority="986"/>
  </conditionalFormatting>
  <conditionalFormatting sqref="B231">
    <cfRule type="duplicateValues" dxfId="2084" priority="961"/>
  </conditionalFormatting>
  <conditionalFormatting sqref="B232">
    <cfRule type="duplicateValues" dxfId="2083" priority="982"/>
  </conditionalFormatting>
  <conditionalFormatting sqref="B233">
    <cfRule type="duplicateValues" dxfId="2082" priority="957"/>
  </conditionalFormatting>
  <conditionalFormatting sqref="B234">
    <cfRule type="duplicateValues" dxfId="2081" priority="978"/>
  </conditionalFormatting>
  <conditionalFormatting sqref="B236">
    <cfRule type="duplicateValues" dxfId="2080" priority="953"/>
  </conditionalFormatting>
  <conditionalFormatting sqref="B238">
    <cfRule type="duplicateValues" dxfId="2079" priority="949"/>
  </conditionalFormatting>
  <conditionalFormatting sqref="B240">
    <cfRule type="duplicateValues" dxfId="2078" priority="966"/>
  </conditionalFormatting>
  <conditionalFormatting sqref="B241">
    <cfRule type="duplicateValues" dxfId="2077" priority="945"/>
  </conditionalFormatting>
  <conditionalFormatting sqref="B242">
    <cfRule type="duplicateValues" dxfId="2076" priority="962"/>
  </conditionalFormatting>
  <conditionalFormatting sqref="B245">
    <cfRule type="duplicateValues" dxfId="2075" priority="941"/>
  </conditionalFormatting>
  <conditionalFormatting sqref="B247">
    <cfRule type="duplicateValues" dxfId="2074" priority="937"/>
  </conditionalFormatting>
  <conditionalFormatting sqref="B249">
    <cfRule type="duplicateValues" dxfId="2073" priority="933"/>
  </conditionalFormatting>
  <conditionalFormatting sqref="B252">
    <cfRule type="duplicateValues" dxfId="2072" priority="929"/>
  </conditionalFormatting>
  <conditionalFormatting sqref="B254">
    <cfRule type="duplicateValues" dxfId="2071" priority="925"/>
  </conditionalFormatting>
  <conditionalFormatting sqref="B259">
    <cfRule type="duplicateValues" dxfId="2070" priority="921"/>
  </conditionalFormatting>
  <conditionalFormatting sqref="B261">
    <cfRule type="duplicateValues" dxfId="2069" priority="917"/>
  </conditionalFormatting>
  <conditionalFormatting sqref="B263">
    <cfRule type="duplicateValues" dxfId="2068" priority="913"/>
  </conditionalFormatting>
  <conditionalFormatting sqref="B265">
    <cfRule type="duplicateValues" dxfId="2067" priority="909"/>
  </conditionalFormatting>
  <conditionalFormatting sqref="B267">
    <cfRule type="duplicateValues" dxfId="2066" priority="905"/>
  </conditionalFormatting>
  <conditionalFormatting sqref="B269">
    <cfRule type="duplicateValues" dxfId="2065" priority="901"/>
  </conditionalFormatting>
  <conditionalFormatting sqref="B271">
    <cfRule type="duplicateValues" dxfId="2064" priority="897"/>
  </conditionalFormatting>
  <conditionalFormatting sqref="B273">
    <cfRule type="duplicateValues" dxfId="2063" priority="893"/>
  </conditionalFormatting>
  <conditionalFormatting sqref="B275">
    <cfRule type="duplicateValues" dxfId="2062" priority="889"/>
  </conditionalFormatting>
  <conditionalFormatting sqref="B277">
    <cfRule type="duplicateValues" dxfId="2061" priority="885"/>
  </conditionalFormatting>
  <conditionalFormatting sqref="B279">
    <cfRule type="duplicateValues" dxfId="2060" priority="881"/>
  </conditionalFormatting>
  <conditionalFormatting sqref="B283:B286">
    <cfRule type="duplicateValues" dxfId="2059" priority="1356"/>
  </conditionalFormatting>
  <conditionalFormatting sqref="B293">
    <cfRule type="duplicateValues" dxfId="2058" priority="753"/>
  </conditionalFormatting>
  <conditionalFormatting sqref="B295">
    <cfRule type="duplicateValues" dxfId="2057" priority="749"/>
  </conditionalFormatting>
  <conditionalFormatting sqref="B297">
    <cfRule type="duplicateValues" dxfId="2056" priority="745"/>
  </conditionalFormatting>
  <conditionalFormatting sqref="B299">
    <cfRule type="duplicateValues" dxfId="2055" priority="741"/>
  </conditionalFormatting>
  <conditionalFormatting sqref="B301">
    <cfRule type="duplicateValues" dxfId="2054" priority="737"/>
  </conditionalFormatting>
  <conditionalFormatting sqref="B303">
    <cfRule type="duplicateValues" dxfId="2053" priority="733"/>
  </conditionalFormatting>
  <conditionalFormatting sqref="B305">
    <cfRule type="duplicateValues" dxfId="2052" priority="729"/>
  </conditionalFormatting>
  <conditionalFormatting sqref="B307">
    <cfRule type="duplicateValues" dxfId="2051" priority="725"/>
  </conditionalFormatting>
  <conditionalFormatting sqref="B310 B312 B318 B320 B322 B326 B334 B336 B338 B340">
    <cfRule type="duplicateValues" dxfId="2050" priority="871"/>
  </conditionalFormatting>
  <conditionalFormatting sqref="B314">
    <cfRule type="duplicateValues" dxfId="2049" priority="700"/>
  </conditionalFormatting>
  <conditionalFormatting sqref="B316">
    <cfRule type="duplicateValues" dxfId="2048" priority="696"/>
  </conditionalFormatting>
  <conditionalFormatting sqref="B324">
    <cfRule type="duplicateValues" dxfId="2047" priority="684"/>
  </conditionalFormatting>
  <conditionalFormatting sqref="B328">
    <cfRule type="duplicateValues" dxfId="2046" priority="680"/>
  </conditionalFormatting>
  <conditionalFormatting sqref="B330">
    <cfRule type="duplicateValues" dxfId="2045" priority="676"/>
  </conditionalFormatting>
  <conditionalFormatting sqref="B332">
    <cfRule type="duplicateValues" dxfId="2044" priority="672"/>
  </conditionalFormatting>
  <conditionalFormatting sqref="B342">
    <cfRule type="duplicateValues" dxfId="2043" priority="660"/>
  </conditionalFormatting>
  <conditionalFormatting sqref="B344">
    <cfRule type="duplicateValues" dxfId="2042" priority="656"/>
  </conditionalFormatting>
  <conditionalFormatting sqref="B346">
    <cfRule type="duplicateValues" dxfId="2041" priority="652"/>
  </conditionalFormatting>
  <conditionalFormatting sqref="B348">
    <cfRule type="duplicateValues" dxfId="2040" priority="648"/>
  </conditionalFormatting>
  <conditionalFormatting sqref="B350">
    <cfRule type="duplicateValues" dxfId="2039" priority="644"/>
  </conditionalFormatting>
  <conditionalFormatting sqref="B352">
    <cfRule type="duplicateValues" dxfId="2038" priority="640"/>
  </conditionalFormatting>
  <conditionalFormatting sqref="B354">
    <cfRule type="duplicateValues" dxfId="2037" priority="636"/>
  </conditionalFormatting>
  <conditionalFormatting sqref="B356">
    <cfRule type="duplicateValues" dxfId="2036" priority="632"/>
  </conditionalFormatting>
  <conditionalFormatting sqref="B358">
    <cfRule type="duplicateValues" dxfId="2035" priority="628"/>
  </conditionalFormatting>
  <conditionalFormatting sqref="B360">
    <cfRule type="duplicateValues" dxfId="2034" priority="624"/>
  </conditionalFormatting>
  <conditionalFormatting sqref="B362">
    <cfRule type="duplicateValues" dxfId="2033" priority="620"/>
  </conditionalFormatting>
  <conditionalFormatting sqref="B370:B372">
    <cfRule type="duplicateValues" dxfId="2032" priority="767"/>
  </conditionalFormatting>
  <conditionalFormatting sqref="B397">
    <cfRule type="duplicateValues" dxfId="2031" priority="462"/>
  </conditionalFormatting>
  <conditionalFormatting sqref="B399">
    <cfRule type="duplicateValues" dxfId="2030" priority="458"/>
  </conditionalFormatting>
  <conditionalFormatting sqref="B401">
    <cfRule type="duplicateValues" dxfId="2029" priority="454"/>
  </conditionalFormatting>
  <conditionalFormatting sqref="B403">
    <cfRule type="duplicateValues" dxfId="2028" priority="450"/>
  </conditionalFormatting>
  <conditionalFormatting sqref="B405">
    <cfRule type="duplicateValues" dxfId="2027" priority="446"/>
  </conditionalFormatting>
  <conditionalFormatting sqref="B407">
    <cfRule type="duplicateValues" dxfId="2026" priority="442"/>
  </conditionalFormatting>
  <conditionalFormatting sqref="B409">
    <cfRule type="duplicateValues" dxfId="2025" priority="438"/>
  </conditionalFormatting>
  <conditionalFormatting sqref="B411">
    <cfRule type="duplicateValues" dxfId="2024" priority="434"/>
  </conditionalFormatting>
  <conditionalFormatting sqref="B414 B416 B422 B424 B426 B430 B438 B440 B442 B444">
    <cfRule type="duplicateValues" dxfId="2023" priority="514"/>
  </conditionalFormatting>
  <conditionalFormatting sqref="B418">
    <cfRule type="duplicateValues" dxfId="2022" priority="433"/>
  </conditionalFormatting>
  <conditionalFormatting sqref="B420">
    <cfRule type="duplicateValues" dxfId="2021" priority="429"/>
  </conditionalFormatting>
  <conditionalFormatting sqref="B428">
    <cfRule type="duplicateValues" dxfId="2020" priority="425"/>
  </conditionalFormatting>
  <conditionalFormatting sqref="B432">
    <cfRule type="duplicateValues" dxfId="2019" priority="421"/>
  </conditionalFormatting>
  <conditionalFormatting sqref="B434">
    <cfRule type="duplicateValues" dxfId="2018" priority="417"/>
  </conditionalFormatting>
  <conditionalFormatting sqref="B436">
    <cfRule type="duplicateValues" dxfId="2017" priority="413"/>
  </conditionalFormatting>
  <conditionalFormatting sqref="B446">
    <cfRule type="duplicateValues" dxfId="2016" priority="409"/>
  </conditionalFormatting>
  <conditionalFormatting sqref="B448">
    <cfRule type="duplicateValues" dxfId="2015" priority="405"/>
  </conditionalFormatting>
  <conditionalFormatting sqref="B450">
    <cfRule type="duplicateValues" dxfId="2014" priority="401"/>
  </conditionalFormatting>
  <conditionalFormatting sqref="B452">
    <cfRule type="duplicateValues" dxfId="2013" priority="397"/>
  </conditionalFormatting>
  <conditionalFormatting sqref="B454">
    <cfRule type="duplicateValues" dxfId="2012" priority="393"/>
  </conditionalFormatting>
  <conditionalFormatting sqref="B456">
    <cfRule type="duplicateValues" dxfId="2011" priority="389"/>
  </conditionalFormatting>
  <conditionalFormatting sqref="B458">
    <cfRule type="duplicateValues" dxfId="2010" priority="385"/>
  </conditionalFormatting>
  <conditionalFormatting sqref="B460">
    <cfRule type="duplicateValues" dxfId="2009" priority="381"/>
  </conditionalFormatting>
  <conditionalFormatting sqref="B462">
    <cfRule type="duplicateValues" dxfId="2008" priority="377"/>
  </conditionalFormatting>
  <conditionalFormatting sqref="B464">
    <cfRule type="duplicateValues" dxfId="2007" priority="373"/>
  </conditionalFormatting>
  <conditionalFormatting sqref="B466">
    <cfRule type="duplicateValues" dxfId="2006" priority="369"/>
  </conditionalFormatting>
  <conditionalFormatting sqref="B477:B479">
    <cfRule type="duplicateValues" dxfId="2005" priority="467"/>
  </conditionalFormatting>
  <conditionalFormatting sqref="B480 B392">
    <cfRule type="duplicateValues" dxfId="2004" priority="515"/>
  </conditionalFormatting>
  <conditionalFormatting sqref="B488">
    <cfRule type="duplicateValues" dxfId="2003" priority="222"/>
  </conditionalFormatting>
  <conditionalFormatting sqref="B490">
    <cfRule type="duplicateValues" dxfId="2002" priority="218"/>
  </conditionalFormatting>
  <conditionalFormatting sqref="B492">
    <cfRule type="duplicateValues" dxfId="2001" priority="214"/>
  </conditionalFormatting>
  <conditionalFormatting sqref="B494">
    <cfRule type="duplicateValues" dxfId="2000" priority="210"/>
  </conditionalFormatting>
  <conditionalFormatting sqref="B496">
    <cfRule type="duplicateValues" dxfId="1999" priority="206"/>
  </conditionalFormatting>
  <conditionalFormatting sqref="B498">
    <cfRule type="duplicateValues" dxfId="1998" priority="202"/>
  </conditionalFormatting>
  <conditionalFormatting sqref="B500">
    <cfRule type="duplicateValues" dxfId="1997" priority="198"/>
  </conditionalFormatting>
  <conditionalFormatting sqref="B502">
    <cfRule type="duplicateValues" dxfId="1996" priority="194"/>
  </conditionalFormatting>
  <conditionalFormatting sqref="B505 B507 B513 B515 B517 B521 B529 B531 B533 B535">
    <cfRule type="duplicateValues" dxfId="1995" priority="274"/>
  </conditionalFormatting>
  <conditionalFormatting sqref="B509">
    <cfRule type="duplicateValues" dxfId="1994" priority="193"/>
  </conditionalFormatting>
  <conditionalFormatting sqref="B511">
    <cfRule type="duplicateValues" dxfId="1993" priority="189"/>
  </conditionalFormatting>
  <conditionalFormatting sqref="B519">
    <cfRule type="duplicateValues" dxfId="1992" priority="185"/>
  </conditionalFormatting>
  <conditionalFormatting sqref="B523">
    <cfRule type="duplicateValues" dxfId="1991" priority="181"/>
  </conditionalFormatting>
  <conditionalFormatting sqref="B525">
    <cfRule type="duplicateValues" dxfId="1990" priority="177"/>
  </conditionalFormatting>
  <conditionalFormatting sqref="B527">
    <cfRule type="duplicateValues" dxfId="1989" priority="173"/>
  </conditionalFormatting>
  <conditionalFormatting sqref="B537">
    <cfRule type="duplicateValues" dxfId="1988" priority="169"/>
  </conditionalFormatting>
  <conditionalFormatting sqref="B539">
    <cfRule type="duplicateValues" dxfId="1987" priority="165"/>
  </conditionalFormatting>
  <conditionalFormatting sqref="B541">
    <cfRule type="duplicateValues" dxfId="1986" priority="161"/>
  </conditionalFormatting>
  <conditionalFormatting sqref="B543">
    <cfRule type="duplicateValues" dxfId="1985" priority="157"/>
  </conditionalFormatting>
  <conditionalFormatting sqref="B545">
    <cfRule type="duplicateValues" dxfId="1984" priority="153"/>
  </conditionalFormatting>
  <conditionalFormatting sqref="B547">
    <cfRule type="duplicateValues" dxfId="1983" priority="149"/>
  </conditionalFormatting>
  <conditionalFormatting sqref="B549">
    <cfRule type="duplicateValues" dxfId="1982" priority="145"/>
  </conditionalFormatting>
  <conditionalFormatting sqref="B551">
    <cfRule type="duplicateValues" dxfId="1981" priority="141"/>
  </conditionalFormatting>
  <conditionalFormatting sqref="B553">
    <cfRule type="duplicateValues" dxfId="1980" priority="137"/>
  </conditionalFormatting>
  <conditionalFormatting sqref="B555">
    <cfRule type="duplicateValues" dxfId="1979" priority="133"/>
  </conditionalFormatting>
  <conditionalFormatting sqref="B557">
    <cfRule type="duplicateValues" dxfId="1978" priority="129"/>
  </conditionalFormatting>
  <conditionalFormatting sqref="B558:B567">
    <cfRule type="duplicateValues" dxfId="1977" priority="31"/>
  </conditionalFormatting>
  <conditionalFormatting sqref="B571:B573">
    <cfRule type="duplicateValues" dxfId="1976" priority="227"/>
  </conditionalFormatting>
  <conditionalFormatting sqref="B574">
    <cfRule type="duplicateValues" dxfId="1975" priority="275"/>
  </conditionalFormatting>
  <conditionalFormatting sqref="B575">
    <cfRule type="duplicateValues" dxfId="1974" priority="277"/>
  </conditionalFormatting>
  <conditionalFormatting sqref="B576:B578 B481:B483 B373:B391 B287:B288 B1 B203:B206 B60:B68 B70 B72 B74 B76 B78 B80:B82 B84 B86 B88 B90 B92 B94 B96 B98 B100 B102 B104 B106 B108 B110 B112 B114 B116 B118 B120 B122 B124:B130 B580:B1048576">
    <cfRule type="duplicateValues" dxfId="1973" priority="1547"/>
  </conditionalFormatting>
  <conditionalFormatting sqref="B55:C55">
    <cfRule type="duplicateValues" dxfId="1972" priority="1138"/>
  </conditionalFormatting>
  <conditionalFormatting sqref="B280:C280">
    <cfRule type="duplicateValues" dxfId="1971" priority="1336"/>
  </conditionalFormatting>
  <conditionalFormatting sqref="B364:C364 B366:C366">
    <cfRule type="duplicateValues" dxfId="1970" priority="757"/>
  </conditionalFormatting>
  <conditionalFormatting sqref="B468:C468 B473:C473">
    <cfRule type="duplicateValues" dxfId="1969" priority="466"/>
  </conditionalFormatting>
  <conditionalFormatting sqref="C70">
    <cfRule type="duplicateValues" dxfId="1968" priority="2160"/>
    <cfRule type="duplicateValues" dxfId="1967" priority="2159"/>
    <cfRule type="duplicateValues" dxfId="1966" priority="2161"/>
  </conditionalFormatting>
  <conditionalFormatting sqref="C72">
    <cfRule type="duplicateValues" dxfId="1965" priority="2156"/>
    <cfRule type="duplicateValues" dxfId="1964" priority="2157"/>
    <cfRule type="duplicateValues" dxfId="1963" priority="2158"/>
  </conditionalFormatting>
  <conditionalFormatting sqref="C74">
    <cfRule type="duplicateValues" dxfId="1962" priority="2154"/>
    <cfRule type="duplicateValues" dxfId="1961" priority="2155"/>
    <cfRule type="duplicateValues" dxfId="1960" priority="2153"/>
  </conditionalFormatting>
  <conditionalFormatting sqref="C76">
    <cfRule type="duplicateValues" dxfId="1959" priority="2152"/>
    <cfRule type="duplicateValues" dxfId="1958" priority="2151"/>
    <cfRule type="duplicateValues" dxfId="1957" priority="2150"/>
  </conditionalFormatting>
  <conditionalFormatting sqref="C78">
    <cfRule type="duplicateValues" dxfId="1956" priority="2149"/>
    <cfRule type="duplicateValues" dxfId="1955" priority="2148"/>
    <cfRule type="duplicateValues" dxfId="1954" priority="2147"/>
  </conditionalFormatting>
  <conditionalFormatting sqref="C80">
    <cfRule type="duplicateValues" dxfId="1953" priority="2145"/>
    <cfRule type="duplicateValues" dxfId="1952" priority="2144"/>
    <cfRule type="duplicateValues" dxfId="1951" priority="2146"/>
  </conditionalFormatting>
  <conditionalFormatting sqref="C82">
    <cfRule type="duplicateValues" dxfId="1950" priority="2143"/>
    <cfRule type="duplicateValues" dxfId="1949" priority="2142"/>
    <cfRule type="duplicateValues" dxfId="1948" priority="2141"/>
  </conditionalFormatting>
  <conditionalFormatting sqref="C84">
    <cfRule type="duplicateValues" dxfId="1947" priority="2140"/>
    <cfRule type="duplicateValues" dxfId="1946" priority="2139"/>
    <cfRule type="duplicateValues" dxfId="1945" priority="2138"/>
  </conditionalFormatting>
  <conditionalFormatting sqref="C86">
    <cfRule type="duplicateValues" dxfId="1944" priority="2137"/>
    <cfRule type="duplicateValues" dxfId="1943" priority="2135"/>
    <cfRule type="duplicateValues" dxfId="1942" priority="2136"/>
  </conditionalFormatting>
  <conditionalFormatting sqref="C88">
    <cfRule type="duplicateValues" dxfId="1941" priority="2132"/>
    <cfRule type="duplicateValues" dxfId="1940" priority="2134"/>
    <cfRule type="duplicateValues" dxfId="1939" priority="2133"/>
  </conditionalFormatting>
  <conditionalFormatting sqref="C90">
    <cfRule type="duplicateValues" dxfId="1938" priority="2131"/>
    <cfRule type="duplicateValues" dxfId="1937" priority="2130"/>
    <cfRule type="duplicateValues" dxfId="1936" priority="2129"/>
  </conditionalFormatting>
  <conditionalFormatting sqref="C92">
    <cfRule type="duplicateValues" dxfId="1935" priority="2126"/>
    <cfRule type="duplicateValues" dxfId="1934" priority="2128"/>
    <cfRule type="duplicateValues" dxfId="1933" priority="2127"/>
  </conditionalFormatting>
  <conditionalFormatting sqref="C94">
    <cfRule type="duplicateValues" dxfId="1932" priority="2207"/>
    <cfRule type="duplicateValues" dxfId="1931" priority="2209"/>
    <cfRule type="duplicateValues" dxfId="1930" priority="2208"/>
  </conditionalFormatting>
  <conditionalFormatting sqref="C96">
    <cfRule type="duplicateValues" dxfId="1929" priority="2205"/>
    <cfRule type="duplicateValues" dxfId="1928" priority="2204"/>
    <cfRule type="duplicateValues" dxfId="1927" priority="2206"/>
  </conditionalFormatting>
  <conditionalFormatting sqref="C98">
    <cfRule type="duplicateValues" dxfId="1926" priority="2203"/>
    <cfRule type="duplicateValues" dxfId="1925" priority="2202"/>
    <cfRule type="duplicateValues" dxfId="1924" priority="2201"/>
  </conditionalFormatting>
  <conditionalFormatting sqref="C100">
    <cfRule type="duplicateValues" dxfId="1923" priority="2198"/>
    <cfRule type="duplicateValues" dxfId="1922" priority="2200"/>
    <cfRule type="duplicateValues" dxfId="1921" priority="2199"/>
  </conditionalFormatting>
  <conditionalFormatting sqref="C102">
    <cfRule type="duplicateValues" dxfId="1920" priority="2197"/>
    <cfRule type="duplicateValues" dxfId="1919" priority="2196"/>
    <cfRule type="duplicateValues" dxfId="1918" priority="2195"/>
  </conditionalFormatting>
  <conditionalFormatting sqref="C104">
    <cfRule type="duplicateValues" dxfId="1917" priority="2193"/>
    <cfRule type="duplicateValues" dxfId="1916" priority="2192"/>
    <cfRule type="duplicateValues" dxfId="1915" priority="2194"/>
  </conditionalFormatting>
  <conditionalFormatting sqref="C106">
    <cfRule type="duplicateValues" dxfId="1914" priority="2191"/>
    <cfRule type="duplicateValues" dxfId="1913" priority="2189"/>
    <cfRule type="duplicateValues" dxfId="1912" priority="2190"/>
  </conditionalFormatting>
  <conditionalFormatting sqref="C108">
    <cfRule type="duplicateValues" dxfId="1911" priority="2187"/>
    <cfRule type="duplicateValues" dxfId="1910" priority="2188"/>
    <cfRule type="duplicateValues" dxfId="1909" priority="2186"/>
  </conditionalFormatting>
  <conditionalFormatting sqref="C110">
    <cfRule type="duplicateValues" dxfId="1908" priority="2185"/>
    <cfRule type="duplicateValues" dxfId="1907" priority="2184"/>
    <cfRule type="duplicateValues" dxfId="1906" priority="2183"/>
  </conditionalFormatting>
  <conditionalFormatting sqref="C112">
    <cfRule type="duplicateValues" dxfId="1905" priority="2180"/>
    <cfRule type="duplicateValues" dxfId="1904" priority="2181"/>
    <cfRule type="duplicateValues" dxfId="1903" priority="2182"/>
  </conditionalFormatting>
  <conditionalFormatting sqref="C114">
    <cfRule type="duplicateValues" dxfId="1902" priority="2177"/>
    <cfRule type="duplicateValues" dxfId="1901" priority="2179"/>
    <cfRule type="duplicateValues" dxfId="1900" priority="2178"/>
  </conditionalFormatting>
  <conditionalFormatting sqref="C116">
    <cfRule type="duplicateValues" dxfId="1899" priority="2176"/>
    <cfRule type="duplicateValues" dxfId="1898" priority="2175"/>
    <cfRule type="duplicateValues" dxfId="1897" priority="2174"/>
  </conditionalFormatting>
  <conditionalFormatting sqref="C118">
    <cfRule type="duplicateValues" dxfId="1896" priority="2172"/>
    <cfRule type="duplicateValues" dxfId="1895" priority="2173"/>
    <cfRule type="duplicateValues" dxfId="1894" priority="2171"/>
  </conditionalFormatting>
  <conditionalFormatting sqref="C120">
    <cfRule type="duplicateValues" dxfId="1893" priority="2168"/>
    <cfRule type="duplicateValues" dxfId="1892" priority="2170"/>
    <cfRule type="duplicateValues" dxfId="1891" priority="2169"/>
  </conditionalFormatting>
  <conditionalFormatting sqref="C122">
    <cfRule type="duplicateValues" dxfId="1890" priority="2166"/>
    <cfRule type="duplicateValues" dxfId="1889" priority="2165"/>
    <cfRule type="duplicateValues" dxfId="1888" priority="2167"/>
  </conditionalFormatting>
  <conditionalFormatting sqref="C124">
    <cfRule type="duplicateValues" dxfId="1887" priority="2164"/>
    <cfRule type="duplicateValues" dxfId="1886" priority="2163"/>
    <cfRule type="duplicateValues" dxfId="1885" priority="2162"/>
  </conditionalFormatting>
  <conditionalFormatting sqref="C307">
    <cfRule type="duplicateValues" dxfId="1884" priority="728"/>
    <cfRule type="duplicateValues" dxfId="1883" priority="727"/>
    <cfRule type="duplicateValues" dxfId="1882" priority="726"/>
  </conditionalFormatting>
  <conditionalFormatting sqref="C411">
    <cfRule type="duplicateValues" dxfId="1881" priority="436"/>
    <cfRule type="duplicateValues" dxfId="1880" priority="435"/>
    <cfRule type="duplicateValues" dxfId="1879" priority="437"/>
  </conditionalFormatting>
  <conditionalFormatting sqref="C502">
    <cfRule type="duplicateValues" dxfId="1878" priority="196"/>
    <cfRule type="duplicateValues" dxfId="1877" priority="197"/>
    <cfRule type="duplicateValues" dxfId="1876" priority="195"/>
  </conditionalFormatting>
  <conditionalFormatting sqref="C59:D59 D57 D18 D2:D8">
    <cfRule type="duplicateValues" dxfId="1875" priority="1307"/>
  </conditionalFormatting>
  <conditionalFormatting sqref="C59:D59 D57 D18 D6:D8">
    <cfRule type="duplicateValues" dxfId="1874" priority="1305"/>
  </conditionalFormatting>
  <conditionalFormatting sqref="C69:D69">
    <cfRule type="duplicateValues" dxfId="1873" priority="1133"/>
    <cfRule type="duplicateValues" dxfId="1872" priority="1131"/>
    <cfRule type="duplicateValues" dxfId="1871" priority="1132"/>
  </conditionalFormatting>
  <conditionalFormatting sqref="C71:D71">
    <cfRule type="duplicateValues" dxfId="1870" priority="1128"/>
    <cfRule type="duplicateValues" dxfId="1869" priority="1127"/>
    <cfRule type="duplicateValues" dxfId="1868" priority="1129"/>
  </conditionalFormatting>
  <conditionalFormatting sqref="C73:D73">
    <cfRule type="duplicateValues" dxfId="1867" priority="1125"/>
    <cfRule type="duplicateValues" dxfId="1866" priority="1124"/>
    <cfRule type="duplicateValues" dxfId="1865" priority="1123"/>
  </conditionalFormatting>
  <conditionalFormatting sqref="C75:D75">
    <cfRule type="duplicateValues" dxfId="1864" priority="1119"/>
    <cfRule type="duplicateValues" dxfId="1863" priority="1121"/>
    <cfRule type="duplicateValues" dxfId="1862" priority="1120"/>
  </conditionalFormatting>
  <conditionalFormatting sqref="C77:D77">
    <cfRule type="duplicateValues" dxfId="1861" priority="1115"/>
    <cfRule type="duplicateValues" dxfId="1860" priority="1116"/>
    <cfRule type="duplicateValues" dxfId="1859" priority="1117"/>
  </conditionalFormatting>
  <conditionalFormatting sqref="C79:D79">
    <cfRule type="duplicateValues" dxfId="1858" priority="1112"/>
    <cfRule type="duplicateValues" dxfId="1857" priority="1111"/>
    <cfRule type="duplicateValues" dxfId="1856" priority="1113"/>
  </conditionalFormatting>
  <conditionalFormatting sqref="C83:D83">
    <cfRule type="duplicateValues" dxfId="1855" priority="1107"/>
    <cfRule type="duplicateValues" dxfId="1854" priority="1108"/>
    <cfRule type="duplicateValues" dxfId="1853" priority="1109"/>
  </conditionalFormatting>
  <conditionalFormatting sqref="C85:D85">
    <cfRule type="duplicateValues" dxfId="1852" priority="1104"/>
    <cfRule type="duplicateValues" dxfId="1851" priority="1105"/>
    <cfRule type="duplicateValues" dxfId="1850" priority="1103"/>
  </conditionalFormatting>
  <conditionalFormatting sqref="C87:D87">
    <cfRule type="duplicateValues" dxfId="1849" priority="1099"/>
    <cfRule type="duplicateValues" dxfId="1848" priority="1100"/>
    <cfRule type="duplicateValues" dxfId="1847" priority="1101"/>
  </conditionalFormatting>
  <conditionalFormatting sqref="C89:D89">
    <cfRule type="duplicateValues" dxfId="1846" priority="1095"/>
    <cfRule type="duplicateValues" dxfId="1845" priority="1097"/>
    <cfRule type="duplicateValues" dxfId="1844" priority="1096"/>
  </conditionalFormatting>
  <conditionalFormatting sqref="C91:D91">
    <cfRule type="duplicateValues" dxfId="1843" priority="1093"/>
    <cfRule type="duplicateValues" dxfId="1842" priority="1092"/>
    <cfRule type="duplicateValues" dxfId="1841" priority="1091"/>
  </conditionalFormatting>
  <conditionalFormatting sqref="C93:D93">
    <cfRule type="duplicateValues" dxfId="1840" priority="1089"/>
    <cfRule type="duplicateValues" dxfId="1839" priority="1088"/>
    <cfRule type="duplicateValues" dxfId="1838" priority="1087"/>
  </conditionalFormatting>
  <conditionalFormatting sqref="C95:D95">
    <cfRule type="duplicateValues" dxfId="1837" priority="1083"/>
    <cfRule type="duplicateValues" dxfId="1836" priority="1085"/>
    <cfRule type="duplicateValues" dxfId="1835" priority="1084"/>
  </conditionalFormatting>
  <conditionalFormatting sqref="C97:D97">
    <cfRule type="duplicateValues" dxfId="1834" priority="1079"/>
    <cfRule type="duplicateValues" dxfId="1833" priority="1080"/>
    <cfRule type="duplicateValues" dxfId="1832" priority="1081"/>
  </conditionalFormatting>
  <conditionalFormatting sqref="C99:D99">
    <cfRule type="duplicateValues" dxfId="1831" priority="1076"/>
    <cfRule type="duplicateValues" dxfId="1830" priority="1075"/>
    <cfRule type="duplicateValues" dxfId="1829" priority="1077"/>
  </conditionalFormatting>
  <conditionalFormatting sqref="C101:D101">
    <cfRule type="duplicateValues" dxfId="1828" priority="1071"/>
    <cfRule type="duplicateValues" dxfId="1827" priority="1073"/>
    <cfRule type="duplicateValues" dxfId="1826" priority="1072"/>
  </conditionalFormatting>
  <conditionalFormatting sqref="C103:D103">
    <cfRule type="duplicateValues" dxfId="1825" priority="1069"/>
    <cfRule type="duplicateValues" dxfId="1824" priority="1068"/>
    <cfRule type="duplicateValues" dxfId="1823" priority="1067"/>
  </conditionalFormatting>
  <conditionalFormatting sqref="C105:D105">
    <cfRule type="duplicateValues" dxfId="1822" priority="1065"/>
    <cfRule type="duplicateValues" dxfId="1821" priority="1064"/>
    <cfRule type="duplicateValues" dxfId="1820" priority="1063"/>
  </conditionalFormatting>
  <conditionalFormatting sqref="C107:D107">
    <cfRule type="duplicateValues" dxfId="1819" priority="1061"/>
    <cfRule type="duplicateValues" dxfId="1818" priority="1060"/>
    <cfRule type="duplicateValues" dxfId="1817" priority="1059"/>
  </conditionalFormatting>
  <conditionalFormatting sqref="C109:D109">
    <cfRule type="duplicateValues" dxfId="1816" priority="1055"/>
    <cfRule type="duplicateValues" dxfId="1815" priority="1056"/>
    <cfRule type="duplicateValues" dxfId="1814" priority="1057"/>
  </conditionalFormatting>
  <conditionalFormatting sqref="C111:D111">
    <cfRule type="duplicateValues" dxfId="1813" priority="1052"/>
    <cfRule type="duplicateValues" dxfId="1812" priority="1051"/>
    <cfRule type="duplicateValues" dxfId="1811" priority="1053"/>
  </conditionalFormatting>
  <conditionalFormatting sqref="C113:D113">
    <cfRule type="duplicateValues" dxfId="1810" priority="1049"/>
    <cfRule type="duplicateValues" dxfId="1809" priority="1048"/>
    <cfRule type="duplicateValues" dxfId="1808" priority="1047"/>
  </conditionalFormatting>
  <conditionalFormatting sqref="C115:D115">
    <cfRule type="duplicateValues" dxfId="1807" priority="1045"/>
    <cfRule type="duplicateValues" dxfId="1806" priority="1044"/>
    <cfRule type="duplicateValues" dxfId="1805" priority="1043"/>
  </conditionalFormatting>
  <conditionalFormatting sqref="C117:D117">
    <cfRule type="duplicateValues" dxfId="1804" priority="1040"/>
    <cfRule type="duplicateValues" dxfId="1803" priority="1039"/>
    <cfRule type="duplicateValues" dxfId="1802" priority="1041"/>
  </conditionalFormatting>
  <conditionalFormatting sqref="C119:D119">
    <cfRule type="duplicateValues" dxfId="1801" priority="1035"/>
    <cfRule type="duplicateValues" dxfId="1800" priority="1037"/>
    <cfRule type="duplicateValues" dxfId="1799" priority="1036"/>
  </conditionalFormatting>
  <conditionalFormatting sqref="C121:D121">
    <cfRule type="duplicateValues" dxfId="1798" priority="1032"/>
    <cfRule type="duplicateValues" dxfId="1797" priority="1031"/>
    <cfRule type="duplicateValues" dxfId="1796" priority="1033"/>
  </conditionalFormatting>
  <conditionalFormatting sqref="C123:D123">
    <cfRule type="duplicateValues" dxfId="1795" priority="1027"/>
    <cfRule type="duplicateValues" dxfId="1794" priority="1029"/>
    <cfRule type="duplicateValues" dxfId="1793" priority="1028"/>
  </conditionalFormatting>
  <conditionalFormatting sqref="C125:D127 C81:D81 C67:D68">
    <cfRule type="duplicateValues" dxfId="1792" priority="2294"/>
    <cfRule type="duplicateValues" dxfId="1791" priority="2268"/>
  </conditionalFormatting>
  <conditionalFormatting sqref="C211:D211">
    <cfRule type="duplicateValues" dxfId="1790" priority="1023"/>
    <cfRule type="duplicateValues" dxfId="1789" priority="1024"/>
    <cfRule type="duplicateValues" dxfId="1788" priority="1025"/>
  </conditionalFormatting>
  <conditionalFormatting sqref="C213:D213">
    <cfRule type="duplicateValues" dxfId="1787" priority="1020"/>
    <cfRule type="duplicateValues" dxfId="1786" priority="1021"/>
    <cfRule type="duplicateValues" dxfId="1785" priority="1019"/>
  </conditionalFormatting>
  <conditionalFormatting sqref="C215:D215">
    <cfRule type="duplicateValues" dxfId="1784" priority="1017"/>
    <cfRule type="duplicateValues" dxfId="1783" priority="1016"/>
    <cfRule type="duplicateValues" dxfId="1782" priority="1015"/>
  </conditionalFormatting>
  <conditionalFormatting sqref="C217:D217">
    <cfRule type="duplicateValues" dxfId="1781" priority="1013"/>
    <cfRule type="duplicateValues" dxfId="1780" priority="1011"/>
    <cfRule type="duplicateValues" dxfId="1779" priority="1012"/>
  </conditionalFormatting>
  <conditionalFormatting sqref="C219:D219">
    <cfRule type="duplicateValues" dxfId="1778" priority="1009"/>
    <cfRule type="duplicateValues" dxfId="1777" priority="1008"/>
    <cfRule type="duplicateValues" dxfId="1776" priority="1007"/>
  </conditionalFormatting>
  <conditionalFormatting sqref="C221:D221">
    <cfRule type="duplicateValues" dxfId="1775" priority="1005"/>
    <cfRule type="duplicateValues" dxfId="1774" priority="1003"/>
    <cfRule type="duplicateValues" dxfId="1773" priority="1004"/>
  </conditionalFormatting>
  <conditionalFormatting sqref="C223:D223">
    <cfRule type="duplicateValues" dxfId="1772" priority="1001"/>
    <cfRule type="duplicateValues" dxfId="1771" priority="1000"/>
    <cfRule type="duplicateValues" dxfId="1770" priority="999"/>
  </conditionalFormatting>
  <conditionalFormatting sqref="C225:D225">
    <cfRule type="duplicateValues" dxfId="1769" priority="995"/>
    <cfRule type="duplicateValues" dxfId="1768" priority="996"/>
    <cfRule type="duplicateValues" dxfId="1767" priority="997"/>
  </conditionalFormatting>
  <conditionalFormatting sqref="C228:D228">
    <cfRule type="duplicateValues" dxfId="1766" priority="993"/>
    <cfRule type="duplicateValues" dxfId="1765" priority="992"/>
    <cfRule type="duplicateValues" dxfId="1764" priority="991"/>
  </conditionalFormatting>
  <conditionalFormatting sqref="C230:D230">
    <cfRule type="duplicateValues" dxfId="1763" priority="988"/>
    <cfRule type="duplicateValues" dxfId="1762" priority="989"/>
    <cfRule type="duplicateValues" dxfId="1761" priority="987"/>
  </conditionalFormatting>
  <conditionalFormatting sqref="C232:D232">
    <cfRule type="duplicateValues" dxfId="1760" priority="985"/>
    <cfRule type="duplicateValues" dxfId="1759" priority="984"/>
    <cfRule type="duplicateValues" dxfId="1758" priority="983"/>
  </conditionalFormatting>
  <conditionalFormatting sqref="C234:D234">
    <cfRule type="duplicateValues" dxfId="1757" priority="981"/>
    <cfRule type="duplicateValues" dxfId="1756" priority="980"/>
    <cfRule type="duplicateValues" dxfId="1755" priority="979"/>
  </conditionalFormatting>
  <conditionalFormatting sqref="C240:D240">
    <cfRule type="duplicateValues" dxfId="1754" priority="968"/>
    <cfRule type="duplicateValues" dxfId="1753" priority="967"/>
    <cfRule type="duplicateValues" dxfId="1752" priority="969"/>
  </conditionalFormatting>
  <conditionalFormatting sqref="C242:D242">
    <cfRule type="duplicateValues" dxfId="1751" priority="964"/>
    <cfRule type="duplicateValues" dxfId="1750" priority="963"/>
    <cfRule type="duplicateValues" dxfId="1749" priority="965"/>
  </conditionalFormatting>
  <conditionalFormatting sqref="C283:D283 D281 D226 D207:D210 D212">
    <cfRule type="duplicateValues" dxfId="1748" priority="1518"/>
  </conditionalFormatting>
  <conditionalFormatting sqref="C283:D283 D281 D226 D212">
    <cfRule type="duplicateValues" dxfId="1747" priority="1516"/>
  </conditionalFormatting>
  <conditionalFormatting sqref="C284:D285">
    <cfRule type="duplicateValues" dxfId="1746" priority="1519"/>
  </conditionalFormatting>
  <conditionalFormatting sqref="C293:D293">
    <cfRule type="duplicateValues" dxfId="1745" priority="755"/>
    <cfRule type="duplicateValues" dxfId="1744" priority="756"/>
    <cfRule type="duplicateValues" dxfId="1743" priority="754"/>
  </conditionalFormatting>
  <conditionalFormatting sqref="C295:D295">
    <cfRule type="duplicateValues" dxfId="1742" priority="750"/>
    <cfRule type="duplicateValues" dxfId="1741" priority="752"/>
    <cfRule type="duplicateValues" dxfId="1740" priority="751"/>
  </conditionalFormatting>
  <conditionalFormatting sqref="C297:D297">
    <cfRule type="duplicateValues" dxfId="1739" priority="748"/>
    <cfRule type="duplicateValues" dxfId="1738" priority="747"/>
    <cfRule type="duplicateValues" dxfId="1737" priority="746"/>
  </conditionalFormatting>
  <conditionalFormatting sqref="C299:D299">
    <cfRule type="duplicateValues" dxfId="1736" priority="744"/>
    <cfRule type="duplicateValues" dxfId="1735" priority="742"/>
    <cfRule type="duplicateValues" dxfId="1734" priority="743"/>
  </conditionalFormatting>
  <conditionalFormatting sqref="C301:D301">
    <cfRule type="duplicateValues" dxfId="1733" priority="740"/>
    <cfRule type="duplicateValues" dxfId="1732" priority="738"/>
    <cfRule type="duplicateValues" dxfId="1731" priority="739"/>
  </conditionalFormatting>
  <conditionalFormatting sqref="C303:D303">
    <cfRule type="duplicateValues" dxfId="1730" priority="734"/>
    <cfRule type="duplicateValues" dxfId="1729" priority="735"/>
    <cfRule type="duplicateValues" dxfId="1728" priority="736"/>
  </conditionalFormatting>
  <conditionalFormatting sqref="C305:D305">
    <cfRule type="duplicateValues" dxfId="1727" priority="730"/>
    <cfRule type="duplicateValues" dxfId="1726" priority="731"/>
    <cfRule type="duplicateValues" dxfId="1725" priority="732"/>
  </conditionalFormatting>
  <conditionalFormatting sqref="C370:D370 D367 D309 D289:D292 D294">
    <cfRule type="duplicateValues" dxfId="1724" priority="847"/>
  </conditionalFormatting>
  <conditionalFormatting sqref="C370:D370 D367 D309 D294">
    <cfRule type="duplicateValues" dxfId="1723" priority="845"/>
  </conditionalFormatting>
  <conditionalFormatting sqref="C371:D372">
    <cfRule type="duplicateValues" dxfId="1722" priority="848"/>
  </conditionalFormatting>
  <conditionalFormatting sqref="C397:D397">
    <cfRule type="duplicateValues" dxfId="1721" priority="463"/>
    <cfRule type="duplicateValues" dxfId="1720" priority="464"/>
    <cfRule type="duplicateValues" dxfId="1719" priority="465"/>
  </conditionalFormatting>
  <conditionalFormatting sqref="C399:D399">
    <cfRule type="duplicateValues" dxfId="1718" priority="461"/>
    <cfRule type="duplicateValues" dxfId="1717" priority="459"/>
    <cfRule type="duplicateValues" dxfId="1716" priority="460"/>
  </conditionalFormatting>
  <conditionalFormatting sqref="C401:D401">
    <cfRule type="duplicateValues" dxfId="1715" priority="455"/>
    <cfRule type="duplicateValues" dxfId="1714" priority="456"/>
    <cfRule type="duplicateValues" dxfId="1713" priority="457"/>
  </conditionalFormatting>
  <conditionalFormatting sqref="C403:D403">
    <cfRule type="duplicateValues" dxfId="1712" priority="451"/>
    <cfRule type="duplicateValues" dxfId="1711" priority="452"/>
    <cfRule type="duplicateValues" dxfId="1710" priority="453"/>
  </conditionalFormatting>
  <conditionalFormatting sqref="C405:D405">
    <cfRule type="duplicateValues" dxfId="1709" priority="448"/>
    <cfRule type="duplicateValues" dxfId="1708" priority="447"/>
    <cfRule type="duplicateValues" dxfId="1707" priority="449"/>
  </conditionalFormatting>
  <conditionalFormatting sqref="C407:D407">
    <cfRule type="duplicateValues" dxfId="1706" priority="443"/>
    <cfRule type="duplicateValues" dxfId="1705" priority="444"/>
    <cfRule type="duplicateValues" dxfId="1704" priority="445"/>
  </conditionalFormatting>
  <conditionalFormatting sqref="C409:D409">
    <cfRule type="duplicateValues" dxfId="1703" priority="439"/>
    <cfRule type="duplicateValues" dxfId="1702" priority="441"/>
    <cfRule type="duplicateValues" dxfId="1701" priority="440"/>
  </conditionalFormatting>
  <conditionalFormatting sqref="C477:D477 D474 D413 D393:D396 D398">
    <cfRule type="duplicateValues" dxfId="1700" priority="502"/>
  </conditionalFormatting>
  <conditionalFormatting sqref="C477:D477 D474 D413 D398">
    <cfRule type="duplicateValues" dxfId="1699" priority="500"/>
  </conditionalFormatting>
  <conditionalFormatting sqref="C478:D479">
    <cfRule type="duplicateValues" dxfId="1698" priority="503"/>
  </conditionalFormatting>
  <conditionalFormatting sqref="C480:D480 C392:D392">
    <cfRule type="duplicateValues" dxfId="1697" priority="516"/>
  </conditionalFormatting>
  <conditionalFormatting sqref="C488:D488">
    <cfRule type="duplicateValues" dxfId="1696" priority="223"/>
    <cfRule type="duplicateValues" dxfId="1695" priority="225"/>
    <cfRule type="duplicateValues" dxfId="1694" priority="224"/>
  </conditionalFormatting>
  <conditionalFormatting sqref="C490:D490">
    <cfRule type="duplicateValues" dxfId="1693" priority="221"/>
    <cfRule type="duplicateValues" dxfId="1692" priority="220"/>
    <cfRule type="duplicateValues" dxfId="1691" priority="219"/>
  </conditionalFormatting>
  <conditionalFormatting sqref="C492:D492">
    <cfRule type="duplicateValues" dxfId="1690" priority="217"/>
    <cfRule type="duplicateValues" dxfId="1689" priority="216"/>
    <cfRule type="duplicateValues" dxfId="1688" priority="215"/>
  </conditionalFormatting>
  <conditionalFormatting sqref="C494:D494">
    <cfRule type="duplicateValues" dxfId="1687" priority="212"/>
    <cfRule type="duplicateValues" dxfId="1686" priority="213"/>
    <cfRule type="duplicateValues" dxfId="1685" priority="211"/>
  </conditionalFormatting>
  <conditionalFormatting sqref="C496:D496">
    <cfRule type="duplicateValues" dxfId="1684" priority="207"/>
    <cfRule type="duplicateValues" dxfId="1683" priority="208"/>
    <cfRule type="duplicateValues" dxfId="1682" priority="209"/>
  </conditionalFormatting>
  <conditionalFormatting sqref="C498:D498">
    <cfRule type="duplicateValues" dxfId="1681" priority="204"/>
    <cfRule type="duplicateValues" dxfId="1680" priority="205"/>
    <cfRule type="duplicateValues" dxfId="1679" priority="203"/>
  </conditionalFormatting>
  <conditionalFormatting sqref="C500:D500">
    <cfRule type="duplicateValues" dxfId="1678" priority="200"/>
    <cfRule type="duplicateValues" dxfId="1677" priority="201"/>
    <cfRule type="duplicateValues" dxfId="1676" priority="199"/>
  </conditionalFormatting>
  <conditionalFormatting sqref="C571:D571 D568 D504 D484:D487 D489">
    <cfRule type="duplicateValues" dxfId="1675" priority="262"/>
  </conditionalFormatting>
  <conditionalFormatting sqref="C571:D571 D568 D504 D489">
    <cfRule type="duplicateValues" dxfId="1674" priority="260"/>
  </conditionalFormatting>
  <conditionalFormatting sqref="C572:D573">
    <cfRule type="duplicateValues" dxfId="1673" priority="263"/>
  </conditionalFormatting>
  <conditionalFormatting sqref="C574:D574">
    <cfRule type="duplicateValues" dxfId="1672" priority="276"/>
  </conditionalFormatting>
  <conditionalFormatting sqref="C575:D575">
    <cfRule type="duplicateValues" dxfId="1671" priority="278"/>
  </conditionalFormatting>
  <conditionalFormatting sqref="C576:D578 C481:D483 C373:D391 C287:D288 C204:D205 C81:D81 C1:D1 C125:D130 C60:D68 C580:D1048576">
    <cfRule type="duplicateValues" dxfId="1670" priority="2306"/>
  </conditionalFormatting>
  <conditionalFormatting sqref="D9">
    <cfRule type="duplicateValues" dxfId="1669" priority="1236"/>
    <cfRule type="duplicateValues" dxfId="1668" priority="1238"/>
    <cfRule type="duplicateValues" dxfId="1667" priority="1237"/>
  </conditionalFormatting>
  <conditionalFormatting sqref="D10">
    <cfRule type="duplicateValues" dxfId="1666" priority="1235"/>
    <cfRule type="duplicateValues" dxfId="1665" priority="1234"/>
    <cfRule type="duplicateValues" dxfId="1664" priority="1233"/>
  </conditionalFormatting>
  <conditionalFormatting sqref="D11">
    <cfRule type="duplicateValues" dxfId="1663" priority="1326"/>
    <cfRule type="duplicateValues" dxfId="1662" priority="1328"/>
    <cfRule type="duplicateValues" dxfId="1661" priority="1327"/>
  </conditionalFormatting>
  <conditionalFormatting sqref="D12">
    <cfRule type="duplicateValues" dxfId="1660" priority="1300"/>
    <cfRule type="duplicateValues" dxfId="1659" priority="1301"/>
    <cfRule type="duplicateValues" dxfId="1658" priority="1299"/>
  </conditionalFormatting>
  <conditionalFormatting sqref="D13">
    <cfRule type="duplicateValues" dxfId="1657" priority="1331"/>
    <cfRule type="duplicateValues" dxfId="1656" priority="1329"/>
    <cfRule type="duplicateValues" dxfId="1655" priority="1330"/>
  </conditionalFormatting>
  <conditionalFormatting sqref="D14">
    <cfRule type="duplicateValues" dxfId="1654" priority="1298"/>
    <cfRule type="duplicateValues" dxfId="1653" priority="1297"/>
    <cfRule type="duplicateValues" dxfId="1652" priority="1296"/>
  </conditionalFormatting>
  <conditionalFormatting sqref="D15">
    <cfRule type="duplicateValues" dxfId="1651" priority="1229"/>
    <cfRule type="duplicateValues" dxfId="1650" priority="1228"/>
    <cfRule type="duplicateValues" dxfId="1649" priority="1227"/>
  </conditionalFormatting>
  <conditionalFormatting sqref="D16">
    <cfRule type="duplicateValues" dxfId="1648" priority="1323"/>
    <cfRule type="duplicateValues" dxfId="1647" priority="1324"/>
    <cfRule type="duplicateValues" dxfId="1646" priority="1325"/>
  </conditionalFormatting>
  <conditionalFormatting sqref="D17">
    <cfRule type="duplicateValues" dxfId="1645" priority="2565"/>
    <cfRule type="duplicateValues" dxfId="1644" priority="2563"/>
    <cfRule type="duplicateValues" dxfId="1643" priority="2564"/>
  </conditionalFormatting>
  <conditionalFormatting sqref="D19">
    <cfRule type="duplicateValues" dxfId="1642" priority="1224"/>
    <cfRule type="duplicateValues" dxfId="1641" priority="1225"/>
    <cfRule type="duplicateValues" dxfId="1640" priority="1226"/>
  </conditionalFormatting>
  <conditionalFormatting sqref="D20">
    <cfRule type="duplicateValues" dxfId="1639" priority="1293"/>
    <cfRule type="duplicateValues" dxfId="1638" priority="1294"/>
    <cfRule type="duplicateValues" dxfId="1637" priority="1295"/>
  </conditionalFormatting>
  <conditionalFormatting sqref="D21">
    <cfRule type="duplicateValues" dxfId="1636" priority="1317"/>
    <cfRule type="duplicateValues" dxfId="1635" priority="1318"/>
    <cfRule type="duplicateValues" dxfId="1634" priority="1319"/>
  </conditionalFormatting>
  <conditionalFormatting sqref="D22">
    <cfRule type="duplicateValues" dxfId="1633" priority="1291"/>
    <cfRule type="duplicateValues" dxfId="1632" priority="1290"/>
    <cfRule type="duplicateValues" dxfId="1631" priority="1292"/>
  </conditionalFormatting>
  <conditionalFormatting sqref="D23">
    <cfRule type="duplicateValues" dxfId="1630" priority="1223"/>
    <cfRule type="duplicateValues" dxfId="1629" priority="1222"/>
    <cfRule type="duplicateValues" dxfId="1628" priority="1221"/>
  </conditionalFormatting>
  <conditionalFormatting sqref="D24">
    <cfRule type="duplicateValues" dxfId="1627" priority="1289"/>
    <cfRule type="duplicateValues" dxfId="1626" priority="1288"/>
    <cfRule type="duplicateValues" dxfId="1625" priority="1287"/>
  </conditionalFormatting>
  <conditionalFormatting sqref="D25">
    <cfRule type="duplicateValues" dxfId="1624" priority="1218"/>
    <cfRule type="duplicateValues" dxfId="1623" priority="1220"/>
    <cfRule type="duplicateValues" dxfId="1622" priority="1219"/>
  </conditionalFormatting>
  <conditionalFormatting sqref="D26">
    <cfRule type="duplicateValues" dxfId="1621" priority="1285"/>
    <cfRule type="duplicateValues" dxfId="1620" priority="1284"/>
    <cfRule type="duplicateValues" dxfId="1619" priority="1286"/>
  </conditionalFormatting>
  <conditionalFormatting sqref="D27">
    <cfRule type="duplicateValues" dxfId="1618" priority="1283"/>
    <cfRule type="duplicateValues" dxfId="1617" priority="1282"/>
    <cfRule type="duplicateValues" dxfId="1616" priority="1281"/>
  </conditionalFormatting>
  <conditionalFormatting sqref="D28">
    <cfRule type="duplicateValues" dxfId="1615" priority="1314"/>
    <cfRule type="duplicateValues" dxfId="1614" priority="1315"/>
    <cfRule type="duplicateValues" dxfId="1613" priority="1316"/>
  </conditionalFormatting>
  <conditionalFormatting sqref="D29">
    <cfRule type="duplicateValues" dxfId="1612" priority="1212"/>
    <cfRule type="duplicateValues" dxfId="1611" priority="1213"/>
    <cfRule type="duplicateValues" dxfId="1610" priority="1214"/>
  </conditionalFormatting>
  <conditionalFormatting sqref="D30">
    <cfRule type="duplicateValues" dxfId="1609" priority="1275"/>
    <cfRule type="duplicateValues" dxfId="1608" priority="1277"/>
    <cfRule type="duplicateValues" dxfId="1607" priority="1276"/>
  </conditionalFormatting>
  <conditionalFormatting sqref="D31">
    <cfRule type="duplicateValues" dxfId="1606" priority="1209"/>
    <cfRule type="duplicateValues" dxfId="1605" priority="1211"/>
    <cfRule type="duplicateValues" dxfId="1604" priority="1210"/>
  </conditionalFormatting>
  <conditionalFormatting sqref="D32">
    <cfRule type="duplicateValues" dxfId="1603" priority="1270"/>
    <cfRule type="duplicateValues" dxfId="1602" priority="1269"/>
    <cfRule type="duplicateValues" dxfId="1601" priority="1271"/>
  </conditionalFormatting>
  <conditionalFormatting sqref="D33">
    <cfRule type="duplicateValues" dxfId="1600" priority="1202"/>
    <cfRule type="duplicateValues" dxfId="1599" priority="1201"/>
    <cfRule type="duplicateValues" dxfId="1598" priority="1200"/>
  </conditionalFormatting>
  <conditionalFormatting sqref="D34">
    <cfRule type="duplicateValues" dxfId="1597" priority="1313"/>
    <cfRule type="duplicateValues" dxfId="1596" priority="1312"/>
    <cfRule type="duplicateValues" dxfId="1595" priority="1311"/>
  </conditionalFormatting>
  <conditionalFormatting sqref="D35">
    <cfRule type="duplicateValues" dxfId="1594" priority="1197"/>
    <cfRule type="duplicateValues" dxfId="1593" priority="1198"/>
    <cfRule type="duplicateValues" dxfId="1592" priority="1199"/>
  </conditionalFormatting>
  <conditionalFormatting sqref="D36">
    <cfRule type="duplicateValues" dxfId="1591" priority="1191"/>
    <cfRule type="duplicateValues" dxfId="1590" priority="1192"/>
    <cfRule type="duplicateValues" dxfId="1589" priority="1193"/>
  </conditionalFormatting>
  <conditionalFormatting sqref="D37">
    <cfRule type="duplicateValues" dxfId="1588" priority="1257"/>
    <cfRule type="duplicateValues" dxfId="1587" priority="1258"/>
    <cfRule type="duplicateValues" dxfId="1586" priority="1259"/>
  </conditionalFormatting>
  <conditionalFormatting sqref="D38">
    <cfRule type="duplicateValues" dxfId="1585" priority="1255"/>
    <cfRule type="duplicateValues" dxfId="1584" priority="1254"/>
    <cfRule type="duplicateValues" dxfId="1583" priority="1256"/>
  </conditionalFormatting>
  <conditionalFormatting sqref="D39">
    <cfRule type="duplicateValues" dxfId="1582" priority="1253"/>
    <cfRule type="duplicateValues" dxfId="1581" priority="1252"/>
    <cfRule type="duplicateValues" dxfId="1580" priority="1251"/>
  </conditionalFormatting>
  <conditionalFormatting sqref="D40:D53">
    <cfRule type="duplicateValues" dxfId="1579" priority="876"/>
    <cfRule type="duplicateValues" dxfId="1578" priority="877"/>
    <cfRule type="duplicateValues" dxfId="1577" priority="875"/>
  </conditionalFormatting>
  <conditionalFormatting sqref="D54:D56">
    <cfRule type="duplicateValues" dxfId="1576" priority="1140"/>
    <cfRule type="duplicateValues" dxfId="1575" priority="1139"/>
    <cfRule type="duplicateValues" dxfId="1574" priority="1141"/>
  </conditionalFormatting>
  <conditionalFormatting sqref="D57">
    <cfRule type="duplicateValues" dxfId="1573" priority="1306"/>
  </conditionalFormatting>
  <conditionalFormatting sqref="D58">
    <cfRule type="duplicateValues" dxfId="1572" priority="1332"/>
    <cfRule type="duplicateValues" dxfId="1571" priority="1333"/>
    <cfRule type="duplicateValues" dxfId="1570" priority="1334"/>
  </conditionalFormatting>
  <conditionalFormatting sqref="D70">
    <cfRule type="duplicateValues" dxfId="1569" priority="1996"/>
    <cfRule type="duplicateValues" dxfId="1568" priority="1995"/>
    <cfRule type="duplicateValues" dxfId="1567" priority="1994"/>
  </conditionalFormatting>
  <conditionalFormatting sqref="D72">
    <cfRule type="duplicateValues" dxfId="1566" priority="1993"/>
    <cfRule type="duplicateValues" dxfId="1565" priority="1992"/>
    <cfRule type="duplicateValues" dxfId="1564" priority="1991"/>
  </conditionalFormatting>
  <conditionalFormatting sqref="D74">
    <cfRule type="duplicateValues" dxfId="1563" priority="1988"/>
    <cfRule type="duplicateValues" dxfId="1562" priority="1990"/>
    <cfRule type="duplicateValues" dxfId="1561" priority="1989"/>
  </conditionalFormatting>
  <conditionalFormatting sqref="D76">
    <cfRule type="duplicateValues" dxfId="1560" priority="1985"/>
    <cfRule type="duplicateValues" dxfId="1559" priority="1986"/>
    <cfRule type="duplicateValues" dxfId="1558" priority="1987"/>
  </conditionalFormatting>
  <conditionalFormatting sqref="D78">
    <cfRule type="duplicateValues" dxfId="1557" priority="1983"/>
    <cfRule type="duplicateValues" dxfId="1556" priority="1982"/>
    <cfRule type="duplicateValues" dxfId="1555" priority="1984"/>
  </conditionalFormatting>
  <conditionalFormatting sqref="D80">
    <cfRule type="duplicateValues" dxfId="1554" priority="1980"/>
    <cfRule type="duplicateValues" dxfId="1553" priority="1979"/>
    <cfRule type="duplicateValues" dxfId="1552" priority="1981"/>
  </conditionalFormatting>
  <conditionalFormatting sqref="D82">
    <cfRule type="duplicateValues" dxfId="1551" priority="1977"/>
    <cfRule type="duplicateValues" dxfId="1550" priority="1976"/>
    <cfRule type="duplicateValues" dxfId="1549" priority="1978"/>
  </conditionalFormatting>
  <conditionalFormatting sqref="D84">
    <cfRule type="duplicateValues" dxfId="1548" priority="1975"/>
    <cfRule type="duplicateValues" dxfId="1547" priority="1974"/>
    <cfRule type="duplicateValues" dxfId="1546" priority="1973"/>
  </conditionalFormatting>
  <conditionalFormatting sqref="D86">
    <cfRule type="duplicateValues" dxfId="1545" priority="1972"/>
    <cfRule type="duplicateValues" dxfId="1544" priority="1971"/>
    <cfRule type="duplicateValues" dxfId="1543" priority="1970"/>
  </conditionalFormatting>
  <conditionalFormatting sqref="D88">
    <cfRule type="duplicateValues" dxfId="1542" priority="1968"/>
    <cfRule type="duplicateValues" dxfId="1541" priority="1967"/>
    <cfRule type="duplicateValues" dxfId="1540" priority="1969"/>
  </conditionalFormatting>
  <conditionalFormatting sqref="D90">
    <cfRule type="duplicateValues" dxfId="1539" priority="1961"/>
    <cfRule type="duplicateValues" dxfId="1538" priority="1962"/>
    <cfRule type="duplicateValues" dxfId="1537" priority="1963"/>
  </conditionalFormatting>
  <conditionalFormatting sqref="D92">
    <cfRule type="duplicateValues" dxfId="1536" priority="1966"/>
    <cfRule type="duplicateValues" dxfId="1535" priority="1965"/>
    <cfRule type="duplicateValues" dxfId="1534" priority="1964"/>
  </conditionalFormatting>
  <conditionalFormatting sqref="D94">
    <cfRule type="duplicateValues" dxfId="1533" priority="2044"/>
    <cfRule type="duplicateValues" dxfId="1532" priority="2042"/>
    <cfRule type="duplicateValues" dxfId="1531" priority="2043"/>
  </conditionalFormatting>
  <conditionalFormatting sqref="D96">
    <cfRule type="duplicateValues" dxfId="1530" priority="2040"/>
    <cfRule type="duplicateValues" dxfId="1529" priority="2039"/>
    <cfRule type="duplicateValues" dxfId="1528" priority="2041"/>
  </conditionalFormatting>
  <conditionalFormatting sqref="D98">
    <cfRule type="duplicateValues" dxfId="1527" priority="2038"/>
    <cfRule type="duplicateValues" dxfId="1526" priority="2037"/>
    <cfRule type="duplicateValues" dxfId="1525" priority="2036"/>
  </conditionalFormatting>
  <conditionalFormatting sqref="D100">
    <cfRule type="duplicateValues" dxfId="1524" priority="2034"/>
    <cfRule type="duplicateValues" dxfId="1523" priority="2035"/>
    <cfRule type="duplicateValues" dxfId="1522" priority="2033"/>
  </conditionalFormatting>
  <conditionalFormatting sqref="D102">
    <cfRule type="duplicateValues" dxfId="1521" priority="2032"/>
    <cfRule type="duplicateValues" dxfId="1520" priority="2031"/>
    <cfRule type="duplicateValues" dxfId="1519" priority="2030"/>
  </conditionalFormatting>
  <conditionalFormatting sqref="D104">
    <cfRule type="duplicateValues" dxfId="1518" priority="2027"/>
    <cfRule type="duplicateValues" dxfId="1517" priority="2029"/>
    <cfRule type="duplicateValues" dxfId="1516" priority="2028"/>
  </conditionalFormatting>
  <conditionalFormatting sqref="D106">
    <cfRule type="duplicateValues" dxfId="1515" priority="2026"/>
    <cfRule type="duplicateValues" dxfId="1514" priority="2025"/>
    <cfRule type="duplicateValues" dxfId="1513" priority="2024"/>
  </conditionalFormatting>
  <conditionalFormatting sqref="D108">
    <cfRule type="duplicateValues" dxfId="1512" priority="2022"/>
    <cfRule type="duplicateValues" dxfId="1511" priority="2021"/>
    <cfRule type="duplicateValues" dxfId="1510" priority="2023"/>
  </conditionalFormatting>
  <conditionalFormatting sqref="D110">
    <cfRule type="duplicateValues" dxfId="1509" priority="2019"/>
    <cfRule type="duplicateValues" dxfId="1508" priority="2020"/>
    <cfRule type="duplicateValues" dxfId="1507" priority="2018"/>
  </conditionalFormatting>
  <conditionalFormatting sqref="D112">
    <cfRule type="duplicateValues" dxfId="1506" priority="2017"/>
    <cfRule type="duplicateValues" dxfId="1505" priority="2016"/>
    <cfRule type="duplicateValues" dxfId="1504" priority="2015"/>
  </conditionalFormatting>
  <conditionalFormatting sqref="D114">
    <cfRule type="duplicateValues" dxfId="1503" priority="2014"/>
    <cfRule type="duplicateValues" dxfId="1502" priority="2013"/>
    <cfRule type="duplicateValues" dxfId="1501" priority="2012"/>
  </conditionalFormatting>
  <conditionalFormatting sqref="D116">
    <cfRule type="duplicateValues" dxfId="1500" priority="2009"/>
    <cfRule type="duplicateValues" dxfId="1499" priority="2010"/>
    <cfRule type="duplicateValues" dxfId="1498" priority="2011"/>
  </conditionalFormatting>
  <conditionalFormatting sqref="D118">
    <cfRule type="duplicateValues" dxfId="1497" priority="2007"/>
    <cfRule type="duplicateValues" dxfId="1496" priority="2008"/>
    <cfRule type="duplicateValues" dxfId="1495" priority="2006"/>
  </conditionalFormatting>
  <conditionalFormatting sqref="D120">
    <cfRule type="duplicateValues" dxfId="1494" priority="2004"/>
    <cfRule type="duplicateValues" dxfId="1493" priority="2003"/>
    <cfRule type="duplicateValues" dxfId="1492" priority="2005"/>
  </conditionalFormatting>
  <conditionalFormatting sqref="D122">
    <cfRule type="duplicateValues" dxfId="1491" priority="2002"/>
    <cfRule type="duplicateValues" dxfId="1490" priority="2001"/>
    <cfRule type="duplicateValues" dxfId="1489" priority="2000"/>
  </conditionalFormatting>
  <conditionalFormatting sqref="D124">
    <cfRule type="duplicateValues" dxfId="1488" priority="1999"/>
    <cfRule type="duplicateValues" dxfId="1487" priority="1998"/>
    <cfRule type="duplicateValues" dxfId="1486" priority="1997"/>
  </conditionalFormatting>
  <conditionalFormatting sqref="D138">
    <cfRule type="duplicateValues" dxfId="1485" priority="1663"/>
    <cfRule type="duplicateValues" dxfId="1484" priority="1662"/>
    <cfRule type="duplicateValues" dxfId="1483" priority="1661"/>
  </conditionalFormatting>
  <conditionalFormatting sqref="D139">
    <cfRule type="duplicateValues" dxfId="1482" priority="1742"/>
    <cfRule type="duplicateValues" dxfId="1481" priority="1744"/>
    <cfRule type="duplicateValues" dxfId="1480" priority="1743"/>
  </conditionalFormatting>
  <conditionalFormatting sqref="D140">
    <cfRule type="duplicateValues" dxfId="1479" priority="1659"/>
    <cfRule type="duplicateValues" dxfId="1478" priority="1658"/>
    <cfRule type="duplicateValues" dxfId="1477" priority="1660"/>
  </conditionalFormatting>
  <conditionalFormatting sqref="D141">
    <cfRule type="duplicateValues" dxfId="1476" priority="2486"/>
    <cfRule type="duplicateValues" dxfId="1475" priority="2487"/>
    <cfRule type="duplicateValues" dxfId="1474" priority="2488"/>
  </conditionalFormatting>
  <conditionalFormatting sqref="D142">
    <cfRule type="duplicateValues" dxfId="1473" priority="1657"/>
    <cfRule type="duplicateValues" dxfId="1472" priority="1655"/>
    <cfRule type="duplicateValues" dxfId="1471" priority="1656"/>
  </conditionalFormatting>
  <conditionalFormatting sqref="D143">
    <cfRule type="duplicateValues" dxfId="1470" priority="1738"/>
    <cfRule type="duplicateValues" dxfId="1469" priority="1737"/>
    <cfRule type="duplicateValues" dxfId="1468" priority="1736"/>
  </conditionalFormatting>
  <conditionalFormatting sqref="D144">
    <cfRule type="duplicateValues" dxfId="1467" priority="2511"/>
    <cfRule type="duplicateValues" dxfId="1466" priority="2510"/>
    <cfRule type="duplicateValues" dxfId="1465" priority="2509"/>
  </conditionalFormatting>
  <conditionalFormatting sqref="D145">
    <cfRule type="duplicateValues" dxfId="1464" priority="1735"/>
    <cfRule type="duplicateValues" dxfId="1463" priority="1734"/>
    <cfRule type="duplicateValues" dxfId="1462" priority="1733"/>
  </conditionalFormatting>
  <conditionalFormatting sqref="D146">
    <cfRule type="duplicateValues" dxfId="1461" priority="1651"/>
    <cfRule type="duplicateValues" dxfId="1460" priority="1649"/>
    <cfRule type="duplicateValues" dxfId="1459" priority="1650"/>
  </conditionalFormatting>
  <conditionalFormatting sqref="D147">
    <cfRule type="duplicateValues" dxfId="1458" priority="2449"/>
    <cfRule type="duplicateValues" dxfId="1457" priority="2448"/>
    <cfRule type="duplicateValues" dxfId="1456" priority="2450"/>
  </conditionalFormatting>
  <conditionalFormatting sqref="D148:D149">
    <cfRule type="duplicateValues" dxfId="1455" priority="2430"/>
    <cfRule type="duplicateValues" dxfId="1454" priority="2431"/>
    <cfRule type="duplicateValues" dxfId="1453" priority="2429"/>
  </conditionalFormatting>
  <conditionalFormatting sqref="D151">
    <cfRule type="duplicateValues" dxfId="1452" priority="1644"/>
    <cfRule type="duplicateValues" dxfId="1451" priority="1643"/>
    <cfRule type="duplicateValues" dxfId="1450" priority="1645"/>
  </conditionalFormatting>
  <conditionalFormatting sqref="D152">
    <cfRule type="duplicateValues" dxfId="1449" priority="1728"/>
    <cfRule type="duplicateValues" dxfId="1448" priority="1729"/>
    <cfRule type="duplicateValues" dxfId="1447" priority="1727"/>
  </conditionalFormatting>
  <conditionalFormatting sqref="D153">
    <cfRule type="duplicateValues" dxfId="1446" priority="2410"/>
    <cfRule type="duplicateValues" dxfId="1445" priority="2412"/>
    <cfRule type="duplicateValues" dxfId="1444" priority="2411"/>
  </conditionalFormatting>
  <conditionalFormatting sqref="D154">
    <cfRule type="duplicateValues" dxfId="1443" priority="1725"/>
    <cfRule type="duplicateValues" dxfId="1442" priority="1724"/>
    <cfRule type="duplicateValues" dxfId="1441" priority="1726"/>
  </conditionalFormatting>
  <conditionalFormatting sqref="D155">
    <cfRule type="duplicateValues" dxfId="1440" priority="1639"/>
    <cfRule type="duplicateValues" dxfId="1439" priority="1637"/>
    <cfRule type="duplicateValues" dxfId="1438" priority="1638"/>
  </conditionalFormatting>
  <conditionalFormatting sqref="D156">
    <cfRule type="duplicateValues" dxfId="1437" priority="1723"/>
    <cfRule type="duplicateValues" dxfId="1436" priority="1722"/>
    <cfRule type="duplicateValues" dxfId="1435" priority="1721"/>
  </conditionalFormatting>
  <conditionalFormatting sqref="D157">
    <cfRule type="duplicateValues" dxfId="1434" priority="1636"/>
    <cfRule type="duplicateValues" dxfId="1433" priority="1634"/>
    <cfRule type="duplicateValues" dxfId="1432" priority="1635"/>
  </conditionalFormatting>
  <conditionalFormatting sqref="D158">
    <cfRule type="duplicateValues" dxfId="1431" priority="1718"/>
    <cfRule type="duplicateValues" dxfId="1430" priority="1719"/>
    <cfRule type="duplicateValues" dxfId="1429" priority="1720"/>
  </conditionalFormatting>
  <conditionalFormatting sqref="D159">
    <cfRule type="duplicateValues" dxfId="1428" priority="1630"/>
    <cfRule type="duplicateValues" dxfId="1427" priority="1629"/>
    <cfRule type="duplicateValues" dxfId="1426" priority="1628"/>
  </conditionalFormatting>
  <conditionalFormatting sqref="D160">
    <cfRule type="duplicateValues" dxfId="1425" priority="1715"/>
    <cfRule type="duplicateValues" dxfId="1424" priority="1716"/>
    <cfRule type="duplicateValues" dxfId="1423" priority="1717"/>
  </conditionalFormatting>
  <conditionalFormatting sqref="D161">
    <cfRule type="duplicateValues" dxfId="1422" priority="2391"/>
    <cfRule type="duplicateValues" dxfId="1421" priority="2392"/>
    <cfRule type="duplicateValues" dxfId="1420" priority="2393"/>
  </conditionalFormatting>
  <conditionalFormatting sqref="D162">
    <cfRule type="duplicateValues" dxfId="1419" priority="1712"/>
    <cfRule type="duplicateValues" dxfId="1418" priority="1714"/>
    <cfRule type="duplicateValues" dxfId="1417" priority="1713"/>
  </conditionalFormatting>
  <conditionalFormatting sqref="D163">
    <cfRule type="duplicateValues" dxfId="1416" priority="1625"/>
    <cfRule type="duplicateValues" dxfId="1415" priority="1626"/>
    <cfRule type="duplicateValues" dxfId="1414" priority="1627"/>
  </conditionalFormatting>
  <conditionalFormatting sqref="D164">
    <cfRule type="duplicateValues" dxfId="1413" priority="1710"/>
    <cfRule type="duplicateValues" dxfId="1412" priority="1711"/>
    <cfRule type="duplicateValues" dxfId="1411" priority="1709"/>
  </conditionalFormatting>
  <conditionalFormatting sqref="D165">
    <cfRule type="duplicateValues" dxfId="1410" priority="1624"/>
    <cfRule type="duplicateValues" dxfId="1409" priority="1623"/>
    <cfRule type="duplicateValues" dxfId="1408" priority="1622"/>
  </conditionalFormatting>
  <conditionalFormatting sqref="D166">
    <cfRule type="duplicateValues" dxfId="1407" priority="1706"/>
    <cfRule type="duplicateValues" dxfId="1406" priority="1707"/>
    <cfRule type="duplicateValues" dxfId="1405" priority="1708"/>
  </conditionalFormatting>
  <conditionalFormatting sqref="D167">
    <cfRule type="duplicateValues" dxfId="1404" priority="1621"/>
    <cfRule type="duplicateValues" dxfId="1403" priority="1619"/>
    <cfRule type="duplicateValues" dxfId="1402" priority="1620"/>
  </conditionalFormatting>
  <conditionalFormatting sqref="D168">
    <cfRule type="duplicateValues" dxfId="1401" priority="1705"/>
    <cfRule type="duplicateValues" dxfId="1400" priority="1704"/>
    <cfRule type="duplicateValues" dxfId="1399" priority="1703"/>
  </conditionalFormatting>
  <conditionalFormatting sqref="D169">
    <cfRule type="duplicateValues" dxfId="1398" priority="1616"/>
    <cfRule type="duplicateValues" dxfId="1397" priority="1618"/>
    <cfRule type="duplicateValues" dxfId="1396" priority="1617"/>
  </conditionalFormatting>
  <conditionalFormatting sqref="D170">
    <cfRule type="duplicateValues" dxfId="1395" priority="1700"/>
    <cfRule type="duplicateValues" dxfId="1394" priority="1701"/>
    <cfRule type="duplicateValues" dxfId="1393" priority="1702"/>
  </conditionalFormatting>
  <conditionalFormatting sqref="D171">
    <cfRule type="duplicateValues" dxfId="1392" priority="1615"/>
    <cfRule type="duplicateValues" dxfId="1391" priority="1613"/>
    <cfRule type="duplicateValues" dxfId="1390" priority="1614"/>
  </conditionalFormatting>
  <conditionalFormatting sqref="D172">
    <cfRule type="duplicateValues" dxfId="1389" priority="2372"/>
    <cfRule type="duplicateValues" dxfId="1388" priority="2373"/>
    <cfRule type="duplicateValues" dxfId="1387" priority="2374"/>
  </conditionalFormatting>
  <conditionalFormatting sqref="D173">
    <cfRule type="duplicateValues" dxfId="1386" priority="1611"/>
    <cfRule type="duplicateValues" dxfId="1385" priority="1610"/>
    <cfRule type="duplicateValues" dxfId="1384" priority="1612"/>
  </conditionalFormatting>
  <conditionalFormatting sqref="D174">
    <cfRule type="duplicateValues" dxfId="1383" priority="1695"/>
    <cfRule type="duplicateValues" dxfId="1382" priority="1696"/>
    <cfRule type="duplicateValues" dxfId="1381" priority="1694"/>
  </conditionalFormatting>
  <conditionalFormatting sqref="D175">
    <cfRule type="duplicateValues" dxfId="1380" priority="1608"/>
    <cfRule type="duplicateValues" dxfId="1379" priority="1607"/>
    <cfRule type="duplicateValues" dxfId="1378" priority="1609"/>
  </conditionalFormatting>
  <conditionalFormatting sqref="D176">
    <cfRule type="duplicateValues" dxfId="1377" priority="1693"/>
    <cfRule type="duplicateValues" dxfId="1376" priority="1692"/>
    <cfRule type="duplicateValues" dxfId="1375" priority="1691"/>
  </conditionalFormatting>
  <conditionalFormatting sqref="D177">
    <cfRule type="duplicateValues" dxfId="1374" priority="1604"/>
    <cfRule type="duplicateValues" dxfId="1373" priority="1606"/>
    <cfRule type="duplicateValues" dxfId="1372" priority="1605"/>
  </conditionalFormatting>
  <conditionalFormatting sqref="D178">
    <cfRule type="duplicateValues" dxfId="1371" priority="1690"/>
    <cfRule type="duplicateValues" dxfId="1370" priority="1689"/>
    <cfRule type="duplicateValues" dxfId="1369" priority="1688"/>
  </conditionalFormatting>
  <conditionalFormatting sqref="D179">
    <cfRule type="duplicateValues" dxfId="1368" priority="1603"/>
    <cfRule type="duplicateValues" dxfId="1367" priority="1602"/>
    <cfRule type="duplicateValues" dxfId="1366" priority="1601"/>
  </conditionalFormatting>
  <conditionalFormatting sqref="D180">
    <cfRule type="duplicateValues" dxfId="1365" priority="1600"/>
    <cfRule type="duplicateValues" dxfId="1364" priority="1599"/>
    <cfRule type="duplicateValues" dxfId="1363" priority="1598"/>
  </conditionalFormatting>
  <conditionalFormatting sqref="D181">
    <cfRule type="duplicateValues" dxfId="1362" priority="1684"/>
    <cfRule type="duplicateValues" dxfId="1361" priority="1682"/>
    <cfRule type="duplicateValues" dxfId="1360" priority="1683"/>
  </conditionalFormatting>
  <conditionalFormatting sqref="D182">
    <cfRule type="duplicateValues" dxfId="1359" priority="1595"/>
    <cfRule type="duplicateValues" dxfId="1358" priority="1597"/>
    <cfRule type="duplicateValues" dxfId="1357" priority="1596"/>
  </conditionalFormatting>
  <conditionalFormatting sqref="D183">
    <cfRule type="duplicateValues" dxfId="1356" priority="1679"/>
    <cfRule type="duplicateValues" dxfId="1355" priority="1680"/>
    <cfRule type="duplicateValues" dxfId="1354" priority="1681"/>
  </conditionalFormatting>
  <conditionalFormatting sqref="D184">
    <cfRule type="duplicateValues" dxfId="1353" priority="1594"/>
    <cfRule type="duplicateValues" dxfId="1352" priority="1593"/>
    <cfRule type="duplicateValues" dxfId="1351" priority="1592"/>
  </conditionalFormatting>
  <conditionalFormatting sqref="D185">
    <cfRule type="duplicateValues" dxfId="1350" priority="1676"/>
    <cfRule type="duplicateValues" dxfId="1349" priority="1677"/>
    <cfRule type="duplicateValues" dxfId="1348" priority="1678"/>
  </conditionalFormatting>
  <conditionalFormatting sqref="D186">
    <cfRule type="duplicateValues" dxfId="1347" priority="1590"/>
    <cfRule type="duplicateValues" dxfId="1346" priority="1589"/>
    <cfRule type="duplicateValues" dxfId="1345" priority="1591"/>
  </conditionalFormatting>
  <conditionalFormatting sqref="D187">
    <cfRule type="duplicateValues" dxfId="1344" priority="1675"/>
    <cfRule type="duplicateValues" dxfId="1343" priority="1673"/>
    <cfRule type="duplicateValues" dxfId="1342" priority="1674"/>
  </conditionalFormatting>
  <conditionalFormatting sqref="D188">
    <cfRule type="duplicateValues" dxfId="1341" priority="1588"/>
    <cfRule type="duplicateValues" dxfId="1340" priority="1587"/>
    <cfRule type="duplicateValues" dxfId="1339" priority="1586"/>
  </conditionalFormatting>
  <conditionalFormatting sqref="D189">
    <cfRule type="duplicateValues" dxfId="1338" priority="1670"/>
    <cfRule type="duplicateValues" dxfId="1337" priority="1671"/>
    <cfRule type="duplicateValues" dxfId="1336" priority="1672"/>
  </conditionalFormatting>
  <conditionalFormatting sqref="D190">
    <cfRule type="duplicateValues" dxfId="1335" priority="1585"/>
    <cfRule type="duplicateValues" dxfId="1334" priority="1584"/>
    <cfRule type="duplicateValues" dxfId="1333" priority="1583"/>
  </conditionalFormatting>
  <conditionalFormatting sqref="D191">
    <cfRule type="duplicateValues" dxfId="1332" priority="1669"/>
    <cfRule type="duplicateValues" dxfId="1331" priority="1668"/>
    <cfRule type="duplicateValues" dxfId="1330" priority="1667"/>
  </conditionalFormatting>
  <conditionalFormatting sqref="D192">
    <cfRule type="duplicateValues" dxfId="1329" priority="1582"/>
    <cfRule type="duplicateValues" dxfId="1328" priority="1581"/>
    <cfRule type="duplicateValues" dxfId="1327" priority="1580"/>
  </conditionalFormatting>
  <conditionalFormatting sqref="D193:D199">
    <cfRule type="duplicateValues" dxfId="1326" priority="2353"/>
    <cfRule type="duplicateValues" dxfId="1325" priority="2354"/>
    <cfRule type="duplicateValues" dxfId="1324" priority="2355"/>
  </conditionalFormatting>
  <conditionalFormatting sqref="D200 D150 D131:D137 C203:D203">
    <cfRule type="duplicateValues" dxfId="1323" priority="1912"/>
  </conditionalFormatting>
  <conditionalFormatting sqref="D200 D150 D135:D137 C203:D203">
    <cfRule type="duplicateValues" dxfId="1322" priority="1910"/>
  </conditionalFormatting>
  <conditionalFormatting sqref="D200">
    <cfRule type="duplicateValues" dxfId="1321" priority="1911"/>
  </conditionalFormatting>
  <conditionalFormatting sqref="D201:D202">
    <cfRule type="duplicateValues" dxfId="1320" priority="1561"/>
    <cfRule type="duplicateValues" dxfId="1319" priority="1563"/>
    <cfRule type="duplicateValues" dxfId="1318" priority="1562"/>
  </conditionalFormatting>
  <conditionalFormatting sqref="D214">
    <cfRule type="duplicateValues" dxfId="1317" priority="1449"/>
    <cfRule type="duplicateValues" dxfId="1316" priority="1447"/>
    <cfRule type="duplicateValues" dxfId="1315" priority="1448"/>
  </conditionalFormatting>
  <conditionalFormatting sqref="D216">
    <cfRule type="duplicateValues" dxfId="1314" priority="1444"/>
    <cfRule type="duplicateValues" dxfId="1313" priority="1445"/>
    <cfRule type="duplicateValues" dxfId="1312" priority="1446"/>
  </conditionalFormatting>
  <conditionalFormatting sqref="D218">
    <cfRule type="duplicateValues" dxfId="1311" priority="1441"/>
    <cfRule type="duplicateValues" dxfId="1310" priority="1442"/>
    <cfRule type="duplicateValues" dxfId="1309" priority="1443"/>
  </conditionalFormatting>
  <conditionalFormatting sqref="D220">
    <cfRule type="duplicateValues" dxfId="1308" priority="1543"/>
    <cfRule type="duplicateValues" dxfId="1307" priority="1542"/>
    <cfRule type="duplicateValues" dxfId="1306" priority="1541"/>
  </conditionalFormatting>
  <conditionalFormatting sqref="D222">
    <cfRule type="duplicateValues" dxfId="1305" priority="1440"/>
    <cfRule type="duplicateValues" dxfId="1304" priority="1438"/>
    <cfRule type="duplicateValues" dxfId="1303" priority="1439"/>
  </conditionalFormatting>
  <conditionalFormatting sqref="D224">
    <cfRule type="duplicateValues" dxfId="1302" priority="1534"/>
    <cfRule type="duplicateValues" dxfId="1301" priority="1533"/>
    <cfRule type="duplicateValues" dxfId="1300" priority="1532"/>
  </conditionalFormatting>
  <conditionalFormatting sqref="D227">
    <cfRule type="duplicateValues" dxfId="1299" priority="1435"/>
    <cfRule type="duplicateValues" dxfId="1298" priority="1436"/>
    <cfRule type="duplicateValues" dxfId="1297" priority="1437"/>
  </conditionalFormatting>
  <conditionalFormatting sqref="D229">
    <cfRule type="duplicateValues" dxfId="1296" priority="1530"/>
    <cfRule type="duplicateValues" dxfId="1295" priority="1529"/>
    <cfRule type="duplicateValues" dxfId="1294" priority="1531"/>
  </conditionalFormatting>
  <conditionalFormatting sqref="D231">
    <cfRule type="duplicateValues" dxfId="1293" priority="958"/>
    <cfRule type="duplicateValues" dxfId="1292" priority="959"/>
    <cfRule type="duplicateValues" dxfId="1291" priority="960"/>
  </conditionalFormatting>
  <conditionalFormatting sqref="D233">
    <cfRule type="duplicateValues" dxfId="1290" priority="954"/>
    <cfRule type="duplicateValues" dxfId="1289" priority="955"/>
    <cfRule type="duplicateValues" dxfId="1288" priority="956"/>
  </conditionalFormatting>
  <conditionalFormatting sqref="D235">
    <cfRule type="duplicateValues" dxfId="1287" priority="1426"/>
    <cfRule type="duplicateValues" dxfId="1286" priority="1427"/>
    <cfRule type="duplicateValues" dxfId="1285" priority="1428"/>
  </conditionalFormatting>
  <conditionalFormatting sqref="D236">
    <cfRule type="duplicateValues" dxfId="1284" priority="951"/>
    <cfRule type="duplicateValues" dxfId="1283" priority="950"/>
    <cfRule type="duplicateValues" dxfId="1282" priority="952"/>
  </conditionalFormatting>
  <conditionalFormatting sqref="D237">
    <cfRule type="duplicateValues" dxfId="1281" priority="1528"/>
    <cfRule type="duplicateValues" dxfId="1280" priority="1527"/>
    <cfRule type="duplicateValues" dxfId="1279" priority="1526"/>
  </conditionalFormatting>
  <conditionalFormatting sqref="D238">
    <cfRule type="duplicateValues" dxfId="1278" priority="948"/>
    <cfRule type="duplicateValues" dxfId="1277" priority="947"/>
    <cfRule type="duplicateValues" dxfId="1276" priority="946"/>
  </conditionalFormatting>
  <conditionalFormatting sqref="D239">
    <cfRule type="duplicateValues" dxfId="1275" priority="1424"/>
    <cfRule type="duplicateValues" dxfId="1274" priority="1423"/>
    <cfRule type="duplicateValues" dxfId="1273" priority="1425"/>
  </conditionalFormatting>
  <conditionalFormatting sqref="D241">
    <cfRule type="duplicateValues" dxfId="1272" priority="942"/>
    <cfRule type="duplicateValues" dxfId="1271" priority="943"/>
    <cfRule type="duplicateValues" dxfId="1270" priority="944"/>
  </conditionalFormatting>
  <conditionalFormatting sqref="D243">
    <cfRule type="duplicateValues" dxfId="1269" priority="1418"/>
    <cfRule type="duplicateValues" dxfId="1268" priority="1419"/>
    <cfRule type="duplicateValues" dxfId="1267" priority="1417"/>
  </conditionalFormatting>
  <conditionalFormatting sqref="D244">
    <cfRule type="duplicateValues" dxfId="1266" priority="1480"/>
    <cfRule type="duplicateValues" dxfId="1265" priority="1481"/>
    <cfRule type="duplicateValues" dxfId="1264" priority="1482"/>
  </conditionalFormatting>
  <conditionalFormatting sqref="D245">
    <cfRule type="duplicateValues" dxfId="1263" priority="940"/>
    <cfRule type="duplicateValues" dxfId="1262" priority="939"/>
    <cfRule type="duplicateValues" dxfId="1261" priority="938"/>
  </conditionalFormatting>
  <conditionalFormatting sqref="D246">
    <cfRule type="duplicateValues" dxfId="1260" priority="1479"/>
    <cfRule type="duplicateValues" dxfId="1259" priority="1477"/>
    <cfRule type="duplicateValues" dxfId="1258" priority="1478"/>
  </conditionalFormatting>
  <conditionalFormatting sqref="D247">
    <cfRule type="duplicateValues" dxfId="1257" priority="935"/>
    <cfRule type="duplicateValues" dxfId="1256" priority="934"/>
    <cfRule type="duplicateValues" dxfId="1255" priority="936"/>
  </conditionalFormatting>
  <conditionalFormatting sqref="D248">
    <cfRule type="duplicateValues" dxfId="1254" priority="1523"/>
    <cfRule type="duplicateValues" dxfId="1253" priority="1524"/>
    <cfRule type="duplicateValues" dxfId="1252" priority="1525"/>
  </conditionalFormatting>
  <conditionalFormatting sqref="D249">
    <cfRule type="duplicateValues" dxfId="1251" priority="932"/>
    <cfRule type="duplicateValues" dxfId="1250" priority="930"/>
    <cfRule type="duplicateValues" dxfId="1249" priority="931"/>
  </conditionalFormatting>
  <conditionalFormatting sqref="D250">
    <cfRule type="duplicateValues" dxfId="1248" priority="1474"/>
    <cfRule type="duplicateValues" dxfId="1247" priority="1475"/>
    <cfRule type="duplicateValues" dxfId="1246" priority="1476"/>
  </conditionalFormatting>
  <conditionalFormatting sqref="D251">
    <cfRule type="duplicateValues" dxfId="1245" priority="1405"/>
    <cfRule type="duplicateValues" dxfId="1244" priority="1406"/>
    <cfRule type="duplicateValues" dxfId="1243" priority="1407"/>
  </conditionalFormatting>
  <conditionalFormatting sqref="D252">
    <cfRule type="duplicateValues" dxfId="1242" priority="928"/>
    <cfRule type="duplicateValues" dxfId="1241" priority="927"/>
    <cfRule type="duplicateValues" dxfId="1240" priority="926"/>
  </conditionalFormatting>
  <conditionalFormatting sqref="D253">
    <cfRule type="duplicateValues" dxfId="1239" priority="1403"/>
    <cfRule type="duplicateValues" dxfId="1238" priority="1404"/>
    <cfRule type="duplicateValues" dxfId="1237" priority="1402"/>
  </conditionalFormatting>
  <conditionalFormatting sqref="D254">
    <cfRule type="duplicateValues" dxfId="1236" priority="924"/>
    <cfRule type="duplicateValues" dxfId="1235" priority="923"/>
    <cfRule type="duplicateValues" dxfId="1234" priority="922"/>
  </conditionalFormatting>
  <conditionalFormatting sqref="D255">
    <cfRule type="duplicateValues" dxfId="1233" priority="1401"/>
    <cfRule type="duplicateValues" dxfId="1232" priority="1400"/>
    <cfRule type="duplicateValues" dxfId="1231" priority="1399"/>
  </conditionalFormatting>
  <conditionalFormatting sqref="D256">
    <cfRule type="duplicateValues" dxfId="1230" priority="1398"/>
    <cfRule type="duplicateValues" dxfId="1229" priority="1397"/>
    <cfRule type="duplicateValues" dxfId="1228" priority="1396"/>
  </conditionalFormatting>
  <conditionalFormatting sqref="D257">
    <cfRule type="duplicateValues" dxfId="1227" priority="1465"/>
    <cfRule type="duplicateValues" dxfId="1226" priority="1466"/>
    <cfRule type="duplicateValues" dxfId="1225" priority="1467"/>
  </conditionalFormatting>
  <conditionalFormatting sqref="D258">
    <cfRule type="duplicateValues" dxfId="1224" priority="1393"/>
    <cfRule type="duplicateValues" dxfId="1223" priority="1395"/>
    <cfRule type="duplicateValues" dxfId="1222" priority="1394"/>
  </conditionalFormatting>
  <conditionalFormatting sqref="D259">
    <cfRule type="duplicateValues" dxfId="1221" priority="920"/>
    <cfRule type="duplicateValues" dxfId="1220" priority="919"/>
    <cfRule type="duplicateValues" dxfId="1219" priority="918"/>
  </conditionalFormatting>
  <conditionalFormatting sqref="D260">
    <cfRule type="duplicateValues" dxfId="1218" priority="1390"/>
    <cfRule type="duplicateValues" dxfId="1217" priority="1391"/>
    <cfRule type="duplicateValues" dxfId="1216" priority="1392"/>
  </conditionalFormatting>
  <conditionalFormatting sqref="D261">
    <cfRule type="duplicateValues" dxfId="1215" priority="914"/>
    <cfRule type="duplicateValues" dxfId="1214" priority="916"/>
    <cfRule type="duplicateValues" dxfId="1213" priority="915"/>
  </conditionalFormatting>
  <conditionalFormatting sqref="D262">
    <cfRule type="duplicateValues" dxfId="1212" priority="1389"/>
    <cfRule type="duplicateValues" dxfId="1211" priority="1387"/>
    <cfRule type="duplicateValues" dxfId="1210" priority="1388"/>
  </conditionalFormatting>
  <conditionalFormatting sqref="D263">
    <cfRule type="duplicateValues" dxfId="1209" priority="910"/>
    <cfRule type="duplicateValues" dxfId="1208" priority="911"/>
    <cfRule type="duplicateValues" dxfId="1207" priority="912"/>
  </conditionalFormatting>
  <conditionalFormatting sqref="D264">
    <cfRule type="duplicateValues" dxfId="1206" priority="1385"/>
    <cfRule type="duplicateValues" dxfId="1205" priority="1386"/>
    <cfRule type="duplicateValues" dxfId="1204" priority="1384"/>
  </conditionalFormatting>
  <conditionalFormatting sqref="D265">
    <cfRule type="duplicateValues" dxfId="1203" priority="906"/>
    <cfRule type="duplicateValues" dxfId="1202" priority="907"/>
    <cfRule type="duplicateValues" dxfId="1201" priority="908"/>
  </conditionalFormatting>
  <conditionalFormatting sqref="D266">
    <cfRule type="duplicateValues" dxfId="1200" priority="1381"/>
    <cfRule type="duplicateValues" dxfId="1199" priority="1382"/>
    <cfRule type="duplicateValues" dxfId="1198" priority="1383"/>
  </conditionalFormatting>
  <conditionalFormatting sqref="D267">
    <cfRule type="duplicateValues" dxfId="1197" priority="903"/>
    <cfRule type="duplicateValues" dxfId="1196" priority="904"/>
    <cfRule type="duplicateValues" dxfId="1195" priority="902"/>
  </conditionalFormatting>
  <conditionalFormatting sqref="D268">
    <cfRule type="duplicateValues" dxfId="1194" priority="1380"/>
    <cfRule type="duplicateValues" dxfId="1193" priority="1379"/>
    <cfRule type="duplicateValues" dxfId="1192" priority="1378"/>
  </conditionalFormatting>
  <conditionalFormatting sqref="D269">
    <cfRule type="duplicateValues" dxfId="1191" priority="899"/>
    <cfRule type="duplicateValues" dxfId="1190" priority="898"/>
    <cfRule type="duplicateValues" dxfId="1189" priority="900"/>
  </conditionalFormatting>
  <conditionalFormatting sqref="D270 D272 D274">
    <cfRule type="duplicateValues" dxfId="1188" priority="1520"/>
    <cfRule type="duplicateValues" dxfId="1187" priority="1521"/>
    <cfRule type="duplicateValues" dxfId="1186" priority="1522"/>
  </conditionalFormatting>
  <conditionalFormatting sqref="D271">
    <cfRule type="duplicateValues" dxfId="1185" priority="894"/>
    <cfRule type="duplicateValues" dxfId="1184" priority="895"/>
    <cfRule type="duplicateValues" dxfId="1183" priority="896"/>
  </conditionalFormatting>
  <conditionalFormatting sqref="D273">
    <cfRule type="duplicateValues" dxfId="1182" priority="890"/>
    <cfRule type="duplicateValues" dxfId="1181" priority="891"/>
    <cfRule type="duplicateValues" dxfId="1180" priority="892"/>
  </conditionalFormatting>
  <conditionalFormatting sqref="D275">
    <cfRule type="duplicateValues" dxfId="1179" priority="888"/>
    <cfRule type="duplicateValues" dxfId="1178" priority="886"/>
    <cfRule type="duplicateValues" dxfId="1177" priority="887"/>
  </conditionalFormatting>
  <conditionalFormatting sqref="D276">
    <cfRule type="duplicateValues" dxfId="1176" priority="1355"/>
    <cfRule type="duplicateValues" dxfId="1175" priority="1354"/>
    <cfRule type="duplicateValues" dxfId="1174" priority="1353"/>
  </conditionalFormatting>
  <conditionalFormatting sqref="D277">
    <cfRule type="duplicateValues" dxfId="1173" priority="884"/>
    <cfRule type="duplicateValues" dxfId="1172" priority="882"/>
    <cfRule type="duplicateValues" dxfId="1171" priority="883"/>
  </conditionalFormatting>
  <conditionalFormatting sqref="D278">
    <cfRule type="duplicateValues" dxfId="1170" priority="1346"/>
    <cfRule type="duplicateValues" dxfId="1169" priority="1344"/>
    <cfRule type="duplicateValues" dxfId="1168" priority="1345"/>
  </conditionalFormatting>
  <conditionalFormatting sqref="D279">
    <cfRule type="duplicateValues" dxfId="1167" priority="878"/>
    <cfRule type="duplicateValues" dxfId="1166" priority="879"/>
    <cfRule type="duplicateValues" dxfId="1165" priority="880"/>
  </conditionalFormatting>
  <conditionalFormatting sqref="D280">
    <cfRule type="duplicateValues" dxfId="1164" priority="3054"/>
    <cfRule type="duplicateValues" dxfId="1163" priority="3052"/>
    <cfRule type="duplicateValues" dxfId="1162" priority="3053"/>
  </conditionalFormatting>
  <conditionalFormatting sqref="D281">
    <cfRule type="duplicateValues" dxfId="1161" priority="1517"/>
  </conditionalFormatting>
  <conditionalFormatting sqref="D282">
    <cfRule type="duplicateValues" dxfId="1160" priority="2524"/>
    <cfRule type="duplicateValues" dxfId="1159" priority="2525"/>
    <cfRule type="duplicateValues" dxfId="1158" priority="2526"/>
  </conditionalFormatting>
  <conditionalFormatting sqref="D296">
    <cfRule type="duplicateValues" dxfId="1157" priority="598"/>
    <cfRule type="duplicateValues" dxfId="1156" priority="599"/>
  </conditionalFormatting>
  <conditionalFormatting sqref="D298">
    <cfRule type="duplicateValues" dxfId="1155" priority="596"/>
    <cfRule type="duplicateValues" dxfId="1154" priority="597"/>
  </conditionalFormatting>
  <conditionalFormatting sqref="D300">
    <cfRule type="duplicateValues" dxfId="1153" priority="595"/>
    <cfRule type="duplicateValues" dxfId="1152" priority="594"/>
  </conditionalFormatting>
  <conditionalFormatting sqref="D302">
    <cfRule type="duplicateValues" dxfId="1151" priority="593"/>
    <cfRule type="duplicateValues" dxfId="1150" priority="592"/>
  </conditionalFormatting>
  <conditionalFormatting sqref="D304">
    <cfRule type="duplicateValues" dxfId="1149" priority="591"/>
    <cfRule type="duplicateValues" dxfId="1148" priority="590"/>
  </conditionalFormatting>
  <conditionalFormatting sqref="D306">
    <cfRule type="duplicateValues" dxfId="1147" priority="589"/>
    <cfRule type="duplicateValues" dxfId="1146" priority="588"/>
  </conditionalFormatting>
  <conditionalFormatting sqref="D307">
    <cfRule type="duplicateValues" dxfId="1145" priority="529"/>
    <cfRule type="duplicateValues" dxfId="1144" priority="528"/>
  </conditionalFormatting>
  <conditionalFormatting sqref="D308">
    <cfRule type="duplicateValues" dxfId="1143" priority="527"/>
    <cfRule type="duplicateValues" dxfId="1142" priority="526"/>
  </conditionalFormatting>
  <conditionalFormatting sqref="D310">
    <cfRule type="duplicateValues" dxfId="1141" priority="820"/>
    <cfRule type="duplicateValues" dxfId="1140" priority="819"/>
    <cfRule type="duplicateValues" dxfId="1139" priority="818"/>
  </conditionalFormatting>
  <conditionalFormatting sqref="D311">
    <cfRule type="duplicateValues" dxfId="1138" priority="585"/>
    <cfRule type="duplicateValues" dxfId="1137" priority="584"/>
  </conditionalFormatting>
  <conditionalFormatting sqref="D312">
    <cfRule type="duplicateValues" dxfId="1136" priority="859"/>
    <cfRule type="duplicateValues" dxfId="1135" priority="858"/>
    <cfRule type="duplicateValues" dxfId="1134" priority="860"/>
  </conditionalFormatting>
  <conditionalFormatting sqref="D313">
    <cfRule type="duplicateValues" dxfId="1133" priority="583"/>
    <cfRule type="duplicateValues" dxfId="1132" priority="582"/>
  </conditionalFormatting>
  <conditionalFormatting sqref="D314">
    <cfRule type="duplicateValues" dxfId="1131" priority="699"/>
    <cfRule type="duplicateValues" dxfId="1130" priority="698"/>
    <cfRule type="duplicateValues" dxfId="1129" priority="697"/>
  </conditionalFormatting>
  <conditionalFormatting sqref="D315">
    <cfRule type="duplicateValues" dxfId="1128" priority="580"/>
    <cfRule type="duplicateValues" dxfId="1127" priority="581"/>
  </conditionalFormatting>
  <conditionalFormatting sqref="D316">
    <cfRule type="duplicateValues" dxfId="1126" priority="694"/>
    <cfRule type="duplicateValues" dxfId="1125" priority="693"/>
    <cfRule type="duplicateValues" dxfId="1124" priority="695"/>
  </conditionalFormatting>
  <conditionalFormatting sqref="D317">
    <cfRule type="duplicateValues" dxfId="1123" priority="579"/>
    <cfRule type="duplicateValues" dxfId="1122" priority="578"/>
  </conditionalFormatting>
  <conditionalFormatting sqref="D318">
    <cfRule type="duplicateValues" dxfId="1121" priority="817"/>
    <cfRule type="duplicateValues" dxfId="1120" priority="816"/>
    <cfRule type="duplicateValues" dxfId="1119" priority="815"/>
  </conditionalFormatting>
  <conditionalFormatting sqref="D319">
    <cfRule type="duplicateValues" dxfId="1118" priority="577"/>
    <cfRule type="duplicateValues" dxfId="1117" priority="576"/>
  </conditionalFormatting>
  <conditionalFormatting sqref="D320">
    <cfRule type="duplicateValues" dxfId="1116" priority="856"/>
    <cfRule type="duplicateValues" dxfId="1115" priority="855"/>
    <cfRule type="duplicateValues" dxfId="1114" priority="857"/>
  </conditionalFormatting>
  <conditionalFormatting sqref="D321">
    <cfRule type="duplicateValues" dxfId="1113" priority="575"/>
    <cfRule type="duplicateValues" dxfId="1112" priority="574"/>
  </conditionalFormatting>
  <conditionalFormatting sqref="D322">
    <cfRule type="duplicateValues" dxfId="1111" priority="814"/>
    <cfRule type="duplicateValues" dxfId="1110" priority="813"/>
    <cfRule type="duplicateValues" dxfId="1109" priority="812"/>
  </conditionalFormatting>
  <conditionalFormatting sqref="D323">
    <cfRule type="duplicateValues" dxfId="1108" priority="573"/>
    <cfRule type="duplicateValues" dxfId="1107" priority="572"/>
  </conditionalFormatting>
  <conditionalFormatting sqref="D324">
    <cfRule type="duplicateValues" dxfId="1106" priority="681"/>
    <cfRule type="duplicateValues" dxfId="1105" priority="682"/>
    <cfRule type="duplicateValues" dxfId="1104" priority="683"/>
  </conditionalFormatting>
  <conditionalFormatting sqref="D325">
    <cfRule type="duplicateValues" dxfId="1103" priority="571"/>
    <cfRule type="duplicateValues" dxfId="1102" priority="570"/>
  </conditionalFormatting>
  <conditionalFormatting sqref="D326">
    <cfRule type="duplicateValues" dxfId="1101" priority="811"/>
    <cfRule type="duplicateValues" dxfId="1100" priority="809"/>
    <cfRule type="duplicateValues" dxfId="1099" priority="810"/>
  </conditionalFormatting>
  <conditionalFormatting sqref="D327">
    <cfRule type="duplicateValues" dxfId="1098" priority="568"/>
    <cfRule type="duplicateValues" dxfId="1097" priority="569"/>
  </conditionalFormatting>
  <conditionalFormatting sqref="D328">
    <cfRule type="duplicateValues" dxfId="1096" priority="678"/>
    <cfRule type="duplicateValues" dxfId="1095" priority="677"/>
    <cfRule type="duplicateValues" dxfId="1094" priority="679"/>
  </conditionalFormatting>
  <conditionalFormatting sqref="D329">
    <cfRule type="duplicateValues" dxfId="1093" priority="566"/>
    <cfRule type="duplicateValues" dxfId="1092" priority="567"/>
  </conditionalFormatting>
  <conditionalFormatting sqref="D330">
    <cfRule type="duplicateValues" dxfId="1091" priority="674"/>
    <cfRule type="duplicateValues" dxfId="1090" priority="673"/>
    <cfRule type="duplicateValues" dxfId="1089" priority="675"/>
  </conditionalFormatting>
  <conditionalFormatting sqref="D331">
    <cfRule type="duplicateValues" dxfId="1088" priority="565"/>
    <cfRule type="duplicateValues" dxfId="1087" priority="564"/>
  </conditionalFormatting>
  <conditionalFormatting sqref="D332">
    <cfRule type="duplicateValues" dxfId="1086" priority="669"/>
    <cfRule type="duplicateValues" dxfId="1085" priority="671"/>
    <cfRule type="duplicateValues" dxfId="1084" priority="670"/>
  </conditionalFormatting>
  <conditionalFormatting sqref="D333">
    <cfRule type="duplicateValues" dxfId="1083" priority="562"/>
    <cfRule type="duplicateValues" dxfId="1082" priority="563"/>
  </conditionalFormatting>
  <conditionalFormatting sqref="D334">
    <cfRule type="duplicateValues" dxfId="1081" priority="806"/>
    <cfRule type="duplicateValues" dxfId="1080" priority="807"/>
    <cfRule type="duplicateValues" dxfId="1079" priority="808"/>
  </conditionalFormatting>
  <conditionalFormatting sqref="D335">
    <cfRule type="duplicateValues" dxfId="1078" priority="560"/>
    <cfRule type="duplicateValues" dxfId="1077" priority="561"/>
  </conditionalFormatting>
  <conditionalFormatting sqref="D336">
    <cfRule type="duplicateValues" dxfId="1076" priority="803"/>
    <cfRule type="duplicateValues" dxfId="1075" priority="804"/>
    <cfRule type="duplicateValues" dxfId="1074" priority="805"/>
  </conditionalFormatting>
  <conditionalFormatting sqref="D337">
    <cfRule type="duplicateValues" dxfId="1073" priority="558"/>
    <cfRule type="duplicateValues" dxfId="1072" priority="559"/>
  </conditionalFormatting>
  <conditionalFormatting sqref="D338">
    <cfRule type="duplicateValues" dxfId="1071" priority="800"/>
    <cfRule type="duplicateValues" dxfId="1070" priority="801"/>
    <cfRule type="duplicateValues" dxfId="1069" priority="802"/>
  </conditionalFormatting>
  <conditionalFormatting sqref="D339">
    <cfRule type="duplicateValues" dxfId="1068" priority="557"/>
    <cfRule type="duplicateValues" dxfId="1067" priority="556"/>
  </conditionalFormatting>
  <conditionalFormatting sqref="D340">
    <cfRule type="duplicateValues" dxfId="1066" priority="833"/>
    <cfRule type="duplicateValues" dxfId="1065" priority="834"/>
    <cfRule type="duplicateValues" dxfId="1064" priority="835"/>
  </conditionalFormatting>
  <conditionalFormatting sqref="D341">
    <cfRule type="duplicateValues" dxfId="1063" priority="555"/>
    <cfRule type="duplicateValues" dxfId="1062" priority="554"/>
  </conditionalFormatting>
  <conditionalFormatting sqref="D342">
    <cfRule type="duplicateValues" dxfId="1061" priority="657"/>
    <cfRule type="duplicateValues" dxfId="1060" priority="659"/>
    <cfRule type="duplicateValues" dxfId="1059" priority="658"/>
  </conditionalFormatting>
  <conditionalFormatting sqref="D343">
    <cfRule type="duplicateValues" dxfId="1058" priority="552"/>
    <cfRule type="duplicateValues" dxfId="1057" priority="553"/>
  </conditionalFormatting>
  <conditionalFormatting sqref="D344">
    <cfRule type="duplicateValues" dxfId="1056" priority="655"/>
    <cfRule type="duplicateValues" dxfId="1055" priority="654"/>
    <cfRule type="duplicateValues" dxfId="1054" priority="653"/>
  </conditionalFormatting>
  <conditionalFormatting sqref="D345">
    <cfRule type="duplicateValues" dxfId="1053" priority="551"/>
    <cfRule type="duplicateValues" dxfId="1052" priority="550"/>
  </conditionalFormatting>
  <conditionalFormatting sqref="D346">
    <cfRule type="duplicateValues" dxfId="1051" priority="650"/>
    <cfRule type="duplicateValues" dxfId="1050" priority="651"/>
    <cfRule type="duplicateValues" dxfId="1049" priority="649"/>
  </conditionalFormatting>
  <conditionalFormatting sqref="D347">
    <cfRule type="duplicateValues" dxfId="1048" priority="549"/>
    <cfRule type="duplicateValues" dxfId="1047" priority="548"/>
  </conditionalFormatting>
  <conditionalFormatting sqref="D348">
    <cfRule type="duplicateValues" dxfId="1046" priority="645"/>
    <cfRule type="duplicateValues" dxfId="1045" priority="647"/>
    <cfRule type="duplicateValues" dxfId="1044" priority="646"/>
  </conditionalFormatting>
  <conditionalFormatting sqref="D349">
    <cfRule type="duplicateValues" dxfId="1043" priority="546"/>
    <cfRule type="duplicateValues" dxfId="1042" priority="547"/>
  </conditionalFormatting>
  <conditionalFormatting sqref="D350">
    <cfRule type="duplicateValues" dxfId="1041" priority="641"/>
    <cfRule type="duplicateValues" dxfId="1040" priority="642"/>
    <cfRule type="duplicateValues" dxfId="1039" priority="643"/>
  </conditionalFormatting>
  <conditionalFormatting sqref="D351">
    <cfRule type="duplicateValues" dxfId="1038" priority="545"/>
    <cfRule type="duplicateValues" dxfId="1037" priority="544"/>
  </conditionalFormatting>
  <conditionalFormatting sqref="D352">
    <cfRule type="duplicateValues" dxfId="1036" priority="638"/>
    <cfRule type="duplicateValues" dxfId="1035" priority="639"/>
    <cfRule type="duplicateValues" dxfId="1034" priority="637"/>
  </conditionalFormatting>
  <conditionalFormatting sqref="D353">
    <cfRule type="duplicateValues" dxfId="1033" priority="542"/>
    <cfRule type="duplicateValues" dxfId="1032" priority="543"/>
  </conditionalFormatting>
  <conditionalFormatting sqref="D354">
    <cfRule type="duplicateValues" dxfId="1031" priority="633"/>
    <cfRule type="duplicateValues" dxfId="1030" priority="634"/>
    <cfRule type="duplicateValues" dxfId="1029" priority="635"/>
  </conditionalFormatting>
  <conditionalFormatting sqref="D355">
    <cfRule type="duplicateValues" dxfId="1028" priority="540"/>
    <cfRule type="duplicateValues" dxfId="1027" priority="541"/>
  </conditionalFormatting>
  <conditionalFormatting sqref="D356">
    <cfRule type="duplicateValues" dxfId="1026" priority="629"/>
    <cfRule type="duplicateValues" dxfId="1025" priority="630"/>
    <cfRule type="duplicateValues" dxfId="1024" priority="631"/>
  </conditionalFormatting>
  <conditionalFormatting sqref="D357">
    <cfRule type="duplicateValues" dxfId="1023" priority="538"/>
    <cfRule type="duplicateValues" dxfId="1022" priority="539"/>
  </conditionalFormatting>
  <conditionalFormatting sqref="D358">
    <cfRule type="duplicateValues" dxfId="1021" priority="626"/>
    <cfRule type="duplicateValues" dxfId="1020" priority="625"/>
    <cfRule type="duplicateValues" dxfId="1019" priority="627"/>
  </conditionalFormatting>
  <conditionalFormatting sqref="D359">
    <cfRule type="duplicateValues" dxfId="1018" priority="537"/>
    <cfRule type="duplicateValues" dxfId="1017" priority="536"/>
  </conditionalFormatting>
  <conditionalFormatting sqref="D360">
    <cfRule type="duplicateValues" dxfId="1016" priority="622"/>
    <cfRule type="duplicateValues" dxfId="1015" priority="623"/>
    <cfRule type="duplicateValues" dxfId="1014" priority="621"/>
  </conditionalFormatting>
  <conditionalFormatting sqref="D361">
    <cfRule type="duplicateValues" dxfId="1013" priority="523"/>
    <cfRule type="duplicateValues" dxfId="1012" priority="524"/>
    <cfRule type="duplicateValues" dxfId="1011" priority="525"/>
  </conditionalFormatting>
  <conditionalFormatting sqref="D362">
    <cfRule type="duplicateValues" dxfId="1010" priority="522"/>
    <cfRule type="duplicateValues" dxfId="1009" priority="521"/>
    <cfRule type="duplicateValues" dxfId="1008" priority="520"/>
  </conditionalFormatting>
  <conditionalFormatting sqref="D363">
    <cfRule type="duplicateValues" dxfId="1007" priority="517"/>
    <cfRule type="duplicateValues" dxfId="1006" priority="519"/>
    <cfRule type="duplicateValues" dxfId="1005" priority="518"/>
  </conditionalFormatting>
  <conditionalFormatting sqref="D364">
    <cfRule type="duplicateValues" dxfId="1004" priority="612"/>
    <cfRule type="duplicateValues" dxfId="1003" priority="613"/>
    <cfRule type="duplicateValues" dxfId="1002" priority="614"/>
  </conditionalFormatting>
  <conditionalFormatting sqref="D365">
    <cfRule type="duplicateValues" dxfId="1001" priority="531"/>
    <cfRule type="duplicateValues" dxfId="1000" priority="530"/>
  </conditionalFormatting>
  <conditionalFormatting sqref="D366">
    <cfRule type="duplicateValues" dxfId="999" priority="606"/>
    <cfRule type="duplicateValues" dxfId="998" priority="608"/>
    <cfRule type="duplicateValues" dxfId="997" priority="607"/>
  </conditionalFormatting>
  <conditionalFormatting sqref="D367">
    <cfRule type="duplicateValues" dxfId="996" priority="846"/>
  </conditionalFormatting>
  <conditionalFormatting sqref="D368:D369">
    <cfRule type="duplicateValues" dxfId="995" priority="869"/>
    <cfRule type="duplicateValues" dxfId="994" priority="868"/>
    <cfRule type="duplicateValues" dxfId="993" priority="867"/>
  </conditionalFormatting>
  <conditionalFormatting sqref="D400">
    <cfRule type="duplicateValues" dxfId="992" priority="356"/>
    <cfRule type="duplicateValues" dxfId="991" priority="357"/>
  </conditionalFormatting>
  <conditionalFormatting sqref="D402">
    <cfRule type="duplicateValues" dxfId="990" priority="354"/>
    <cfRule type="duplicateValues" dxfId="989" priority="355"/>
  </conditionalFormatting>
  <conditionalFormatting sqref="D404">
    <cfRule type="duplicateValues" dxfId="988" priority="352"/>
    <cfRule type="duplicateValues" dxfId="987" priority="353"/>
  </conditionalFormatting>
  <conditionalFormatting sqref="D406">
    <cfRule type="duplicateValues" dxfId="986" priority="350"/>
    <cfRule type="duplicateValues" dxfId="985" priority="351"/>
  </conditionalFormatting>
  <conditionalFormatting sqref="D408">
    <cfRule type="duplicateValues" dxfId="984" priority="348"/>
    <cfRule type="duplicateValues" dxfId="983" priority="349"/>
  </conditionalFormatting>
  <conditionalFormatting sqref="D410">
    <cfRule type="duplicateValues" dxfId="982" priority="346"/>
    <cfRule type="duplicateValues" dxfId="981" priority="347"/>
  </conditionalFormatting>
  <conditionalFormatting sqref="D411">
    <cfRule type="duplicateValues" dxfId="980" priority="292"/>
    <cfRule type="duplicateValues" dxfId="979" priority="293"/>
  </conditionalFormatting>
  <conditionalFormatting sqref="D412">
    <cfRule type="duplicateValues" dxfId="978" priority="291"/>
    <cfRule type="duplicateValues" dxfId="977" priority="290"/>
  </conditionalFormatting>
  <conditionalFormatting sqref="D414">
    <cfRule type="duplicateValues" dxfId="976" priority="496"/>
    <cfRule type="duplicateValues" dxfId="975" priority="494"/>
    <cfRule type="duplicateValues" dxfId="974" priority="495"/>
  </conditionalFormatting>
  <conditionalFormatting sqref="D415">
    <cfRule type="duplicateValues" dxfId="973" priority="344"/>
    <cfRule type="duplicateValues" dxfId="972" priority="345"/>
  </conditionalFormatting>
  <conditionalFormatting sqref="D416">
    <cfRule type="duplicateValues" dxfId="971" priority="507"/>
    <cfRule type="duplicateValues" dxfId="970" priority="508"/>
    <cfRule type="duplicateValues" dxfId="969" priority="509"/>
  </conditionalFormatting>
  <conditionalFormatting sqref="D417">
    <cfRule type="duplicateValues" dxfId="968" priority="342"/>
    <cfRule type="duplicateValues" dxfId="967" priority="343"/>
  </conditionalFormatting>
  <conditionalFormatting sqref="D418">
    <cfRule type="duplicateValues" dxfId="966" priority="430"/>
    <cfRule type="duplicateValues" dxfId="965" priority="431"/>
    <cfRule type="duplicateValues" dxfId="964" priority="432"/>
  </conditionalFormatting>
  <conditionalFormatting sqref="D419">
    <cfRule type="duplicateValues" dxfId="963" priority="341"/>
    <cfRule type="duplicateValues" dxfId="962" priority="340"/>
  </conditionalFormatting>
  <conditionalFormatting sqref="D420">
    <cfRule type="duplicateValues" dxfId="961" priority="426"/>
    <cfRule type="duplicateValues" dxfId="960" priority="427"/>
    <cfRule type="duplicateValues" dxfId="959" priority="428"/>
  </conditionalFormatting>
  <conditionalFormatting sqref="D421">
    <cfRule type="duplicateValues" dxfId="958" priority="339"/>
    <cfRule type="duplicateValues" dxfId="957" priority="338"/>
  </conditionalFormatting>
  <conditionalFormatting sqref="D422">
    <cfRule type="duplicateValues" dxfId="956" priority="493"/>
    <cfRule type="duplicateValues" dxfId="955" priority="491"/>
    <cfRule type="duplicateValues" dxfId="954" priority="492"/>
  </conditionalFormatting>
  <conditionalFormatting sqref="D423">
    <cfRule type="duplicateValues" dxfId="953" priority="337"/>
    <cfRule type="duplicateValues" dxfId="952" priority="336"/>
  </conditionalFormatting>
  <conditionalFormatting sqref="D424">
    <cfRule type="duplicateValues" dxfId="951" priority="504"/>
    <cfRule type="duplicateValues" dxfId="950" priority="505"/>
    <cfRule type="duplicateValues" dxfId="949" priority="506"/>
  </conditionalFormatting>
  <conditionalFormatting sqref="D425">
    <cfRule type="duplicateValues" dxfId="948" priority="335"/>
    <cfRule type="duplicateValues" dxfId="947" priority="334"/>
  </conditionalFormatting>
  <conditionalFormatting sqref="D426">
    <cfRule type="duplicateValues" dxfId="946" priority="490"/>
    <cfRule type="duplicateValues" dxfId="945" priority="488"/>
    <cfRule type="duplicateValues" dxfId="944" priority="489"/>
  </conditionalFormatting>
  <conditionalFormatting sqref="D427">
    <cfRule type="duplicateValues" dxfId="943" priority="332"/>
    <cfRule type="duplicateValues" dxfId="942" priority="333"/>
  </conditionalFormatting>
  <conditionalFormatting sqref="D428">
    <cfRule type="duplicateValues" dxfId="941" priority="424"/>
    <cfRule type="duplicateValues" dxfId="940" priority="422"/>
    <cfRule type="duplicateValues" dxfId="939" priority="423"/>
  </conditionalFormatting>
  <conditionalFormatting sqref="D429">
    <cfRule type="duplicateValues" dxfId="938" priority="331"/>
    <cfRule type="duplicateValues" dxfId="937" priority="330"/>
  </conditionalFormatting>
  <conditionalFormatting sqref="D430">
    <cfRule type="duplicateValues" dxfId="936" priority="485"/>
    <cfRule type="duplicateValues" dxfId="935" priority="486"/>
    <cfRule type="duplicateValues" dxfId="934" priority="487"/>
  </conditionalFormatting>
  <conditionalFormatting sqref="D431">
    <cfRule type="duplicateValues" dxfId="933" priority="328"/>
    <cfRule type="duplicateValues" dxfId="932" priority="329"/>
  </conditionalFormatting>
  <conditionalFormatting sqref="D432">
    <cfRule type="duplicateValues" dxfId="931" priority="420"/>
    <cfRule type="duplicateValues" dxfId="930" priority="418"/>
    <cfRule type="duplicateValues" dxfId="929" priority="419"/>
  </conditionalFormatting>
  <conditionalFormatting sqref="D433">
    <cfRule type="duplicateValues" dxfId="928" priority="327"/>
    <cfRule type="duplicateValues" dxfId="927" priority="326"/>
  </conditionalFormatting>
  <conditionalFormatting sqref="D434">
    <cfRule type="duplicateValues" dxfId="926" priority="416"/>
    <cfRule type="duplicateValues" dxfId="925" priority="415"/>
    <cfRule type="duplicateValues" dxfId="924" priority="414"/>
  </conditionalFormatting>
  <conditionalFormatting sqref="D435">
    <cfRule type="duplicateValues" dxfId="923" priority="325"/>
    <cfRule type="duplicateValues" dxfId="922" priority="324"/>
  </conditionalFormatting>
  <conditionalFormatting sqref="D436">
    <cfRule type="duplicateValues" dxfId="921" priority="411"/>
    <cfRule type="duplicateValues" dxfId="920" priority="410"/>
    <cfRule type="duplicateValues" dxfId="919" priority="412"/>
  </conditionalFormatting>
  <conditionalFormatting sqref="D437">
    <cfRule type="duplicateValues" dxfId="918" priority="322"/>
    <cfRule type="duplicateValues" dxfId="917" priority="323"/>
  </conditionalFormatting>
  <conditionalFormatting sqref="D438">
    <cfRule type="duplicateValues" dxfId="916" priority="482"/>
    <cfRule type="duplicateValues" dxfId="915" priority="483"/>
    <cfRule type="duplicateValues" dxfId="914" priority="484"/>
  </conditionalFormatting>
  <conditionalFormatting sqref="D439">
    <cfRule type="duplicateValues" dxfId="913" priority="320"/>
    <cfRule type="duplicateValues" dxfId="912" priority="321"/>
  </conditionalFormatting>
  <conditionalFormatting sqref="D440">
    <cfRule type="duplicateValues" dxfId="911" priority="479"/>
    <cfRule type="duplicateValues" dxfId="910" priority="480"/>
    <cfRule type="duplicateValues" dxfId="909" priority="481"/>
  </conditionalFormatting>
  <conditionalFormatting sqref="D441">
    <cfRule type="duplicateValues" dxfId="908" priority="318"/>
    <cfRule type="duplicateValues" dxfId="907" priority="319"/>
  </conditionalFormatting>
  <conditionalFormatting sqref="D442">
    <cfRule type="duplicateValues" dxfId="906" priority="476"/>
    <cfRule type="duplicateValues" dxfId="905" priority="477"/>
    <cfRule type="duplicateValues" dxfId="904" priority="478"/>
  </conditionalFormatting>
  <conditionalFormatting sqref="D443">
    <cfRule type="duplicateValues" dxfId="903" priority="316"/>
    <cfRule type="duplicateValues" dxfId="902" priority="317"/>
  </conditionalFormatting>
  <conditionalFormatting sqref="D444">
    <cfRule type="duplicateValues" dxfId="901" priority="497"/>
    <cfRule type="duplicateValues" dxfId="900" priority="498"/>
    <cfRule type="duplicateValues" dxfId="899" priority="499"/>
  </conditionalFormatting>
  <conditionalFormatting sqref="D445">
    <cfRule type="duplicateValues" dxfId="898" priority="315"/>
    <cfRule type="duplicateValues" dxfId="897" priority="314"/>
  </conditionalFormatting>
  <conditionalFormatting sqref="D446">
    <cfRule type="duplicateValues" dxfId="896" priority="406"/>
    <cfRule type="duplicateValues" dxfId="895" priority="407"/>
    <cfRule type="duplicateValues" dxfId="894" priority="408"/>
  </conditionalFormatting>
  <conditionalFormatting sqref="D447">
    <cfRule type="duplicateValues" dxfId="893" priority="313"/>
    <cfRule type="duplicateValues" dxfId="892" priority="312"/>
  </conditionalFormatting>
  <conditionalFormatting sqref="D448">
    <cfRule type="duplicateValues" dxfId="891" priority="402"/>
    <cfRule type="duplicateValues" dxfId="890" priority="404"/>
    <cfRule type="duplicateValues" dxfId="889" priority="403"/>
  </conditionalFormatting>
  <conditionalFormatting sqref="D449">
    <cfRule type="duplicateValues" dxfId="888" priority="310"/>
    <cfRule type="duplicateValues" dxfId="887" priority="311"/>
  </conditionalFormatting>
  <conditionalFormatting sqref="D450">
    <cfRule type="duplicateValues" dxfId="886" priority="398"/>
    <cfRule type="duplicateValues" dxfId="885" priority="399"/>
    <cfRule type="duplicateValues" dxfId="884" priority="400"/>
  </conditionalFormatting>
  <conditionalFormatting sqref="D451">
    <cfRule type="duplicateValues" dxfId="883" priority="309"/>
    <cfRule type="duplicateValues" dxfId="882" priority="308"/>
  </conditionalFormatting>
  <conditionalFormatting sqref="D452">
    <cfRule type="duplicateValues" dxfId="881" priority="394"/>
    <cfRule type="duplicateValues" dxfId="880" priority="395"/>
    <cfRule type="duplicateValues" dxfId="879" priority="396"/>
  </conditionalFormatting>
  <conditionalFormatting sqref="D453">
    <cfRule type="duplicateValues" dxfId="878" priority="307"/>
    <cfRule type="duplicateValues" dxfId="877" priority="306"/>
  </conditionalFormatting>
  <conditionalFormatting sqref="D454">
    <cfRule type="duplicateValues" dxfId="876" priority="391"/>
    <cfRule type="duplicateValues" dxfId="875" priority="390"/>
    <cfRule type="duplicateValues" dxfId="874" priority="392"/>
  </conditionalFormatting>
  <conditionalFormatting sqref="D455">
    <cfRule type="duplicateValues" dxfId="873" priority="305"/>
    <cfRule type="duplicateValues" dxfId="872" priority="304"/>
  </conditionalFormatting>
  <conditionalFormatting sqref="D456">
    <cfRule type="duplicateValues" dxfId="871" priority="388"/>
    <cfRule type="duplicateValues" dxfId="870" priority="386"/>
    <cfRule type="duplicateValues" dxfId="869" priority="387"/>
  </conditionalFormatting>
  <conditionalFormatting sqref="D457">
    <cfRule type="duplicateValues" dxfId="868" priority="303"/>
    <cfRule type="duplicateValues" dxfId="867" priority="302"/>
  </conditionalFormatting>
  <conditionalFormatting sqref="D458">
    <cfRule type="duplicateValues" dxfId="866" priority="384"/>
    <cfRule type="duplicateValues" dxfId="865" priority="383"/>
    <cfRule type="duplicateValues" dxfId="864" priority="382"/>
  </conditionalFormatting>
  <conditionalFormatting sqref="D459">
    <cfRule type="duplicateValues" dxfId="863" priority="300"/>
    <cfRule type="duplicateValues" dxfId="862" priority="301"/>
  </conditionalFormatting>
  <conditionalFormatting sqref="D460">
    <cfRule type="duplicateValues" dxfId="861" priority="379"/>
    <cfRule type="duplicateValues" dxfId="860" priority="380"/>
    <cfRule type="duplicateValues" dxfId="859" priority="378"/>
  </conditionalFormatting>
  <conditionalFormatting sqref="D461">
    <cfRule type="duplicateValues" dxfId="858" priority="298"/>
    <cfRule type="duplicateValues" dxfId="857" priority="299"/>
  </conditionalFormatting>
  <conditionalFormatting sqref="D462">
    <cfRule type="duplicateValues" dxfId="856" priority="376"/>
    <cfRule type="duplicateValues" dxfId="855" priority="374"/>
    <cfRule type="duplicateValues" dxfId="854" priority="375"/>
  </conditionalFormatting>
  <conditionalFormatting sqref="D463">
    <cfRule type="duplicateValues" dxfId="853" priority="297"/>
    <cfRule type="duplicateValues" dxfId="852" priority="296"/>
  </conditionalFormatting>
  <conditionalFormatting sqref="D464">
    <cfRule type="duplicateValues" dxfId="851" priority="370"/>
    <cfRule type="duplicateValues" dxfId="850" priority="371"/>
    <cfRule type="duplicateValues" dxfId="849" priority="372"/>
  </conditionalFormatting>
  <conditionalFormatting sqref="D465">
    <cfRule type="duplicateValues" dxfId="848" priority="287"/>
    <cfRule type="duplicateValues" dxfId="847" priority="288"/>
    <cfRule type="duplicateValues" dxfId="846" priority="289"/>
  </conditionalFormatting>
  <conditionalFormatting sqref="D466">
    <cfRule type="duplicateValues" dxfId="845" priority="286"/>
    <cfRule type="duplicateValues" dxfId="844" priority="285"/>
    <cfRule type="duplicateValues" dxfId="843" priority="284"/>
  </conditionalFormatting>
  <conditionalFormatting sqref="D467">
    <cfRule type="duplicateValues" dxfId="842" priority="282"/>
    <cfRule type="duplicateValues" dxfId="841" priority="281"/>
    <cfRule type="duplicateValues" dxfId="840" priority="283"/>
  </conditionalFormatting>
  <conditionalFormatting sqref="D468">
    <cfRule type="duplicateValues" dxfId="839" priority="365"/>
    <cfRule type="duplicateValues" dxfId="838" priority="364"/>
    <cfRule type="duplicateValues" dxfId="837" priority="366"/>
  </conditionalFormatting>
  <conditionalFormatting sqref="D469">
    <cfRule type="duplicateValues" dxfId="836" priority="295"/>
    <cfRule type="duplicateValues" dxfId="835" priority="294"/>
  </conditionalFormatting>
  <conditionalFormatting sqref="D470:D473">
    <cfRule type="duplicateValues" dxfId="834" priority="280"/>
    <cfRule type="duplicateValues" dxfId="833" priority="279"/>
  </conditionalFormatting>
  <conditionalFormatting sqref="D474">
    <cfRule type="duplicateValues" dxfId="832" priority="501"/>
  </conditionalFormatting>
  <conditionalFormatting sqref="D475:D476">
    <cfRule type="duplicateValues" dxfId="831" priority="510"/>
    <cfRule type="duplicateValues" dxfId="830" priority="511"/>
    <cfRule type="duplicateValues" dxfId="829" priority="512"/>
  </conditionalFormatting>
  <conditionalFormatting sqref="D491">
    <cfRule type="duplicateValues" dxfId="828" priority="120"/>
    <cfRule type="duplicateValues" dxfId="827" priority="119"/>
  </conditionalFormatting>
  <conditionalFormatting sqref="D493">
    <cfRule type="duplicateValues" dxfId="826" priority="118"/>
    <cfRule type="duplicateValues" dxfId="825" priority="117"/>
  </conditionalFormatting>
  <conditionalFormatting sqref="D495">
    <cfRule type="duplicateValues" dxfId="824" priority="116"/>
    <cfRule type="duplicateValues" dxfId="823" priority="115"/>
  </conditionalFormatting>
  <conditionalFormatting sqref="D497">
    <cfRule type="duplicateValues" dxfId="822" priority="114"/>
    <cfRule type="duplicateValues" dxfId="821" priority="113"/>
  </conditionalFormatting>
  <conditionalFormatting sqref="D499">
    <cfRule type="duplicateValues" dxfId="820" priority="111"/>
    <cfRule type="duplicateValues" dxfId="819" priority="112"/>
  </conditionalFormatting>
  <conditionalFormatting sqref="D501">
    <cfRule type="duplicateValues" dxfId="818" priority="110"/>
    <cfRule type="duplicateValues" dxfId="817" priority="109"/>
  </conditionalFormatting>
  <conditionalFormatting sqref="D502">
    <cfRule type="duplicateValues" dxfId="816" priority="55"/>
    <cfRule type="duplicateValues" dxfId="815" priority="56"/>
  </conditionalFormatting>
  <conditionalFormatting sqref="D503">
    <cfRule type="duplicateValues" dxfId="814" priority="53"/>
    <cfRule type="duplicateValues" dxfId="813" priority="54"/>
  </conditionalFormatting>
  <conditionalFormatting sqref="D505">
    <cfRule type="duplicateValues" dxfId="812" priority="255"/>
    <cfRule type="duplicateValues" dxfId="811" priority="256"/>
    <cfRule type="duplicateValues" dxfId="810" priority="254"/>
  </conditionalFormatting>
  <conditionalFormatting sqref="D506">
    <cfRule type="duplicateValues" dxfId="809" priority="107"/>
    <cfRule type="duplicateValues" dxfId="808" priority="108"/>
  </conditionalFormatting>
  <conditionalFormatting sqref="D507">
    <cfRule type="duplicateValues" dxfId="807" priority="267"/>
    <cfRule type="duplicateValues" dxfId="806" priority="269"/>
    <cfRule type="duplicateValues" dxfId="805" priority="268"/>
  </conditionalFormatting>
  <conditionalFormatting sqref="D508">
    <cfRule type="duplicateValues" dxfId="804" priority="105"/>
    <cfRule type="duplicateValues" dxfId="803" priority="106"/>
  </conditionalFormatting>
  <conditionalFormatting sqref="D509">
    <cfRule type="duplicateValues" dxfId="802" priority="192"/>
    <cfRule type="duplicateValues" dxfId="801" priority="190"/>
    <cfRule type="duplicateValues" dxfId="800" priority="191"/>
  </conditionalFormatting>
  <conditionalFormatting sqref="D510">
    <cfRule type="duplicateValues" dxfId="799" priority="103"/>
    <cfRule type="duplicateValues" dxfId="798" priority="104"/>
  </conditionalFormatting>
  <conditionalFormatting sqref="D511">
    <cfRule type="duplicateValues" dxfId="797" priority="186"/>
    <cfRule type="duplicateValues" dxfId="796" priority="187"/>
    <cfRule type="duplicateValues" dxfId="795" priority="188"/>
  </conditionalFormatting>
  <conditionalFormatting sqref="D512">
    <cfRule type="duplicateValues" dxfId="794" priority="102"/>
    <cfRule type="duplicateValues" dxfId="793" priority="101"/>
  </conditionalFormatting>
  <conditionalFormatting sqref="D513">
    <cfRule type="duplicateValues" dxfId="792" priority="253"/>
    <cfRule type="duplicateValues" dxfId="791" priority="252"/>
    <cfRule type="duplicateValues" dxfId="790" priority="251"/>
  </conditionalFormatting>
  <conditionalFormatting sqref="D514">
    <cfRule type="duplicateValues" dxfId="789" priority="100"/>
    <cfRule type="duplicateValues" dxfId="788" priority="99"/>
  </conditionalFormatting>
  <conditionalFormatting sqref="D515">
    <cfRule type="duplicateValues" dxfId="787" priority="265"/>
    <cfRule type="duplicateValues" dxfId="786" priority="264"/>
    <cfRule type="duplicateValues" dxfId="785" priority="266"/>
  </conditionalFormatting>
  <conditionalFormatting sqref="D516">
    <cfRule type="duplicateValues" dxfId="784" priority="98"/>
    <cfRule type="duplicateValues" dxfId="783" priority="97"/>
  </conditionalFormatting>
  <conditionalFormatting sqref="D517">
    <cfRule type="duplicateValues" dxfId="782" priority="250"/>
    <cfRule type="duplicateValues" dxfId="781" priority="249"/>
    <cfRule type="duplicateValues" dxfId="780" priority="248"/>
  </conditionalFormatting>
  <conditionalFormatting sqref="D518">
    <cfRule type="duplicateValues" dxfId="779" priority="96"/>
    <cfRule type="duplicateValues" dxfId="778" priority="95"/>
  </conditionalFormatting>
  <conditionalFormatting sqref="D519">
    <cfRule type="duplicateValues" dxfId="777" priority="184"/>
    <cfRule type="duplicateValues" dxfId="776" priority="183"/>
    <cfRule type="duplicateValues" dxfId="775" priority="182"/>
  </conditionalFormatting>
  <conditionalFormatting sqref="D520">
    <cfRule type="duplicateValues" dxfId="774" priority="93"/>
    <cfRule type="duplicateValues" dxfId="773" priority="94"/>
  </conditionalFormatting>
  <conditionalFormatting sqref="D521">
    <cfRule type="duplicateValues" dxfId="772" priority="245"/>
    <cfRule type="duplicateValues" dxfId="771" priority="246"/>
    <cfRule type="duplicateValues" dxfId="770" priority="247"/>
  </conditionalFormatting>
  <conditionalFormatting sqref="D522">
    <cfRule type="duplicateValues" dxfId="769" priority="92"/>
    <cfRule type="duplicateValues" dxfId="768" priority="91"/>
  </conditionalFormatting>
  <conditionalFormatting sqref="D523">
    <cfRule type="duplicateValues" dxfId="767" priority="180"/>
    <cfRule type="duplicateValues" dxfId="766" priority="178"/>
    <cfRule type="duplicateValues" dxfId="765" priority="179"/>
  </conditionalFormatting>
  <conditionalFormatting sqref="D524">
    <cfRule type="duplicateValues" dxfId="764" priority="89"/>
    <cfRule type="duplicateValues" dxfId="763" priority="90"/>
  </conditionalFormatting>
  <conditionalFormatting sqref="D525">
    <cfRule type="duplicateValues" dxfId="762" priority="176"/>
    <cfRule type="duplicateValues" dxfId="761" priority="175"/>
    <cfRule type="duplicateValues" dxfId="760" priority="174"/>
  </conditionalFormatting>
  <conditionalFormatting sqref="D526">
    <cfRule type="duplicateValues" dxfId="759" priority="87"/>
    <cfRule type="duplicateValues" dxfId="758" priority="88"/>
  </conditionalFormatting>
  <conditionalFormatting sqref="D527">
    <cfRule type="duplicateValues" dxfId="757" priority="172"/>
    <cfRule type="duplicateValues" dxfId="756" priority="171"/>
    <cfRule type="duplicateValues" dxfId="755" priority="170"/>
  </conditionalFormatting>
  <conditionalFormatting sqref="D528">
    <cfRule type="duplicateValues" dxfId="754" priority="86"/>
    <cfRule type="duplicateValues" dxfId="753" priority="85"/>
  </conditionalFormatting>
  <conditionalFormatting sqref="D529">
    <cfRule type="duplicateValues" dxfId="752" priority="243"/>
    <cfRule type="duplicateValues" dxfId="751" priority="244"/>
    <cfRule type="duplicateValues" dxfId="750" priority="242"/>
  </conditionalFormatting>
  <conditionalFormatting sqref="D530">
    <cfRule type="duplicateValues" dxfId="749" priority="83"/>
    <cfRule type="duplicateValues" dxfId="748" priority="84"/>
  </conditionalFormatting>
  <conditionalFormatting sqref="D531">
    <cfRule type="duplicateValues" dxfId="747" priority="239"/>
    <cfRule type="duplicateValues" dxfId="746" priority="241"/>
    <cfRule type="duplicateValues" dxfId="745" priority="240"/>
  </conditionalFormatting>
  <conditionalFormatting sqref="D532">
    <cfRule type="duplicateValues" dxfId="744" priority="82"/>
    <cfRule type="duplicateValues" dxfId="743" priority="81"/>
  </conditionalFormatting>
  <conditionalFormatting sqref="D533">
    <cfRule type="duplicateValues" dxfId="742" priority="6"/>
    <cfRule type="duplicateValues" dxfId="741" priority="5"/>
    <cfRule type="duplicateValues" dxfId="740" priority="7"/>
  </conditionalFormatting>
  <conditionalFormatting sqref="D534">
    <cfRule type="duplicateValues" dxfId="739" priority="79"/>
    <cfRule type="duplicateValues" dxfId="738" priority="80"/>
  </conditionalFormatting>
  <conditionalFormatting sqref="D535">
    <cfRule type="duplicateValues" dxfId="737" priority="257"/>
    <cfRule type="duplicateValues" dxfId="736" priority="259"/>
    <cfRule type="duplicateValues" dxfId="735" priority="258"/>
  </conditionalFormatting>
  <conditionalFormatting sqref="D536">
    <cfRule type="duplicateValues" dxfId="734" priority="4"/>
    <cfRule type="duplicateValues" dxfId="733" priority="3"/>
    <cfRule type="duplicateValues" dxfId="732" priority="2"/>
  </conditionalFormatting>
  <conditionalFormatting sqref="D537">
    <cfRule type="duplicateValues" dxfId="731" priority="167"/>
    <cfRule type="duplicateValues" dxfId="730" priority="168"/>
    <cfRule type="duplicateValues" dxfId="729" priority="166"/>
  </conditionalFormatting>
  <conditionalFormatting sqref="D538">
    <cfRule type="duplicateValues" dxfId="728" priority="76"/>
    <cfRule type="duplicateValues" dxfId="727" priority="75"/>
  </conditionalFormatting>
  <conditionalFormatting sqref="D539">
    <cfRule type="duplicateValues" dxfId="726" priority="164"/>
    <cfRule type="duplicateValues" dxfId="725" priority="163"/>
    <cfRule type="duplicateValues" dxfId="724" priority="162"/>
  </conditionalFormatting>
  <conditionalFormatting sqref="D540">
    <cfRule type="duplicateValues" dxfId="723" priority="74"/>
    <cfRule type="duplicateValues" dxfId="722" priority="73"/>
  </conditionalFormatting>
  <conditionalFormatting sqref="D541">
    <cfRule type="duplicateValues" dxfId="721" priority="160"/>
    <cfRule type="duplicateValues" dxfId="720" priority="159"/>
    <cfRule type="duplicateValues" dxfId="719" priority="158"/>
  </conditionalFormatting>
  <conditionalFormatting sqref="D542">
    <cfRule type="duplicateValues" dxfId="718" priority="72"/>
    <cfRule type="duplicateValues" dxfId="717" priority="71"/>
  </conditionalFormatting>
  <conditionalFormatting sqref="D543">
    <cfRule type="duplicateValues" dxfId="716" priority="156"/>
    <cfRule type="duplicateValues" dxfId="715" priority="155"/>
    <cfRule type="duplicateValues" dxfId="714" priority="154"/>
  </conditionalFormatting>
  <conditionalFormatting sqref="D544">
    <cfRule type="duplicateValues" dxfId="713" priority="70"/>
    <cfRule type="duplicateValues" dxfId="712" priority="69"/>
  </conditionalFormatting>
  <conditionalFormatting sqref="D545">
    <cfRule type="duplicateValues" dxfId="711" priority="152"/>
    <cfRule type="duplicateValues" dxfId="710" priority="151"/>
    <cfRule type="duplicateValues" dxfId="709" priority="150"/>
  </conditionalFormatting>
  <conditionalFormatting sqref="D546">
    <cfRule type="duplicateValues" dxfId="708" priority="68"/>
    <cfRule type="duplicateValues" dxfId="707" priority="67"/>
  </conditionalFormatting>
  <conditionalFormatting sqref="D547">
    <cfRule type="duplicateValues" dxfId="706" priority="146"/>
    <cfRule type="duplicateValues" dxfId="705" priority="148"/>
    <cfRule type="duplicateValues" dxfId="704" priority="147"/>
  </conditionalFormatting>
  <conditionalFormatting sqref="D548">
    <cfRule type="duplicateValues" dxfId="703" priority="65"/>
    <cfRule type="duplicateValues" dxfId="702" priority="66"/>
  </conditionalFormatting>
  <conditionalFormatting sqref="D549">
    <cfRule type="duplicateValues" dxfId="701" priority="143"/>
    <cfRule type="duplicateValues" dxfId="700" priority="144"/>
    <cfRule type="duplicateValues" dxfId="699" priority="142"/>
  </conditionalFormatting>
  <conditionalFormatting sqref="D550">
    <cfRule type="duplicateValues" dxfId="698" priority="63"/>
    <cfRule type="duplicateValues" dxfId="697" priority="64"/>
  </conditionalFormatting>
  <conditionalFormatting sqref="D551">
    <cfRule type="duplicateValues" dxfId="696" priority="139"/>
    <cfRule type="duplicateValues" dxfId="695" priority="138"/>
    <cfRule type="duplicateValues" dxfId="694" priority="140"/>
  </conditionalFormatting>
  <conditionalFormatting sqref="D552">
    <cfRule type="duplicateValues" dxfId="693" priority="61"/>
    <cfRule type="duplicateValues" dxfId="692" priority="62"/>
  </conditionalFormatting>
  <conditionalFormatting sqref="D553">
    <cfRule type="duplicateValues" dxfId="691" priority="135"/>
    <cfRule type="duplicateValues" dxfId="690" priority="134"/>
    <cfRule type="duplicateValues" dxfId="689" priority="136"/>
  </conditionalFormatting>
  <conditionalFormatting sqref="D554">
    <cfRule type="duplicateValues" dxfId="688" priority="59"/>
    <cfRule type="duplicateValues" dxfId="687" priority="60"/>
  </conditionalFormatting>
  <conditionalFormatting sqref="D555">
    <cfRule type="duplicateValues" dxfId="686" priority="131"/>
    <cfRule type="duplicateValues" dxfId="685" priority="132"/>
    <cfRule type="duplicateValues" dxfId="684" priority="130"/>
  </conditionalFormatting>
  <conditionalFormatting sqref="D556">
    <cfRule type="duplicateValues" dxfId="683" priority="22"/>
    <cfRule type="duplicateValues" dxfId="682" priority="20"/>
    <cfRule type="duplicateValues" dxfId="681" priority="21"/>
  </conditionalFormatting>
  <conditionalFormatting sqref="D557">
    <cfRule type="duplicateValues" dxfId="680" priority="19"/>
    <cfRule type="duplicateValues" dxfId="679" priority="18"/>
    <cfRule type="duplicateValues" dxfId="678" priority="17"/>
  </conditionalFormatting>
  <conditionalFormatting sqref="D558">
    <cfRule type="duplicateValues" dxfId="677" priority="16"/>
    <cfRule type="duplicateValues" dxfId="676" priority="15"/>
    <cfRule type="duplicateValues" dxfId="675" priority="14"/>
  </conditionalFormatting>
  <conditionalFormatting sqref="D559">
    <cfRule type="duplicateValues" dxfId="674" priority="13"/>
    <cfRule type="duplicateValues" dxfId="673" priority="11"/>
    <cfRule type="duplicateValues" dxfId="672" priority="12"/>
  </conditionalFormatting>
  <conditionalFormatting sqref="D560">
    <cfRule type="duplicateValues" dxfId="671" priority="8"/>
    <cfRule type="duplicateValues" dxfId="670" priority="9"/>
    <cfRule type="duplicateValues" dxfId="669" priority="10"/>
  </conditionalFormatting>
  <conditionalFormatting sqref="D561:D567">
    <cfRule type="duplicateValues" dxfId="668" priority="32"/>
    <cfRule type="duplicateValues" dxfId="667" priority="33"/>
    <cfRule type="duplicateValues" dxfId="666" priority="34"/>
  </conditionalFormatting>
  <conditionalFormatting sqref="D568">
    <cfRule type="duplicateValues" dxfId="665" priority="261"/>
  </conditionalFormatting>
  <conditionalFormatting sqref="D569:D570">
    <cfRule type="duplicateValues" dxfId="664" priority="271"/>
    <cfRule type="duplicateValues" dxfId="663" priority="272"/>
    <cfRule type="duplicateValues" dxfId="662" priority="270"/>
  </conditionalFormatting>
  <conditionalFormatting sqref="D579">
    <cfRule type="duplicateValues" dxfId="661" priority="1"/>
  </conditionalFormatting>
  <conditionalFormatting sqref="E57">
    <cfRule type="duplicateValues" dxfId="660" priority="1161"/>
    <cfRule type="duplicateValues" dxfId="659" priority="1163"/>
    <cfRule type="duplicateValues" dxfId="658" priority="1162"/>
  </conditionalFormatting>
  <conditionalFormatting sqref="E281">
    <cfRule type="duplicateValues" dxfId="657" priority="1372"/>
    <cfRule type="duplicateValues" dxfId="656" priority="1374"/>
    <cfRule type="duplicateValues" dxfId="655" priority="1373"/>
  </conditionalFormatting>
  <conditionalFormatting sqref="E367">
    <cfRule type="duplicateValues" dxfId="654" priority="773"/>
    <cfRule type="duplicateValues" dxfId="653" priority="774"/>
    <cfRule type="duplicateValues" dxfId="652" priority="775"/>
  </conditionalFormatting>
  <conditionalFormatting sqref="E474">
    <cfRule type="duplicateValues" dxfId="651" priority="473"/>
    <cfRule type="duplicateValues" dxfId="650" priority="474"/>
    <cfRule type="duplicateValues" dxfId="649" priority="475"/>
  </conditionalFormatting>
  <conditionalFormatting sqref="E568">
    <cfRule type="duplicateValues" dxfId="648" priority="233"/>
    <cfRule type="duplicateValues" dxfId="647" priority="234"/>
    <cfRule type="duplicateValues" dxfId="646" priority="235"/>
  </conditionalFormatting>
  <conditionalFormatting sqref="E504:K504 M504:W504">
    <cfRule type="duplicateValues" dxfId="645" priority="128"/>
    <cfRule type="duplicateValues" dxfId="644" priority="127"/>
  </conditionalFormatting>
  <conditionalFormatting sqref="E569:K570 N569:W570">
    <cfRule type="duplicateValues" dxfId="643" priority="273"/>
  </conditionalFormatting>
  <conditionalFormatting sqref="E569:K570">
    <cfRule type="duplicateValues" dxfId="642" priority="231"/>
    <cfRule type="duplicateValues" dxfId="641" priority="232"/>
  </conditionalFormatting>
  <conditionalFormatting sqref="E58:L58 N58:W58">
    <cfRule type="duplicateValues" dxfId="640" priority="1335"/>
  </conditionalFormatting>
  <conditionalFormatting sqref="E58:L58">
    <cfRule type="duplicateValues" dxfId="639" priority="1159"/>
    <cfRule type="duplicateValues" dxfId="638" priority="1160"/>
  </conditionalFormatting>
  <conditionalFormatting sqref="E200:L200 N200:W200">
    <cfRule type="duplicateValues" dxfId="637" priority="1574"/>
  </conditionalFormatting>
  <conditionalFormatting sqref="E200:L200">
    <cfRule type="duplicateValues" dxfId="636" priority="1575"/>
    <cfRule type="duplicateValues" dxfId="635" priority="1576"/>
  </conditionalFormatting>
  <conditionalFormatting sqref="E201:L201 E202 N201:W201">
    <cfRule type="duplicateValues" dxfId="634" priority="1571"/>
  </conditionalFormatting>
  <conditionalFormatting sqref="E201:L201">
    <cfRule type="duplicateValues" dxfId="633" priority="1573"/>
    <cfRule type="duplicateValues" dxfId="632" priority="1572"/>
  </conditionalFormatting>
  <conditionalFormatting sqref="E282:L282 N282:W282">
    <cfRule type="duplicateValues" dxfId="631" priority="2527"/>
  </conditionalFormatting>
  <conditionalFormatting sqref="E282:L282">
    <cfRule type="duplicateValues" dxfId="630" priority="1371"/>
    <cfRule type="duplicateValues" dxfId="629" priority="1370"/>
  </conditionalFormatting>
  <conditionalFormatting sqref="E368:L369 N368:W369">
    <cfRule type="duplicateValues" dxfId="628" priority="870"/>
  </conditionalFormatting>
  <conditionalFormatting sqref="E368:L369">
    <cfRule type="duplicateValues" dxfId="627" priority="771"/>
    <cfRule type="duplicateValues" dxfId="626" priority="772"/>
  </conditionalFormatting>
  <conditionalFormatting sqref="E475:L476 N475:W476">
    <cfRule type="duplicateValues" dxfId="625" priority="513"/>
  </conditionalFormatting>
  <conditionalFormatting sqref="E475:L476">
    <cfRule type="duplicateValues" dxfId="624" priority="471"/>
    <cfRule type="duplicateValues" dxfId="623" priority="472"/>
  </conditionalFormatting>
  <conditionalFormatting sqref="E18:W18">
    <cfRule type="duplicateValues" dxfId="622" priority="1164"/>
    <cfRule type="duplicateValues" dxfId="621" priority="1166"/>
    <cfRule type="duplicateValues" dxfId="620" priority="1165"/>
  </conditionalFormatting>
  <conditionalFormatting sqref="E150:W150">
    <cfRule type="duplicateValues" dxfId="619" priority="1579"/>
    <cfRule type="duplicateValues" dxfId="618" priority="1578"/>
    <cfRule type="duplicateValues" dxfId="617" priority="1577"/>
  </conditionalFormatting>
  <conditionalFormatting sqref="E226:W226">
    <cfRule type="duplicateValues" dxfId="616" priority="1376"/>
    <cfRule type="duplicateValues" dxfId="615" priority="1375"/>
    <cfRule type="duplicateValues" dxfId="614" priority="1377"/>
  </conditionalFormatting>
  <conditionalFormatting sqref="E309:W309">
    <cfRule type="duplicateValues" dxfId="613" priority="615"/>
    <cfRule type="duplicateValues" dxfId="612" priority="616"/>
  </conditionalFormatting>
  <conditionalFormatting sqref="E413:W413">
    <cfRule type="duplicateValues" dxfId="611" priority="368"/>
    <cfRule type="duplicateValues" dxfId="610" priority="367"/>
  </conditionalFormatting>
  <conditionalFormatting sqref="F573">
    <cfRule type="duplicateValues" dxfId="609" priority="39"/>
    <cfRule type="duplicateValues" dxfId="608" priority="40"/>
    <cfRule type="duplicateValues" dxfId="607" priority="41"/>
  </conditionalFormatting>
  <conditionalFormatting sqref="F568:K568 M568:W568">
    <cfRule type="duplicateValues" dxfId="606" priority="35"/>
    <cfRule type="duplicateValues" dxfId="605" priority="37"/>
    <cfRule type="duplicateValues" dxfId="604" priority="36"/>
  </conditionalFormatting>
  <conditionalFormatting sqref="F57:W57">
    <cfRule type="duplicateValues" dxfId="603" priority="1137"/>
    <cfRule type="duplicateValues" dxfId="602" priority="1135"/>
    <cfRule type="duplicateValues" dxfId="601" priority="1136"/>
  </conditionalFormatting>
  <conditionalFormatting sqref="F202:W202">
    <cfRule type="duplicateValues" dxfId="600" priority="1560"/>
    <cfRule type="duplicateValues" dxfId="599" priority="1559"/>
    <cfRule type="duplicateValues" dxfId="598" priority="1558"/>
  </conditionalFormatting>
  <conditionalFormatting sqref="F281:W281">
    <cfRule type="duplicateValues" dxfId="597" priority="1342"/>
    <cfRule type="duplicateValues" dxfId="596" priority="1343"/>
    <cfRule type="duplicateValues" dxfId="595" priority="1341"/>
  </conditionalFormatting>
  <conditionalFormatting sqref="F367:W367">
    <cfRule type="duplicateValues" dxfId="594" priority="604"/>
    <cfRule type="duplicateValues" dxfId="593" priority="605"/>
    <cfRule type="duplicateValues" dxfId="592" priority="603"/>
  </conditionalFormatting>
  <conditionalFormatting sqref="F474:W474">
    <cfRule type="duplicateValues" dxfId="591" priority="359"/>
    <cfRule type="duplicateValues" dxfId="590" priority="360"/>
    <cfRule type="duplicateValues" dxfId="589" priority="358"/>
  </conditionalFormatting>
  <conditionalFormatting sqref="L504">
    <cfRule type="duplicateValues" dxfId="588" priority="27"/>
    <cfRule type="duplicateValues" dxfId="587" priority="26"/>
  </conditionalFormatting>
  <conditionalFormatting sqref="L568">
    <cfRule type="duplicateValues" dxfId="586" priority="23"/>
    <cfRule type="duplicateValues" dxfId="585" priority="25"/>
    <cfRule type="duplicateValues" dxfId="584" priority="24"/>
  </conditionalFormatting>
  <conditionalFormatting sqref="L569:L570">
    <cfRule type="duplicateValues" dxfId="583" priority="29"/>
    <cfRule type="duplicateValues" dxfId="582" priority="30"/>
    <cfRule type="duplicateValues" dxfId="581" priority="28"/>
  </conditionalFormatting>
  <conditionalFormatting sqref="M58">
    <cfRule type="duplicateValues" dxfId="580" priority="1158"/>
    <cfRule type="duplicateValues" dxfId="579" priority="1156"/>
    <cfRule type="duplicateValues" dxfId="578" priority="1157"/>
  </conditionalFormatting>
  <conditionalFormatting sqref="M200">
    <cfRule type="duplicateValues" dxfId="577" priority="1567"/>
    <cfRule type="duplicateValues" dxfId="576" priority="1568"/>
    <cfRule type="duplicateValues" dxfId="575" priority="1569"/>
  </conditionalFormatting>
  <conditionalFormatting sqref="M201">
    <cfRule type="duplicateValues" dxfId="574" priority="1565"/>
    <cfRule type="duplicateValues" dxfId="573" priority="1564"/>
    <cfRule type="duplicateValues" dxfId="572" priority="1566"/>
  </conditionalFormatting>
  <conditionalFormatting sqref="M282">
    <cfRule type="duplicateValues" dxfId="571" priority="1365"/>
    <cfRule type="duplicateValues" dxfId="570" priority="1364"/>
    <cfRule type="duplicateValues" dxfId="569" priority="1363"/>
  </conditionalFormatting>
  <conditionalFormatting sqref="M368:M369">
    <cfRule type="duplicateValues" dxfId="568" priority="768"/>
    <cfRule type="duplicateValues" dxfId="567" priority="769"/>
    <cfRule type="duplicateValues" dxfId="566" priority="770"/>
  </conditionalFormatting>
  <conditionalFormatting sqref="M475:M476">
    <cfRule type="duplicateValues" dxfId="565" priority="468"/>
    <cfRule type="duplicateValues" dxfId="564" priority="469"/>
    <cfRule type="duplicateValues" dxfId="563" priority="470"/>
  </conditionalFormatting>
  <conditionalFormatting sqref="M569:M570">
    <cfRule type="duplicateValues" dxfId="562" priority="230"/>
    <cfRule type="duplicateValues" dxfId="561" priority="229"/>
    <cfRule type="duplicateValues" dxfId="560" priority="228"/>
  </conditionalFormatting>
  <conditionalFormatting sqref="Y505:Z567">
    <cfRule type="duplicateValues" dxfId="559" priority="38"/>
  </conditionalFormatting>
  <pageMargins left="0.7" right="0.7" top="0.25" bottom="0.75" header="0.3" footer="0.3"/>
  <pageSetup scale="43" orientation="landscape"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2:AA18"/>
  <sheetViews>
    <sheetView showGridLines="0" workbookViewId="0">
      <selection activeCell="B3" sqref="B3"/>
    </sheetView>
  </sheetViews>
  <sheetFormatPr defaultRowHeight="14.4"/>
  <cols>
    <col min="1" max="1" width="3.109375" customWidth="1"/>
    <col min="2" max="2" width="4.5546875" customWidth="1"/>
    <col min="3" max="3" width="8.109375" customWidth="1"/>
    <col min="4" max="4" width="15.44140625" customWidth="1"/>
    <col min="5" max="5" width="13.88671875" customWidth="1"/>
    <col min="6" max="22" width="12.109375" customWidth="1"/>
    <col min="23" max="23" width="13.33203125" customWidth="1"/>
    <col min="24" max="24" width="12.109375" customWidth="1"/>
    <col min="25" max="25" width="4" customWidth="1"/>
    <col min="26" max="30" width="11.44140625" customWidth="1"/>
  </cols>
  <sheetData>
    <row r="2" spans="2:27">
      <c r="B2" s="277" t="s">
        <v>298</v>
      </c>
    </row>
    <row r="3" spans="2:27" ht="15" thickBot="1">
      <c r="B3" s="277" t="s">
        <v>297</v>
      </c>
    </row>
    <row r="4" spans="2:27" s="276" customFormat="1" ht="15" thickBot="1">
      <c r="B4" s="280" t="s">
        <v>296</v>
      </c>
      <c r="C4" s="281" t="s">
        <v>295</v>
      </c>
      <c r="D4" s="281" t="s">
        <v>97</v>
      </c>
      <c r="E4" s="281" t="str">
        <f>'IS-All'!D66</f>
        <v xml:space="preserve">Total </v>
      </c>
      <c r="F4" s="281" t="str">
        <f>'IS-All'!E66</f>
        <v>MPT</v>
      </c>
      <c r="G4" s="281" t="str">
        <f>'IS-All'!F66</f>
        <v>CHB</v>
      </c>
      <c r="H4" s="281" t="str">
        <f>'IS-All'!G66</f>
        <v>SNK</v>
      </c>
      <c r="I4" s="281" t="str">
        <f>'IS-All'!H66</f>
        <v>STR</v>
      </c>
      <c r="J4" s="281" t="str">
        <f>'IS-All'!I66</f>
        <v>KPC</v>
      </c>
      <c r="K4" s="281" t="str">
        <f>'IS-All'!J66</f>
        <v>SNL</v>
      </c>
      <c r="L4" s="281" t="str">
        <f>'IS-All'!K66</f>
        <v>PTR</v>
      </c>
      <c r="M4" s="281" t="str">
        <f>'IS-All'!L66</f>
        <v>STG</v>
      </c>
      <c r="N4" s="281" t="str">
        <f>'IS-All'!M66</f>
        <v>RTK</v>
      </c>
      <c r="O4" s="281" t="str">
        <f>'IS-All'!N66</f>
        <v>BKV</v>
      </c>
      <c r="P4" s="281" t="str">
        <f>'IS-All'!O66</f>
        <v>BLV</v>
      </c>
      <c r="Q4" s="281" t="str">
        <f>'IS-All'!P66</f>
        <v>KHR 168</v>
      </c>
      <c r="R4" s="281" t="str">
        <f>'IS-All'!Q66</f>
        <v>ASL</v>
      </c>
      <c r="S4" s="281" t="str">
        <f>'IS-All'!R66</f>
        <v>999 Cash</v>
      </c>
      <c r="T4" s="281" t="str">
        <f>'IS-All'!S66</f>
        <v>KTL</v>
      </c>
      <c r="U4" s="281" t="str">
        <f>'IS-All'!T66</f>
        <v>SLG</v>
      </c>
      <c r="V4" s="281" t="str">
        <f>'IS-All'!U66</f>
        <v>SST</v>
      </c>
      <c r="W4" s="281" t="str">
        <f>'IS-All'!V66</f>
        <v>ASY168</v>
      </c>
      <c r="X4" s="282" t="str">
        <f>'IS-All'!W66</f>
        <v>HO</v>
      </c>
    </row>
    <row r="5" spans="2:27">
      <c r="B5" s="564">
        <v>1</v>
      </c>
      <c r="C5" s="566">
        <v>46023</v>
      </c>
      <c r="D5" s="275" t="s">
        <v>103</v>
      </c>
      <c r="E5" s="283">
        <f>'IS-All'!D18</f>
        <v>88610600</v>
      </c>
      <c r="F5" s="283">
        <f>'IS-All'!E18</f>
        <v>2473400</v>
      </c>
      <c r="G5" s="283">
        <f>'IS-All'!F18</f>
        <v>2190200</v>
      </c>
      <c r="H5" s="283">
        <f>'IS-All'!G18</f>
        <v>3882800</v>
      </c>
      <c r="I5" s="283">
        <f>'IS-All'!H18</f>
        <v>4649600</v>
      </c>
      <c r="J5" s="283">
        <f>'IS-All'!I18</f>
        <v>2893200</v>
      </c>
      <c r="K5" s="283">
        <f>'IS-All'!J18</f>
        <v>7149600</v>
      </c>
      <c r="L5" s="283">
        <f>'IS-All'!K18</f>
        <v>4386400</v>
      </c>
      <c r="M5" s="283">
        <f>'IS-All'!L18</f>
        <v>4820300</v>
      </c>
      <c r="N5" s="283">
        <f>'IS-All'!M18</f>
        <v>0</v>
      </c>
      <c r="O5" s="283">
        <f>'IS-All'!N18</f>
        <v>5388400</v>
      </c>
      <c r="P5" s="283">
        <f>'IS-All'!O18</f>
        <v>3540700</v>
      </c>
      <c r="Q5" s="283">
        <f>'IS-All'!P18</f>
        <v>1014600</v>
      </c>
      <c r="R5" s="283">
        <f>'IS-All'!Q18</f>
        <v>4005000</v>
      </c>
      <c r="S5" s="283">
        <f>'IS-All'!R18</f>
        <v>1442900</v>
      </c>
      <c r="T5" s="283">
        <f>'IS-All'!S18</f>
        <v>3409600</v>
      </c>
      <c r="U5" s="283">
        <f>'IS-All'!T18</f>
        <v>739500</v>
      </c>
      <c r="V5" s="283">
        <f>'IS-All'!U18</f>
        <v>3362100</v>
      </c>
      <c r="W5" s="283">
        <f>'IS-All'!V18</f>
        <v>23619800</v>
      </c>
      <c r="X5" s="284">
        <f>'IS-All'!W18</f>
        <v>9642500</v>
      </c>
      <c r="Y5" s="37"/>
      <c r="Z5" s="37"/>
      <c r="AA5" s="37"/>
    </row>
    <row r="6" spans="2:27">
      <c r="B6" s="527"/>
      <c r="C6" s="562"/>
      <c r="D6" s="274" t="s">
        <v>294</v>
      </c>
      <c r="E6" s="285">
        <f>'IS-All'!D57</f>
        <v>188887963</v>
      </c>
      <c r="F6" s="285">
        <f>'IS-All'!E57</f>
        <v>8001600</v>
      </c>
      <c r="G6" s="285">
        <f>'IS-All'!F57</f>
        <v>8587926</v>
      </c>
      <c r="H6" s="285">
        <f>'IS-All'!G57</f>
        <v>7045920</v>
      </c>
      <c r="I6" s="285">
        <f>'IS-All'!H57</f>
        <v>10230976</v>
      </c>
      <c r="J6" s="285">
        <f>'IS-All'!I57</f>
        <v>14360242</v>
      </c>
      <c r="K6" s="285">
        <f>'IS-All'!J57</f>
        <v>13285300</v>
      </c>
      <c r="L6" s="285">
        <f>'IS-All'!K57</f>
        <v>10260792</v>
      </c>
      <c r="M6" s="285">
        <f>'IS-All'!L57</f>
        <v>7908875</v>
      </c>
      <c r="N6" s="285">
        <f>'IS-All'!M57</f>
        <v>175979</v>
      </c>
      <c r="O6" s="285">
        <f>'IS-All'!N57</f>
        <v>15488950</v>
      </c>
      <c r="P6" s="285">
        <f>'IS-All'!O57</f>
        <v>10124512</v>
      </c>
      <c r="Q6" s="285">
        <f>'IS-All'!P57</f>
        <v>7148506</v>
      </c>
      <c r="R6" s="285">
        <f>'IS-All'!Q57</f>
        <v>12905841</v>
      </c>
      <c r="S6" s="285">
        <f>'IS-All'!R57</f>
        <v>4227000</v>
      </c>
      <c r="T6" s="285">
        <f>'IS-All'!S57</f>
        <v>14565797</v>
      </c>
      <c r="U6" s="285">
        <f>'IS-All'!T57</f>
        <v>4555027</v>
      </c>
      <c r="V6" s="285">
        <f>'IS-All'!U57</f>
        <v>5917077</v>
      </c>
      <c r="W6" s="285">
        <f>'IS-All'!V57</f>
        <v>26812143</v>
      </c>
      <c r="X6" s="286">
        <f>'IS-All'!W57</f>
        <v>7910364</v>
      </c>
      <c r="Y6" s="37"/>
      <c r="Z6" s="37"/>
      <c r="AA6" s="37"/>
    </row>
    <row r="7" spans="2:27" ht="15" thickBot="1">
      <c r="B7" s="565"/>
      <c r="C7" s="567"/>
      <c r="D7" s="278" t="s">
        <v>115</v>
      </c>
      <c r="E7" s="287">
        <f>'IS-All'!D58</f>
        <v>-100277363</v>
      </c>
      <c r="F7" s="287">
        <f>'IS-All'!E58</f>
        <v>-5528200</v>
      </c>
      <c r="G7" s="287">
        <f>'IS-All'!F58</f>
        <v>-6397726</v>
      </c>
      <c r="H7" s="287">
        <f>'IS-All'!G58</f>
        <v>-3163120</v>
      </c>
      <c r="I7" s="287">
        <f>'IS-All'!H58</f>
        <v>-5581376</v>
      </c>
      <c r="J7" s="287">
        <f>'IS-All'!I58</f>
        <v>-11467042</v>
      </c>
      <c r="K7" s="287">
        <f>'IS-All'!J58</f>
        <v>-6135700</v>
      </c>
      <c r="L7" s="287">
        <f>'IS-All'!K58</f>
        <v>-5874392</v>
      </c>
      <c r="M7" s="287">
        <f>'IS-All'!L58</f>
        <v>-3088575</v>
      </c>
      <c r="N7" s="287">
        <f>'IS-All'!M58</f>
        <v>-175979</v>
      </c>
      <c r="O7" s="287">
        <f>'IS-All'!N58</f>
        <v>-10100550</v>
      </c>
      <c r="P7" s="287">
        <f>'IS-All'!O58</f>
        <v>-6583812</v>
      </c>
      <c r="Q7" s="287">
        <f>'IS-All'!P58</f>
        <v>-6133906</v>
      </c>
      <c r="R7" s="287">
        <f>'IS-All'!Q58</f>
        <v>-8900841</v>
      </c>
      <c r="S7" s="287">
        <f>'IS-All'!R58</f>
        <v>-2784100</v>
      </c>
      <c r="T7" s="287">
        <f>'IS-All'!S58</f>
        <v>-11156197</v>
      </c>
      <c r="U7" s="287">
        <f>'IS-All'!T58</f>
        <v>-3815527</v>
      </c>
      <c r="V7" s="287">
        <f>'IS-All'!U58</f>
        <v>-2554977</v>
      </c>
      <c r="W7" s="287">
        <f>'IS-All'!V58</f>
        <v>-3192343</v>
      </c>
      <c r="X7" s="288">
        <f>'IS-All'!W58</f>
        <v>1732136</v>
      </c>
      <c r="Y7" s="37"/>
      <c r="Z7" s="37"/>
      <c r="AA7" s="37"/>
    </row>
    <row r="8" spans="2:27">
      <c r="B8" s="526">
        <f>B5+1</f>
        <v>2</v>
      </c>
      <c r="C8" s="561">
        <v>46079</v>
      </c>
      <c r="D8" s="273" t="s">
        <v>103</v>
      </c>
      <c r="E8" s="289">
        <f>'IS-All'!D81</f>
        <v>178090700</v>
      </c>
      <c r="F8" s="289">
        <f>'IS-All'!E81</f>
        <v>3507000</v>
      </c>
      <c r="G8" s="289">
        <f>'IS-All'!F81</f>
        <v>6932300</v>
      </c>
      <c r="H8" s="289">
        <f>'IS-All'!G81</f>
        <v>6800500</v>
      </c>
      <c r="I8" s="289">
        <f>'IS-All'!H81</f>
        <v>13074400</v>
      </c>
      <c r="J8" s="289">
        <f>'IS-All'!I81</f>
        <v>12489500</v>
      </c>
      <c r="K8" s="289">
        <f>'IS-All'!J81</f>
        <v>14646000</v>
      </c>
      <c r="L8" s="289">
        <f>'IS-All'!K81</f>
        <v>9627000</v>
      </c>
      <c r="M8" s="289">
        <f>'IS-All'!L81</f>
        <v>11740100</v>
      </c>
      <c r="N8" s="289">
        <f>'IS-All'!M81</f>
        <v>0</v>
      </c>
      <c r="O8" s="289">
        <f>'IS-All'!N81</f>
        <v>14395900</v>
      </c>
      <c r="P8" s="289">
        <f>'IS-All'!O81</f>
        <v>8218500</v>
      </c>
      <c r="Q8" s="289">
        <f>'IS-All'!P81</f>
        <v>6531800</v>
      </c>
      <c r="R8" s="289">
        <f>'IS-All'!Q81</f>
        <v>13499400</v>
      </c>
      <c r="S8" s="289">
        <f>'IS-All'!R81</f>
        <v>4377400</v>
      </c>
      <c r="T8" s="289">
        <f>'IS-All'!S81</f>
        <v>11250400</v>
      </c>
      <c r="U8" s="289">
        <f>'IS-All'!T81</f>
        <v>4792000</v>
      </c>
      <c r="V8" s="289">
        <f>'IS-All'!U81</f>
        <v>10785100</v>
      </c>
      <c r="W8" s="289">
        <f>'IS-All'!V81</f>
        <v>18760900</v>
      </c>
      <c r="X8" s="290">
        <f>'IS-All'!W81</f>
        <v>6662500</v>
      </c>
      <c r="Y8" s="37"/>
      <c r="Z8" s="37"/>
      <c r="AA8" s="37"/>
    </row>
    <row r="9" spans="2:27">
      <c r="B9" s="527"/>
      <c r="C9" s="562"/>
      <c r="D9" s="274" t="s">
        <v>294</v>
      </c>
      <c r="E9" s="285">
        <f>'IS-All'!D125</f>
        <v>186730410</v>
      </c>
      <c r="F9" s="285">
        <f>'IS-All'!E125</f>
        <v>9203500</v>
      </c>
      <c r="G9" s="285">
        <f>'IS-All'!F125</f>
        <v>8068926</v>
      </c>
      <c r="H9" s="285">
        <f>'IS-All'!G125</f>
        <v>7349520</v>
      </c>
      <c r="I9" s="285">
        <f>'IS-All'!H125</f>
        <v>12312676</v>
      </c>
      <c r="J9" s="285">
        <f>'IS-All'!I125</f>
        <v>13707142</v>
      </c>
      <c r="K9" s="285">
        <f>'IS-All'!J125</f>
        <v>12737900</v>
      </c>
      <c r="L9" s="285">
        <f>'IS-All'!K125</f>
        <v>10461292</v>
      </c>
      <c r="M9" s="285">
        <f>'IS-All'!L125</f>
        <v>7459975</v>
      </c>
      <c r="N9" s="285">
        <f>'IS-All'!M125</f>
        <v>0</v>
      </c>
      <c r="O9" s="285">
        <f>'IS-All'!N125</f>
        <v>14759650</v>
      </c>
      <c r="P9" s="285">
        <f>'IS-All'!O125</f>
        <v>7349312</v>
      </c>
      <c r="Q9" s="285">
        <f>'IS-All'!P125</f>
        <v>8854246</v>
      </c>
      <c r="R9" s="285">
        <f>'IS-All'!Q125</f>
        <v>14747341</v>
      </c>
      <c r="S9" s="285">
        <f>'IS-All'!R125</f>
        <v>5903029</v>
      </c>
      <c r="T9" s="285">
        <f>'IS-All'!S125</f>
        <v>13832917</v>
      </c>
      <c r="U9" s="285">
        <f>'IS-All'!T125</f>
        <v>4397327</v>
      </c>
      <c r="V9" s="285">
        <f>'IS-All'!U125</f>
        <v>5614277</v>
      </c>
      <c r="W9" s="285">
        <f>'IS-All'!V125</f>
        <v>23308913</v>
      </c>
      <c r="X9" s="286">
        <f>'IS-All'!W125</f>
        <v>6662467</v>
      </c>
      <c r="Y9" s="37"/>
      <c r="Z9" s="37"/>
      <c r="AA9" s="37"/>
    </row>
    <row r="10" spans="2:27" ht="15" thickBot="1">
      <c r="B10" s="528"/>
      <c r="C10" s="563"/>
      <c r="D10" s="279" t="s">
        <v>115</v>
      </c>
      <c r="E10" s="291">
        <f>'IS-All'!D126</f>
        <v>-8639710</v>
      </c>
      <c r="F10" s="291">
        <f>'IS-All'!E126</f>
        <v>-5696500</v>
      </c>
      <c r="G10" s="291">
        <f>'IS-All'!F126</f>
        <v>-1136626</v>
      </c>
      <c r="H10" s="291">
        <f>'IS-All'!G126</f>
        <v>-549020</v>
      </c>
      <c r="I10" s="291">
        <f>'IS-All'!H126</f>
        <v>761724</v>
      </c>
      <c r="J10" s="291">
        <f>'IS-All'!I126</f>
        <v>-1217642</v>
      </c>
      <c r="K10" s="291">
        <f>'IS-All'!J126</f>
        <v>1908100</v>
      </c>
      <c r="L10" s="291">
        <f>'IS-All'!K126</f>
        <v>-834292</v>
      </c>
      <c r="M10" s="291">
        <f>'IS-All'!L126</f>
        <v>4280125</v>
      </c>
      <c r="N10" s="291">
        <f>'IS-All'!M126</f>
        <v>0</v>
      </c>
      <c r="O10" s="291">
        <f>'IS-All'!N126</f>
        <v>-363750</v>
      </c>
      <c r="P10" s="291">
        <f>'IS-All'!O126</f>
        <v>869188</v>
      </c>
      <c r="Q10" s="291">
        <f>'IS-All'!P126</f>
        <v>-2322446</v>
      </c>
      <c r="R10" s="291">
        <f>'IS-All'!Q126</f>
        <v>-1247941</v>
      </c>
      <c r="S10" s="291">
        <f>'IS-All'!R126</f>
        <v>-1525629</v>
      </c>
      <c r="T10" s="291">
        <f>'IS-All'!S126</f>
        <v>-2582517</v>
      </c>
      <c r="U10" s="291">
        <f>'IS-All'!T126</f>
        <v>394673</v>
      </c>
      <c r="V10" s="291">
        <f>'IS-All'!U126</f>
        <v>5170823</v>
      </c>
      <c r="W10" s="291">
        <f>'IS-All'!V126</f>
        <v>-4548013</v>
      </c>
      <c r="X10" s="292">
        <f>'IS-All'!W126</f>
        <v>33</v>
      </c>
      <c r="Y10" s="37"/>
      <c r="Z10" s="37"/>
      <c r="AA10" s="37"/>
    </row>
    <row r="11" spans="2:27">
      <c r="B11" s="564">
        <f>B8+1</f>
        <v>3</v>
      </c>
      <c r="C11" s="566">
        <v>46082</v>
      </c>
      <c r="D11" s="275" t="s">
        <v>103</v>
      </c>
      <c r="E11" s="283">
        <f>'IS-All'!D150</f>
        <v>283257300</v>
      </c>
      <c r="F11" s="283">
        <f>'IS-All'!E150</f>
        <v>4473300</v>
      </c>
      <c r="G11" s="283">
        <f>'IS-All'!F150</f>
        <v>7118700</v>
      </c>
      <c r="H11" s="283">
        <f>'IS-All'!G150</f>
        <v>17286500</v>
      </c>
      <c r="I11" s="283">
        <f>'IS-All'!H150</f>
        <v>21674500</v>
      </c>
      <c r="J11" s="283">
        <f>'IS-All'!I150</f>
        <v>27267500</v>
      </c>
      <c r="K11" s="283">
        <f>'IS-All'!J150</f>
        <v>24323700</v>
      </c>
      <c r="L11" s="283">
        <f>'IS-All'!K150</f>
        <v>22933500</v>
      </c>
      <c r="M11" s="283">
        <f>'IS-All'!L150</f>
        <v>12985400</v>
      </c>
      <c r="N11" s="283">
        <f>'IS-All'!M150</f>
        <v>100</v>
      </c>
      <c r="O11" s="283">
        <f>'IS-All'!N150</f>
        <v>25332200</v>
      </c>
      <c r="P11" s="283">
        <f>'IS-All'!O150</f>
        <v>20150500</v>
      </c>
      <c r="Q11" s="283">
        <f>'IS-All'!P150</f>
        <v>11574700</v>
      </c>
      <c r="R11" s="283">
        <f>'IS-All'!Q150</f>
        <v>18817100</v>
      </c>
      <c r="S11" s="283">
        <f>'IS-All'!R150</f>
        <v>7491200</v>
      </c>
      <c r="T11" s="283">
        <f>'IS-All'!S150</f>
        <v>16868600</v>
      </c>
      <c r="U11" s="283">
        <f>'IS-All'!T150</f>
        <v>6219900</v>
      </c>
      <c r="V11" s="283">
        <f>'IS-All'!U150</f>
        <v>15688200</v>
      </c>
      <c r="W11" s="283">
        <f>'IS-All'!V150</f>
        <v>16251000</v>
      </c>
      <c r="X11" s="284">
        <f>'IS-All'!W150</f>
        <v>6801300</v>
      </c>
      <c r="Y11" s="37"/>
      <c r="Z11" s="37"/>
      <c r="AA11" s="37"/>
    </row>
    <row r="12" spans="2:27">
      <c r="B12" s="527"/>
      <c r="C12" s="562"/>
      <c r="D12" s="274" t="s">
        <v>294</v>
      </c>
      <c r="E12" s="285">
        <f>'IS-All'!D200</f>
        <v>246410414</v>
      </c>
      <c r="F12" s="285">
        <f>'IS-All'!E200</f>
        <v>9437000</v>
      </c>
      <c r="G12" s="285">
        <f>'IS-All'!F200</f>
        <v>10668626</v>
      </c>
      <c r="H12" s="285">
        <f>'IS-All'!G200</f>
        <v>15243120</v>
      </c>
      <c r="I12" s="285">
        <f>'IS-All'!H200</f>
        <v>20088676</v>
      </c>
      <c r="J12" s="285">
        <f>'IS-All'!I200</f>
        <v>22424742</v>
      </c>
      <c r="K12" s="285">
        <f>'IS-All'!J200</f>
        <v>21506000</v>
      </c>
      <c r="L12" s="285">
        <f>'IS-All'!K200</f>
        <v>12253392</v>
      </c>
      <c r="M12" s="285">
        <f>'IS-All'!L200</f>
        <v>15357775</v>
      </c>
      <c r="N12" s="285">
        <f>'IS-All'!M200</f>
        <v>351958</v>
      </c>
      <c r="O12" s="285">
        <f>'IS-All'!N200</f>
        <v>18374150</v>
      </c>
      <c r="P12" s="285">
        <f>'IS-All'!O200</f>
        <v>11632912</v>
      </c>
      <c r="Q12" s="285">
        <f>'IS-All'!P200</f>
        <v>6811218</v>
      </c>
      <c r="R12" s="285">
        <f>'IS-All'!Q200</f>
        <v>19260941</v>
      </c>
      <c r="S12" s="285">
        <f>'IS-All'!R200</f>
        <v>4924674</v>
      </c>
      <c r="T12" s="285">
        <f>'IS-All'!S200</f>
        <v>15217397</v>
      </c>
      <c r="U12" s="285">
        <f>'IS-All'!T200</f>
        <v>8306127</v>
      </c>
      <c r="V12" s="285">
        <f>'IS-All'!U200</f>
        <v>7042577</v>
      </c>
      <c r="W12" s="285">
        <f>'IS-All'!V200</f>
        <v>20581084</v>
      </c>
      <c r="X12" s="286">
        <f>'IS-All'!W200</f>
        <v>6928045</v>
      </c>
      <c r="Y12" s="37"/>
      <c r="Z12" s="37"/>
      <c r="AA12" s="37"/>
    </row>
    <row r="13" spans="2:27" ht="15" thickBot="1">
      <c r="B13" s="565"/>
      <c r="C13" s="567"/>
      <c r="D13" s="278" t="s">
        <v>115</v>
      </c>
      <c r="E13" s="287">
        <f>'IS-All'!D201</f>
        <v>36846886</v>
      </c>
      <c r="F13" s="287">
        <f>'IS-All'!E201</f>
        <v>-4963700</v>
      </c>
      <c r="G13" s="287">
        <f>'IS-All'!F201</f>
        <v>-3549926</v>
      </c>
      <c r="H13" s="287">
        <f>'IS-All'!G201</f>
        <v>2043380</v>
      </c>
      <c r="I13" s="287">
        <f>'IS-All'!H201</f>
        <v>1585824</v>
      </c>
      <c r="J13" s="287">
        <f>'IS-All'!I201</f>
        <v>4842758</v>
      </c>
      <c r="K13" s="287">
        <f>'IS-All'!J201</f>
        <v>2817700</v>
      </c>
      <c r="L13" s="287">
        <f>'IS-All'!K201</f>
        <v>10680108</v>
      </c>
      <c r="M13" s="287">
        <f>'IS-All'!L201</f>
        <v>-2372375</v>
      </c>
      <c r="N13" s="287">
        <f>'IS-All'!M201</f>
        <v>-351858</v>
      </c>
      <c r="O13" s="287">
        <f>'IS-All'!N201</f>
        <v>6958050</v>
      </c>
      <c r="P13" s="287">
        <f>'IS-All'!O201</f>
        <v>8517588</v>
      </c>
      <c r="Q13" s="287">
        <f>'IS-All'!P201</f>
        <v>4763482</v>
      </c>
      <c r="R13" s="287">
        <f>'IS-All'!Q201</f>
        <v>-443841</v>
      </c>
      <c r="S13" s="287">
        <f>'IS-All'!R201</f>
        <v>2566526</v>
      </c>
      <c r="T13" s="287">
        <f>'IS-All'!S201</f>
        <v>1651203</v>
      </c>
      <c r="U13" s="287">
        <f>'IS-All'!T201</f>
        <v>-2086227</v>
      </c>
      <c r="V13" s="287">
        <f>'IS-All'!U201</f>
        <v>8645623</v>
      </c>
      <c r="W13" s="287">
        <f>'IS-All'!V201</f>
        <v>-4330084</v>
      </c>
      <c r="X13" s="288">
        <f>'IS-All'!W201</f>
        <v>-126745</v>
      </c>
      <c r="Y13" s="37"/>
      <c r="Z13" s="37"/>
      <c r="AA13" s="37"/>
    </row>
    <row r="14" spans="2:27">
      <c r="B14" s="526">
        <f>B11+1</f>
        <v>4</v>
      </c>
      <c r="C14" s="561">
        <v>46113</v>
      </c>
      <c r="D14" s="273" t="s">
        <v>103</v>
      </c>
      <c r="E14" s="289">
        <f>'IS-All'!D226</f>
        <v>269091300</v>
      </c>
      <c r="F14" s="289">
        <f>'IS-All'!E226</f>
        <v>2459000</v>
      </c>
      <c r="G14" s="289">
        <f>'IS-All'!F226</f>
        <v>4955000</v>
      </c>
      <c r="H14" s="289">
        <f>'IS-All'!G226</f>
        <v>19271200</v>
      </c>
      <c r="I14" s="289">
        <f>'IS-All'!H226</f>
        <v>27087200</v>
      </c>
      <c r="J14" s="289">
        <f>'IS-All'!I226</f>
        <v>23737400</v>
      </c>
      <c r="K14" s="289">
        <f>'IS-All'!J226</f>
        <v>21971200</v>
      </c>
      <c r="L14" s="289">
        <f>'IS-All'!K226</f>
        <v>24156000</v>
      </c>
      <c r="M14" s="289">
        <f>'IS-All'!L226</f>
        <v>14028700</v>
      </c>
      <c r="N14" s="289">
        <f>'IS-All'!M226</f>
        <v>100</v>
      </c>
      <c r="O14" s="289">
        <f>'IS-All'!N226</f>
        <v>22973300</v>
      </c>
      <c r="P14" s="289">
        <f>'IS-All'!O226</f>
        <v>19769300</v>
      </c>
      <c r="Q14" s="289">
        <f>'IS-All'!P226</f>
        <v>9887100</v>
      </c>
      <c r="R14" s="289">
        <f>'IS-All'!Q226</f>
        <v>15597500</v>
      </c>
      <c r="S14" s="289">
        <f>'IS-All'!R226</f>
        <v>4897800</v>
      </c>
      <c r="T14" s="289">
        <f>'IS-All'!S226</f>
        <v>15867500</v>
      </c>
      <c r="U14" s="289">
        <f>'IS-All'!T226</f>
        <v>5320300</v>
      </c>
      <c r="V14" s="289">
        <f>'IS-All'!U226</f>
        <v>15395300</v>
      </c>
      <c r="W14" s="289">
        <f>'IS-All'!V226</f>
        <v>13669100</v>
      </c>
      <c r="X14" s="290">
        <f>'IS-All'!W226</f>
        <v>8048300</v>
      </c>
      <c r="Y14" s="37"/>
      <c r="Z14" s="37"/>
      <c r="AA14" s="37"/>
    </row>
    <row r="15" spans="2:27">
      <c r="B15" s="527"/>
      <c r="C15" s="562"/>
      <c r="D15" s="274" t="s">
        <v>294</v>
      </c>
      <c r="E15" s="285">
        <f>'IS-All'!D281</f>
        <v>246364335</v>
      </c>
      <c r="F15" s="285">
        <f>'IS-All'!E281</f>
        <v>7244800</v>
      </c>
      <c r="G15" s="285">
        <f>'IS-All'!F281</f>
        <v>7894708</v>
      </c>
      <c r="H15" s="285">
        <f>'IS-All'!G281</f>
        <v>15826353</v>
      </c>
      <c r="I15" s="285">
        <f>'IS-All'!H281</f>
        <v>25630976</v>
      </c>
      <c r="J15" s="285">
        <f>'IS-All'!I281</f>
        <v>22204142</v>
      </c>
      <c r="K15" s="285">
        <f>'IS-All'!J281</f>
        <v>18340500</v>
      </c>
      <c r="L15" s="285">
        <f>'IS-All'!K281</f>
        <v>14234792</v>
      </c>
      <c r="M15" s="285">
        <f>'IS-All'!L281</f>
        <v>22571074</v>
      </c>
      <c r="N15" s="285">
        <f>'IS-All'!M281</f>
        <v>175979</v>
      </c>
      <c r="O15" s="285">
        <f>'IS-All'!N281</f>
        <v>16886950</v>
      </c>
      <c r="P15" s="285">
        <f>'IS-All'!O281</f>
        <v>9622612</v>
      </c>
      <c r="Q15" s="285">
        <f>'IS-All'!P281</f>
        <v>7014547</v>
      </c>
      <c r="R15" s="285">
        <f>'IS-All'!Q281</f>
        <v>19343041</v>
      </c>
      <c r="S15" s="285">
        <f>'IS-All'!R281</f>
        <v>4504312</v>
      </c>
      <c r="T15" s="285">
        <f>'IS-All'!S281</f>
        <v>15106797</v>
      </c>
      <c r="U15" s="285">
        <f>'IS-All'!T281</f>
        <v>8586527</v>
      </c>
      <c r="V15" s="285">
        <f>'IS-All'!U281</f>
        <v>6996277</v>
      </c>
      <c r="W15" s="285">
        <f>'IS-All'!V281</f>
        <v>17250195</v>
      </c>
      <c r="X15" s="286">
        <f>'IS-All'!W281</f>
        <v>8753263</v>
      </c>
      <c r="Y15" s="37"/>
      <c r="Z15" s="37"/>
      <c r="AA15" s="37"/>
    </row>
    <row r="16" spans="2:27" ht="15" thickBot="1">
      <c r="B16" s="528"/>
      <c r="C16" s="563"/>
      <c r="D16" s="279" t="s">
        <v>115</v>
      </c>
      <c r="E16" s="291">
        <f>'IS-All'!D282</f>
        <v>22726965</v>
      </c>
      <c r="F16" s="291">
        <f>'IS-All'!E282</f>
        <v>-4785800</v>
      </c>
      <c r="G16" s="291">
        <f>'IS-All'!F282</f>
        <v>-2939708</v>
      </c>
      <c r="H16" s="291">
        <f>'IS-All'!G282</f>
        <v>3444847</v>
      </c>
      <c r="I16" s="291">
        <f>'IS-All'!H282</f>
        <v>1456224</v>
      </c>
      <c r="J16" s="291">
        <f>'IS-All'!I282</f>
        <v>1533258</v>
      </c>
      <c r="K16" s="291">
        <f>'IS-All'!J282</f>
        <v>3630700</v>
      </c>
      <c r="L16" s="291">
        <f>'IS-All'!K282</f>
        <v>9921208</v>
      </c>
      <c r="M16" s="291">
        <f>'IS-All'!L282</f>
        <v>-8542374</v>
      </c>
      <c r="N16" s="291">
        <f>'IS-All'!M282</f>
        <v>-175879</v>
      </c>
      <c r="O16" s="291">
        <f>'IS-All'!N282</f>
        <v>6086350</v>
      </c>
      <c r="P16" s="291">
        <f>'IS-All'!O282</f>
        <v>10146688</v>
      </c>
      <c r="Q16" s="291">
        <f>'IS-All'!P282</f>
        <v>2872553</v>
      </c>
      <c r="R16" s="291">
        <f>'IS-All'!Q282</f>
        <v>-3745541</v>
      </c>
      <c r="S16" s="291">
        <f>'IS-All'!R282</f>
        <v>393488</v>
      </c>
      <c r="T16" s="291">
        <f>'IS-All'!S282</f>
        <v>760703</v>
      </c>
      <c r="U16" s="291">
        <f>'IS-All'!T282</f>
        <v>-3266227</v>
      </c>
      <c r="V16" s="291">
        <f>'IS-All'!U282</f>
        <v>8399023</v>
      </c>
      <c r="W16" s="291">
        <f>'IS-All'!V282</f>
        <v>-3581095</v>
      </c>
      <c r="X16" s="292">
        <f>'IS-All'!W282</f>
        <v>-704963</v>
      </c>
      <c r="Y16" s="37"/>
      <c r="Z16" s="37"/>
      <c r="AA16" s="37"/>
    </row>
    <row r="17" spans="5:27">
      <c r="E17" s="37"/>
      <c r="F17" s="37"/>
      <c r="G17" s="37"/>
      <c r="H17" s="37"/>
      <c r="I17" s="37"/>
      <c r="J17" s="37"/>
      <c r="K17" s="37"/>
      <c r="L17" s="37"/>
      <c r="M17" s="37"/>
      <c r="N17" s="37"/>
      <c r="O17" s="37"/>
      <c r="P17" s="37"/>
      <c r="Q17" s="37"/>
      <c r="R17" s="37"/>
      <c r="S17" s="37"/>
      <c r="T17" s="37"/>
      <c r="U17" s="37"/>
      <c r="V17" s="37"/>
      <c r="W17" s="37"/>
      <c r="X17" s="37"/>
      <c r="Y17" s="37"/>
      <c r="Z17" s="37"/>
      <c r="AA17" s="37"/>
    </row>
    <row r="18" spans="5:27">
      <c r="E18" s="37"/>
      <c r="F18" s="37"/>
      <c r="G18" s="37"/>
      <c r="H18" s="37"/>
      <c r="I18" s="37"/>
      <c r="J18" s="37"/>
      <c r="K18" s="37"/>
      <c r="L18" s="37"/>
      <c r="M18" s="37"/>
      <c r="N18" s="37"/>
      <c r="O18" s="37"/>
      <c r="P18" s="37"/>
      <c r="Q18" s="37"/>
      <c r="R18" s="37"/>
      <c r="S18" s="37"/>
      <c r="T18" s="37"/>
      <c r="U18" s="37"/>
      <c r="V18" s="37"/>
      <c r="W18" s="37"/>
      <c r="X18" s="37"/>
      <c r="Y18" s="37"/>
      <c r="Z18" s="37"/>
      <c r="AA18" s="37"/>
    </row>
  </sheetData>
  <mergeCells count="8">
    <mergeCell ref="B14:B16"/>
    <mergeCell ref="C14:C16"/>
    <mergeCell ref="B5:B7"/>
    <mergeCell ref="C5:C7"/>
    <mergeCell ref="B8:B10"/>
    <mergeCell ref="C8:C10"/>
    <mergeCell ref="B11:B13"/>
    <mergeCell ref="C11:C1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B1:W287"/>
  <sheetViews>
    <sheetView showGridLines="0" topLeftCell="A202" zoomScale="90" zoomScaleNormal="90" workbookViewId="0">
      <selection activeCell="C234" sqref="C234"/>
    </sheetView>
  </sheetViews>
  <sheetFormatPr defaultColWidth="9.109375" defaultRowHeight="13.8" outlineLevelRow="1"/>
  <cols>
    <col min="1" max="1" width="1.88671875" style="42" customWidth="1"/>
    <col min="2" max="2" width="10.6640625" style="46" customWidth="1"/>
    <col min="3" max="3" width="54.109375" style="42" customWidth="1"/>
    <col min="4" max="4" width="12" style="356" customWidth="1"/>
    <col min="5" max="5" width="15.6640625" style="42" customWidth="1"/>
    <col min="6" max="6" width="16.6640625" style="42" customWidth="1"/>
    <col min="7" max="7" width="13.109375" style="42" customWidth="1"/>
    <col min="8" max="8" width="14.88671875" style="42" customWidth="1"/>
    <col min="9" max="9" width="13.109375" style="42" customWidth="1"/>
    <col min="10" max="10" width="13.6640625" style="42" customWidth="1"/>
    <col min="11" max="11" width="13.44140625" style="42" customWidth="1"/>
    <col min="12" max="12" width="13.5546875" style="42" customWidth="1"/>
    <col min="13" max="13" width="15.33203125" style="42" customWidth="1"/>
    <col min="14" max="15" width="12" style="42" customWidth="1"/>
    <col min="16" max="16" width="13.5546875" style="42" customWidth="1"/>
    <col min="17" max="17" width="12" style="42" customWidth="1"/>
    <col min="18" max="18" width="14.44140625" style="42" customWidth="1"/>
    <col min="19" max="19" width="13.109375" style="42" customWidth="1"/>
    <col min="20" max="20" width="14" style="42" customWidth="1"/>
    <col min="21" max="21" width="12" style="42" customWidth="1"/>
    <col min="22" max="22" width="15.44140625" style="42" customWidth="1"/>
    <col min="23" max="23" width="15.6640625" style="42" customWidth="1"/>
    <col min="24" max="24" width="4.33203125" style="42" customWidth="1"/>
    <col min="25" max="25" width="12" style="42" customWidth="1"/>
    <col min="26" max="26" width="8" style="42" customWidth="1"/>
    <col min="27" max="27" width="1.109375" style="42" customWidth="1"/>
    <col min="28" max="47" width="12.33203125" style="42" customWidth="1"/>
    <col min="48" max="16384" width="9.109375" style="42"/>
  </cols>
  <sheetData>
    <row r="1" spans="2:23" ht="6.75" customHeight="1"/>
    <row r="2" spans="2:23" ht="13.5" customHeight="1">
      <c r="B2" s="41" t="s">
        <v>202</v>
      </c>
    </row>
    <row r="3" spans="2:23" ht="14.25" customHeight="1">
      <c r="B3" s="41" t="s">
        <v>203</v>
      </c>
    </row>
    <row r="4" spans="2:23" ht="13.5" customHeight="1" thickBot="1">
      <c r="B4" s="41" t="s">
        <v>329</v>
      </c>
    </row>
    <row r="5" spans="2:23" s="54" customFormat="1" ht="14.4" thickBot="1">
      <c r="B5" s="47" t="s">
        <v>96</v>
      </c>
      <c r="C5" s="48" t="s">
        <v>97</v>
      </c>
      <c r="D5" s="51" t="s">
        <v>184</v>
      </c>
      <c r="E5" s="52" t="s">
        <v>185</v>
      </c>
      <c r="F5" s="52" t="s">
        <v>186</v>
      </c>
      <c r="G5" s="52" t="s">
        <v>187</v>
      </c>
      <c r="H5" s="52" t="s">
        <v>188</v>
      </c>
      <c r="I5" s="52" t="s">
        <v>189</v>
      </c>
      <c r="J5" s="52" t="s">
        <v>190</v>
      </c>
      <c r="K5" s="52" t="s">
        <v>191</v>
      </c>
      <c r="L5" s="52" t="s">
        <v>272</v>
      </c>
      <c r="M5" s="52" t="s">
        <v>192</v>
      </c>
      <c r="N5" s="52" t="s">
        <v>193</v>
      </c>
      <c r="O5" s="52" t="s">
        <v>194</v>
      </c>
      <c r="P5" s="52" t="s">
        <v>195</v>
      </c>
      <c r="Q5" s="52" t="s">
        <v>196</v>
      </c>
      <c r="R5" s="52" t="s">
        <v>197</v>
      </c>
      <c r="S5" s="52" t="s">
        <v>198</v>
      </c>
      <c r="T5" s="52" t="s">
        <v>199</v>
      </c>
      <c r="U5" s="52" t="s">
        <v>200</v>
      </c>
      <c r="V5" s="53" t="s">
        <v>201</v>
      </c>
      <c r="W5" s="48" t="s">
        <v>205</v>
      </c>
    </row>
    <row r="6" spans="2:23" s="46" customFormat="1" ht="15" outlineLevel="1" thickBot="1">
      <c r="B6" s="2" t="s">
        <v>96</v>
      </c>
      <c r="C6" s="2" t="s">
        <v>4</v>
      </c>
      <c r="D6" s="357" t="str">
        <f>_xlfn.IFNA(VLOOKUP(B6,MPT!$H$69:$J$97,3,FALSE),"")</f>
        <v/>
      </c>
      <c r="E6" s="55" t="str">
        <f>_xlfn.IFNA(VLOOKUP(B6,CHB!$D$71:$J$90,3,FALSE),"")</f>
        <v/>
      </c>
      <c r="F6" s="55" t="str">
        <f>_xlfn.IFNA(VLOOKUP(B6,SNK!$H$70:$J$95,3,FALSE),"")</f>
        <v/>
      </c>
      <c r="G6" s="55" t="str">
        <f>_xlfn.IFNA(VLOOKUP(B6,STR!$H$69:$J$90,3,FALSE),"")</f>
        <v/>
      </c>
      <c r="H6" s="55" t="str">
        <f>_xlfn.IFNA(VLOOKUP(B6,KPC!$H$74:$J$101,3,FALSE),"")</f>
        <v/>
      </c>
      <c r="I6" s="55" t="str">
        <f>_xlfn.IFNA(VLOOKUP(B6,SNL!$H$72:$J$94,3,FALSE),"")</f>
        <v/>
      </c>
      <c r="J6" s="55" t="str">
        <f>_xlfn.IFNA(VLOOKUP(B6,PTR!$H$70:$J$92,3,FALSE),"")</f>
        <v/>
      </c>
      <c r="K6" s="55" t="str">
        <f>_xlfn.IFNA(VLOOKUP(B6,STG!$I$76:$K$97,3,FALSE),"")</f>
        <v/>
      </c>
      <c r="L6" s="55"/>
      <c r="M6" s="55" t="str">
        <f>_xlfn.IFNA(VLOOKUP(B6,BKV!$H$65:$J$89,3,FALSE),"")</f>
        <v/>
      </c>
      <c r="N6" s="55" t="str">
        <f>_xlfn.IFNA(VLOOKUP(B6,BLV!$H$65:$J$85,3,FALSE),"")</f>
        <v/>
      </c>
      <c r="O6" s="55" t="str">
        <f>_xlfn.IFNA(VLOOKUP(B6,'Khr168'!$H$58:$J$79,3,FALSE),"")</f>
        <v/>
      </c>
      <c r="P6" s="55" t="str">
        <f>_xlfn.IFNA(VLOOKUP(B6,ASL!$H$64:$J$88,3,FALSE),"")</f>
        <v/>
      </c>
      <c r="Q6" s="55" t="str">
        <f>_xlfn.IFNA(VLOOKUP(B6,'99cash'!$I$61:$K$80,3,FALSE),"")</f>
        <v/>
      </c>
      <c r="R6" s="55" t="str">
        <f>_xlfn.IFNA(VLOOKUP(B6,KTL!$H$66:$J$89,3,FALSE),"")</f>
        <v/>
      </c>
      <c r="S6" s="55" t="str">
        <f>_xlfn.IFNA(VLOOKUP(B6,SLG!$H$64:$J$79,3,FALSE),"")</f>
        <v/>
      </c>
      <c r="T6" s="55" t="str">
        <f>_xlfn.IFNA(VLOOKUP(B6,SST!$H$66:$J$84,3,FALSE),"")</f>
        <v/>
      </c>
      <c r="U6" s="55" t="str">
        <f>_xlfn.IFNA(VLOOKUP(B6,'ASY168'!$H$58:$J$79,3,FALSE),"")</f>
        <v/>
      </c>
      <c r="V6" s="56" t="str">
        <f>_xlfn.IFNA(VLOOKUP(B6,HO!$H$77:$J$92,3,FALSE),"")</f>
        <v/>
      </c>
      <c r="W6" s="63">
        <f>SUM(D6:V6)</f>
        <v>0</v>
      </c>
    </row>
    <row r="7" spans="2:23" s="46" customFormat="1" ht="15" outlineLevel="1" thickTop="1" thickBot="1">
      <c r="B7" s="4">
        <v>111111102</v>
      </c>
      <c r="C7" s="4" t="s">
        <v>11</v>
      </c>
      <c r="D7" s="357">
        <f>_xlfn.IFNA(VLOOKUP(B7,MPT!$B$11:$F$54,4,FALSE),"")</f>
        <v>1852550</v>
      </c>
      <c r="E7" s="55">
        <f>_xlfn.IFNA(VLOOKUP(B7,CHB!$B$10:$F$58,4,FALSE),"")</f>
        <v>1317600</v>
      </c>
      <c r="F7" s="55">
        <f>_xlfn.IFNA(VLOOKUP(B7,SNK!$B$10:$F$56,4,FALSE),"")</f>
        <v>2177100</v>
      </c>
      <c r="G7" s="55">
        <f>_xlfn.IFNA(VLOOKUP(B7,STR!$B$10:$F$53,4,FALSE),"")</f>
        <v>2880600</v>
      </c>
      <c r="H7" s="55">
        <f>_xlfn.IFNA(VLOOKUP(B7,KPC!$B$10:$F$57,4,FALSE),"")</f>
        <v>2505800</v>
      </c>
      <c r="I7" s="55">
        <f>_xlfn.IFNA(VLOOKUP(B7,SNL!$B$10:$F$56,4,FALSE),"")</f>
        <v>3091200</v>
      </c>
      <c r="J7" s="55">
        <f>_xlfn.IFNA(VLOOKUP(B7,PTR!$B$10:$F$55,4,FALSE),"")</f>
        <v>2115000</v>
      </c>
      <c r="K7" s="55">
        <f>_xlfn.IFNA(VLOOKUP(B7,PTR!$B$10:$F$55,4,FALSE),"")</f>
        <v>2115000</v>
      </c>
      <c r="L7" s="55">
        <f>_xlfn.IFNA(VLOOKUP(B7,PTR!$B$10:$F$55,4,FALSE),"")</f>
        <v>2115000</v>
      </c>
      <c r="M7" s="55">
        <f>_xlfn.IFNA(VLOOKUP(B7,BKV!$B$10:$F$54,4,FALSE),"")</f>
        <v>348500</v>
      </c>
      <c r="N7" s="55">
        <f>_xlfn.IFNA(VLOOKUP(B7,BLV!$B$10:$F$52,4,FALSE),"")</f>
        <v>4210200</v>
      </c>
      <c r="O7" s="55">
        <f>_xlfn.IFNA(VLOOKUP(B7,'Khr168'!$B$10:$F$45,4,FALSE),"")</f>
        <v>485700</v>
      </c>
      <c r="P7" s="55">
        <f>_xlfn.IFNA(VLOOKUP(B7,ASL!$B$10:$F$53,4,FALSE),"")</f>
        <v>3031400</v>
      </c>
      <c r="Q7" s="55">
        <f>_xlfn.IFNA(VLOOKUP(B7,'99cash'!$B$10:$F$48,4,FALSE),"")</f>
        <v>963400</v>
      </c>
      <c r="R7" s="55">
        <f>_xlfn.IFNA(VLOOKUP(B7,KTL!$B$10:$F$54,4,FALSE),"")</f>
        <v>2493900</v>
      </c>
      <c r="S7" s="55">
        <f>_xlfn.IFNA(VLOOKUP(B7,SLG!$B$10:$F$52,4,FALSE),"")</f>
        <v>1520600</v>
      </c>
      <c r="T7" s="55">
        <f>_xlfn.IFNA(VLOOKUP(B7,SST!$B$10:$F$54,4,FALSE),"")</f>
        <v>1865700</v>
      </c>
      <c r="U7" s="55">
        <f>_xlfn.IFNA(VLOOKUP(B7,'ASY168'!$B$10:$F$46,4,FALSE),"")</f>
        <v>7268488</v>
      </c>
      <c r="V7" s="55" t="str">
        <f>_xlfn.IFNA(VLOOKUP(B7,HO!$B$10:$F$57,4,FALSE),"")</f>
        <v/>
      </c>
      <c r="W7" s="63"/>
    </row>
    <row r="8" spans="2:23" s="46" customFormat="1" ht="14.4" outlineLevel="1" thickBot="1">
      <c r="B8" s="4">
        <v>113211101</v>
      </c>
      <c r="C8" s="4" t="s">
        <v>13</v>
      </c>
      <c r="D8" s="357">
        <f>_xlfn.IFNA(VLOOKUP(B8,MPT!$B$11:$F$54,4,FALSE),"")</f>
        <v>57621220</v>
      </c>
      <c r="E8" s="55">
        <f>_xlfn.IFNA(VLOOKUP(B8,CHB!$B$10:$F$58,4,FALSE),"")</f>
        <v>1027700</v>
      </c>
      <c r="F8" s="55">
        <f>_xlfn.IFNA(VLOOKUP(B8,SNK!$B$10:$F$56,4,FALSE),"")</f>
        <v>534600</v>
      </c>
      <c r="G8" s="55">
        <f>_xlfn.IFNA(VLOOKUP(B8,STR!$B$10:$F$53,4,FALSE),"")</f>
        <v>377400</v>
      </c>
      <c r="H8" s="55">
        <f>_xlfn.IFNA(VLOOKUP(B8,KPC!$B$10:$F$57,4,FALSE),"")</f>
        <v>875040</v>
      </c>
      <c r="I8" s="55">
        <f>_xlfn.IFNA(VLOOKUP(B8,SNL!$B$10:$F$56,4,FALSE),"")</f>
        <v>323200</v>
      </c>
      <c r="J8" s="55">
        <f>_xlfn.IFNA(VLOOKUP(B8,PTR!$B$10:$F$55,4,FALSE),"")</f>
        <v>3401500</v>
      </c>
      <c r="K8" s="55">
        <f>_xlfn.IFNA(VLOOKUP(B8,PTR!$B$10:$F$55,4,FALSE),"")</f>
        <v>3401500</v>
      </c>
      <c r="L8" s="55">
        <f>_xlfn.IFNA(VLOOKUP(B8,PTR!$B$10:$F$55,4,FALSE),"")</f>
        <v>3401500</v>
      </c>
      <c r="M8" s="55">
        <f>_xlfn.IFNA(VLOOKUP(B8,BKV!$B$10:$F$54,4,FALSE),"")</f>
        <v>630200</v>
      </c>
      <c r="N8" s="55">
        <f>_xlfn.IFNA(VLOOKUP(B8,BLV!$B$10:$F$52,4,FALSE),"")</f>
        <v>349600</v>
      </c>
      <c r="O8" s="55">
        <f>_xlfn.IFNA(VLOOKUP(B8,'Khr168'!$B$10:$F$45,4,FALSE),"")</f>
        <v>11807714</v>
      </c>
      <c r="P8" s="55">
        <f>_xlfn.IFNA(VLOOKUP(B8,ASL!$B$10:$F$53,4,FALSE),"")</f>
        <v>4141108</v>
      </c>
      <c r="Q8" s="55">
        <f>_xlfn.IFNA(VLOOKUP(B8,'99cash'!$B$10:$F$48,4,FALSE),"")</f>
        <v>2018850</v>
      </c>
      <c r="R8" s="55">
        <f>_xlfn.IFNA(VLOOKUP(B8,KTL!$B$10:$F$54,4,FALSE),"")</f>
        <v>219820</v>
      </c>
      <c r="S8" s="55">
        <f>_xlfn.IFNA(VLOOKUP(B8,SLG!$B$10:$F$52,4,FALSE),"")</f>
        <v>674170</v>
      </c>
      <c r="T8" s="55">
        <f>_xlfn.IFNA(VLOOKUP(B8,SST!$B$10:$F$54,4,FALSE),"")</f>
        <v>2690300</v>
      </c>
      <c r="U8" s="55">
        <f>_xlfn.IFNA(VLOOKUP(B8,'ASY168'!$B$10:$F$46,4,FALSE),"")</f>
        <v>6288790</v>
      </c>
      <c r="V8" s="55">
        <f>_xlfn.IFNA(VLOOKUP(B8,HO!$B$10:$F$57,4,FALSE),"")</f>
        <v>56873407</v>
      </c>
      <c r="W8" s="63"/>
    </row>
    <row r="9" spans="2:23" s="46" customFormat="1" ht="15" outlineLevel="1" thickBot="1">
      <c r="B9" s="128"/>
      <c r="C9" s="152" t="s">
        <v>14</v>
      </c>
      <c r="D9" s="353">
        <f>SUM(D7:D8)</f>
        <v>59473770</v>
      </c>
      <c r="E9" s="353">
        <f t="shared" ref="E9:V9" si="0">SUM(E7:E8)</f>
        <v>2345300</v>
      </c>
      <c r="F9" s="353">
        <f t="shared" si="0"/>
        <v>2711700</v>
      </c>
      <c r="G9" s="353">
        <f t="shared" si="0"/>
        <v>3258000</v>
      </c>
      <c r="H9" s="353">
        <f t="shared" si="0"/>
        <v>3380840</v>
      </c>
      <c r="I9" s="353">
        <f t="shared" si="0"/>
        <v>3414400</v>
      </c>
      <c r="J9" s="353">
        <f t="shared" si="0"/>
        <v>5516500</v>
      </c>
      <c r="K9" s="353">
        <f t="shared" si="0"/>
        <v>5516500</v>
      </c>
      <c r="L9" s="353">
        <f t="shared" si="0"/>
        <v>5516500</v>
      </c>
      <c r="M9" s="353">
        <f t="shared" si="0"/>
        <v>978700</v>
      </c>
      <c r="N9" s="353">
        <f t="shared" si="0"/>
        <v>4559800</v>
      </c>
      <c r="O9" s="353">
        <f t="shared" si="0"/>
        <v>12293414</v>
      </c>
      <c r="P9" s="353">
        <f t="shared" si="0"/>
        <v>7172508</v>
      </c>
      <c r="Q9" s="353">
        <f t="shared" si="0"/>
        <v>2982250</v>
      </c>
      <c r="R9" s="353">
        <f t="shared" si="0"/>
        <v>2713720</v>
      </c>
      <c r="S9" s="353">
        <f t="shared" si="0"/>
        <v>2194770</v>
      </c>
      <c r="T9" s="353">
        <f t="shared" si="0"/>
        <v>4556000</v>
      </c>
      <c r="U9" s="353">
        <f t="shared" si="0"/>
        <v>13557278</v>
      </c>
      <c r="V9" s="353">
        <f t="shared" si="0"/>
        <v>56873407</v>
      </c>
      <c r="W9" s="63"/>
    </row>
    <row r="10" spans="2:23" s="46" customFormat="1" ht="24.6" outlineLevel="1" thickBot="1">
      <c r="B10" s="4">
        <v>133111105</v>
      </c>
      <c r="C10" s="4" t="s">
        <v>56</v>
      </c>
      <c r="D10" s="357">
        <f>_xlfn.IFNA(VLOOKUP(B10,MPT!$B$11:$F$54,4,FALSE),"")</f>
        <v>-36512248</v>
      </c>
      <c r="E10" s="55">
        <f>_xlfn.IFNA(VLOOKUP(B10,CHB!$B$10:$F$58,4,FALSE),"")</f>
        <v>-39140600</v>
      </c>
      <c r="F10" s="55">
        <f>_xlfn.IFNA(VLOOKUP(B10,SNK!$B$10:$F$56,4,FALSE),"")</f>
        <v>-70311400</v>
      </c>
      <c r="G10" s="55">
        <f>_xlfn.IFNA(VLOOKUP(B10,STR!$B$10:$F$53,4,FALSE),"")</f>
        <v>-46782600</v>
      </c>
      <c r="H10" s="55">
        <f>_xlfn.IFNA(VLOOKUP(B10,KPC!$B$10:$F$57,4,FALSE),"")</f>
        <v>-53786600</v>
      </c>
      <c r="I10" s="55">
        <f>_xlfn.IFNA(VLOOKUP(B10,SNL!$B$10:$F$56,4,FALSE),"")</f>
        <v>-46681400</v>
      </c>
      <c r="J10" s="55">
        <f>_xlfn.IFNA(VLOOKUP(B10,PTR!$B$10:$F$55,4,FALSE),"")</f>
        <v>-13765500</v>
      </c>
      <c r="K10" s="55">
        <f>_xlfn.IFNA(VLOOKUP(B10,PTR!$B$10:$F$55,4,FALSE),"")</f>
        <v>-13765500</v>
      </c>
      <c r="L10" s="55">
        <f>_xlfn.IFNA(VLOOKUP(B10,PTR!$B$10:$F$55,4,FALSE),"")</f>
        <v>-13765500</v>
      </c>
      <c r="M10" s="55">
        <f>_xlfn.IFNA(VLOOKUP(B10,BKV!$B$10:$F$54,4,FALSE),"")</f>
        <v>-2862600</v>
      </c>
      <c r="N10" s="55">
        <f>_xlfn.IFNA(VLOOKUP(B10,BLV!$B$10:$F$52,4,FALSE),"")</f>
        <v>-1200200</v>
      </c>
      <c r="O10" s="55" t="str">
        <f>_xlfn.IFNA(VLOOKUP(B10,'Khr168'!$B$10:$F$45,4,FALSE),"")</f>
        <v/>
      </c>
      <c r="P10" s="55">
        <f>_xlfn.IFNA(VLOOKUP(B10,ASL!$B$10:$F$53,4,FALSE),"")</f>
        <v>-9707200</v>
      </c>
      <c r="Q10" s="55" t="str">
        <f>_xlfn.IFNA(VLOOKUP(B10,'99cash'!$B$10:$F$48,4,FALSE),"")</f>
        <v/>
      </c>
      <c r="R10" s="55">
        <f>_xlfn.IFNA(VLOOKUP(B10,KTL!$B$10:$F$54,4,FALSE),"")</f>
        <v>-4700300</v>
      </c>
      <c r="S10" s="55">
        <f>_xlfn.IFNA(VLOOKUP(B10,SLG!$B$10:$F$52,4,FALSE),"")</f>
        <v>-334900</v>
      </c>
      <c r="T10" s="55">
        <f>_xlfn.IFNA(VLOOKUP(B10,SST!$B$10:$F$54,4,FALSE),"")</f>
        <v>-810900</v>
      </c>
      <c r="U10" s="55" t="str">
        <f>_xlfn.IFNA(VLOOKUP(B10,'ASY168'!$B$10:$F$46,4,FALSE),"")</f>
        <v/>
      </c>
      <c r="V10" s="55" t="str">
        <f>_xlfn.IFNA(VLOOKUP(B10,HO!$B$10:$F$57,4,FALSE),"")</f>
        <v/>
      </c>
      <c r="W10" s="63"/>
    </row>
    <row r="11" spans="2:23" s="46" customFormat="1" ht="15" outlineLevel="1" thickBot="1">
      <c r="B11" s="128"/>
      <c r="C11" s="152" t="s">
        <v>16</v>
      </c>
      <c r="D11" s="353">
        <f>SUM(D10)</f>
        <v>-36512248</v>
      </c>
      <c r="E11" s="353">
        <f t="shared" ref="E11:V11" si="1">SUM(E10)</f>
        <v>-39140600</v>
      </c>
      <c r="F11" s="353">
        <f t="shared" si="1"/>
        <v>-70311400</v>
      </c>
      <c r="G11" s="353">
        <f t="shared" si="1"/>
        <v>-46782600</v>
      </c>
      <c r="H11" s="353">
        <f t="shared" si="1"/>
        <v>-53786600</v>
      </c>
      <c r="I11" s="353">
        <f t="shared" si="1"/>
        <v>-46681400</v>
      </c>
      <c r="J11" s="353">
        <f t="shared" si="1"/>
        <v>-13765500</v>
      </c>
      <c r="K11" s="353">
        <f t="shared" si="1"/>
        <v>-13765500</v>
      </c>
      <c r="L11" s="353">
        <f t="shared" si="1"/>
        <v>-13765500</v>
      </c>
      <c r="M11" s="353">
        <f t="shared" si="1"/>
        <v>-2862600</v>
      </c>
      <c r="N11" s="353">
        <f t="shared" si="1"/>
        <v>-1200200</v>
      </c>
      <c r="O11" s="353">
        <f t="shared" si="1"/>
        <v>0</v>
      </c>
      <c r="P11" s="353">
        <f t="shared" si="1"/>
        <v>-9707200</v>
      </c>
      <c r="Q11" s="353">
        <f t="shared" si="1"/>
        <v>0</v>
      </c>
      <c r="R11" s="353">
        <f t="shared" si="1"/>
        <v>-4700300</v>
      </c>
      <c r="S11" s="353">
        <f t="shared" si="1"/>
        <v>-334900</v>
      </c>
      <c r="T11" s="353">
        <f t="shared" si="1"/>
        <v>-810900</v>
      </c>
      <c r="U11" s="353">
        <f t="shared" si="1"/>
        <v>0</v>
      </c>
      <c r="V11" s="353">
        <f t="shared" si="1"/>
        <v>0</v>
      </c>
      <c r="W11" s="63"/>
    </row>
    <row r="12" spans="2:23" s="46" customFormat="1" ht="24.6" outlineLevel="1" thickBot="1">
      <c r="B12" s="4">
        <v>122711101</v>
      </c>
      <c r="C12" s="4" t="s">
        <v>63</v>
      </c>
      <c r="D12" s="357" t="str">
        <f>_xlfn.IFNA(VLOOKUP(B12,MPT!$B$11:$F$54,4,FALSE),"")</f>
        <v/>
      </c>
      <c r="E12" s="55">
        <f>_xlfn.IFNA(VLOOKUP(B12,CHB!$B$10:$F$58,4,FALSE),"")</f>
        <v>6020300</v>
      </c>
      <c r="F12" s="55" t="str">
        <f>_xlfn.IFNA(VLOOKUP(B12,SNK!$B$10:$F$56,4,FALSE),"")</f>
        <v/>
      </c>
      <c r="G12" s="55" t="str">
        <f>_xlfn.IFNA(VLOOKUP(B12,STR!$B$10:$F$53,4,FALSE),"")</f>
        <v/>
      </c>
      <c r="H12" s="55" t="str">
        <f>_xlfn.IFNA(VLOOKUP(B12,KPC!$B$10:$F$57,4,FALSE),"")</f>
        <v/>
      </c>
      <c r="I12" s="55">
        <f>_xlfn.IFNA(VLOOKUP(B12,SNL!$B$10:$F$56,4,FALSE),"")</f>
        <v>169953500</v>
      </c>
      <c r="J12" s="55" t="str">
        <f>_xlfn.IFNA(VLOOKUP(B12,PTR!$B$10:$F$55,4,FALSE),"")</f>
        <v/>
      </c>
      <c r="K12" s="55" t="str">
        <f>_xlfn.IFNA(VLOOKUP(B12,PTR!$B$10:$F$55,4,FALSE),"")</f>
        <v/>
      </c>
      <c r="L12" s="55" t="str">
        <f>_xlfn.IFNA(VLOOKUP(B12,PTR!$B$10:$F$55,4,FALSE),"")</f>
        <v/>
      </c>
      <c r="M12" s="55" t="str">
        <f>_xlfn.IFNA(VLOOKUP(B12,BKV!$B$10:$F$54,4,FALSE),"")</f>
        <v/>
      </c>
      <c r="N12" s="55" t="str">
        <f>_xlfn.IFNA(VLOOKUP(B12,BLV!$B$10:$F$52,4,FALSE),"")</f>
        <v/>
      </c>
      <c r="O12" s="55" t="str">
        <f>_xlfn.IFNA(VLOOKUP(B12,'Khr168'!$B$10:$F$45,4,FALSE),"")</f>
        <v/>
      </c>
      <c r="P12" s="55" t="str">
        <f>_xlfn.IFNA(VLOOKUP(B12,ASL!$B$10:$F$53,4,FALSE),"")</f>
        <v/>
      </c>
      <c r="Q12" s="55" t="str">
        <f>_xlfn.IFNA(VLOOKUP(B12,'99cash'!$B$10:$F$48,4,FALSE),"")</f>
        <v/>
      </c>
      <c r="R12" s="55" t="str">
        <f>_xlfn.IFNA(VLOOKUP(B12,KTL!$B$10:$F$54,4,FALSE),"")</f>
        <v/>
      </c>
      <c r="S12" s="55" t="str">
        <f>_xlfn.IFNA(VLOOKUP(B12,SLG!$B$10:$F$52,4,FALSE),"")</f>
        <v/>
      </c>
      <c r="T12" s="55" t="str">
        <f>_xlfn.IFNA(VLOOKUP(B12,SST!$B$10:$F$54,4,FALSE),"")</f>
        <v/>
      </c>
      <c r="U12" s="55" t="str">
        <f>_xlfn.IFNA(VLOOKUP(B12,'ASY168'!$B$10:$F$46,4,FALSE),"")</f>
        <v/>
      </c>
      <c r="V12" s="55" t="str">
        <f>_xlfn.IFNA(VLOOKUP(B12,HO!$B$10:$F$57,4,FALSE),"")</f>
        <v/>
      </c>
      <c r="W12" s="63"/>
    </row>
    <row r="13" spans="2:23" s="46" customFormat="1" ht="14.4" outlineLevel="1" thickBot="1">
      <c r="B13" s="4">
        <v>123211101</v>
      </c>
      <c r="C13" s="4" t="s">
        <v>18</v>
      </c>
      <c r="D13" s="357">
        <f>_xlfn.IFNA(VLOOKUP(B13,MPT!$B$11:$F$54,4,FALSE),"")</f>
        <v>4397200</v>
      </c>
      <c r="E13" s="55">
        <f>_xlfn.IFNA(VLOOKUP(B13,CHB!$B$10:$F$58,4,FALSE),"")</f>
        <v>2357900</v>
      </c>
      <c r="F13" s="55">
        <f>_xlfn.IFNA(VLOOKUP(B13,SNK!$B$10:$F$56,4,FALSE),"")</f>
        <v>204800</v>
      </c>
      <c r="G13" s="55" t="str">
        <f>_xlfn.IFNA(VLOOKUP(B13,STR!$B$10:$F$53,4,FALSE),"")</f>
        <v/>
      </c>
      <c r="H13" s="55" t="str">
        <f>_xlfn.IFNA(VLOOKUP(B13,KPC!$B$10:$F$57,4,FALSE),"")</f>
        <v/>
      </c>
      <c r="I13" s="55" t="str">
        <f>_xlfn.IFNA(VLOOKUP(B13,SNL!$B$10:$F$56,4,FALSE),"")</f>
        <v/>
      </c>
      <c r="J13" s="55" t="str">
        <f>_xlfn.IFNA(VLOOKUP(B13,PTR!$B$10:$F$55,4,FALSE),"")</f>
        <v/>
      </c>
      <c r="K13" s="55" t="str">
        <f>_xlfn.IFNA(VLOOKUP(B13,PTR!$B$10:$F$55,4,FALSE),"")</f>
        <v/>
      </c>
      <c r="L13" s="55" t="str">
        <f>_xlfn.IFNA(VLOOKUP(B13,PTR!$B$10:$F$55,4,FALSE),"")</f>
        <v/>
      </c>
      <c r="M13" s="55" t="str">
        <f>_xlfn.IFNA(VLOOKUP(B13,BKV!$B$10:$F$54,4,FALSE),"")</f>
        <v/>
      </c>
      <c r="N13" s="55" t="str">
        <f>_xlfn.IFNA(VLOOKUP(B13,BLV!$B$10:$F$52,4,FALSE),"")</f>
        <v/>
      </c>
      <c r="O13" s="55">
        <f>_xlfn.IFNA(VLOOKUP(B13,'Khr168'!$B$10:$F$45,4,FALSE),"")</f>
        <v>2359000</v>
      </c>
      <c r="P13" s="55" t="str">
        <f>_xlfn.IFNA(VLOOKUP(B13,ASL!$B$10:$F$53,4,FALSE),"")</f>
        <v/>
      </c>
      <c r="Q13" s="55">
        <f>_xlfn.IFNA(VLOOKUP(B13,'99cash'!$B$10:$F$48,4,FALSE),"")</f>
        <v>540000</v>
      </c>
      <c r="R13" s="55" t="str">
        <f>_xlfn.IFNA(VLOOKUP(B13,KTL!$B$10:$F$54,4,FALSE),"")</f>
        <v/>
      </c>
      <c r="S13" s="55" t="str">
        <f>_xlfn.IFNA(VLOOKUP(B13,SLG!$B$10:$F$52,4,FALSE),"")</f>
        <v/>
      </c>
      <c r="T13" s="55" t="str">
        <f>_xlfn.IFNA(VLOOKUP(B13,SST!$B$10:$F$54,4,FALSE),"")</f>
        <v/>
      </c>
      <c r="U13" s="55" t="str">
        <f>_xlfn.IFNA(VLOOKUP(B13,'ASY168'!$B$10:$F$46,4,FALSE),"")</f>
        <v/>
      </c>
      <c r="V13" s="55" t="str">
        <f>_xlfn.IFNA(VLOOKUP(B13,HO!$B$10:$F$57,4,FALSE),"")</f>
        <v/>
      </c>
      <c r="W13" s="63"/>
    </row>
    <row r="14" spans="2:23" s="46" customFormat="1" ht="14.4" outlineLevel="1" thickBot="1">
      <c r="B14" s="4">
        <v>123511101</v>
      </c>
      <c r="C14" s="4" t="s">
        <v>19</v>
      </c>
      <c r="D14" s="357">
        <f>_xlfn.IFNA(VLOOKUP(B14,MPT!$B$11:$F$54,4,FALSE),"")</f>
        <v>65266700</v>
      </c>
      <c r="E14" s="55">
        <f>_xlfn.IFNA(VLOOKUP(B14,CHB!$B$10:$F$58,4,FALSE),"")</f>
        <v>80572861</v>
      </c>
      <c r="F14" s="55">
        <f>_xlfn.IFNA(VLOOKUP(B14,SNK!$B$10:$F$56,4,FALSE),"")</f>
        <v>164410846</v>
      </c>
      <c r="G14" s="55">
        <f>_xlfn.IFNA(VLOOKUP(B14,STR!$B$10:$F$53,4,FALSE),"")</f>
        <v>131696800</v>
      </c>
      <c r="H14" s="55">
        <f>_xlfn.IFNA(VLOOKUP(B14,KPC!$B$10:$F$57,4,FALSE),"")</f>
        <v>154432300</v>
      </c>
      <c r="I14" s="55">
        <f>_xlfn.IFNA(VLOOKUP(B14,SNL!$B$10:$F$56,4,FALSE),"")</f>
        <v>13562600</v>
      </c>
      <c r="J14" s="55">
        <f>_xlfn.IFNA(VLOOKUP(B14,PTR!$B$10:$F$55,4,FALSE),"")</f>
        <v>81777100</v>
      </c>
      <c r="K14" s="55">
        <f>_xlfn.IFNA(VLOOKUP(B14,PTR!$B$10:$F$55,4,FALSE),"")</f>
        <v>81777100</v>
      </c>
      <c r="L14" s="55">
        <f>_xlfn.IFNA(VLOOKUP(B14,PTR!$B$10:$F$55,4,FALSE),"")</f>
        <v>81777100</v>
      </c>
      <c r="M14" s="55">
        <f>_xlfn.IFNA(VLOOKUP(B14,BKV!$B$10:$F$54,4,FALSE),"")</f>
        <v>76143800</v>
      </c>
      <c r="N14" s="55">
        <f>_xlfn.IFNA(VLOOKUP(B14,BLV!$B$10:$F$52,4,FALSE),"")</f>
        <v>77602800</v>
      </c>
      <c r="O14" s="55">
        <f>_xlfn.IFNA(VLOOKUP(B14,'Khr168'!$B$10:$F$45,4,FALSE),"")</f>
        <v>34643200</v>
      </c>
      <c r="P14" s="55">
        <f>_xlfn.IFNA(VLOOKUP(B14,ASL!$B$10:$F$53,4,FALSE),"")</f>
        <v>100944900</v>
      </c>
      <c r="Q14" s="55">
        <f>_xlfn.IFNA(VLOOKUP(B14,'99cash'!$B$10:$F$48,4,FALSE),"")</f>
        <v>8372400</v>
      </c>
      <c r="R14" s="55">
        <f>_xlfn.IFNA(VLOOKUP(B14,KTL!$B$10:$F$54,4,FALSE),"")</f>
        <v>100811600</v>
      </c>
      <c r="S14" s="55">
        <f>_xlfn.IFNA(VLOOKUP(B14,SLG!$B$10:$F$52,4,FALSE),"")</f>
        <v>52531700</v>
      </c>
      <c r="T14" s="55">
        <f>_xlfn.IFNA(VLOOKUP(B14,SST!$B$10:$F$54,4,FALSE),"")</f>
        <v>48005800</v>
      </c>
      <c r="U14" s="55" t="str">
        <f>_xlfn.IFNA(VLOOKUP(B14,'ASY168'!$B$10:$F$46,4,FALSE),"")</f>
        <v/>
      </c>
      <c r="V14" s="55" t="str">
        <f>_xlfn.IFNA(VLOOKUP(B14,HO!$B$10:$F$57,4,FALSE),"")</f>
        <v/>
      </c>
      <c r="W14" s="63"/>
    </row>
    <row r="15" spans="2:23" s="46" customFormat="1" ht="15" outlineLevel="1" thickBot="1">
      <c r="B15" s="128"/>
      <c r="C15" s="152" t="s">
        <v>20</v>
      </c>
      <c r="D15" s="353">
        <f>SUM(D12:D14)</f>
        <v>69663900</v>
      </c>
      <c r="E15" s="353">
        <f t="shared" ref="E15:V15" si="2">SUM(E12:E14)</f>
        <v>88951061</v>
      </c>
      <c r="F15" s="353">
        <f t="shared" si="2"/>
        <v>164615646</v>
      </c>
      <c r="G15" s="353">
        <f t="shared" si="2"/>
        <v>131696800</v>
      </c>
      <c r="H15" s="353">
        <f t="shared" si="2"/>
        <v>154432300</v>
      </c>
      <c r="I15" s="353">
        <f t="shared" si="2"/>
        <v>183516100</v>
      </c>
      <c r="J15" s="353">
        <f t="shared" si="2"/>
        <v>81777100</v>
      </c>
      <c r="K15" s="353">
        <f t="shared" si="2"/>
        <v>81777100</v>
      </c>
      <c r="L15" s="353">
        <f t="shared" si="2"/>
        <v>81777100</v>
      </c>
      <c r="M15" s="353">
        <f t="shared" si="2"/>
        <v>76143800</v>
      </c>
      <c r="N15" s="353">
        <f t="shared" si="2"/>
        <v>77602800</v>
      </c>
      <c r="O15" s="353">
        <f t="shared" si="2"/>
        <v>37002200</v>
      </c>
      <c r="P15" s="353">
        <f t="shared" si="2"/>
        <v>100944900</v>
      </c>
      <c r="Q15" s="353">
        <f t="shared" si="2"/>
        <v>8912400</v>
      </c>
      <c r="R15" s="353">
        <f t="shared" si="2"/>
        <v>100811600</v>
      </c>
      <c r="S15" s="353">
        <f t="shared" si="2"/>
        <v>52531700</v>
      </c>
      <c r="T15" s="353">
        <f t="shared" si="2"/>
        <v>48005800</v>
      </c>
      <c r="U15" s="353">
        <f t="shared" si="2"/>
        <v>0</v>
      </c>
      <c r="V15" s="353">
        <f t="shared" si="2"/>
        <v>0</v>
      </c>
      <c r="W15" s="63"/>
    </row>
    <row r="16" spans="2:23" s="46" customFormat="1" ht="15" outlineLevel="1" thickBot="1">
      <c r="B16" s="128"/>
      <c r="C16" s="159" t="s">
        <v>21</v>
      </c>
      <c r="D16" s="355">
        <f>D9+D11+D15</f>
        <v>92625422</v>
      </c>
      <c r="E16" s="355">
        <f t="shared" ref="E16:V16" si="3">E9+E11+E15</f>
        <v>52155761</v>
      </c>
      <c r="F16" s="355">
        <f t="shared" si="3"/>
        <v>97015946</v>
      </c>
      <c r="G16" s="355">
        <f t="shared" si="3"/>
        <v>88172200</v>
      </c>
      <c r="H16" s="355">
        <f t="shared" si="3"/>
        <v>104026540</v>
      </c>
      <c r="I16" s="355">
        <f t="shared" si="3"/>
        <v>140249100</v>
      </c>
      <c r="J16" s="355">
        <f t="shared" si="3"/>
        <v>73528100</v>
      </c>
      <c r="K16" s="355">
        <f t="shared" si="3"/>
        <v>73528100</v>
      </c>
      <c r="L16" s="355">
        <f t="shared" si="3"/>
        <v>73528100</v>
      </c>
      <c r="M16" s="355">
        <f t="shared" si="3"/>
        <v>74259900</v>
      </c>
      <c r="N16" s="355">
        <f t="shared" si="3"/>
        <v>80962400</v>
      </c>
      <c r="O16" s="355">
        <f t="shared" si="3"/>
        <v>49295614</v>
      </c>
      <c r="P16" s="355">
        <f t="shared" si="3"/>
        <v>98410208</v>
      </c>
      <c r="Q16" s="355">
        <f t="shared" si="3"/>
        <v>11894650</v>
      </c>
      <c r="R16" s="355">
        <f t="shared" si="3"/>
        <v>98825020</v>
      </c>
      <c r="S16" s="355">
        <f t="shared" si="3"/>
        <v>54391570</v>
      </c>
      <c r="T16" s="355">
        <f t="shared" si="3"/>
        <v>51750900</v>
      </c>
      <c r="U16" s="355">
        <f t="shared" si="3"/>
        <v>13557278</v>
      </c>
      <c r="V16" s="355">
        <f t="shared" si="3"/>
        <v>56873407</v>
      </c>
      <c r="W16" s="63"/>
    </row>
    <row r="17" spans="2:23" s="46" customFormat="1" ht="14.4" outlineLevel="1" thickBot="1">
      <c r="B17" s="4">
        <v>273211</v>
      </c>
      <c r="C17" s="4" t="s">
        <v>23</v>
      </c>
      <c r="D17" s="357">
        <f>_xlfn.IFNA(VLOOKUP(B17,MPT!$B$11:$F$54,4,FALSE),"")</f>
        <v>487200</v>
      </c>
      <c r="E17" s="55">
        <f>_xlfn.IFNA(VLOOKUP(B17,CHB!$B$10:$F$58,4,FALSE),"")</f>
        <v>2590000</v>
      </c>
      <c r="F17" s="55">
        <f>_xlfn.IFNA(VLOOKUP(B17,SNK!$B$10:$F$56,4,FALSE),"")</f>
        <v>1537500</v>
      </c>
      <c r="G17" s="55">
        <f>_xlfn.IFNA(VLOOKUP(B17,STR!$B$10:$F$53,4,FALSE),"")</f>
        <v>3036200</v>
      </c>
      <c r="H17" s="55">
        <f>_xlfn.IFNA(VLOOKUP(B17,KPC!$B$10:$F$57,4,FALSE),"")</f>
        <v>1823700</v>
      </c>
      <c r="I17" s="55">
        <f>_xlfn.IFNA(VLOOKUP(B17,SNL!$B$10:$F$56,4,FALSE),"")</f>
        <v>1285200</v>
      </c>
      <c r="J17" s="55">
        <f>_xlfn.IFNA(VLOOKUP(B17,PTR!$B$10:$F$55,4,FALSE),"")</f>
        <v>1377500</v>
      </c>
      <c r="K17" s="55">
        <f>_xlfn.IFNA(VLOOKUP(B17,PTR!$B$10:$F$55,4,FALSE),"")</f>
        <v>1377500</v>
      </c>
      <c r="L17" s="55">
        <f>_xlfn.IFNA(VLOOKUP(B17,PTR!$B$10:$F$55,4,FALSE),"")</f>
        <v>1377500</v>
      </c>
      <c r="M17" s="55">
        <f>_xlfn.IFNA(VLOOKUP(B17,BKV!$B$10:$F$54,4,FALSE),"")</f>
        <v>1245700</v>
      </c>
      <c r="N17" s="55">
        <f>_xlfn.IFNA(VLOOKUP(B17,BLV!$B$10:$F$52,4,FALSE),"")</f>
        <v>1231900</v>
      </c>
      <c r="O17" s="55" t="str">
        <f>_xlfn.IFNA(VLOOKUP(B17,'Khr168'!$B$10:$F$45,4,FALSE),"")</f>
        <v/>
      </c>
      <c r="P17" s="55">
        <f>_xlfn.IFNA(VLOOKUP(B17,ASL!$B$10:$F$53,4,FALSE),"")</f>
        <v>2394250</v>
      </c>
      <c r="Q17" s="55">
        <f>_xlfn.IFNA(VLOOKUP(B17,'99cash'!$B$10:$F$48,4,FALSE),"")</f>
        <v>460000</v>
      </c>
      <c r="R17" s="55">
        <f>_xlfn.IFNA(VLOOKUP(B17,KTL!$B$10:$F$54,4,FALSE),"")</f>
        <v>1223660</v>
      </c>
      <c r="S17" s="55">
        <f>_xlfn.IFNA(VLOOKUP(B17,SLG!$B$10:$F$52,4,FALSE),"")</f>
        <v>1226775</v>
      </c>
      <c r="T17" s="55">
        <f>_xlfn.IFNA(VLOOKUP(B17,SST!$B$10:$F$54,4,FALSE),"")</f>
        <v>1205635</v>
      </c>
      <c r="U17" s="55">
        <f>_xlfn.IFNA(VLOOKUP(B17,'ASY168'!$B$10:$F$46,4,FALSE),"")</f>
        <v>877601</v>
      </c>
      <c r="V17" s="55">
        <f>_xlfn.IFNA(VLOOKUP(B17,HO!$B$10:$F$57,4,FALSE),"")</f>
        <v>13517087</v>
      </c>
      <c r="W17" s="63"/>
    </row>
    <row r="18" spans="2:23" s="46" customFormat="1" ht="14.4" outlineLevel="1" thickBot="1">
      <c r="B18" s="4">
        <v>273311</v>
      </c>
      <c r="C18" s="4" t="s">
        <v>24</v>
      </c>
      <c r="D18" s="357">
        <f>_xlfn.IFNA(VLOOKUP(B18,MPT!$B$11:$F$54,4,FALSE),"")</f>
        <v>683000</v>
      </c>
      <c r="E18" s="55">
        <f>_xlfn.IFNA(VLOOKUP(B18,CHB!$B$10:$F$58,4,FALSE),"")</f>
        <v>679300</v>
      </c>
      <c r="F18" s="55">
        <f>_xlfn.IFNA(VLOOKUP(B18,SNK!$B$10:$F$56,4,FALSE),"")</f>
        <v>5135600</v>
      </c>
      <c r="G18" s="55">
        <f>_xlfn.IFNA(VLOOKUP(B18,STR!$B$10:$F$53,4,FALSE),"")</f>
        <v>1489300</v>
      </c>
      <c r="H18" s="55">
        <f>_xlfn.IFNA(VLOOKUP(B18,KPC!$B$10:$F$57,4,FALSE),"")</f>
        <v>1577600</v>
      </c>
      <c r="I18" s="55">
        <f>_xlfn.IFNA(VLOOKUP(B18,SNL!$B$10:$F$56,4,FALSE),"")</f>
        <v>1269500</v>
      </c>
      <c r="J18" s="55">
        <f>_xlfn.IFNA(VLOOKUP(B18,PTR!$B$10:$F$55,4,FALSE),"")</f>
        <v>3628700</v>
      </c>
      <c r="K18" s="55">
        <f>_xlfn.IFNA(VLOOKUP(B18,PTR!$B$10:$F$55,4,FALSE),"")</f>
        <v>3628700</v>
      </c>
      <c r="L18" s="55">
        <f>_xlfn.IFNA(VLOOKUP(B18,PTR!$B$10:$F$55,4,FALSE),"")</f>
        <v>3628700</v>
      </c>
      <c r="M18" s="55">
        <f>_xlfn.IFNA(VLOOKUP(B18,BKV!$B$10:$F$54,4,FALSE),"")</f>
        <v>2249900</v>
      </c>
      <c r="N18" s="55">
        <f>_xlfn.IFNA(VLOOKUP(B18,BLV!$B$10:$F$52,4,FALSE),"")</f>
        <v>2157200</v>
      </c>
      <c r="O18" s="55" t="str">
        <f>_xlfn.IFNA(VLOOKUP(B18,'Khr168'!$B$10:$F$45,4,FALSE),"")</f>
        <v/>
      </c>
      <c r="P18" s="55">
        <f>_xlfn.IFNA(VLOOKUP(B18,ASL!$B$10:$F$53,4,FALSE),"")</f>
        <v>2189920</v>
      </c>
      <c r="Q18" s="55" t="str">
        <f>_xlfn.IFNA(VLOOKUP(B18,'99cash'!$B$10:$F$48,4,FALSE),"")</f>
        <v/>
      </c>
      <c r="R18" s="55">
        <f>_xlfn.IFNA(VLOOKUP(B18,KTL!$B$10:$F$54,4,FALSE),"")</f>
        <v>1403860</v>
      </c>
      <c r="S18" s="55">
        <f>_xlfn.IFNA(VLOOKUP(B18,SLG!$B$10:$F$52,4,FALSE),"")</f>
        <v>1406255</v>
      </c>
      <c r="T18" s="55">
        <f>_xlfn.IFNA(VLOOKUP(B18,SST!$B$10:$F$54,4,FALSE),"")</f>
        <v>1988000</v>
      </c>
      <c r="U18" s="55">
        <f>_xlfn.IFNA(VLOOKUP(B18,'ASY168'!$B$10:$F$46,4,FALSE),"")</f>
        <v>1334958</v>
      </c>
      <c r="V18" s="55">
        <f>_xlfn.IFNA(VLOOKUP(B18,HO!$B$10:$F$57,4,FALSE),"")</f>
        <v>18511300</v>
      </c>
      <c r="W18" s="63"/>
    </row>
    <row r="19" spans="2:23" s="46" customFormat="1" ht="14.4" outlineLevel="1" thickBot="1">
      <c r="B19" s="4">
        <v>273411</v>
      </c>
      <c r="C19" s="4" t="s">
        <v>65</v>
      </c>
      <c r="D19" s="357" t="str">
        <f>_xlfn.IFNA(VLOOKUP(B19,MPT!$B$11:$F$54,4,FALSE),"")</f>
        <v/>
      </c>
      <c r="E19" s="55">
        <f>_xlfn.IFNA(VLOOKUP(B19,CHB!$B$10:$F$58,4,FALSE),"")</f>
        <v>23493400</v>
      </c>
      <c r="F19" s="55" t="str">
        <f>_xlfn.IFNA(VLOOKUP(B19,SNK!$B$10:$F$56,4,FALSE),"")</f>
        <v/>
      </c>
      <c r="G19" s="55" t="str">
        <f>_xlfn.IFNA(VLOOKUP(B19,STR!$B$10:$F$53,4,FALSE),"")</f>
        <v/>
      </c>
      <c r="H19" s="55">
        <f>_xlfn.IFNA(VLOOKUP(B19,KPC!$B$10:$F$57,4,FALSE),"")</f>
        <v>3000000</v>
      </c>
      <c r="I19" s="55" t="str">
        <f>_xlfn.IFNA(VLOOKUP(B19,SNL!$B$10:$F$56,4,FALSE),"")</f>
        <v/>
      </c>
      <c r="J19" s="55" t="str">
        <f>_xlfn.IFNA(VLOOKUP(B19,PTR!$B$10:$F$55,4,FALSE),"")</f>
        <v/>
      </c>
      <c r="K19" s="55" t="str">
        <f>_xlfn.IFNA(VLOOKUP(B19,PTR!$B$10:$F$55,4,FALSE),"")</f>
        <v/>
      </c>
      <c r="L19" s="55" t="str">
        <f>_xlfn.IFNA(VLOOKUP(B19,PTR!$B$10:$F$55,4,FALSE),"")</f>
        <v/>
      </c>
      <c r="M19" s="55" t="str">
        <f>_xlfn.IFNA(VLOOKUP(B19,BKV!$B$10:$F$54,4,FALSE),"")</f>
        <v/>
      </c>
      <c r="N19" s="55" t="str">
        <f>_xlfn.IFNA(VLOOKUP(B19,BLV!$B$10:$F$52,4,FALSE),"")</f>
        <v/>
      </c>
      <c r="O19" s="55" t="str">
        <f>_xlfn.IFNA(VLOOKUP(B19,'Khr168'!$B$10:$F$45,4,FALSE),"")</f>
        <v/>
      </c>
      <c r="P19" s="55">
        <f>_xlfn.IFNA(VLOOKUP(B19,ASL!$B$10:$F$53,4,FALSE),"")</f>
        <v>2520000</v>
      </c>
      <c r="Q19" s="55" t="str">
        <f>_xlfn.IFNA(VLOOKUP(B19,'99cash'!$B$10:$F$48,4,FALSE),"")</f>
        <v/>
      </c>
      <c r="R19" s="55" t="str">
        <f>_xlfn.IFNA(VLOOKUP(B19,KTL!$B$10:$F$54,4,FALSE),"")</f>
        <v/>
      </c>
      <c r="S19" s="55" t="str">
        <f>_xlfn.IFNA(VLOOKUP(B19,SLG!$B$10:$F$52,4,FALSE),"")</f>
        <v/>
      </c>
      <c r="T19" s="55" t="str">
        <f>_xlfn.IFNA(VLOOKUP(B19,SST!$B$10:$F$54,4,FALSE),"")</f>
        <v/>
      </c>
      <c r="U19" s="55" t="str">
        <f>_xlfn.IFNA(VLOOKUP(B19,'ASY168'!$B$10:$F$46,4,FALSE),"")</f>
        <v/>
      </c>
      <c r="V19" s="55">
        <f>_xlfn.IFNA(VLOOKUP(B19,HO!$B$10:$F$57,4,FALSE),"")</f>
        <v>160248300</v>
      </c>
      <c r="W19" s="63"/>
    </row>
    <row r="20" spans="2:23" s="46" customFormat="1" ht="14.4" outlineLevel="1" thickBot="1">
      <c r="B20" s="4">
        <v>274321</v>
      </c>
      <c r="C20" s="4" t="s">
        <v>25</v>
      </c>
      <c r="D20" s="357">
        <f>_xlfn.IFNA(VLOOKUP(B20,MPT!$B$11:$F$54,4,FALSE),"")</f>
        <v>-304500</v>
      </c>
      <c r="E20" s="55">
        <f>_xlfn.IFNA(VLOOKUP(B20,CHB!$B$10:$F$58,4,FALSE),"")</f>
        <v>-2416222</v>
      </c>
      <c r="F20" s="55">
        <f>_xlfn.IFNA(VLOOKUP(B20,SNK!$B$10:$F$56,4,FALSE),"")</f>
        <v>-1409375</v>
      </c>
      <c r="G20" s="55">
        <f>_xlfn.IFNA(VLOOKUP(B20,STR!$B$10:$F$53,4,FALSE),"")</f>
        <v>-1796583</v>
      </c>
      <c r="H20" s="55">
        <f>_xlfn.IFNA(VLOOKUP(B20,KPC!$B$10:$F$57,4,FALSE),"")</f>
        <v>-1514583</v>
      </c>
      <c r="I20" s="55">
        <f>_xlfn.IFNA(VLOOKUP(B20,SNL!$B$10:$F$56,4,FALSE),"")</f>
        <v>-1102500</v>
      </c>
      <c r="J20" s="55">
        <f>_xlfn.IFNA(VLOOKUP(B20,PTR!$B$10:$F$55,4,FALSE),"")</f>
        <v>-1251083</v>
      </c>
      <c r="K20" s="55">
        <f>_xlfn.IFNA(VLOOKUP(B20,PTR!$B$10:$F$55,4,FALSE),"")</f>
        <v>-1251083</v>
      </c>
      <c r="L20" s="55">
        <f>_xlfn.IFNA(VLOOKUP(B20,PTR!$B$10:$F$55,4,FALSE),"")</f>
        <v>-1251083</v>
      </c>
      <c r="M20" s="55">
        <f>_xlfn.IFNA(VLOOKUP(B20,BKV!$B$10:$F$54,4,FALSE),"")</f>
        <v>-810167</v>
      </c>
      <c r="N20" s="55">
        <f>_xlfn.IFNA(VLOOKUP(B20,BLV!$B$10:$F$52,4,FALSE),"")</f>
        <v>-667279</v>
      </c>
      <c r="O20" s="55" t="str">
        <f>_xlfn.IFNA(VLOOKUP(B20,'Khr168'!$B$10:$F$45,4,FALSE),"")</f>
        <v/>
      </c>
      <c r="P20" s="55">
        <f>_xlfn.IFNA(VLOOKUP(B20,ASL!$B$10:$F$53,4,FALSE),"")</f>
        <v>-1197125</v>
      </c>
      <c r="Q20" s="55">
        <f>_xlfn.IFNA(VLOOKUP(B20,'99cash'!$B$10:$F$48,4,FALSE),"")</f>
        <v>-96000</v>
      </c>
      <c r="R20" s="55">
        <f>_xlfn.IFNA(VLOOKUP(B20,KTL!$B$10:$F$54,4,FALSE),"")</f>
        <v>-458872</v>
      </c>
      <c r="S20" s="55">
        <f>_xlfn.IFNA(VLOOKUP(B20,SLG!$B$10:$F$52,4,FALSE),"")</f>
        <v>-408925</v>
      </c>
      <c r="T20" s="55">
        <f>_xlfn.IFNA(VLOOKUP(B20,SST!$B$10:$F$54,4,FALSE),"")</f>
        <v>-332874</v>
      </c>
      <c r="U20" s="55" t="str">
        <f>_xlfn.IFNA(VLOOKUP(B20,'ASY168'!$B$10:$F$46,4,FALSE),"")</f>
        <v/>
      </c>
      <c r="V20" s="55">
        <f>_xlfn.IFNA(VLOOKUP(B20,HO!$B$10:$F$57,4,FALSE),"")</f>
        <v>-6558757</v>
      </c>
      <c r="W20" s="63"/>
    </row>
    <row r="21" spans="2:23" s="46" customFormat="1" ht="14.4" outlineLevel="1" thickBot="1">
      <c r="B21" s="4">
        <v>274331</v>
      </c>
      <c r="C21" s="4" t="s">
        <v>26</v>
      </c>
      <c r="D21" s="357">
        <f>_xlfn.IFNA(VLOOKUP(B21,MPT!$B$11:$F$54,4,FALSE),"")</f>
        <v>-171000</v>
      </c>
      <c r="E21" s="55">
        <f>_xlfn.IFNA(VLOOKUP(B21,CHB!$B$10:$F$58,4,FALSE),"")</f>
        <v>-509475</v>
      </c>
      <c r="F21" s="55">
        <f>_xlfn.IFNA(VLOOKUP(B21,SNK!$B$10:$F$56,4,FALSE),"")</f>
        <v>-2446800</v>
      </c>
      <c r="G21" s="55">
        <f>_xlfn.IFNA(VLOOKUP(B21,STR!$B$10:$F$53,4,FALSE),"")</f>
        <v>-1962539</v>
      </c>
      <c r="H21" s="55">
        <f>_xlfn.IFNA(VLOOKUP(B21,KPC!$B$10:$F$57,4,FALSE),"")</f>
        <v>-1346338</v>
      </c>
      <c r="I21" s="55">
        <f>_xlfn.IFNA(VLOOKUP(B21,SNL!$B$10:$F$56,4,FALSE),"")</f>
        <v>-1229100</v>
      </c>
      <c r="J21" s="55">
        <f>_xlfn.IFNA(VLOOKUP(B21,PTR!$B$10:$F$55,4,FALSE),"")</f>
        <v>-1120850</v>
      </c>
      <c r="K21" s="55">
        <f>_xlfn.IFNA(VLOOKUP(B21,PTR!$B$10:$F$55,4,FALSE),"")</f>
        <v>-1120850</v>
      </c>
      <c r="L21" s="55">
        <f>_xlfn.IFNA(VLOOKUP(B21,PTR!$B$10:$F$55,4,FALSE),"")</f>
        <v>-1120850</v>
      </c>
      <c r="M21" s="55">
        <f>_xlfn.IFNA(VLOOKUP(B21,BKV!$B$10:$F$54,4,FALSE),"")</f>
        <v>-1434267</v>
      </c>
      <c r="N21" s="55">
        <f>_xlfn.IFNA(VLOOKUP(B21,BLV!$B$10:$F$52,4,FALSE),"")</f>
        <v>-1108192</v>
      </c>
      <c r="O21" s="55" t="str">
        <f>_xlfn.IFNA(VLOOKUP(B21,'Khr168'!$B$10:$F$45,4,FALSE),"")</f>
        <v/>
      </c>
      <c r="P21" s="55">
        <f>_xlfn.IFNA(VLOOKUP(B21,ASL!$B$10:$F$53,4,FALSE),"")</f>
        <v>-921116</v>
      </c>
      <c r="Q21" s="55" t="str">
        <f>_xlfn.IFNA(VLOOKUP(B21,'99cash'!$B$10:$F$48,4,FALSE),"")</f>
        <v/>
      </c>
      <c r="R21" s="55">
        <f>_xlfn.IFNA(VLOOKUP(B21,KTL!$B$10:$F$54,4,FALSE),"")</f>
        <v>-493864</v>
      </c>
      <c r="S21" s="55">
        <f>_xlfn.IFNA(VLOOKUP(B21,SLG!$B$10:$F$52,4,FALSE),"")</f>
        <v>-468752</v>
      </c>
      <c r="T21" s="55">
        <f>_xlfn.IFNA(VLOOKUP(B21,SST!$B$10:$F$54,4,FALSE),"")</f>
        <v>-579833</v>
      </c>
      <c r="U21" s="55" t="str">
        <f>_xlfn.IFNA(VLOOKUP(B21,'ASY168'!$B$10:$F$46,4,FALSE),"")</f>
        <v/>
      </c>
      <c r="V21" s="55">
        <f>_xlfn.IFNA(VLOOKUP(B21,HO!$B$10:$F$57,4,FALSE),"")</f>
        <v>-9110122</v>
      </c>
      <c r="W21" s="63"/>
    </row>
    <row r="22" spans="2:23" s="46" customFormat="1" ht="14.4" outlineLevel="1" thickBot="1">
      <c r="B22" s="4">
        <v>274341</v>
      </c>
      <c r="C22" s="4" t="s">
        <v>66</v>
      </c>
      <c r="D22" s="357" t="str">
        <f>_xlfn.IFNA(VLOOKUP(B22,MPT!$B$11:$F$54,4,FALSE),"")</f>
        <v/>
      </c>
      <c r="E22" s="55">
        <f>_xlfn.IFNA(VLOOKUP(B22,CHB!$B$10:$F$58,4,FALSE),"")</f>
        <v>-16967455</v>
      </c>
      <c r="F22" s="55" t="str">
        <f>_xlfn.IFNA(VLOOKUP(B22,SNK!$B$10:$F$56,4,FALSE),"")</f>
        <v/>
      </c>
      <c r="G22" s="55" t="str">
        <f>_xlfn.IFNA(VLOOKUP(B22,STR!$B$10:$F$53,4,FALSE),"")</f>
        <v/>
      </c>
      <c r="H22" s="55">
        <f>_xlfn.IFNA(VLOOKUP(B22,KPC!$B$10:$F$57,4,FALSE),"")</f>
        <v>-166800</v>
      </c>
      <c r="I22" s="55" t="str">
        <f>_xlfn.IFNA(VLOOKUP(B22,SNL!$B$10:$F$56,4,FALSE),"")</f>
        <v/>
      </c>
      <c r="J22" s="55" t="str">
        <f>_xlfn.IFNA(VLOOKUP(B22,PTR!$B$10:$F$55,4,FALSE),"")</f>
        <v/>
      </c>
      <c r="K22" s="55" t="str">
        <f>_xlfn.IFNA(VLOOKUP(B22,PTR!$B$10:$F$55,4,FALSE),"")</f>
        <v/>
      </c>
      <c r="L22" s="55" t="str">
        <f>_xlfn.IFNA(VLOOKUP(B22,PTR!$B$10:$F$55,4,FALSE),"")</f>
        <v/>
      </c>
      <c r="M22" s="55" t="str">
        <f>_xlfn.IFNA(VLOOKUP(B22,BKV!$B$10:$F$54,4,FALSE),"")</f>
        <v/>
      </c>
      <c r="N22" s="55" t="str">
        <f>_xlfn.IFNA(VLOOKUP(B22,BLV!$B$10:$F$52,4,FALSE),"")</f>
        <v/>
      </c>
      <c r="O22" s="55" t="str">
        <f>_xlfn.IFNA(VLOOKUP(B22,'Khr168'!$B$10:$F$45,4,FALSE),"")</f>
        <v/>
      </c>
      <c r="P22" s="55">
        <f>_xlfn.IFNA(VLOOKUP(B22,ASL!$B$10:$F$53,4,FALSE),"")</f>
        <v>-140000</v>
      </c>
      <c r="Q22" s="55" t="str">
        <f>_xlfn.IFNA(VLOOKUP(B22,'99cash'!$B$10:$F$48,4,FALSE),"")</f>
        <v/>
      </c>
      <c r="R22" s="55" t="str">
        <f>_xlfn.IFNA(VLOOKUP(B22,KTL!$B$10:$F$54,4,FALSE),"")</f>
        <v/>
      </c>
      <c r="S22" s="55" t="str">
        <f>_xlfn.IFNA(VLOOKUP(B22,SLG!$B$10:$F$52,4,FALSE),"")</f>
        <v/>
      </c>
      <c r="T22" s="55" t="str">
        <f>_xlfn.IFNA(VLOOKUP(B22,SST!$B$10:$F$54,4,FALSE),"")</f>
        <v/>
      </c>
      <c r="U22" s="55" t="str">
        <f>_xlfn.IFNA(VLOOKUP(B22,'ASY168'!$B$10:$F$46,4,FALSE),"")</f>
        <v/>
      </c>
      <c r="V22" s="55">
        <f>_xlfn.IFNA(VLOOKUP(B22,HO!$B$10:$F$57,4,FALSE),"")</f>
        <v>-46376123</v>
      </c>
      <c r="W22" s="63"/>
    </row>
    <row r="23" spans="2:23" s="46" customFormat="1" ht="14.4" outlineLevel="1" thickBot="1">
      <c r="B23" s="4">
        <v>275211</v>
      </c>
      <c r="C23" s="4" t="s">
        <v>72</v>
      </c>
      <c r="D23" s="357" t="str">
        <f>_xlfn.IFNA(VLOOKUP(B23,MPT!$B$11:$F$54,4,FALSE),"")</f>
        <v/>
      </c>
      <c r="E23" s="55">
        <f>_xlfn.IFNA(VLOOKUP(B23,CHB!$B$10:$F$58,4,FALSE),"")</f>
        <v>3907867</v>
      </c>
      <c r="F23" s="55" t="str">
        <f>_xlfn.IFNA(VLOOKUP(B23,SNK!$B$10:$F$56,4,FALSE),"")</f>
        <v/>
      </c>
      <c r="G23" s="55" t="str">
        <f>_xlfn.IFNA(VLOOKUP(B23,STR!$B$10:$F$53,4,FALSE),"")</f>
        <v/>
      </c>
      <c r="H23" s="55" t="str">
        <f>_xlfn.IFNA(VLOOKUP(B23,KPC!$B$10:$F$57,4,FALSE),"")</f>
        <v/>
      </c>
      <c r="I23" s="55" t="str">
        <f>_xlfn.IFNA(VLOOKUP(B23,SNL!$B$10:$F$56,4,FALSE),"")</f>
        <v/>
      </c>
      <c r="J23" s="55" t="str">
        <f>_xlfn.IFNA(VLOOKUP(B23,PTR!$B$10:$F$55,4,FALSE),"")</f>
        <v/>
      </c>
      <c r="K23" s="55" t="str">
        <f>_xlfn.IFNA(VLOOKUP(B23,PTR!$B$10:$F$55,4,FALSE),"")</f>
        <v/>
      </c>
      <c r="L23" s="55" t="str">
        <f>_xlfn.IFNA(VLOOKUP(B23,PTR!$B$10:$F$55,4,FALSE),"")</f>
        <v/>
      </c>
      <c r="M23" s="55" t="str">
        <f>_xlfn.IFNA(VLOOKUP(B23,BKV!$B$10:$F$54,4,FALSE),"")</f>
        <v/>
      </c>
      <c r="N23" s="55" t="str">
        <f>_xlfn.IFNA(VLOOKUP(B23,BLV!$B$10:$F$52,4,FALSE),"")</f>
        <v/>
      </c>
      <c r="O23" s="55" t="str">
        <f>_xlfn.IFNA(VLOOKUP(B23,'Khr168'!$B$10:$F$45,4,FALSE),"")</f>
        <v/>
      </c>
      <c r="P23" s="55" t="str">
        <f>_xlfn.IFNA(VLOOKUP(B23,ASL!$B$10:$F$53,4,FALSE),"")</f>
        <v/>
      </c>
      <c r="Q23" s="55" t="str">
        <f>_xlfn.IFNA(VLOOKUP(B23,'99cash'!$B$10:$F$48,4,FALSE),"")</f>
        <v/>
      </c>
      <c r="R23" s="55" t="str">
        <f>_xlfn.IFNA(VLOOKUP(B23,KTL!$B$10:$F$54,4,FALSE),"")</f>
        <v/>
      </c>
      <c r="S23" s="55" t="str">
        <f>_xlfn.IFNA(VLOOKUP(B23,SLG!$B$10:$F$52,4,FALSE),"")</f>
        <v/>
      </c>
      <c r="T23" s="55" t="str">
        <f>_xlfn.IFNA(VLOOKUP(B23,SST!$B$10:$F$54,4,FALSE),"")</f>
        <v/>
      </c>
      <c r="U23" s="55" t="str">
        <f>_xlfn.IFNA(VLOOKUP(B23,'ASY168'!$B$10:$F$46,4,FALSE),"")</f>
        <v/>
      </c>
      <c r="V23" s="55" t="str">
        <f>_xlfn.IFNA(VLOOKUP(B23,HO!$B$10:$F$57,4,FALSE),"")</f>
        <v/>
      </c>
      <c r="W23" s="63"/>
    </row>
    <row r="24" spans="2:23" s="46" customFormat="1" ht="14.4" outlineLevel="1" thickBot="1">
      <c r="B24" s="4">
        <v>275421</v>
      </c>
      <c r="C24" s="4" t="s">
        <v>73</v>
      </c>
      <c r="D24" s="357" t="str">
        <f>_xlfn.IFNA(VLOOKUP(B24,MPT!$B$11:$F$54,4,FALSE),"")</f>
        <v/>
      </c>
      <c r="E24" s="55">
        <f>_xlfn.IFNA(VLOOKUP(B24,CHB!$B$10:$F$58,4,FALSE),"")</f>
        <v>-3853212</v>
      </c>
      <c r="F24" s="55">
        <f>_xlfn.IFNA(VLOOKUP(B24,SNK!$B$10:$F$56,4,FALSE),"")</f>
        <v>-1722333</v>
      </c>
      <c r="G24" s="55" t="str">
        <f>_xlfn.IFNA(VLOOKUP(B24,STR!$B$10:$F$53,4,FALSE),"")</f>
        <v/>
      </c>
      <c r="H24" s="55" t="str">
        <f>_xlfn.IFNA(VLOOKUP(B24,KPC!$B$10:$F$57,4,FALSE),"")</f>
        <v/>
      </c>
      <c r="I24" s="55" t="str">
        <f>_xlfn.IFNA(VLOOKUP(B24,SNL!$B$10:$F$56,4,FALSE),"")</f>
        <v/>
      </c>
      <c r="J24" s="55" t="str">
        <f>_xlfn.IFNA(VLOOKUP(B24,PTR!$B$10:$F$55,4,FALSE),"")</f>
        <v/>
      </c>
      <c r="K24" s="55" t="str">
        <f>_xlfn.IFNA(VLOOKUP(B24,PTR!$B$10:$F$55,4,FALSE),"")</f>
        <v/>
      </c>
      <c r="L24" s="55" t="str">
        <f>_xlfn.IFNA(VLOOKUP(B24,PTR!$B$10:$F$55,4,FALSE),"")</f>
        <v/>
      </c>
      <c r="M24" s="55" t="str">
        <f>_xlfn.IFNA(VLOOKUP(B24,BKV!$B$10:$F$54,4,FALSE),"")</f>
        <v/>
      </c>
      <c r="N24" s="55" t="str">
        <f>_xlfn.IFNA(VLOOKUP(B24,BLV!$B$10:$F$52,4,FALSE),"")</f>
        <v/>
      </c>
      <c r="O24" s="55" t="str">
        <f>_xlfn.IFNA(VLOOKUP(B24,'Khr168'!$B$10:$F$45,4,FALSE),"")</f>
        <v/>
      </c>
      <c r="P24" s="55" t="str">
        <f>_xlfn.IFNA(VLOOKUP(B24,ASL!$B$10:$F$53,4,FALSE),"")</f>
        <v/>
      </c>
      <c r="Q24" s="55" t="str">
        <f>_xlfn.IFNA(VLOOKUP(B24,'99cash'!$B$10:$F$48,4,FALSE),"")</f>
        <v/>
      </c>
      <c r="R24" s="55" t="str">
        <f>_xlfn.IFNA(VLOOKUP(B24,KTL!$B$10:$F$54,4,FALSE),"")</f>
        <v/>
      </c>
      <c r="S24" s="55" t="str">
        <f>_xlfn.IFNA(VLOOKUP(B24,SLG!$B$10:$F$52,4,FALSE),"")</f>
        <v/>
      </c>
      <c r="T24" s="55" t="str">
        <f>_xlfn.IFNA(VLOOKUP(B24,SST!$B$10:$F$54,4,FALSE),"")</f>
        <v/>
      </c>
      <c r="U24" s="55" t="str">
        <f>_xlfn.IFNA(VLOOKUP(B24,'ASY168'!$B$10:$F$46,4,FALSE),"")</f>
        <v/>
      </c>
      <c r="V24" s="55">
        <f>_xlfn.IFNA(VLOOKUP(B24,HO!$B$10:$F$57,4,FALSE),"")</f>
        <v>-1400000</v>
      </c>
      <c r="W24" s="63"/>
    </row>
    <row r="25" spans="2:23" s="46" customFormat="1" ht="15" outlineLevel="1" thickBot="1">
      <c r="B25" s="128"/>
      <c r="C25" s="159" t="s">
        <v>27</v>
      </c>
      <c r="D25" s="355">
        <f>SUM(D17:D24)</f>
        <v>694700</v>
      </c>
      <c r="E25" s="355">
        <f t="shared" ref="E25:V25" si="4">SUM(E17:E24)</f>
        <v>6924203</v>
      </c>
      <c r="F25" s="355">
        <f t="shared" si="4"/>
        <v>1094592</v>
      </c>
      <c r="G25" s="355">
        <f t="shared" si="4"/>
        <v>766378</v>
      </c>
      <c r="H25" s="355">
        <f t="shared" si="4"/>
        <v>3373579</v>
      </c>
      <c r="I25" s="355">
        <f t="shared" si="4"/>
        <v>223100</v>
      </c>
      <c r="J25" s="355">
        <f t="shared" si="4"/>
        <v>2634267</v>
      </c>
      <c r="K25" s="355">
        <f t="shared" si="4"/>
        <v>2634267</v>
      </c>
      <c r="L25" s="355">
        <f t="shared" si="4"/>
        <v>2634267</v>
      </c>
      <c r="M25" s="355">
        <f t="shared" si="4"/>
        <v>1251166</v>
      </c>
      <c r="N25" s="355">
        <f t="shared" si="4"/>
        <v>1613629</v>
      </c>
      <c r="O25" s="355">
        <f t="shared" si="4"/>
        <v>0</v>
      </c>
      <c r="P25" s="355">
        <f t="shared" si="4"/>
        <v>4845929</v>
      </c>
      <c r="Q25" s="355">
        <f t="shared" si="4"/>
        <v>364000</v>
      </c>
      <c r="R25" s="355">
        <f t="shared" si="4"/>
        <v>1674784</v>
      </c>
      <c r="S25" s="355">
        <f t="shared" si="4"/>
        <v>1755353</v>
      </c>
      <c r="T25" s="355">
        <f t="shared" si="4"/>
        <v>2280928</v>
      </c>
      <c r="U25" s="355">
        <f t="shared" si="4"/>
        <v>2212559</v>
      </c>
      <c r="V25" s="355">
        <f t="shared" si="4"/>
        <v>128831685</v>
      </c>
      <c r="W25" s="63"/>
    </row>
    <row r="26" spans="2:23" s="46" customFormat="1" ht="14.4" outlineLevel="1" thickBot="1">
      <c r="B26" s="4">
        <v>278511</v>
      </c>
      <c r="C26" s="4" t="s">
        <v>60</v>
      </c>
      <c r="D26" s="357" t="str">
        <f>_xlfn.IFNA(VLOOKUP(B26,MPT!$B$11:$F$54,4,FALSE),"")</f>
        <v/>
      </c>
      <c r="E26" s="55">
        <f>_xlfn.IFNA(VLOOKUP(B26,CHB!$B$10:$F$58,4,FALSE),"")</f>
        <v>140381659</v>
      </c>
      <c r="F26" s="55">
        <f>_xlfn.IFNA(VLOOKUP(B26,SNK!$B$10:$F$56,4,FALSE),"")</f>
        <v>30655865</v>
      </c>
      <c r="G26" s="55">
        <f>_xlfn.IFNA(VLOOKUP(B26,STR!$B$10:$F$53,4,FALSE),"")</f>
        <v>8779812</v>
      </c>
      <c r="H26" s="55">
        <f>_xlfn.IFNA(VLOOKUP(B26,KPC!$B$10:$F$57,4,FALSE),"")</f>
        <v>23478541</v>
      </c>
      <c r="I26" s="55">
        <f>_xlfn.IFNA(VLOOKUP(B26,SNL!$B$10:$F$56,4,FALSE),"")</f>
        <v>40934163</v>
      </c>
      <c r="J26" s="55">
        <f>_xlfn.IFNA(VLOOKUP(B26,PTR!$B$10:$F$55,4,FALSE),"")</f>
        <v>86623892</v>
      </c>
      <c r="K26" s="55">
        <f>_xlfn.IFNA(VLOOKUP(B26,PTR!$B$10:$F$55,4,FALSE),"")</f>
        <v>86623892</v>
      </c>
      <c r="L26" s="55">
        <f>_xlfn.IFNA(VLOOKUP(B26,PTR!$B$10:$F$55,4,FALSE),"")</f>
        <v>86623892</v>
      </c>
      <c r="M26" s="55">
        <f>_xlfn.IFNA(VLOOKUP(B26,BKV!$B$10:$F$54,4,FALSE),"")</f>
        <v>-34083321</v>
      </c>
      <c r="N26" s="55">
        <f>_xlfn.IFNA(VLOOKUP(B26,BLV!$B$10:$F$52,4,FALSE),"")</f>
        <v>-77606200</v>
      </c>
      <c r="O26" s="55" t="str">
        <f>_xlfn.IFNA(VLOOKUP(B26,'Khr168'!$B$10:$F$45,4,FALSE),"")</f>
        <v/>
      </c>
      <c r="P26" s="55">
        <f>_xlfn.IFNA(VLOOKUP(B26,ASL!$B$10:$F$53,4,FALSE),"")</f>
        <v>-115409308</v>
      </c>
      <c r="Q26" s="55" t="str">
        <f>_xlfn.IFNA(VLOOKUP(B26,'99cash'!$B$10:$F$48,4,FALSE),"")</f>
        <v/>
      </c>
      <c r="R26" s="55">
        <f>_xlfn.IFNA(VLOOKUP(B26,KTL!$B$10:$F$54,4,FALSE),"")</f>
        <v>-81962400</v>
      </c>
      <c r="S26" s="55">
        <f>_xlfn.IFNA(VLOOKUP(B26,SLG!$B$10:$F$52,4,FALSE),"")</f>
        <v>-73906400</v>
      </c>
      <c r="T26" s="55">
        <f>_xlfn.IFNA(VLOOKUP(B26,SST!$B$10:$F$54,4,FALSE),"")</f>
        <v>-63557000</v>
      </c>
      <c r="U26" s="55" t="str">
        <f>_xlfn.IFNA(VLOOKUP(B26,'ASY168'!$B$10:$F$46,4,FALSE),"")</f>
        <v/>
      </c>
      <c r="V26" s="55">
        <f>_xlfn.IFNA(VLOOKUP(B26,HO!$B$10:$F$57,4,FALSE),"")</f>
        <v>417804376</v>
      </c>
      <c r="W26" s="64">
        <f t="shared" ref="W26:W40" si="5">SUM(D26:V26)</f>
        <v>475381463</v>
      </c>
    </row>
    <row r="27" spans="2:23" s="46" customFormat="1" ht="15" outlineLevel="1" thickBot="1">
      <c r="B27" s="128"/>
      <c r="C27" s="159" t="s">
        <v>29</v>
      </c>
      <c r="D27" s="355">
        <f>SUM(D26)</f>
        <v>0</v>
      </c>
      <c r="E27" s="355">
        <f t="shared" ref="E27:V27" si="6">SUM(E26)</f>
        <v>140381659</v>
      </c>
      <c r="F27" s="355">
        <f t="shared" si="6"/>
        <v>30655865</v>
      </c>
      <c r="G27" s="355">
        <f t="shared" si="6"/>
        <v>8779812</v>
      </c>
      <c r="H27" s="355">
        <f t="shared" si="6"/>
        <v>23478541</v>
      </c>
      <c r="I27" s="355">
        <f t="shared" si="6"/>
        <v>40934163</v>
      </c>
      <c r="J27" s="355">
        <f t="shared" si="6"/>
        <v>86623892</v>
      </c>
      <c r="K27" s="355">
        <f t="shared" si="6"/>
        <v>86623892</v>
      </c>
      <c r="L27" s="355">
        <f t="shared" si="6"/>
        <v>86623892</v>
      </c>
      <c r="M27" s="355">
        <f t="shared" si="6"/>
        <v>-34083321</v>
      </c>
      <c r="N27" s="355">
        <f t="shared" si="6"/>
        <v>-77606200</v>
      </c>
      <c r="O27" s="355">
        <f t="shared" si="6"/>
        <v>0</v>
      </c>
      <c r="P27" s="355">
        <f t="shared" si="6"/>
        <v>-115409308</v>
      </c>
      <c r="Q27" s="355">
        <f t="shared" si="6"/>
        <v>0</v>
      </c>
      <c r="R27" s="355">
        <f t="shared" si="6"/>
        <v>-81962400</v>
      </c>
      <c r="S27" s="355">
        <f t="shared" si="6"/>
        <v>-73906400</v>
      </c>
      <c r="T27" s="355">
        <f t="shared" si="6"/>
        <v>-63557000</v>
      </c>
      <c r="U27" s="355">
        <f t="shared" si="6"/>
        <v>0</v>
      </c>
      <c r="V27" s="355">
        <f t="shared" si="6"/>
        <v>417804376</v>
      </c>
      <c r="W27" s="63">
        <f t="shared" si="5"/>
        <v>475381463</v>
      </c>
    </row>
    <row r="28" spans="2:23" s="46" customFormat="1" ht="15" outlineLevel="1" thickBot="1">
      <c r="B28" s="128"/>
      <c r="C28" s="360" t="s">
        <v>30</v>
      </c>
      <c r="D28" s="359">
        <f>D27+D25+D16</f>
        <v>93320122</v>
      </c>
      <c r="E28" s="359">
        <f t="shared" ref="E28:V28" si="7">E27+E25+E16</f>
        <v>199461623</v>
      </c>
      <c r="F28" s="359">
        <f t="shared" si="7"/>
        <v>128766403</v>
      </c>
      <c r="G28" s="359">
        <f t="shared" si="7"/>
        <v>97718390</v>
      </c>
      <c r="H28" s="359">
        <f t="shared" si="7"/>
        <v>130878660</v>
      </c>
      <c r="I28" s="359">
        <f t="shared" si="7"/>
        <v>181406363</v>
      </c>
      <c r="J28" s="359">
        <f t="shared" si="7"/>
        <v>162786259</v>
      </c>
      <c r="K28" s="359">
        <f t="shared" si="7"/>
        <v>162786259</v>
      </c>
      <c r="L28" s="359">
        <f t="shared" si="7"/>
        <v>162786259</v>
      </c>
      <c r="M28" s="359">
        <f t="shared" si="7"/>
        <v>41427745</v>
      </c>
      <c r="N28" s="359">
        <f t="shared" si="7"/>
        <v>4969829</v>
      </c>
      <c r="O28" s="359">
        <f t="shared" si="7"/>
        <v>49295614</v>
      </c>
      <c r="P28" s="359">
        <f t="shared" si="7"/>
        <v>-12153171</v>
      </c>
      <c r="Q28" s="359">
        <f t="shared" si="7"/>
        <v>12258650</v>
      </c>
      <c r="R28" s="359">
        <f t="shared" si="7"/>
        <v>18537404</v>
      </c>
      <c r="S28" s="359">
        <f t="shared" si="7"/>
        <v>-17759477</v>
      </c>
      <c r="T28" s="359">
        <f t="shared" si="7"/>
        <v>-9525172</v>
      </c>
      <c r="U28" s="359">
        <f t="shared" si="7"/>
        <v>15769837</v>
      </c>
      <c r="V28" s="359">
        <f t="shared" si="7"/>
        <v>603509468</v>
      </c>
      <c r="W28" s="64">
        <f t="shared" si="5"/>
        <v>2026241065</v>
      </c>
    </row>
    <row r="29" spans="2:23" s="46" customFormat="1" ht="14.4" outlineLevel="1" thickBot="1">
      <c r="B29" s="4">
        <v>351211101</v>
      </c>
      <c r="C29" s="4" t="s">
        <v>34</v>
      </c>
      <c r="D29" s="357">
        <f>_xlfn.IFNA(VLOOKUP(B29,MPT!$B$11:$F$54,4,FALSE),"")</f>
        <v>166400</v>
      </c>
      <c r="E29" s="55">
        <f>_xlfn.IFNA(VLOOKUP(B29,CHB!$B$10:$F$58,4,FALSE),"")</f>
        <v>64100</v>
      </c>
      <c r="F29" s="55">
        <f>_xlfn.IFNA(VLOOKUP(B29,SNK!$B$10:$F$56,4,FALSE),"")</f>
        <v>-170300</v>
      </c>
      <c r="G29" s="55">
        <f>_xlfn.IFNA(VLOOKUP(B29,STR!$B$10:$F$53,4,FALSE),"")</f>
        <v>320200</v>
      </c>
      <c r="H29" s="55">
        <f>_xlfn.IFNA(VLOOKUP(B29,KPC!$B$10:$F$57,4,FALSE),"")</f>
        <v>-747500</v>
      </c>
      <c r="I29" s="55">
        <f>_xlfn.IFNA(VLOOKUP(B29,SNL!$B$10:$F$56,4,FALSE),"")</f>
        <v>-388600</v>
      </c>
      <c r="J29" s="55">
        <f>_xlfn.IFNA(VLOOKUP(B29,PTR!$B$10:$F$55,4,FALSE),"")</f>
        <v>31400</v>
      </c>
      <c r="K29" s="55">
        <f>_xlfn.IFNA(VLOOKUP(B29,PTR!$B$10:$F$55,4,FALSE),"")</f>
        <v>31400</v>
      </c>
      <c r="L29" s="55">
        <f>_xlfn.IFNA(VLOOKUP(B29,PTR!$B$10:$F$55,4,FALSE),"")</f>
        <v>31400</v>
      </c>
      <c r="M29" s="55">
        <f>_xlfn.IFNA(VLOOKUP(B29,BKV!$B$10:$F$54,4,FALSE),"")</f>
        <v>382800</v>
      </c>
      <c r="N29" s="55">
        <f>_xlfn.IFNA(VLOOKUP(B29,BLV!$B$10:$F$52,4,FALSE),"")</f>
        <v>345200</v>
      </c>
      <c r="O29" s="55">
        <f>_xlfn.IFNA(VLOOKUP(B29,'Khr168'!$B$10:$F$45,4,FALSE),"")</f>
        <v>654600</v>
      </c>
      <c r="P29" s="55">
        <f>_xlfn.IFNA(VLOOKUP(B29,ASL!$B$10:$F$53,4,FALSE),"")</f>
        <v>1049000</v>
      </c>
      <c r="Q29" s="55">
        <f>_xlfn.IFNA(VLOOKUP(B29,'99cash'!$B$10:$F$48,4,FALSE),"")</f>
        <v>501300</v>
      </c>
      <c r="R29" s="55">
        <f>_xlfn.IFNA(VLOOKUP(B29,KTL!$B$10:$F$54,4,FALSE),"")</f>
        <v>1431500</v>
      </c>
      <c r="S29" s="55">
        <f>_xlfn.IFNA(VLOOKUP(B29,SLG!$B$10:$F$52,4,FALSE),"")</f>
        <v>733300</v>
      </c>
      <c r="T29" s="55">
        <f>_xlfn.IFNA(VLOOKUP(B29,SST!$B$10:$F$54,4,FALSE),"")</f>
        <v>830900</v>
      </c>
      <c r="U29" s="55">
        <f>_xlfn.IFNA(VLOOKUP(B29,'ASY168'!$B$10:$F$46,4,FALSE),"")</f>
        <v>213600</v>
      </c>
      <c r="V29" s="55">
        <f>_xlfn.IFNA(VLOOKUP(B29,HO!$B$10:$F$57,4,FALSE),"")</f>
        <v>7666400</v>
      </c>
      <c r="W29" s="64">
        <f t="shared" si="5"/>
        <v>13147100</v>
      </c>
    </row>
    <row r="30" spans="2:23" s="46" customFormat="1" ht="15" outlineLevel="1" thickBot="1">
      <c r="B30" s="128"/>
      <c r="C30" s="3" t="s">
        <v>35</v>
      </c>
      <c r="D30" s="353">
        <f>D29</f>
        <v>166400</v>
      </c>
      <c r="E30" s="353">
        <f t="shared" ref="E30:V31" si="8">E29</f>
        <v>64100</v>
      </c>
      <c r="F30" s="353">
        <f t="shared" si="8"/>
        <v>-170300</v>
      </c>
      <c r="G30" s="353">
        <f t="shared" si="8"/>
        <v>320200</v>
      </c>
      <c r="H30" s="353">
        <f t="shared" si="8"/>
        <v>-747500</v>
      </c>
      <c r="I30" s="353">
        <f t="shared" si="8"/>
        <v>-388600</v>
      </c>
      <c r="J30" s="353">
        <f t="shared" si="8"/>
        <v>31400</v>
      </c>
      <c r="K30" s="353">
        <f t="shared" si="8"/>
        <v>31400</v>
      </c>
      <c r="L30" s="353">
        <f t="shared" si="8"/>
        <v>31400</v>
      </c>
      <c r="M30" s="353">
        <f t="shared" si="8"/>
        <v>382800</v>
      </c>
      <c r="N30" s="353">
        <f t="shared" si="8"/>
        <v>345200</v>
      </c>
      <c r="O30" s="353">
        <f t="shared" si="8"/>
        <v>654600</v>
      </c>
      <c r="P30" s="353">
        <f t="shared" si="8"/>
        <v>1049000</v>
      </c>
      <c r="Q30" s="353">
        <f t="shared" si="8"/>
        <v>501300</v>
      </c>
      <c r="R30" s="353">
        <f t="shared" si="8"/>
        <v>1431500</v>
      </c>
      <c r="S30" s="353">
        <f t="shared" si="8"/>
        <v>733300</v>
      </c>
      <c r="T30" s="353">
        <f t="shared" si="8"/>
        <v>830900</v>
      </c>
      <c r="U30" s="353">
        <f t="shared" si="8"/>
        <v>213600</v>
      </c>
      <c r="V30" s="353">
        <f t="shared" si="8"/>
        <v>7666400</v>
      </c>
      <c r="W30" s="63">
        <f t="shared" si="5"/>
        <v>13147100</v>
      </c>
    </row>
    <row r="31" spans="2:23" s="46" customFormat="1" ht="15" outlineLevel="1" thickBot="1">
      <c r="B31" s="128"/>
      <c r="C31" s="3" t="s">
        <v>36</v>
      </c>
      <c r="D31" s="355">
        <f>D30</f>
        <v>166400</v>
      </c>
      <c r="E31" s="355">
        <f t="shared" si="8"/>
        <v>64100</v>
      </c>
      <c r="F31" s="355">
        <f t="shared" si="8"/>
        <v>-170300</v>
      </c>
      <c r="G31" s="355">
        <f t="shared" si="8"/>
        <v>320200</v>
      </c>
      <c r="H31" s="355">
        <f t="shared" si="8"/>
        <v>-747500</v>
      </c>
      <c r="I31" s="355">
        <f t="shared" si="8"/>
        <v>-388600</v>
      </c>
      <c r="J31" s="355">
        <f t="shared" si="8"/>
        <v>31400</v>
      </c>
      <c r="K31" s="355">
        <f t="shared" si="8"/>
        <v>31400</v>
      </c>
      <c r="L31" s="355">
        <f t="shared" si="8"/>
        <v>31400</v>
      </c>
      <c r="M31" s="355">
        <f t="shared" si="8"/>
        <v>382800</v>
      </c>
      <c r="N31" s="355">
        <f t="shared" si="8"/>
        <v>345200</v>
      </c>
      <c r="O31" s="355">
        <f t="shared" si="8"/>
        <v>654600</v>
      </c>
      <c r="P31" s="355">
        <f t="shared" si="8"/>
        <v>1049000</v>
      </c>
      <c r="Q31" s="355">
        <f t="shared" si="8"/>
        <v>501300</v>
      </c>
      <c r="R31" s="355">
        <f t="shared" si="8"/>
        <v>1431500</v>
      </c>
      <c r="S31" s="355">
        <f t="shared" si="8"/>
        <v>733300</v>
      </c>
      <c r="T31" s="355">
        <f t="shared" si="8"/>
        <v>830900</v>
      </c>
      <c r="U31" s="355">
        <f t="shared" si="8"/>
        <v>213600</v>
      </c>
      <c r="V31" s="355">
        <f t="shared" si="8"/>
        <v>7666400</v>
      </c>
      <c r="W31" s="64">
        <f t="shared" si="5"/>
        <v>13147100</v>
      </c>
    </row>
    <row r="32" spans="2:23" s="46" customFormat="1" ht="15" outlineLevel="1" thickBot="1">
      <c r="B32" s="128"/>
      <c r="C32" s="3" t="s">
        <v>37</v>
      </c>
      <c r="D32" s="357" t="str">
        <f>_xlfn.IFNA(VLOOKUP(B32,MPT!$B$11:$F$54,4,FALSE),"")</f>
        <v/>
      </c>
      <c r="E32" s="55" t="str">
        <f>_xlfn.IFNA(VLOOKUP(B32,CHB!$B$10:$F$58,4,FALSE),"")</f>
        <v/>
      </c>
      <c r="F32" s="55" t="str">
        <f>_xlfn.IFNA(VLOOKUP(B32,SNK!$B$10:$F$56,4,FALSE),"")</f>
        <v/>
      </c>
      <c r="G32" s="55" t="str">
        <f>_xlfn.IFNA(VLOOKUP(B32,STR!$B$10:$F$53,4,FALSE),"")</f>
        <v/>
      </c>
      <c r="H32" s="55" t="str">
        <f>_xlfn.IFNA(VLOOKUP(B32,KPC!$B$10:$F$57,4,FALSE),"")</f>
        <v/>
      </c>
      <c r="I32" s="55" t="str">
        <f>_xlfn.IFNA(VLOOKUP(B32,SNL!$B$10:$F$56,4,FALSE),"")</f>
        <v/>
      </c>
      <c r="J32" s="55" t="str">
        <f>_xlfn.IFNA(VLOOKUP(B32,PTR!$B$10:$F$55,4,FALSE),"")</f>
        <v/>
      </c>
      <c r="K32" s="55" t="str">
        <f>_xlfn.IFNA(VLOOKUP(B32,PTR!$B$10:$F$55,4,FALSE),"")</f>
        <v/>
      </c>
      <c r="L32" s="55" t="str">
        <f>_xlfn.IFNA(VLOOKUP(B32,PTR!$B$10:$F$55,4,FALSE),"")</f>
        <v/>
      </c>
      <c r="M32" s="55" t="str">
        <f>_xlfn.IFNA(VLOOKUP(B32,BKV!$B$10:$F$54,4,FALSE),"")</f>
        <v/>
      </c>
      <c r="N32" s="55" t="str">
        <f>_xlfn.IFNA(VLOOKUP(B32,BLV!$B$10:$F$52,4,FALSE),"")</f>
        <v/>
      </c>
      <c r="O32" s="55" t="str">
        <f>_xlfn.IFNA(VLOOKUP(B32,'Khr168'!$B$10:$F$45,4,FALSE),"")</f>
        <v/>
      </c>
      <c r="P32" s="55" t="str">
        <f>_xlfn.IFNA(VLOOKUP(B32,ASL!$B$10:$F$53,4,FALSE),"")</f>
        <v/>
      </c>
      <c r="Q32" s="55" t="str">
        <f>_xlfn.IFNA(VLOOKUP(B32,'99cash'!$B$10:$F$48,4,FALSE),"")</f>
        <v/>
      </c>
      <c r="R32" s="55" t="str">
        <f>_xlfn.IFNA(VLOOKUP(B32,KTL!$B$10:$F$54,4,FALSE),"")</f>
        <v/>
      </c>
      <c r="S32" s="55" t="str">
        <f>_xlfn.IFNA(VLOOKUP(B32,SLG!$B$10:$F$52,4,FALSE),"")</f>
        <v/>
      </c>
      <c r="T32" s="55" t="str">
        <f>_xlfn.IFNA(VLOOKUP(B32,SST!$B$10:$F$54,4,FALSE),"")</f>
        <v/>
      </c>
      <c r="U32" s="55" t="str">
        <f>_xlfn.IFNA(VLOOKUP(B32,'ASY168'!$B$10:$F$46,4,FALSE),"")</f>
        <v/>
      </c>
      <c r="V32" s="55" t="str">
        <f>_xlfn.IFNA(VLOOKUP(B32,HO!$B$10:$F$57,4,FALSE),"")</f>
        <v/>
      </c>
      <c r="W32" s="63">
        <f t="shared" si="5"/>
        <v>0</v>
      </c>
    </row>
    <row r="33" spans="2:23" s="46" customFormat="1" ht="15" outlineLevel="1" thickBot="1">
      <c r="B33" s="128"/>
      <c r="C33" s="3" t="s">
        <v>38</v>
      </c>
      <c r="D33" s="354">
        <f>SUM(D32)</f>
        <v>0</v>
      </c>
      <c r="E33" s="354">
        <f t="shared" ref="E33:V33" si="9">SUM(E32)</f>
        <v>0</v>
      </c>
      <c r="F33" s="354">
        <f t="shared" si="9"/>
        <v>0</v>
      </c>
      <c r="G33" s="354">
        <f t="shared" si="9"/>
        <v>0</v>
      </c>
      <c r="H33" s="354">
        <f t="shared" si="9"/>
        <v>0</v>
      </c>
      <c r="I33" s="354">
        <f t="shared" si="9"/>
        <v>0</v>
      </c>
      <c r="J33" s="354">
        <f t="shared" si="9"/>
        <v>0</v>
      </c>
      <c r="K33" s="354">
        <f t="shared" si="9"/>
        <v>0</v>
      </c>
      <c r="L33" s="354">
        <f t="shared" si="9"/>
        <v>0</v>
      </c>
      <c r="M33" s="354">
        <f t="shared" si="9"/>
        <v>0</v>
      </c>
      <c r="N33" s="354">
        <f t="shared" si="9"/>
        <v>0</v>
      </c>
      <c r="O33" s="354">
        <f t="shared" si="9"/>
        <v>0</v>
      </c>
      <c r="P33" s="354">
        <f t="shared" si="9"/>
        <v>0</v>
      </c>
      <c r="Q33" s="354">
        <f t="shared" si="9"/>
        <v>0</v>
      </c>
      <c r="R33" s="354">
        <f t="shared" si="9"/>
        <v>0</v>
      </c>
      <c r="S33" s="354">
        <f t="shared" si="9"/>
        <v>0</v>
      </c>
      <c r="T33" s="354">
        <f t="shared" si="9"/>
        <v>0</v>
      </c>
      <c r="U33" s="354">
        <f t="shared" si="9"/>
        <v>0</v>
      </c>
      <c r="V33" s="354">
        <f t="shared" si="9"/>
        <v>0</v>
      </c>
      <c r="W33" s="64">
        <f t="shared" si="5"/>
        <v>0</v>
      </c>
    </row>
    <row r="34" spans="2:23" s="46" customFormat="1" ht="15" outlineLevel="1" thickBot="1">
      <c r="B34" s="128"/>
      <c r="C34" s="3" t="s">
        <v>39</v>
      </c>
      <c r="D34" s="270">
        <f>D33</f>
        <v>0</v>
      </c>
      <c r="E34" s="270">
        <f t="shared" ref="E34:V34" si="10">E33</f>
        <v>0</v>
      </c>
      <c r="F34" s="270">
        <f t="shared" si="10"/>
        <v>0</v>
      </c>
      <c r="G34" s="270">
        <f t="shared" si="10"/>
        <v>0</v>
      </c>
      <c r="H34" s="270">
        <f t="shared" si="10"/>
        <v>0</v>
      </c>
      <c r="I34" s="270">
        <f t="shared" si="10"/>
        <v>0</v>
      </c>
      <c r="J34" s="270">
        <f t="shared" si="10"/>
        <v>0</v>
      </c>
      <c r="K34" s="270">
        <f t="shared" si="10"/>
        <v>0</v>
      </c>
      <c r="L34" s="270">
        <f t="shared" si="10"/>
        <v>0</v>
      </c>
      <c r="M34" s="270">
        <f t="shared" si="10"/>
        <v>0</v>
      </c>
      <c r="N34" s="270">
        <f t="shared" si="10"/>
        <v>0</v>
      </c>
      <c r="O34" s="270">
        <f t="shared" si="10"/>
        <v>0</v>
      </c>
      <c r="P34" s="270">
        <f t="shared" si="10"/>
        <v>0</v>
      </c>
      <c r="Q34" s="270">
        <f t="shared" si="10"/>
        <v>0</v>
      </c>
      <c r="R34" s="270">
        <f t="shared" si="10"/>
        <v>0</v>
      </c>
      <c r="S34" s="270">
        <f t="shared" si="10"/>
        <v>0</v>
      </c>
      <c r="T34" s="270">
        <f t="shared" si="10"/>
        <v>0</v>
      </c>
      <c r="U34" s="270">
        <f t="shared" si="10"/>
        <v>0</v>
      </c>
      <c r="V34" s="270">
        <f t="shared" si="10"/>
        <v>0</v>
      </c>
      <c r="W34" s="63">
        <f t="shared" si="5"/>
        <v>0</v>
      </c>
    </row>
    <row r="35" spans="2:23" s="46" customFormat="1" ht="15" outlineLevel="1" thickBot="1">
      <c r="B35" s="128"/>
      <c r="C35" s="3" t="s">
        <v>40</v>
      </c>
      <c r="D35" s="357"/>
      <c r="E35" s="55" t="str">
        <f>_xlfn.IFNA(VLOOKUP(B35,CHB!$B$10:$F$58,4,FALSE),"")</f>
        <v/>
      </c>
      <c r="F35" s="55" t="str">
        <f>_xlfn.IFNA(VLOOKUP(B35,SNK!$B$10:$F$56,4,FALSE),"")</f>
        <v/>
      </c>
      <c r="G35" s="55" t="str">
        <f>_xlfn.IFNA(VLOOKUP(B35,STR!$B$10:$F$53,4,FALSE),"")</f>
        <v/>
      </c>
      <c r="H35" s="55" t="str">
        <f>_xlfn.IFNA(VLOOKUP(B35,KPC!$B$10:$F$57,4,FALSE),"")</f>
        <v/>
      </c>
      <c r="I35" s="55" t="str">
        <f>_xlfn.IFNA(VLOOKUP(B35,SNL!$B$10:$F$56,4,FALSE),"")</f>
        <v/>
      </c>
      <c r="J35" s="55" t="str">
        <f>_xlfn.IFNA(VLOOKUP(B35,PTR!$B$10:$F$55,4,FALSE),"")</f>
        <v/>
      </c>
      <c r="K35" s="55" t="str">
        <f>_xlfn.IFNA(VLOOKUP(B35,PTR!$B$10:$F$55,4,FALSE),"")</f>
        <v/>
      </c>
      <c r="L35" s="55" t="str">
        <f>_xlfn.IFNA(VLOOKUP(B35,PTR!$B$10:$F$55,4,FALSE),"")</f>
        <v/>
      </c>
      <c r="M35" s="55" t="str">
        <f>_xlfn.IFNA(VLOOKUP(B35,BKV!$B$10:$F$54,4,FALSE),"")</f>
        <v/>
      </c>
      <c r="N35" s="55" t="str">
        <f>_xlfn.IFNA(VLOOKUP(B35,BLV!$B$10:$F$52,4,FALSE),"")</f>
        <v/>
      </c>
      <c r="O35" s="55" t="str">
        <f>_xlfn.IFNA(VLOOKUP(B35,'Khr168'!$B$10:$F$45,4,FALSE),"")</f>
        <v/>
      </c>
      <c r="P35" s="55" t="str">
        <f>_xlfn.IFNA(VLOOKUP(B35,ASL!$B$10:$F$53,4,FALSE),"")</f>
        <v/>
      </c>
      <c r="Q35" s="55" t="str">
        <f>_xlfn.IFNA(VLOOKUP(B35,'99cash'!$B$10:$F$48,4,FALSE),"")</f>
        <v/>
      </c>
      <c r="R35" s="55" t="str">
        <f>_xlfn.IFNA(VLOOKUP(B35,KTL!$B$10:$F$54,4,FALSE),"")</f>
        <v/>
      </c>
      <c r="S35" s="55" t="str">
        <f>_xlfn.IFNA(VLOOKUP(B35,SLG!$B$10:$F$52,4,FALSE),"")</f>
        <v/>
      </c>
      <c r="T35" s="55" t="str">
        <f>_xlfn.IFNA(VLOOKUP(B35,SST!$B$10:$F$54,4,FALSE),"")</f>
        <v/>
      </c>
      <c r="U35" s="55" t="str">
        <f>_xlfn.IFNA(VLOOKUP(B35,'ASY168'!$B$10:$F$46,4,FALSE),"")</f>
        <v/>
      </c>
      <c r="V35" s="55" t="str">
        <f>_xlfn.IFNA(VLOOKUP(B35,HO!$B$10:$F$57,4,FALSE),"")</f>
        <v/>
      </c>
      <c r="W35" s="64">
        <f t="shared" si="5"/>
        <v>0</v>
      </c>
    </row>
    <row r="36" spans="2:23" s="46" customFormat="1" ht="15" thickBot="1">
      <c r="B36" s="128"/>
      <c r="C36" s="3" t="s">
        <v>41</v>
      </c>
      <c r="D36" s="354">
        <f>SUM(D35)</f>
        <v>0</v>
      </c>
      <c r="E36" s="354">
        <f t="shared" ref="E36:V36" si="11">SUM(E35)</f>
        <v>0</v>
      </c>
      <c r="F36" s="354">
        <f t="shared" si="11"/>
        <v>0</v>
      </c>
      <c r="G36" s="354">
        <f t="shared" si="11"/>
        <v>0</v>
      </c>
      <c r="H36" s="354">
        <f t="shared" si="11"/>
        <v>0</v>
      </c>
      <c r="I36" s="354">
        <f t="shared" si="11"/>
        <v>0</v>
      </c>
      <c r="J36" s="354">
        <f t="shared" si="11"/>
        <v>0</v>
      </c>
      <c r="K36" s="354">
        <f t="shared" si="11"/>
        <v>0</v>
      </c>
      <c r="L36" s="354">
        <f t="shared" si="11"/>
        <v>0</v>
      </c>
      <c r="M36" s="354">
        <f t="shared" si="11"/>
        <v>0</v>
      </c>
      <c r="N36" s="354">
        <f t="shared" si="11"/>
        <v>0</v>
      </c>
      <c r="O36" s="354">
        <f t="shared" si="11"/>
        <v>0</v>
      </c>
      <c r="P36" s="354">
        <f t="shared" si="11"/>
        <v>0</v>
      </c>
      <c r="Q36" s="354">
        <f t="shared" si="11"/>
        <v>0</v>
      </c>
      <c r="R36" s="354">
        <f t="shared" si="11"/>
        <v>0</v>
      </c>
      <c r="S36" s="354">
        <f t="shared" si="11"/>
        <v>0</v>
      </c>
      <c r="T36" s="354">
        <f t="shared" si="11"/>
        <v>0</v>
      </c>
      <c r="U36" s="354">
        <f t="shared" si="11"/>
        <v>0</v>
      </c>
      <c r="V36" s="354">
        <f t="shared" si="11"/>
        <v>0</v>
      </c>
      <c r="W36" s="61">
        <f t="shared" si="5"/>
        <v>0</v>
      </c>
    </row>
    <row r="37" spans="2:23" s="46" customFormat="1" ht="15" outlineLevel="1" thickBot="1">
      <c r="B37" s="128"/>
      <c r="C37" s="159" t="s">
        <v>42</v>
      </c>
      <c r="D37" s="358">
        <f>D36+D34+D31</f>
        <v>166400</v>
      </c>
      <c r="E37" s="358">
        <f t="shared" ref="E37:V37" si="12">E36+E34+E31</f>
        <v>64100</v>
      </c>
      <c r="F37" s="358">
        <f t="shared" si="12"/>
        <v>-170300</v>
      </c>
      <c r="G37" s="358">
        <f t="shared" si="12"/>
        <v>320200</v>
      </c>
      <c r="H37" s="358">
        <f t="shared" si="12"/>
        <v>-747500</v>
      </c>
      <c r="I37" s="358">
        <f t="shared" si="12"/>
        <v>-388600</v>
      </c>
      <c r="J37" s="358">
        <f t="shared" si="12"/>
        <v>31400</v>
      </c>
      <c r="K37" s="358">
        <f t="shared" si="12"/>
        <v>31400</v>
      </c>
      <c r="L37" s="358">
        <f t="shared" si="12"/>
        <v>31400</v>
      </c>
      <c r="M37" s="358">
        <f t="shared" si="12"/>
        <v>382800</v>
      </c>
      <c r="N37" s="358">
        <f t="shared" si="12"/>
        <v>345200</v>
      </c>
      <c r="O37" s="358">
        <f t="shared" si="12"/>
        <v>654600</v>
      </c>
      <c r="P37" s="358">
        <f t="shared" si="12"/>
        <v>1049000</v>
      </c>
      <c r="Q37" s="358">
        <f t="shared" si="12"/>
        <v>501300</v>
      </c>
      <c r="R37" s="358">
        <f t="shared" si="12"/>
        <v>1431500</v>
      </c>
      <c r="S37" s="358">
        <f t="shared" si="12"/>
        <v>733300</v>
      </c>
      <c r="T37" s="358">
        <f t="shared" si="12"/>
        <v>830900</v>
      </c>
      <c r="U37" s="358">
        <f t="shared" si="12"/>
        <v>213600</v>
      </c>
      <c r="V37" s="358">
        <f t="shared" si="12"/>
        <v>7666400</v>
      </c>
      <c r="W37" s="361">
        <f t="shared" si="5"/>
        <v>13147100</v>
      </c>
    </row>
    <row r="38" spans="2:23" s="46" customFormat="1" ht="14.4" outlineLevel="1" thickBot="1">
      <c r="B38" s="4">
        <v>411211</v>
      </c>
      <c r="C38" s="4" t="s">
        <v>44</v>
      </c>
      <c r="D38" s="357">
        <f>_xlfn.IFNA(VLOOKUP(B38,MPT!$B$11:$F$54,4,FALSE),"")</f>
        <v>113500000</v>
      </c>
      <c r="E38" s="55">
        <f>_xlfn.IFNA(VLOOKUP(B38,CHB!$B$10:$F$58,4,FALSE),"")</f>
        <v>150000000</v>
      </c>
      <c r="F38" s="55">
        <f>_xlfn.IFNA(VLOOKUP(B38,SNK!$B$10:$F$56,4,FALSE),"")</f>
        <v>102555600</v>
      </c>
      <c r="G38" s="55">
        <f>_xlfn.IFNA(VLOOKUP(B38,STR!$B$10:$F$53,4,FALSE),"")</f>
        <v>73000000</v>
      </c>
      <c r="H38" s="55">
        <f>_xlfn.IFNA(VLOOKUP(B38,KPC!$B$10:$F$57,4,FALSE),"")</f>
        <v>110000000</v>
      </c>
      <c r="I38" s="55">
        <f>_xlfn.IFNA(VLOOKUP(B38,SNL!$B$10:$F$56,4,FALSE),"")</f>
        <v>105000000</v>
      </c>
      <c r="J38" s="55">
        <f>_xlfn.IFNA(VLOOKUP(B38,PTR!$B$10:$F$55,4,FALSE),"")</f>
        <v>106217000</v>
      </c>
      <c r="K38" s="55">
        <f>_xlfn.IFNA(VLOOKUP(B38,PTR!$B$10:$F$55,4,FALSE),"")</f>
        <v>106217000</v>
      </c>
      <c r="L38" s="55">
        <f>_xlfn.IFNA(VLOOKUP(B38,PTR!$B$10:$F$55,4,FALSE),"")</f>
        <v>106217000</v>
      </c>
      <c r="M38" s="55">
        <f>_xlfn.IFNA(VLOOKUP(B38,BKV!$B$10:$F$54,4,FALSE),"")</f>
        <v>50000000</v>
      </c>
      <c r="N38" s="55" t="str">
        <f>_xlfn.IFNA(VLOOKUP(B38,BLV!$B$10:$F$52,4,FALSE),"")</f>
        <v/>
      </c>
      <c r="O38" s="55">
        <f>_xlfn.IFNA(VLOOKUP(B38,'Khr168'!$B$10:$F$45,4,FALSE),"")</f>
        <v>40000000</v>
      </c>
      <c r="P38" s="55" t="str">
        <f>_xlfn.IFNA(VLOOKUP(B38,ASL!$B$10:$F$53,4,FALSE),"")</f>
        <v/>
      </c>
      <c r="Q38" s="55">
        <f>_xlfn.IFNA(VLOOKUP(B38,'99cash'!$B$10:$F$48,4,FALSE),"")</f>
        <v>35000000</v>
      </c>
      <c r="R38" s="55">
        <f>_xlfn.IFNA(VLOOKUP(B38,KTL!$B$10:$F$54,4,FALSE),"")</f>
        <v>60000000</v>
      </c>
      <c r="S38" s="55" t="str">
        <f>_xlfn.IFNA(VLOOKUP(B38,SLG!$B$10:$F$52,4,FALSE),"")</f>
        <v/>
      </c>
      <c r="T38" s="55">
        <f>_xlfn.IFNA(VLOOKUP(B38,SST!$B$10:$F$54,4,FALSE),"")</f>
        <v>10000000</v>
      </c>
      <c r="U38" s="55">
        <f>_xlfn.IFNA(VLOOKUP(B38,'ASY168'!$B$10:$F$46,4,FALSE),"")</f>
        <v>40000000</v>
      </c>
      <c r="V38" s="55">
        <f>_xlfn.IFNA(VLOOKUP(B38,HO!$B$10:$F$57,4,FALSE),"")</f>
        <v>584000000</v>
      </c>
      <c r="W38" s="64">
        <f t="shared" si="5"/>
        <v>1791706600</v>
      </c>
    </row>
    <row r="39" spans="2:23" s="46" customFormat="1" ht="14.4" outlineLevel="1" thickBot="1">
      <c r="B39" s="4">
        <v>412111</v>
      </c>
      <c r="C39" s="4" t="s">
        <v>61</v>
      </c>
      <c r="D39" s="357" t="str">
        <f>_xlfn.IFNA(VLOOKUP(B39,MPT!$B$11:$F$54,4,FALSE),"")</f>
        <v/>
      </c>
      <c r="E39" s="55">
        <f>_xlfn.IFNA(VLOOKUP(B39,CHB!$B$10:$F$58,4,FALSE),"")</f>
        <v>65332271</v>
      </c>
      <c r="F39" s="55">
        <f>_xlfn.IFNA(VLOOKUP(B39,SNK!$B$10:$F$56,4,FALSE),"")</f>
        <v>29460855</v>
      </c>
      <c r="G39" s="55">
        <f>_xlfn.IFNA(VLOOKUP(B39,STR!$B$10:$F$53,4,FALSE),"")</f>
        <v>41886690</v>
      </c>
      <c r="H39" s="55">
        <f>_xlfn.IFNA(VLOOKUP(B39,KPC!$B$10:$F$57,4,FALSE),"")</f>
        <v>25589562</v>
      </c>
      <c r="I39" s="55">
        <f>_xlfn.IFNA(VLOOKUP(B39,SNL!$B$10:$F$56,4,FALSE),"")</f>
        <v>64968263</v>
      </c>
      <c r="J39" s="55">
        <f>_xlfn.IFNA(VLOOKUP(B39,PTR!$B$10:$F$55,4,FALSE),"")</f>
        <v>53225510</v>
      </c>
      <c r="K39" s="55">
        <f>_xlfn.IFNA(VLOOKUP(B39,PTR!$B$10:$F$55,4,FALSE),"")</f>
        <v>53225510</v>
      </c>
      <c r="L39" s="55">
        <f>_xlfn.IFNA(VLOOKUP(B39,PTR!$B$10:$F$55,4,FALSE),"")</f>
        <v>53225510</v>
      </c>
      <c r="M39" s="55">
        <f>_xlfn.IFNA(VLOOKUP(B39,BKV!$B$10:$F$54,4,FALSE),"")</f>
        <v>14259396</v>
      </c>
      <c r="N39" s="55" t="str">
        <f>_xlfn.IFNA(VLOOKUP(B39,BLV!$B$10:$F$52,4,FALSE),"")</f>
        <v/>
      </c>
      <c r="O39" s="55" t="str">
        <f>_xlfn.IFNA(VLOOKUP(B39,'Khr168'!$B$10:$F$45,4,FALSE),"")</f>
        <v/>
      </c>
      <c r="P39" s="55" t="str">
        <f>_xlfn.IFNA(VLOOKUP(B39,ASL!$B$10:$F$53,4,FALSE),"")</f>
        <v/>
      </c>
      <c r="Q39" s="55" t="str">
        <f>_xlfn.IFNA(VLOOKUP(B39,'99cash'!$B$10:$F$48,4,FALSE),"")</f>
        <v/>
      </c>
      <c r="R39" s="55" t="str">
        <f>_xlfn.IFNA(VLOOKUP(B39,KTL!$B$10:$F$54,4,FALSE),"")</f>
        <v/>
      </c>
      <c r="S39" s="55" t="str">
        <f>_xlfn.IFNA(VLOOKUP(B39,SLG!$B$10:$F$52,4,FALSE),"")</f>
        <v/>
      </c>
      <c r="T39" s="55" t="str">
        <f>_xlfn.IFNA(VLOOKUP(B39,SST!$B$10:$F$54,4,FALSE),"")</f>
        <v/>
      </c>
      <c r="U39" s="55" t="str">
        <f>_xlfn.IFNA(VLOOKUP(B39,'ASY168'!$B$10:$F$46,4,FALSE),"")</f>
        <v/>
      </c>
      <c r="V39" s="55" t="str">
        <f>_xlfn.IFNA(VLOOKUP(B39,HO!$B$10:$F$57,4,FALSE),"")</f>
        <v/>
      </c>
      <c r="W39" s="63">
        <f t="shared" si="5"/>
        <v>401173567</v>
      </c>
    </row>
    <row r="40" spans="2:23" s="46" customFormat="1" ht="14.4" outlineLevel="1" thickBot="1">
      <c r="B40" s="4">
        <v>418111</v>
      </c>
      <c r="C40" s="4" t="s">
        <v>62</v>
      </c>
      <c r="D40" s="357" t="str">
        <f>_xlfn.IFNA(VLOOKUP(B40,MPT!$B$11:$F$54,4,FALSE),"")</f>
        <v/>
      </c>
      <c r="E40" s="55">
        <f>_xlfn.IFNA(VLOOKUP(B40,CHB!$B$10:$F$58,4,FALSE),"")</f>
        <v>-46836700</v>
      </c>
      <c r="F40" s="55">
        <f>_xlfn.IFNA(VLOOKUP(B40,SNK!$B$10:$F$56,4,FALSE),"")</f>
        <v>-96579200</v>
      </c>
      <c r="G40" s="55">
        <f>_xlfn.IFNA(VLOOKUP(B40,STR!$B$10:$F$53,4,FALSE),"")</f>
        <v>-75024500</v>
      </c>
      <c r="H40" s="55">
        <f>_xlfn.IFNA(VLOOKUP(B40,KPC!$B$10:$F$57,4,FALSE),"")</f>
        <v>-83041200</v>
      </c>
      <c r="I40" s="55">
        <f>_xlfn.IFNA(VLOOKUP(B40,SNL!$B$10:$F$56,4,FALSE),"")</f>
        <v>-161592900</v>
      </c>
      <c r="J40" s="55">
        <f>_xlfn.IFNA(VLOOKUP(B40,PTR!$B$10:$F$55,4,FALSE),"")</f>
        <v>-91983100</v>
      </c>
      <c r="K40" s="55">
        <f>_xlfn.IFNA(VLOOKUP(B40,PTR!$B$10:$F$55,4,FALSE),"")</f>
        <v>-91983100</v>
      </c>
      <c r="L40" s="55">
        <f>_xlfn.IFNA(VLOOKUP(B40,PTR!$B$10:$F$55,4,FALSE),"")</f>
        <v>-91983100</v>
      </c>
      <c r="M40" s="55">
        <f>_xlfn.IFNA(VLOOKUP(B40,BKV!$B$10:$F$54,4,FALSE),"")</f>
        <v>-97667900</v>
      </c>
      <c r="N40" s="55">
        <f>_xlfn.IFNA(VLOOKUP(B40,BLV!$B$10:$F$52,4,FALSE),"")</f>
        <v>-88228800</v>
      </c>
      <c r="O40" s="55" t="str">
        <f>_xlfn.IFNA(VLOOKUP(B40,'Khr168'!$B$10:$F$45,4,FALSE),"")</f>
        <v/>
      </c>
      <c r="P40" s="55">
        <f>_xlfn.IFNA(VLOOKUP(B40,ASL!$B$10:$F$53,4,FALSE),"")</f>
        <v>-62786700</v>
      </c>
      <c r="Q40" s="55" t="str">
        <f>_xlfn.IFNA(VLOOKUP(B40,'99cash'!$B$10:$F$48,4,FALSE),"")</f>
        <v/>
      </c>
      <c r="R40" s="55">
        <f>_xlfn.IFNA(VLOOKUP(B40,KTL!$B$10:$F$54,4,FALSE),"")</f>
        <v>-30296500</v>
      </c>
      <c r="S40" s="55">
        <f>_xlfn.IFNA(VLOOKUP(B40,SLG!$B$10:$F$52,4,FALSE),"")</f>
        <v>-22599700</v>
      </c>
      <c r="T40" s="55">
        <f>_xlfn.IFNA(VLOOKUP(B40,SST!$B$10:$F$54,4,FALSE),"")</f>
        <v>-12121700</v>
      </c>
      <c r="U40" s="55" t="str">
        <f>_xlfn.IFNA(VLOOKUP(B40,'ASY168'!$B$10:$F$46,4,FALSE),"")</f>
        <v/>
      </c>
      <c r="V40" s="55">
        <f>_xlfn.IFNA(VLOOKUP(B40,HO!$B$10:$F$57,4,FALSE),"")</f>
        <v>-200</v>
      </c>
      <c r="W40" s="64">
        <f t="shared" si="5"/>
        <v>-1052725300</v>
      </c>
    </row>
    <row r="41" spans="2:23" s="46" customFormat="1" ht="15" outlineLevel="1" thickBot="1">
      <c r="B41" s="128"/>
      <c r="C41" s="152" t="s">
        <v>46</v>
      </c>
      <c r="D41" s="353">
        <f>SUM(D38:D40)</f>
        <v>113500000</v>
      </c>
      <c r="E41" s="353">
        <f t="shared" ref="E41:V41" si="13">SUM(E38:E40)</f>
        <v>168495571</v>
      </c>
      <c r="F41" s="353">
        <f t="shared" si="13"/>
        <v>35437255</v>
      </c>
      <c r="G41" s="353">
        <f t="shared" si="13"/>
        <v>39862190</v>
      </c>
      <c r="H41" s="353">
        <f t="shared" si="13"/>
        <v>52548362</v>
      </c>
      <c r="I41" s="353">
        <f t="shared" si="13"/>
        <v>8375363</v>
      </c>
      <c r="J41" s="353">
        <f t="shared" si="13"/>
        <v>67459410</v>
      </c>
      <c r="K41" s="353">
        <f t="shared" si="13"/>
        <v>67459410</v>
      </c>
      <c r="L41" s="353">
        <f t="shared" si="13"/>
        <v>67459410</v>
      </c>
      <c r="M41" s="353">
        <f t="shared" si="13"/>
        <v>-33408504</v>
      </c>
      <c r="N41" s="353">
        <f t="shared" si="13"/>
        <v>-88228800</v>
      </c>
      <c r="O41" s="353">
        <f t="shared" si="13"/>
        <v>40000000</v>
      </c>
      <c r="P41" s="353">
        <f t="shared" si="13"/>
        <v>-62786700</v>
      </c>
      <c r="Q41" s="353">
        <f t="shared" si="13"/>
        <v>35000000</v>
      </c>
      <c r="R41" s="353">
        <f t="shared" si="13"/>
        <v>29703500</v>
      </c>
      <c r="S41" s="353">
        <f t="shared" si="13"/>
        <v>-22599700</v>
      </c>
      <c r="T41" s="353">
        <f t="shared" si="13"/>
        <v>-2121700</v>
      </c>
      <c r="U41" s="353">
        <f t="shared" si="13"/>
        <v>40000000</v>
      </c>
      <c r="V41" s="353">
        <f t="shared" si="13"/>
        <v>583999800</v>
      </c>
      <c r="W41" s="63"/>
    </row>
    <row r="42" spans="2:23" s="46" customFormat="1" ht="15" outlineLevel="1" thickBot="1">
      <c r="B42" s="128"/>
      <c r="C42" s="360" t="s">
        <v>330</v>
      </c>
      <c r="D42" s="358">
        <f>D41</f>
        <v>113500000</v>
      </c>
      <c r="E42" s="355">
        <f t="shared" ref="E42:V42" si="14">E41</f>
        <v>168495571</v>
      </c>
      <c r="F42" s="355">
        <f t="shared" si="14"/>
        <v>35437255</v>
      </c>
      <c r="G42" s="355">
        <f t="shared" si="14"/>
        <v>39862190</v>
      </c>
      <c r="H42" s="355">
        <f t="shared" si="14"/>
        <v>52548362</v>
      </c>
      <c r="I42" s="355">
        <f t="shared" si="14"/>
        <v>8375363</v>
      </c>
      <c r="J42" s="355">
        <f t="shared" si="14"/>
        <v>67459410</v>
      </c>
      <c r="K42" s="355">
        <f t="shared" si="14"/>
        <v>67459410</v>
      </c>
      <c r="L42" s="355">
        <f t="shared" si="14"/>
        <v>67459410</v>
      </c>
      <c r="M42" s="355">
        <f t="shared" si="14"/>
        <v>-33408504</v>
      </c>
      <c r="N42" s="355">
        <f t="shared" si="14"/>
        <v>-88228800</v>
      </c>
      <c r="O42" s="355">
        <f t="shared" si="14"/>
        <v>40000000</v>
      </c>
      <c r="P42" s="355">
        <f t="shared" si="14"/>
        <v>-62786700</v>
      </c>
      <c r="Q42" s="355">
        <f t="shared" si="14"/>
        <v>35000000</v>
      </c>
      <c r="R42" s="355">
        <f t="shared" si="14"/>
        <v>29703500</v>
      </c>
      <c r="S42" s="355">
        <f t="shared" si="14"/>
        <v>-22599700</v>
      </c>
      <c r="T42" s="355">
        <f t="shared" si="14"/>
        <v>-2121700</v>
      </c>
      <c r="U42" s="355">
        <f t="shared" si="14"/>
        <v>40000000</v>
      </c>
      <c r="V42" s="355">
        <f t="shared" si="14"/>
        <v>583999800</v>
      </c>
      <c r="W42" s="362"/>
    </row>
    <row r="43" spans="2:23" s="46" customFormat="1" ht="15" outlineLevel="1" thickBot="1">
      <c r="B43" s="128"/>
      <c r="C43" s="3" t="s">
        <v>47</v>
      </c>
      <c r="D43" s="357" t="str">
        <f>_xlfn.IFNA(VLOOKUP(B43,MPT!$B$11:$F$54,4,FALSE),"")</f>
        <v/>
      </c>
      <c r="E43" s="55" t="str">
        <f>_xlfn.IFNA(VLOOKUP(B43,CHB!$B$10:$F$58,4,FALSE),"")</f>
        <v/>
      </c>
      <c r="F43" s="55" t="str">
        <f>_xlfn.IFNA(VLOOKUP(B43,SNK!$B$10:$F$56,4,FALSE),"")</f>
        <v/>
      </c>
      <c r="G43" s="55" t="str">
        <f>_xlfn.IFNA(VLOOKUP(B43,STR!$B$10:$F$53,4,FALSE),"")</f>
        <v/>
      </c>
      <c r="H43" s="55" t="str">
        <f>_xlfn.IFNA(VLOOKUP(B43,KPC!$B$10:$F$57,4,FALSE),"")</f>
        <v/>
      </c>
      <c r="I43" s="55" t="str">
        <f>_xlfn.IFNA(VLOOKUP(B43,SNL!$B$10:$F$56,4,FALSE),"")</f>
        <v/>
      </c>
      <c r="J43" s="55" t="str">
        <f>_xlfn.IFNA(VLOOKUP(B43,PTR!$B$10:$F$55,4,FALSE),"")</f>
        <v/>
      </c>
      <c r="K43" s="55" t="str">
        <f>_xlfn.IFNA(VLOOKUP(B43,PTR!$B$10:$F$55,4,FALSE),"")</f>
        <v/>
      </c>
      <c r="L43" s="55" t="str">
        <f>_xlfn.IFNA(VLOOKUP(B43,PTR!$B$10:$F$55,4,FALSE),"")</f>
        <v/>
      </c>
      <c r="M43" s="55" t="str">
        <f>_xlfn.IFNA(VLOOKUP(B43,BKV!$B$10:$F$54,4,FALSE),"")</f>
        <v/>
      </c>
      <c r="N43" s="55" t="str">
        <f>_xlfn.IFNA(VLOOKUP(B43,BLV!$B$10:$F$52,4,FALSE),"")</f>
        <v/>
      </c>
      <c r="O43" s="55" t="str">
        <f>_xlfn.IFNA(VLOOKUP(B43,'Khr168'!$B$10:$F$45,4,FALSE),"")</f>
        <v/>
      </c>
      <c r="P43" s="55" t="str">
        <f>_xlfn.IFNA(VLOOKUP(B43,ASL!$B$10:$F$53,4,FALSE),"")</f>
        <v/>
      </c>
      <c r="Q43" s="55" t="str">
        <f>_xlfn.IFNA(VLOOKUP(B43,'99cash'!$B$10:$F$48,4,FALSE),"")</f>
        <v/>
      </c>
      <c r="R43" s="55" t="str">
        <f>_xlfn.IFNA(VLOOKUP(B43,KTL!$B$10:$F$54,4,FALSE),"")</f>
        <v/>
      </c>
      <c r="S43" s="55" t="str">
        <f>_xlfn.IFNA(VLOOKUP(B43,SLG!$B$10:$F$52,4,FALSE),"")</f>
        <v/>
      </c>
      <c r="T43" s="55" t="str">
        <f>_xlfn.IFNA(VLOOKUP(B43,SST!$B$10:$F$54,4,FALSE),"")</f>
        <v/>
      </c>
      <c r="U43" s="55" t="str">
        <f>_xlfn.IFNA(VLOOKUP(B43,'ASY168'!$B$10:$F$46,4,FALSE),"")</f>
        <v/>
      </c>
      <c r="V43" s="55" t="str">
        <f>_xlfn.IFNA(VLOOKUP(B43,HO!$B$10:$F$57,4,FALSE),"")</f>
        <v/>
      </c>
      <c r="W43" s="63"/>
    </row>
    <row r="44" spans="2:23" s="46" customFormat="1" ht="15" outlineLevel="1" thickBot="1">
      <c r="B44" s="128"/>
      <c r="C44" s="360" t="s">
        <v>48</v>
      </c>
      <c r="D44" s="358">
        <f>D42+D37</f>
        <v>113666400</v>
      </c>
      <c r="E44" s="358">
        <f t="shared" ref="E44:V44" si="15">E42+E37</f>
        <v>168559671</v>
      </c>
      <c r="F44" s="358">
        <f t="shared" si="15"/>
        <v>35266955</v>
      </c>
      <c r="G44" s="358">
        <f t="shared" si="15"/>
        <v>40182390</v>
      </c>
      <c r="H44" s="358">
        <f t="shared" si="15"/>
        <v>51800862</v>
      </c>
      <c r="I44" s="358">
        <f t="shared" si="15"/>
        <v>7986763</v>
      </c>
      <c r="J44" s="358">
        <f t="shared" si="15"/>
        <v>67490810</v>
      </c>
      <c r="K44" s="358">
        <f t="shared" si="15"/>
        <v>67490810</v>
      </c>
      <c r="L44" s="358">
        <f t="shared" si="15"/>
        <v>67490810</v>
      </c>
      <c r="M44" s="358">
        <f t="shared" si="15"/>
        <v>-33025704</v>
      </c>
      <c r="N44" s="358">
        <f t="shared" si="15"/>
        <v>-87883600</v>
      </c>
      <c r="O44" s="358">
        <f t="shared" si="15"/>
        <v>40654600</v>
      </c>
      <c r="P44" s="358">
        <f t="shared" si="15"/>
        <v>-61737700</v>
      </c>
      <c r="Q44" s="358">
        <f t="shared" si="15"/>
        <v>35501300</v>
      </c>
      <c r="R44" s="358">
        <f t="shared" si="15"/>
        <v>31135000</v>
      </c>
      <c r="S44" s="358">
        <f t="shared" si="15"/>
        <v>-21866400</v>
      </c>
      <c r="T44" s="358">
        <f t="shared" si="15"/>
        <v>-1290800</v>
      </c>
      <c r="U44" s="358">
        <f t="shared" si="15"/>
        <v>40213600</v>
      </c>
      <c r="V44" s="358">
        <f t="shared" si="15"/>
        <v>591666200</v>
      </c>
      <c r="W44" s="362"/>
    </row>
    <row r="49" spans="2:23" ht="14.4">
      <c r="B49" s="41" t="s">
        <v>202</v>
      </c>
    </row>
    <row r="50" spans="2:23" ht="14.4">
      <c r="B50" s="41" t="s">
        <v>203</v>
      </c>
    </row>
    <row r="51" spans="2:23" ht="15" thickBot="1">
      <c r="B51" s="41" t="s">
        <v>204</v>
      </c>
    </row>
    <row r="52" spans="2:23" s="54" customFormat="1" ht="14.4" thickBot="1">
      <c r="B52" s="47" t="s">
        <v>96</v>
      </c>
      <c r="C52" s="48" t="s">
        <v>97</v>
      </c>
      <c r="D52" s="51" t="s">
        <v>184</v>
      </c>
      <c r="E52" s="52" t="s">
        <v>185</v>
      </c>
      <c r="F52" s="52" t="s">
        <v>186</v>
      </c>
      <c r="G52" s="52" t="s">
        <v>187</v>
      </c>
      <c r="H52" s="52" t="s">
        <v>188</v>
      </c>
      <c r="I52" s="52" t="s">
        <v>189</v>
      </c>
      <c r="J52" s="52" t="s">
        <v>190</v>
      </c>
      <c r="K52" s="52" t="s">
        <v>191</v>
      </c>
      <c r="L52" s="52" t="s">
        <v>272</v>
      </c>
      <c r="M52" s="52" t="s">
        <v>192</v>
      </c>
      <c r="N52" s="52" t="s">
        <v>193</v>
      </c>
      <c r="O52" s="52" t="s">
        <v>194</v>
      </c>
      <c r="P52" s="52" t="s">
        <v>195</v>
      </c>
      <c r="Q52" s="52" t="s">
        <v>196</v>
      </c>
      <c r="R52" s="52" t="s">
        <v>197</v>
      </c>
      <c r="S52" s="52" t="s">
        <v>198</v>
      </c>
      <c r="T52" s="52" t="s">
        <v>199</v>
      </c>
      <c r="U52" s="52" t="s">
        <v>200</v>
      </c>
      <c r="V52" s="53" t="s">
        <v>201</v>
      </c>
      <c r="W52" s="48" t="s">
        <v>205</v>
      </c>
    </row>
    <row r="53" spans="2:23" s="46" customFormat="1" ht="15" outlineLevel="1" thickBot="1">
      <c r="B53" s="2" t="s">
        <v>96</v>
      </c>
      <c r="C53" s="2" t="s">
        <v>4</v>
      </c>
      <c r="D53" s="357" t="str">
        <f>_xlfn.IFNA(VLOOKUP(B53,MPT!$H$69:$J$97,3,FALSE),"")</f>
        <v/>
      </c>
      <c r="E53" s="55" t="str">
        <f>_xlfn.IFNA(VLOOKUP(B53,CHB!$D$71:$J$90,3,FALSE),"")</f>
        <v/>
      </c>
      <c r="F53" s="55" t="str">
        <f>_xlfn.IFNA(VLOOKUP(B53,SNK!$H$70:$J$95,3,FALSE),"")</f>
        <v/>
      </c>
      <c r="G53" s="55" t="str">
        <f>_xlfn.IFNA(VLOOKUP(B53,STR!$H$69:$J$90,3,FALSE),"")</f>
        <v/>
      </c>
      <c r="H53" s="55" t="str">
        <f>_xlfn.IFNA(VLOOKUP(B53,KPC!$H$74:$J$101,3,FALSE),"")</f>
        <v/>
      </c>
      <c r="I53" s="55" t="str">
        <f>_xlfn.IFNA(VLOOKUP(B53,SNL!$H$72:$J$94,3,FALSE),"")</f>
        <v/>
      </c>
      <c r="J53" s="55" t="str">
        <f>_xlfn.IFNA(VLOOKUP(B53,PTR!$H$70:$J$92,3,FALSE),"")</f>
        <v/>
      </c>
      <c r="K53" s="55" t="str">
        <f>_xlfn.IFNA(VLOOKUP(B53,STG!$I$76:$K$97,3,FALSE),"")</f>
        <v/>
      </c>
      <c r="L53" s="55"/>
      <c r="M53" s="55" t="str">
        <f>_xlfn.IFNA(VLOOKUP(B53,BKV!$H$65:$J$89,3,FALSE),"")</f>
        <v/>
      </c>
      <c r="N53" s="55" t="str">
        <f>_xlfn.IFNA(VLOOKUP(B53,BLV!$H$65:$J$85,3,FALSE),"")</f>
        <v/>
      </c>
      <c r="O53" s="55" t="str">
        <f>_xlfn.IFNA(VLOOKUP(B53,'Khr168'!$H$58:$J$79,3,FALSE),"")</f>
        <v/>
      </c>
      <c r="P53" s="55" t="str">
        <f>_xlfn.IFNA(VLOOKUP(B53,ASL!$H$64:$J$88,3,FALSE),"")</f>
        <v/>
      </c>
      <c r="Q53" s="55" t="str">
        <f>_xlfn.IFNA(VLOOKUP(B53,'99cash'!$I$61:$K$80,3,FALSE),"")</f>
        <v/>
      </c>
      <c r="R53" s="55" t="str">
        <f>_xlfn.IFNA(VLOOKUP(B53,KTL!$H$66:$J$89,3,FALSE),"")</f>
        <v/>
      </c>
      <c r="S53" s="55" t="str">
        <f>_xlfn.IFNA(VLOOKUP(B53,SLG!$H$64:$J$79,3,FALSE),"")</f>
        <v/>
      </c>
      <c r="T53" s="55" t="str">
        <f>_xlfn.IFNA(VLOOKUP(B53,SST!$H$66:$J$84,3,FALSE),"")</f>
        <v/>
      </c>
      <c r="U53" s="55" t="str">
        <f>_xlfn.IFNA(VLOOKUP(B53,'ASY168'!$H$58:$J$79,3,FALSE),"")</f>
        <v/>
      </c>
      <c r="V53" s="56" t="str">
        <f>_xlfn.IFNA(VLOOKUP(B53,HO!$H$77:$J$92,3,FALSE),"")</f>
        <v/>
      </c>
      <c r="W53" s="63">
        <f>SUM(D53:V53)</f>
        <v>0</v>
      </c>
    </row>
    <row r="54" spans="2:23" s="46" customFormat="1" ht="15" outlineLevel="1" thickTop="1" thickBot="1">
      <c r="B54" s="4">
        <v>111111102</v>
      </c>
      <c r="C54" s="4" t="s">
        <v>11</v>
      </c>
      <c r="D54" s="357">
        <f>_xlfn.IFNA(VLOOKUP(B54,MPT!$H$11:$L$54,4,FALSE),"")</f>
        <v>1994650</v>
      </c>
      <c r="E54" s="55" t="str">
        <f>_xlfn.IFNA(VLOOKUP(B54,CHB!$I$10:$M$64,4,FALSE),"")</f>
        <v/>
      </c>
      <c r="F54" s="55">
        <f>_xlfn.IFNA(VLOOKUP(B54,SNK!$H$10:$L$56,4,FALSE),"")</f>
        <v>3659800</v>
      </c>
      <c r="G54" s="371">
        <f>_xlfn.IFNA(VLOOKUP(B54,STR!$H$10:$L$54,4,FALSE),"")</f>
        <v>7262700</v>
      </c>
      <c r="H54" s="55">
        <f>_xlfn.IFNA(VLOOKUP(B54,KPC!$B$10:$F$57,4,FALSE),"")</f>
        <v>2505800</v>
      </c>
      <c r="I54" s="55">
        <f>_xlfn.IFNA(VLOOKUP(B54,SNL!$B$10:$F$56,4,FALSE),"")</f>
        <v>3091200</v>
      </c>
      <c r="J54" s="55">
        <f>_xlfn.IFNA(VLOOKUP(B54,PTR!$B$10:$F$55,4,FALSE),"")</f>
        <v>2115000</v>
      </c>
      <c r="K54" s="55">
        <f>_xlfn.IFNA(VLOOKUP(B54,PTR!$B$10:$F$55,4,FALSE),"")</f>
        <v>2115000</v>
      </c>
      <c r="L54" s="55">
        <f>_xlfn.IFNA(VLOOKUP(B54,PTR!$B$10:$F$55,4,FALSE),"")</f>
        <v>2115000</v>
      </c>
      <c r="M54" s="55">
        <f>_xlfn.IFNA(VLOOKUP(B54,BKV!$B$10:$F$54,4,FALSE),"")</f>
        <v>348500</v>
      </c>
      <c r="N54" s="55">
        <f>_xlfn.IFNA(VLOOKUP(B54,BLV!$B$10:$F$52,4,FALSE),"")</f>
        <v>4210200</v>
      </c>
      <c r="O54" s="55">
        <f>_xlfn.IFNA(VLOOKUP(B54,'Khr168'!$B$10:$F$45,4,FALSE),"")</f>
        <v>485700</v>
      </c>
      <c r="P54" s="55">
        <f>_xlfn.IFNA(VLOOKUP(B54,ASL!$B$10:$F$53,4,FALSE),"")</f>
        <v>3031400</v>
      </c>
      <c r="Q54" s="55">
        <f>_xlfn.IFNA(VLOOKUP(B54,'99cash'!$B$10:$F$48,4,FALSE),"")</f>
        <v>963400</v>
      </c>
      <c r="R54" s="55">
        <f>_xlfn.IFNA(VLOOKUP(B54,KTL!$B$10:$F$54,4,FALSE),"")</f>
        <v>2493900</v>
      </c>
      <c r="S54" s="55">
        <f>_xlfn.IFNA(VLOOKUP(B54,SLG!$B$10:$F$52,4,FALSE),"")</f>
        <v>1520600</v>
      </c>
      <c r="T54" s="55">
        <f>_xlfn.IFNA(VLOOKUP(B54,SST!$B$10:$F$54,4,FALSE),"")</f>
        <v>1865700</v>
      </c>
      <c r="U54" s="55">
        <f>_xlfn.IFNA(VLOOKUP(B54,'ASY168'!$B$10:$F$46,4,FALSE),"")</f>
        <v>7268488</v>
      </c>
      <c r="V54" s="55">
        <f>_xlfn.IFNA(VLOOKUP(B54,'ASY168'!$B$10:$F$46,4,FALSE),"")</f>
        <v>7268488</v>
      </c>
      <c r="W54" s="63"/>
    </row>
    <row r="55" spans="2:23" s="46" customFormat="1" ht="14.4" outlineLevel="1" thickBot="1">
      <c r="B55" s="4">
        <v>113211101</v>
      </c>
      <c r="C55" s="4" t="s">
        <v>13</v>
      </c>
      <c r="D55" s="357" t="str">
        <f>_xlfn.IFNA(VLOOKUP(B55,MPT!$I$12:$L$53,4,FALSE),"")</f>
        <v/>
      </c>
      <c r="E55" s="55"/>
      <c r="F55" s="55"/>
      <c r="G55" s="55"/>
      <c r="H55" s="55"/>
      <c r="I55" s="55"/>
      <c r="J55" s="55"/>
      <c r="K55" s="55"/>
      <c r="L55" s="55"/>
      <c r="M55" s="55"/>
      <c r="N55" s="55"/>
      <c r="O55" s="55"/>
      <c r="P55" s="55"/>
      <c r="Q55" s="55"/>
      <c r="R55" s="55"/>
      <c r="S55" s="55"/>
      <c r="T55" s="55"/>
      <c r="U55" s="55"/>
      <c r="V55" s="55"/>
      <c r="W55" s="63"/>
    </row>
    <row r="56" spans="2:23" s="46" customFormat="1" ht="15" outlineLevel="1" thickBot="1">
      <c r="B56" s="128"/>
      <c r="C56" s="152" t="s">
        <v>14</v>
      </c>
      <c r="D56" s="353">
        <f>SUM(D54:D55)</f>
        <v>1994650</v>
      </c>
      <c r="E56" s="353">
        <f t="shared" ref="E56" si="16">SUM(E54:E55)</f>
        <v>0</v>
      </c>
      <c r="F56" s="353">
        <f t="shared" ref="F56" si="17">SUM(F54:F55)</f>
        <v>3659800</v>
      </c>
      <c r="G56" s="353">
        <f t="shared" ref="G56" si="18">SUM(G54:G55)</f>
        <v>7262700</v>
      </c>
      <c r="H56" s="353">
        <f t="shared" ref="H56" si="19">SUM(H54:H55)</f>
        <v>2505800</v>
      </c>
      <c r="I56" s="353">
        <f t="shared" ref="I56" si="20">SUM(I54:I55)</f>
        <v>3091200</v>
      </c>
      <c r="J56" s="353">
        <f t="shared" ref="J56" si="21">SUM(J54:J55)</f>
        <v>2115000</v>
      </c>
      <c r="K56" s="353">
        <f t="shared" ref="K56" si="22">SUM(K54:K55)</f>
        <v>2115000</v>
      </c>
      <c r="L56" s="353">
        <f t="shared" ref="L56" si="23">SUM(L54:L55)</f>
        <v>2115000</v>
      </c>
      <c r="M56" s="353">
        <f t="shared" ref="M56" si="24">SUM(M54:M55)</f>
        <v>348500</v>
      </c>
      <c r="N56" s="353">
        <f t="shared" ref="N56" si="25">SUM(N54:N55)</f>
        <v>4210200</v>
      </c>
      <c r="O56" s="353">
        <f t="shared" ref="O56" si="26">SUM(O54:O55)</f>
        <v>485700</v>
      </c>
      <c r="P56" s="353">
        <f t="shared" ref="P56" si="27">SUM(P54:P55)</f>
        <v>3031400</v>
      </c>
      <c r="Q56" s="353">
        <f t="shared" ref="Q56" si="28">SUM(Q54:Q55)</f>
        <v>963400</v>
      </c>
      <c r="R56" s="353">
        <f t="shared" ref="R56" si="29">SUM(R54:R55)</f>
        <v>2493900</v>
      </c>
      <c r="S56" s="353">
        <f t="shared" ref="S56" si="30">SUM(S54:S55)</f>
        <v>1520600</v>
      </c>
      <c r="T56" s="353">
        <f t="shared" ref="T56" si="31">SUM(T54:T55)</f>
        <v>1865700</v>
      </c>
      <c r="U56" s="353">
        <f t="shared" ref="U56" si="32">SUM(U54:U55)</f>
        <v>7268488</v>
      </c>
      <c r="V56" s="353">
        <f t="shared" ref="V56" si="33">SUM(V54:V55)</f>
        <v>7268488</v>
      </c>
      <c r="W56" s="63"/>
    </row>
    <row r="57" spans="2:23" s="46" customFormat="1" ht="24.6" outlineLevel="1" thickBot="1">
      <c r="B57" s="4">
        <v>133111105</v>
      </c>
      <c r="C57" s="4" t="s">
        <v>56</v>
      </c>
      <c r="D57" s="357"/>
      <c r="E57" s="55"/>
      <c r="F57" s="55"/>
      <c r="G57" s="55"/>
      <c r="H57" s="55"/>
      <c r="I57" s="55"/>
      <c r="J57" s="55"/>
      <c r="K57" s="55"/>
      <c r="L57" s="55"/>
      <c r="M57" s="55"/>
      <c r="N57" s="55"/>
      <c r="O57" s="55"/>
      <c r="P57" s="55"/>
      <c r="Q57" s="55"/>
      <c r="R57" s="55"/>
      <c r="S57" s="55"/>
      <c r="T57" s="55"/>
      <c r="U57" s="55"/>
      <c r="V57" s="55"/>
      <c r="W57" s="63"/>
    </row>
    <row r="58" spans="2:23" s="46" customFormat="1" ht="15" outlineLevel="1" thickBot="1">
      <c r="B58" s="128"/>
      <c r="C58" s="152" t="s">
        <v>16</v>
      </c>
      <c r="D58" s="353">
        <f>SUM(D57)</f>
        <v>0</v>
      </c>
      <c r="E58" s="353">
        <f t="shared" ref="E58" si="34">SUM(E57)</f>
        <v>0</v>
      </c>
      <c r="F58" s="353">
        <f t="shared" ref="F58" si="35">SUM(F57)</f>
        <v>0</v>
      </c>
      <c r="G58" s="353">
        <f t="shared" ref="G58" si="36">SUM(G57)</f>
        <v>0</v>
      </c>
      <c r="H58" s="353">
        <f t="shared" ref="H58" si="37">SUM(H57)</f>
        <v>0</v>
      </c>
      <c r="I58" s="353">
        <f t="shared" ref="I58" si="38">SUM(I57)</f>
        <v>0</v>
      </c>
      <c r="J58" s="353">
        <f t="shared" ref="J58" si="39">SUM(J57)</f>
        <v>0</v>
      </c>
      <c r="K58" s="353">
        <f t="shared" ref="K58" si="40">SUM(K57)</f>
        <v>0</v>
      </c>
      <c r="L58" s="353">
        <f t="shared" ref="L58" si="41">SUM(L57)</f>
        <v>0</v>
      </c>
      <c r="M58" s="353">
        <f t="shared" ref="M58" si="42">SUM(M57)</f>
        <v>0</v>
      </c>
      <c r="N58" s="353">
        <f t="shared" ref="N58" si="43">SUM(N57)</f>
        <v>0</v>
      </c>
      <c r="O58" s="353">
        <f t="shared" ref="O58" si="44">SUM(O57)</f>
        <v>0</v>
      </c>
      <c r="P58" s="353">
        <f t="shared" ref="P58" si="45">SUM(P57)</f>
        <v>0</v>
      </c>
      <c r="Q58" s="353">
        <f t="shared" ref="Q58" si="46">SUM(Q57)</f>
        <v>0</v>
      </c>
      <c r="R58" s="353">
        <f t="shared" ref="R58" si="47">SUM(R57)</f>
        <v>0</v>
      </c>
      <c r="S58" s="353">
        <f t="shared" ref="S58" si="48">SUM(S57)</f>
        <v>0</v>
      </c>
      <c r="T58" s="353">
        <f t="shared" ref="T58" si="49">SUM(T57)</f>
        <v>0</v>
      </c>
      <c r="U58" s="353">
        <f t="shared" ref="U58" si="50">SUM(U57)</f>
        <v>0</v>
      </c>
      <c r="V58" s="353">
        <f t="shared" ref="V58" si="51">SUM(V57)</f>
        <v>0</v>
      </c>
      <c r="W58" s="63"/>
    </row>
    <row r="59" spans="2:23" s="46" customFormat="1" ht="24.6" outlineLevel="1" thickBot="1">
      <c r="B59" s="4">
        <v>122711101</v>
      </c>
      <c r="C59" s="4" t="s">
        <v>63</v>
      </c>
      <c r="D59" s="357"/>
      <c r="E59" s="55"/>
      <c r="F59" s="55"/>
      <c r="G59" s="55"/>
      <c r="H59" s="55"/>
      <c r="I59" s="55"/>
      <c r="J59" s="55"/>
      <c r="K59" s="55"/>
      <c r="L59" s="55"/>
      <c r="M59" s="55"/>
      <c r="N59" s="55"/>
      <c r="O59" s="55"/>
      <c r="P59" s="55"/>
      <c r="Q59" s="55"/>
      <c r="R59" s="55"/>
      <c r="S59" s="55"/>
      <c r="T59" s="55"/>
      <c r="U59" s="55"/>
      <c r="V59" s="55"/>
      <c r="W59" s="63"/>
    </row>
    <row r="60" spans="2:23" s="46" customFormat="1" ht="14.4" outlineLevel="1" thickBot="1">
      <c r="B60" s="4">
        <v>123211101</v>
      </c>
      <c r="C60" s="4" t="s">
        <v>18</v>
      </c>
      <c r="D60" s="357"/>
      <c r="E60" s="55"/>
      <c r="F60" s="55"/>
      <c r="G60" s="55"/>
      <c r="H60" s="55"/>
      <c r="I60" s="55"/>
      <c r="J60" s="55"/>
      <c r="K60" s="55"/>
      <c r="L60" s="55"/>
      <c r="M60" s="55"/>
      <c r="N60" s="55"/>
      <c r="O60" s="55"/>
      <c r="P60" s="55"/>
      <c r="Q60" s="55"/>
      <c r="R60" s="55"/>
      <c r="S60" s="55"/>
      <c r="T60" s="55"/>
      <c r="U60" s="55"/>
      <c r="V60" s="55"/>
      <c r="W60" s="63"/>
    </row>
    <row r="61" spans="2:23" s="46" customFormat="1" ht="14.4" outlineLevel="1" thickBot="1">
      <c r="B61" s="4">
        <v>123511101</v>
      </c>
      <c r="C61" s="4" t="s">
        <v>19</v>
      </c>
      <c r="D61" s="357"/>
      <c r="E61" s="55"/>
      <c r="F61" s="55"/>
      <c r="G61" s="55"/>
      <c r="H61" s="55"/>
      <c r="I61" s="55"/>
      <c r="J61" s="55"/>
      <c r="K61" s="55"/>
      <c r="L61" s="55"/>
      <c r="M61" s="55"/>
      <c r="N61" s="55"/>
      <c r="O61" s="55"/>
      <c r="P61" s="55"/>
      <c r="Q61" s="55"/>
      <c r="R61" s="55"/>
      <c r="S61" s="55"/>
      <c r="T61" s="55"/>
      <c r="U61" s="55"/>
      <c r="V61" s="55"/>
      <c r="W61" s="63"/>
    </row>
    <row r="62" spans="2:23" s="46" customFormat="1" ht="15" outlineLevel="1" thickBot="1">
      <c r="B62" s="128"/>
      <c r="C62" s="152" t="s">
        <v>20</v>
      </c>
      <c r="D62" s="353">
        <f>SUM(D59:D61)</f>
        <v>0</v>
      </c>
      <c r="E62" s="353">
        <f t="shared" ref="E62" si="52">SUM(E59:E61)</f>
        <v>0</v>
      </c>
      <c r="F62" s="353">
        <f t="shared" ref="F62" si="53">SUM(F59:F61)</f>
        <v>0</v>
      </c>
      <c r="G62" s="353">
        <f t="shared" ref="G62" si="54">SUM(G59:G61)</f>
        <v>0</v>
      </c>
      <c r="H62" s="353">
        <f t="shared" ref="H62" si="55">SUM(H59:H61)</f>
        <v>0</v>
      </c>
      <c r="I62" s="353">
        <f t="shared" ref="I62" si="56">SUM(I59:I61)</f>
        <v>0</v>
      </c>
      <c r="J62" s="353">
        <f t="shared" ref="J62" si="57">SUM(J59:J61)</f>
        <v>0</v>
      </c>
      <c r="K62" s="353">
        <f t="shared" ref="K62" si="58">SUM(K59:K61)</f>
        <v>0</v>
      </c>
      <c r="L62" s="353">
        <f t="shared" ref="L62" si="59">SUM(L59:L61)</f>
        <v>0</v>
      </c>
      <c r="M62" s="353">
        <f t="shared" ref="M62" si="60">SUM(M59:M61)</f>
        <v>0</v>
      </c>
      <c r="N62" s="353">
        <f t="shared" ref="N62" si="61">SUM(N59:N61)</f>
        <v>0</v>
      </c>
      <c r="O62" s="353">
        <f t="shared" ref="O62" si="62">SUM(O59:O61)</f>
        <v>0</v>
      </c>
      <c r="P62" s="353">
        <f t="shared" ref="P62" si="63">SUM(P59:P61)</f>
        <v>0</v>
      </c>
      <c r="Q62" s="353">
        <f t="shared" ref="Q62" si="64">SUM(Q59:Q61)</f>
        <v>0</v>
      </c>
      <c r="R62" s="353">
        <f t="shared" ref="R62" si="65">SUM(R59:R61)</f>
        <v>0</v>
      </c>
      <c r="S62" s="353">
        <f t="shared" ref="S62" si="66">SUM(S59:S61)</f>
        <v>0</v>
      </c>
      <c r="T62" s="353">
        <f t="shared" ref="T62" si="67">SUM(T59:T61)</f>
        <v>0</v>
      </c>
      <c r="U62" s="353">
        <f t="shared" ref="U62" si="68">SUM(U59:U61)</f>
        <v>0</v>
      </c>
      <c r="V62" s="353">
        <f t="shared" ref="V62" si="69">SUM(V59:V61)</f>
        <v>0</v>
      </c>
      <c r="W62" s="63"/>
    </row>
    <row r="63" spans="2:23" s="46" customFormat="1" ht="15" outlineLevel="1" thickBot="1">
      <c r="B63" s="128"/>
      <c r="C63" s="159" t="s">
        <v>21</v>
      </c>
      <c r="D63" s="355">
        <f>D56+D58+D62</f>
        <v>1994650</v>
      </c>
      <c r="E63" s="355">
        <f t="shared" ref="E63" si="70">E56+E58+E62</f>
        <v>0</v>
      </c>
      <c r="F63" s="355">
        <f t="shared" ref="F63" si="71">F56+F58+F62</f>
        <v>3659800</v>
      </c>
      <c r="G63" s="355">
        <f t="shared" ref="G63" si="72">G56+G58+G62</f>
        <v>7262700</v>
      </c>
      <c r="H63" s="355">
        <f t="shared" ref="H63" si="73">H56+H58+H62</f>
        <v>2505800</v>
      </c>
      <c r="I63" s="355">
        <f t="shared" ref="I63" si="74">I56+I58+I62</f>
        <v>3091200</v>
      </c>
      <c r="J63" s="355">
        <f t="shared" ref="J63" si="75">J56+J58+J62</f>
        <v>2115000</v>
      </c>
      <c r="K63" s="355">
        <f t="shared" ref="K63" si="76">K56+K58+K62</f>
        <v>2115000</v>
      </c>
      <c r="L63" s="355">
        <f t="shared" ref="L63" si="77">L56+L58+L62</f>
        <v>2115000</v>
      </c>
      <c r="M63" s="355">
        <f t="shared" ref="M63" si="78">M56+M58+M62</f>
        <v>348500</v>
      </c>
      <c r="N63" s="355">
        <f t="shared" ref="N63" si="79">N56+N58+N62</f>
        <v>4210200</v>
      </c>
      <c r="O63" s="355">
        <f t="shared" ref="O63" si="80">O56+O58+O62</f>
        <v>485700</v>
      </c>
      <c r="P63" s="355">
        <f t="shared" ref="P63" si="81">P56+P58+P62</f>
        <v>3031400</v>
      </c>
      <c r="Q63" s="355">
        <f t="shared" ref="Q63" si="82">Q56+Q58+Q62</f>
        <v>963400</v>
      </c>
      <c r="R63" s="355">
        <f t="shared" ref="R63" si="83">R56+R58+R62</f>
        <v>2493900</v>
      </c>
      <c r="S63" s="355">
        <f t="shared" ref="S63" si="84">S56+S58+S62</f>
        <v>1520600</v>
      </c>
      <c r="T63" s="355">
        <f t="shared" ref="T63" si="85">T56+T58+T62</f>
        <v>1865700</v>
      </c>
      <c r="U63" s="355">
        <f t="shared" ref="U63" si="86">U56+U58+U62</f>
        <v>7268488</v>
      </c>
      <c r="V63" s="355">
        <f t="shared" ref="V63" si="87">V56+V58+V62</f>
        <v>7268488</v>
      </c>
      <c r="W63" s="63"/>
    </row>
    <row r="64" spans="2:23" s="46" customFormat="1" ht="14.4" outlineLevel="1" thickBot="1">
      <c r="B64" s="4">
        <v>273211</v>
      </c>
      <c r="C64" s="4" t="s">
        <v>23</v>
      </c>
      <c r="D64" s="357"/>
      <c r="E64" s="55"/>
      <c r="F64" s="55"/>
      <c r="G64" s="55"/>
      <c r="H64" s="55"/>
      <c r="I64" s="55"/>
      <c r="J64" s="55"/>
      <c r="K64" s="55"/>
      <c r="L64" s="55"/>
      <c r="M64" s="55"/>
      <c r="N64" s="55"/>
      <c r="O64" s="55"/>
      <c r="P64" s="55"/>
      <c r="Q64" s="55"/>
      <c r="R64" s="55"/>
      <c r="S64" s="55"/>
      <c r="T64" s="55"/>
      <c r="U64" s="55"/>
      <c r="V64" s="55"/>
      <c r="W64" s="63"/>
    </row>
    <row r="65" spans="2:23" s="46" customFormat="1" ht="14.4" outlineLevel="1" thickBot="1">
      <c r="B65" s="4">
        <v>273311</v>
      </c>
      <c r="C65" s="4" t="s">
        <v>24</v>
      </c>
      <c r="D65" s="357"/>
      <c r="E65" s="55"/>
      <c r="F65" s="55"/>
      <c r="G65" s="55"/>
      <c r="H65" s="55"/>
      <c r="I65" s="55"/>
      <c r="J65" s="55"/>
      <c r="K65" s="55"/>
      <c r="L65" s="55"/>
      <c r="M65" s="55"/>
      <c r="N65" s="55"/>
      <c r="O65" s="55"/>
      <c r="P65" s="55"/>
      <c r="Q65" s="55"/>
      <c r="R65" s="55"/>
      <c r="S65" s="55"/>
      <c r="T65" s="55"/>
      <c r="U65" s="55"/>
      <c r="V65" s="55"/>
      <c r="W65" s="63"/>
    </row>
    <row r="66" spans="2:23" s="46" customFormat="1" ht="14.4" outlineLevel="1" thickBot="1">
      <c r="B66" s="4">
        <v>273411</v>
      </c>
      <c r="C66" s="4" t="s">
        <v>65</v>
      </c>
      <c r="D66" s="357"/>
      <c r="E66" s="55"/>
      <c r="F66" s="55"/>
      <c r="G66" s="55"/>
      <c r="H66" s="55"/>
      <c r="I66" s="55"/>
      <c r="J66" s="55"/>
      <c r="K66" s="55"/>
      <c r="L66" s="55"/>
      <c r="M66" s="55"/>
      <c r="N66" s="55"/>
      <c r="O66" s="55"/>
      <c r="P66" s="55"/>
      <c r="Q66" s="55"/>
      <c r="R66" s="55"/>
      <c r="S66" s="55"/>
      <c r="T66" s="55"/>
      <c r="U66" s="55"/>
      <c r="V66" s="55"/>
      <c r="W66" s="63"/>
    </row>
    <row r="67" spans="2:23" s="46" customFormat="1" ht="14.4" outlineLevel="1" thickBot="1">
      <c r="B67" s="4">
        <v>274321</v>
      </c>
      <c r="C67" s="4" t="s">
        <v>25</v>
      </c>
      <c r="D67" s="357"/>
      <c r="E67" s="55"/>
      <c r="F67" s="55"/>
      <c r="G67" s="55"/>
      <c r="H67" s="55"/>
      <c r="I67" s="55"/>
      <c r="J67" s="55"/>
      <c r="K67" s="55"/>
      <c r="L67" s="55"/>
      <c r="M67" s="55"/>
      <c r="N67" s="55"/>
      <c r="O67" s="55"/>
      <c r="P67" s="55"/>
      <c r="Q67" s="55"/>
      <c r="R67" s="55"/>
      <c r="S67" s="55"/>
      <c r="T67" s="55"/>
      <c r="U67" s="55"/>
      <c r="V67" s="55"/>
      <c r="W67" s="63"/>
    </row>
    <row r="68" spans="2:23" s="46" customFormat="1" ht="14.4" outlineLevel="1" thickBot="1">
      <c r="B68" s="4">
        <v>274331</v>
      </c>
      <c r="C68" s="4" t="s">
        <v>26</v>
      </c>
      <c r="D68" s="357"/>
      <c r="E68" s="55"/>
      <c r="F68" s="55"/>
      <c r="G68" s="55"/>
      <c r="H68" s="55"/>
      <c r="I68" s="55"/>
      <c r="J68" s="55"/>
      <c r="K68" s="55"/>
      <c r="L68" s="55"/>
      <c r="M68" s="55"/>
      <c r="N68" s="55"/>
      <c r="O68" s="55"/>
      <c r="P68" s="55"/>
      <c r="Q68" s="55"/>
      <c r="R68" s="55"/>
      <c r="S68" s="55"/>
      <c r="T68" s="55"/>
      <c r="U68" s="55"/>
      <c r="V68" s="55"/>
      <c r="W68" s="63"/>
    </row>
    <row r="69" spans="2:23" s="46" customFormat="1" ht="14.4" outlineLevel="1" thickBot="1">
      <c r="B69" s="4">
        <v>274341</v>
      </c>
      <c r="C69" s="4" t="s">
        <v>66</v>
      </c>
      <c r="D69" s="357"/>
      <c r="E69" s="55"/>
      <c r="F69" s="55"/>
      <c r="G69" s="55"/>
      <c r="H69" s="55"/>
      <c r="I69" s="55"/>
      <c r="J69" s="55"/>
      <c r="K69" s="55"/>
      <c r="L69" s="55"/>
      <c r="M69" s="55"/>
      <c r="N69" s="55"/>
      <c r="O69" s="55"/>
      <c r="P69" s="55"/>
      <c r="Q69" s="55"/>
      <c r="R69" s="55"/>
      <c r="S69" s="55"/>
      <c r="T69" s="55"/>
      <c r="U69" s="55"/>
      <c r="V69" s="55"/>
      <c r="W69" s="63"/>
    </row>
    <row r="70" spans="2:23" s="46" customFormat="1" ht="14.4" outlineLevel="1" thickBot="1">
      <c r="B70" s="4">
        <v>275211</v>
      </c>
      <c r="C70" s="4" t="s">
        <v>72</v>
      </c>
      <c r="D70" s="357"/>
      <c r="E70" s="55"/>
      <c r="F70" s="55"/>
      <c r="G70" s="55"/>
      <c r="H70" s="55"/>
      <c r="I70" s="55"/>
      <c r="J70" s="55"/>
      <c r="K70" s="55"/>
      <c r="L70" s="55"/>
      <c r="M70" s="55"/>
      <c r="N70" s="55"/>
      <c r="O70" s="55"/>
      <c r="P70" s="55"/>
      <c r="Q70" s="55"/>
      <c r="R70" s="55"/>
      <c r="S70" s="55"/>
      <c r="T70" s="55"/>
      <c r="U70" s="55"/>
      <c r="V70" s="55"/>
      <c r="W70" s="63"/>
    </row>
    <row r="71" spans="2:23" s="46" customFormat="1" ht="14.4" outlineLevel="1" thickBot="1">
      <c r="B71" s="4">
        <v>275421</v>
      </c>
      <c r="C71" s="4" t="s">
        <v>73</v>
      </c>
      <c r="D71" s="357"/>
      <c r="E71" s="55"/>
      <c r="F71" s="55"/>
      <c r="G71" s="55"/>
      <c r="H71" s="55"/>
      <c r="I71" s="55"/>
      <c r="J71" s="55"/>
      <c r="K71" s="55"/>
      <c r="L71" s="55"/>
      <c r="M71" s="55"/>
      <c r="N71" s="55"/>
      <c r="O71" s="55"/>
      <c r="P71" s="55"/>
      <c r="Q71" s="55"/>
      <c r="R71" s="55"/>
      <c r="S71" s="55"/>
      <c r="T71" s="55"/>
      <c r="U71" s="55"/>
      <c r="V71" s="55"/>
      <c r="W71" s="63"/>
    </row>
    <row r="72" spans="2:23" s="46" customFormat="1" ht="15" outlineLevel="1" thickBot="1">
      <c r="B72" s="128"/>
      <c r="C72" s="159" t="s">
        <v>27</v>
      </c>
      <c r="D72" s="355">
        <f>SUM(D64:D71)</f>
        <v>0</v>
      </c>
      <c r="E72" s="355">
        <f t="shared" ref="E72" si="88">SUM(E64:E71)</f>
        <v>0</v>
      </c>
      <c r="F72" s="355">
        <f t="shared" ref="F72" si="89">SUM(F64:F71)</f>
        <v>0</v>
      </c>
      <c r="G72" s="355">
        <f t="shared" ref="G72" si="90">SUM(G64:G71)</f>
        <v>0</v>
      </c>
      <c r="H72" s="355">
        <f t="shared" ref="H72" si="91">SUM(H64:H71)</f>
        <v>0</v>
      </c>
      <c r="I72" s="355">
        <f t="shared" ref="I72" si="92">SUM(I64:I71)</f>
        <v>0</v>
      </c>
      <c r="J72" s="355">
        <f t="shared" ref="J72" si="93">SUM(J64:J71)</f>
        <v>0</v>
      </c>
      <c r="K72" s="355">
        <f t="shared" ref="K72" si="94">SUM(K64:K71)</f>
        <v>0</v>
      </c>
      <c r="L72" s="355">
        <f t="shared" ref="L72" si="95">SUM(L64:L71)</f>
        <v>0</v>
      </c>
      <c r="M72" s="355">
        <f t="shared" ref="M72" si="96">SUM(M64:M71)</f>
        <v>0</v>
      </c>
      <c r="N72" s="355">
        <f t="shared" ref="N72" si="97">SUM(N64:N71)</f>
        <v>0</v>
      </c>
      <c r="O72" s="355">
        <f t="shared" ref="O72" si="98">SUM(O64:O71)</f>
        <v>0</v>
      </c>
      <c r="P72" s="355">
        <f t="shared" ref="P72" si="99">SUM(P64:P71)</f>
        <v>0</v>
      </c>
      <c r="Q72" s="355">
        <f t="shared" ref="Q72" si="100">SUM(Q64:Q71)</f>
        <v>0</v>
      </c>
      <c r="R72" s="355">
        <f t="shared" ref="R72" si="101">SUM(R64:R71)</f>
        <v>0</v>
      </c>
      <c r="S72" s="355">
        <f t="shared" ref="S72" si="102">SUM(S64:S71)</f>
        <v>0</v>
      </c>
      <c r="T72" s="355">
        <f t="shared" ref="T72" si="103">SUM(T64:T71)</f>
        <v>0</v>
      </c>
      <c r="U72" s="355">
        <f t="shared" ref="U72" si="104">SUM(U64:U71)</f>
        <v>0</v>
      </c>
      <c r="V72" s="355">
        <f t="shared" ref="V72" si="105">SUM(V64:V71)</f>
        <v>0</v>
      </c>
      <c r="W72" s="63"/>
    </row>
    <row r="73" spans="2:23" s="46" customFormat="1" ht="14.4" outlineLevel="1" thickBot="1">
      <c r="B73" s="4">
        <v>278511</v>
      </c>
      <c r="C73" s="4" t="s">
        <v>60</v>
      </c>
      <c r="D73" s="357"/>
      <c r="E73" s="55"/>
      <c r="F73" s="55"/>
      <c r="G73" s="55"/>
      <c r="H73" s="55"/>
      <c r="I73" s="55"/>
      <c r="J73" s="55"/>
      <c r="K73" s="55"/>
      <c r="L73" s="55"/>
      <c r="M73" s="55"/>
      <c r="N73" s="55"/>
      <c r="O73" s="55"/>
      <c r="P73" s="55"/>
      <c r="Q73" s="55"/>
      <c r="R73" s="55"/>
      <c r="S73" s="55"/>
      <c r="T73" s="55"/>
      <c r="U73" s="55"/>
      <c r="V73" s="55"/>
      <c r="W73" s="64">
        <f t="shared" ref="W73:W87" si="106">SUM(D73:V73)</f>
        <v>0</v>
      </c>
    </row>
    <row r="74" spans="2:23" s="46" customFormat="1" ht="15" outlineLevel="1" thickBot="1">
      <c r="B74" s="128"/>
      <c r="C74" s="159" t="s">
        <v>29</v>
      </c>
      <c r="D74" s="355">
        <f>SUM(D73)</f>
        <v>0</v>
      </c>
      <c r="E74" s="355">
        <f t="shared" ref="E74" si="107">SUM(E73)</f>
        <v>0</v>
      </c>
      <c r="F74" s="355">
        <f t="shared" ref="F74" si="108">SUM(F73)</f>
        <v>0</v>
      </c>
      <c r="G74" s="355">
        <f t="shared" ref="G74" si="109">SUM(G73)</f>
        <v>0</v>
      </c>
      <c r="H74" s="355">
        <f t="shared" ref="H74" si="110">SUM(H73)</f>
        <v>0</v>
      </c>
      <c r="I74" s="355">
        <f t="shared" ref="I74" si="111">SUM(I73)</f>
        <v>0</v>
      </c>
      <c r="J74" s="355">
        <f t="shared" ref="J74" si="112">SUM(J73)</f>
        <v>0</v>
      </c>
      <c r="K74" s="355">
        <f t="shared" ref="K74" si="113">SUM(K73)</f>
        <v>0</v>
      </c>
      <c r="L74" s="355">
        <f t="shared" ref="L74" si="114">SUM(L73)</f>
        <v>0</v>
      </c>
      <c r="M74" s="355">
        <f t="shared" ref="M74" si="115">SUM(M73)</f>
        <v>0</v>
      </c>
      <c r="N74" s="355">
        <f t="shared" ref="N74" si="116">SUM(N73)</f>
        <v>0</v>
      </c>
      <c r="O74" s="355">
        <f t="shared" ref="O74" si="117">SUM(O73)</f>
        <v>0</v>
      </c>
      <c r="P74" s="355">
        <f t="shared" ref="P74" si="118">SUM(P73)</f>
        <v>0</v>
      </c>
      <c r="Q74" s="355">
        <f t="shared" ref="Q74" si="119">SUM(Q73)</f>
        <v>0</v>
      </c>
      <c r="R74" s="355">
        <f t="shared" ref="R74" si="120">SUM(R73)</f>
        <v>0</v>
      </c>
      <c r="S74" s="355">
        <f t="shared" ref="S74" si="121">SUM(S73)</f>
        <v>0</v>
      </c>
      <c r="T74" s="355">
        <f t="shared" ref="T74" si="122">SUM(T73)</f>
        <v>0</v>
      </c>
      <c r="U74" s="355">
        <f t="shared" ref="U74" si="123">SUM(U73)</f>
        <v>0</v>
      </c>
      <c r="V74" s="355">
        <f t="shared" ref="V74" si="124">SUM(V73)</f>
        <v>0</v>
      </c>
      <c r="W74" s="63">
        <f t="shared" si="106"/>
        <v>0</v>
      </c>
    </row>
    <row r="75" spans="2:23" s="46" customFormat="1" ht="15" outlineLevel="1" thickBot="1">
      <c r="B75" s="128"/>
      <c r="C75" s="360" t="s">
        <v>30</v>
      </c>
      <c r="D75" s="359">
        <f>D74+D72+D63</f>
        <v>1994650</v>
      </c>
      <c r="E75" s="359">
        <f t="shared" ref="E75" si="125">E74+E72+E63</f>
        <v>0</v>
      </c>
      <c r="F75" s="359">
        <f t="shared" ref="F75" si="126">F74+F72+F63</f>
        <v>3659800</v>
      </c>
      <c r="G75" s="359">
        <f t="shared" ref="G75" si="127">G74+G72+G63</f>
        <v>7262700</v>
      </c>
      <c r="H75" s="359">
        <f t="shared" ref="H75" si="128">H74+H72+H63</f>
        <v>2505800</v>
      </c>
      <c r="I75" s="359">
        <f t="shared" ref="I75" si="129">I74+I72+I63</f>
        <v>3091200</v>
      </c>
      <c r="J75" s="359">
        <f t="shared" ref="J75" si="130">J74+J72+J63</f>
        <v>2115000</v>
      </c>
      <c r="K75" s="359">
        <f t="shared" ref="K75" si="131">K74+K72+K63</f>
        <v>2115000</v>
      </c>
      <c r="L75" s="359">
        <f t="shared" ref="L75" si="132">L74+L72+L63</f>
        <v>2115000</v>
      </c>
      <c r="M75" s="359">
        <f t="shared" ref="M75" si="133">M74+M72+M63</f>
        <v>348500</v>
      </c>
      <c r="N75" s="359">
        <f t="shared" ref="N75" si="134">N74+N72+N63</f>
        <v>4210200</v>
      </c>
      <c r="O75" s="359">
        <f t="shared" ref="O75" si="135">O74+O72+O63</f>
        <v>485700</v>
      </c>
      <c r="P75" s="359">
        <f t="shared" ref="P75" si="136">P74+P72+P63</f>
        <v>3031400</v>
      </c>
      <c r="Q75" s="359">
        <f t="shared" ref="Q75" si="137">Q74+Q72+Q63</f>
        <v>963400</v>
      </c>
      <c r="R75" s="359">
        <f t="shared" ref="R75" si="138">R74+R72+R63</f>
        <v>2493900</v>
      </c>
      <c r="S75" s="359">
        <f t="shared" ref="S75" si="139">S74+S72+S63</f>
        <v>1520600</v>
      </c>
      <c r="T75" s="359">
        <f t="shared" ref="T75" si="140">T74+T72+T63</f>
        <v>1865700</v>
      </c>
      <c r="U75" s="359">
        <f t="shared" ref="U75" si="141">U74+U72+U63</f>
        <v>7268488</v>
      </c>
      <c r="V75" s="359">
        <f t="shared" ref="V75" si="142">V74+V72+V63</f>
        <v>7268488</v>
      </c>
      <c r="W75" s="64">
        <f t="shared" si="106"/>
        <v>54315526</v>
      </c>
    </row>
    <row r="76" spans="2:23" s="46" customFormat="1" ht="14.4" outlineLevel="1" thickBot="1">
      <c r="B76" s="4">
        <v>351211101</v>
      </c>
      <c r="C76" s="4" t="s">
        <v>34</v>
      </c>
      <c r="D76" s="357"/>
      <c r="E76" s="55"/>
      <c r="F76" s="55"/>
      <c r="G76" s="55"/>
      <c r="H76" s="55"/>
      <c r="I76" s="55"/>
      <c r="J76" s="55"/>
      <c r="K76" s="55"/>
      <c r="L76" s="55"/>
      <c r="M76" s="55"/>
      <c r="N76" s="55"/>
      <c r="O76" s="55"/>
      <c r="P76" s="55"/>
      <c r="Q76" s="55"/>
      <c r="R76" s="55"/>
      <c r="S76" s="55"/>
      <c r="T76" s="55"/>
      <c r="U76" s="55"/>
      <c r="V76" s="55"/>
      <c r="W76" s="64">
        <f t="shared" si="106"/>
        <v>0</v>
      </c>
    </row>
    <row r="77" spans="2:23" s="46" customFormat="1" ht="15" outlineLevel="1" thickBot="1">
      <c r="B77" s="128"/>
      <c r="C77" s="3" t="s">
        <v>35</v>
      </c>
      <c r="D77" s="353">
        <f>D76</f>
        <v>0</v>
      </c>
      <c r="E77" s="353">
        <f t="shared" ref="E77:E78" si="143">E76</f>
        <v>0</v>
      </c>
      <c r="F77" s="353">
        <f t="shared" ref="F77:F78" si="144">F76</f>
        <v>0</v>
      </c>
      <c r="G77" s="353">
        <f t="shared" ref="G77:G78" si="145">G76</f>
        <v>0</v>
      </c>
      <c r="H77" s="353">
        <f t="shared" ref="H77:H78" si="146">H76</f>
        <v>0</v>
      </c>
      <c r="I77" s="353">
        <f t="shared" ref="I77:I78" si="147">I76</f>
        <v>0</v>
      </c>
      <c r="J77" s="353">
        <f t="shared" ref="J77:J78" si="148">J76</f>
        <v>0</v>
      </c>
      <c r="K77" s="353">
        <f t="shared" ref="K77:K78" si="149">K76</f>
        <v>0</v>
      </c>
      <c r="L77" s="353">
        <f t="shared" ref="L77:L78" si="150">L76</f>
        <v>0</v>
      </c>
      <c r="M77" s="353">
        <f t="shared" ref="M77:M78" si="151">M76</f>
        <v>0</v>
      </c>
      <c r="N77" s="353">
        <f t="shared" ref="N77:N78" si="152">N76</f>
        <v>0</v>
      </c>
      <c r="O77" s="353">
        <f t="shared" ref="O77:O78" si="153">O76</f>
        <v>0</v>
      </c>
      <c r="P77" s="353">
        <f t="shared" ref="P77:P78" si="154">P76</f>
        <v>0</v>
      </c>
      <c r="Q77" s="353">
        <f t="shared" ref="Q77:Q78" si="155">Q76</f>
        <v>0</v>
      </c>
      <c r="R77" s="353">
        <f t="shared" ref="R77:R78" si="156">R76</f>
        <v>0</v>
      </c>
      <c r="S77" s="353">
        <f t="shared" ref="S77:S78" si="157">S76</f>
        <v>0</v>
      </c>
      <c r="T77" s="353">
        <f t="shared" ref="T77:T78" si="158">T76</f>
        <v>0</v>
      </c>
      <c r="U77" s="353">
        <f t="shared" ref="U77:U78" si="159">U76</f>
        <v>0</v>
      </c>
      <c r="V77" s="353">
        <f t="shared" ref="V77:V78" si="160">V76</f>
        <v>0</v>
      </c>
      <c r="W77" s="63">
        <f t="shared" si="106"/>
        <v>0</v>
      </c>
    </row>
    <row r="78" spans="2:23" s="46" customFormat="1" ht="15" outlineLevel="1" thickBot="1">
      <c r="B78" s="128"/>
      <c r="C78" s="3" t="s">
        <v>36</v>
      </c>
      <c r="D78" s="355">
        <f>D77</f>
        <v>0</v>
      </c>
      <c r="E78" s="355">
        <f t="shared" si="143"/>
        <v>0</v>
      </c>
      <c r="F78" s="355">
        <f t="shared" si="144"/>
        <v>0</v>
      </c>
      <c r="G78" s="355">
        <f t="shared" si="145"/>
        <v>0</v>
      </c>
      <c r="H78" s="355">
        <f t="shared" si="146"/>
        <v>0</v>
      </c>
      <c r="I78" s="355">
        <f t="shared" si="147"/>
        <v>0</v>
      </c>
      <c r="J78" s="355">
        <f t="shared" si="148"/>
        <v>0</v>
      </c>
      <c r="K78" s="355">
        <f t="shared" si="149"/>
        <v>0</v>
      </c>
      <c r="L78" s="355">
        <f t="shared" si="150"/>
        <v>0</v>
      </c>
      <c r="M78" s="355">
        <f t="shared" si="151"/>
        <v>0</v>
      </c>
      <c r="N78" s="355">
        <f t="shared" si="152"/>
        <v>0</v>
      </c>
      <c r="O78" s="355">
        <f t="shared" si="153"/>
        <v>0</v>
      </c>
      <c r="P78" s="355">
        <f t="shared" si="154"/>
        <v>0</v>
      </c>
      <c r="Q78" s="355">
        <f t="shared" si="155"/>
        <v>0</v>
      </c>
      <c r="R78" s="355">
        <f t="shared" si="156"/>
        <v>0</v>
      </c>
      <c r="S78" s="355">
        <f t="shared" si="157"/>
        <v>0</v>
      </c>
      <c r="T78" s="355">
        <f t="shared" si="158"/>
        <v>0</v>
      </c>
      <c r="U78" s="355">
        <f t="shared" si="159"/>
        <v>0</v>
      </c>
      <c r="V78" s="355">
        <f t="shared" si="160"/>
        <v>0</v>
      </c>
      <c r="W78" s="64">
        <f t="shared" si="106"/>
        <v>0</v>
      </c>
    </row>
    <row r="79" spans="2:23" s="46" customFormat="1" ht="15" outlineLevel="1" thickBot="1">
      <c r="B79" s="128"/>
      <c r="C79" s="3" t="s">
        <v>37</v>
      </c>
      <c r="D79" s="357"/>
      <c r="E79" s="55"/>
      <c r="F79" s="55"/>
      <c r="G79" s="55"/>
      <c r="H79" s="55"/>
      <c r="I79" s="55"/>
      <c r="J79" s="55"/>
      <c r="K79" s="55"/>
      <c r="L79" s="55"/>
      <c r="M79" s="55"/>
      <c r="N79" s="55"/>
      <c r="O79" s="55"/>
      <c r="P79" s="55"/>
      <c r="Q79" s="55"/>
      <c r="R79" s="55"/>
      <c r="S79" s="55"/>
      <c r="T79" s="55"/>
      <c r="U79" s="55"/>
      <c r="V79" s="55"/>
      <c r="W79" s="63">
        <f t="shared" si="106"/>
        <v>0</v>
      </c>
    </row>
    <row r="80" spans="2:23" s="46" customFormat="1" ht="15" outlineLevel="1" thickBot="1">
      <c r="B80" s="128"/>
      <c r="C80" s="3" t="s">
        <v>38</v>
      </c>
      <c r="D80" s="354">
        <f>SUM(D79)</f>
        <v>0</v>
      </c>
      <c r="E80" s="354">
        <f t="shared" ref="E80" si="161">SUM(E79)</f>
        <v>0</v>
      </c>
      <c r="F80" s="354">
        <f t="shared" ref="F80" si="162">SUM(F79)</f>
        <v>0</v>
      </c>
      <c r="G80" s="354">
        <f t="shared" ref="G80" si="163">SUM(G79)</f>
        <v>0</v>
      </c>
      <c r="H80" s="354">
        <f t="shared" ref="H80" si="164">SUM(H79)</f>
        <v>0</v>
      </c>
      <c r="I80" s="354">
        <f t="shared" ref="I80" si="165">SUM(I79)</f>
        <v>0</v>
      </c>
      <c r="J80" s="354">
        <f t="shared" ref="J80" si="166">SUM(J79)</f>
        <v>0</v>
      </c>
      <c r="K80" s="354">
        <f t="shared" ref="K80" si="167">SUM(K79)</f>
        <v>0</v>
      </c>
      <c r="L80" s="354">
        <f t="shared" ref="L80" si="168">SUM(L79)</f>
        <v>0</v>
      </c>
      <c r="M80" s="354">
        <f t="shared" ref="M80" si="169">SUM(M79)</f>
        <v>0</v>
      </c>
      <c r="N80" s="354">
        <f t="shared" ref="N80" si="170">SUM(N79)</f>
        <v>0</v>
      </c>
      <c r="O80" s="354">
        <f t="shared" ref="O80" si="171">SUM(O79)</f>
        <v>0</v>
      </c>
      <c r="P80" s="354">
        <f t="shared" ref="P80" si="172">SUM(P79)</f>
        <v>0</v>
      </c>
      <c r="Q80" s="354">
        <f t="shared" ref="Q80" si="173">SUM(Q79)</f>
        <v>0</v>
      </c>
      <c r="R80" s="354">
        <f t="shared" ref="R80" si="174">SUM(R79)</f>
        <v>0</v>
      </c>
      <c r="S80" s="354">
        <f t="shared" ref="S80" si="175">SUM(S79)</f>
        <v>0</v>
      </c>
      <c r="T80" s="354">
        <f t="shared" ref="T80" si="176">SUM(T79)</f>
        <v>0</v>
      </c>
      <c r="U80" s="354">
        <f t="shared" ref="U80" si="177">SUM(U79)</f>
        <v>0</v>
      </c>
      <c r="V80" s="354">
        <f t="shared" ref="V80" si="178">SUM(V79)</f>
        <v>0</v>
      </c>
      <c r="W80" s="64">
        <f t="shared" si="106"/>
        <v>0</v>
      </c>
    </row>
    <row r="81" spans="2:23" s="46" customFormat="1" ht="15" outlineLevel="1" thickBot="1">
      <c r="B81" s="128"/>
      <c r="C81" s="3" t="s">
        <v>39</v>
      </c>
      <c r="D81" s="270">
        <f>D80</f>
        <v>0</v>
      </c>
      <c r="E81" s="270">
        <f t="shared" ref="E81" si="179">E80</f>
        <v>0</v>
      </c>
      <c r="F81" s="270">
        <f t="shared" ref="F81" si="180">F80</f>
        <v>0</v>
      </c>
      <c r="G81" s="270">
        <f t="shared" ref="G81" si="181">G80</f>
        <v>0</v>
      </c>
      <c r="H81" s="270">
        <f t="shared" ref="H81" si="182">H80</f>
        <v>0</v>
      </c>
      <c r="I81" s="270">
        <f t="shared" ref="I81" si="183">I80</f>
        <v>0</v>
      </c>
      <c r="J81" s="270">
        <f t="shared" ref="J81" si="184">J80</f>
        <v>0</v>
      </c>
      <c r="K81" s="270">
        <f t="shared" ref="K81" si="185">K80</f>
        <v>0</v>
      </c>
      <c r="L81" s="270">
        <f t="shared" ref="L81" si="186">L80</f>
        <v>0</v>
      </c>
      <c r="M81" s="270">
        <f t="shared" ref="M81" si="187">M80</f>
        <v>0</v>
      </c>
      <c r="N81" s="270">
        <f t="shared" ref="N81" si="188">N80</f>
        <v>0</v>
      </c>
      <c r="O81" s="270">
        <f t="shared" ref="O81" si="189">O80</f>
        <v>0</v>
      </c>
      <c r="P81" s="270">
        <f t="shared" ref="P81" si="190">P80</f>
        <v>0</v>
      </c>
      <c r="Q81" s="270">
        <f t="shared" ref="Q81" si="191">Q80</f>
        <v>0</v>
      </c>
      <c r="R81" s="270">
        <f t="shared" ref="R81" si="192">R80</f>
        <v>0</v>
      </c>
      <c r="S81" s="270">
        <f t="shared" ref="S81" si="193">S80</f>
        <v>0</v>
      </c>
      <c r="T81" s="270">
        <f t="shared" ref="T81" si="194">T80</f>
        <v>0</v>
      </c>
      <c r="U81" s="270">
        <f t="shared" ref="U81" si="195">U80</f>
        <v>0</v>
      </c>
      <c r="V81" s="270">
        <f t="shared" ref="V81" si="196">V80</f>
        <v>0</v>
      </c>
      <c r="W81" s="63">
        <f t="shared" si="106"/>
        <v>0</v>
      </c>
    </row>
    <row r="82" spans="2:23" s="46" customFormat="1" ht="15" outlineLevel="1" thickBot="1">
      <c r="B82" s="128"/>
      <c r="C82" s="3" t="s">
        <v>40</v>
      </c>
      <c r="D82" s="357"/>
      <c r="E82" s="55"/>
      <c r="F82" s="55"/>
      <c r="G82" s="55"/>
      <c r="H82" s="55"/>
      <c r="I82" s="55"/>
      <c r="J82" s="55"/>
      <c r="K82" s="55"/>
      <c r="L82" s="55"/>
      <c r="M82" s="55"/>
      <c r="N82" s="55"/>
      <c r="O82" s="55"/>
      <c r="P82" s="55"/>
      <c r="Q82" s="55"/>
      <c r="R82" s="55"/>
      <c r="S82" s="55"/>
      <c r="T82" s="55"/>
      <c r="U82" s="55"/>
      <c r="V82" s="55"/>
      <c r="W82" s="64">
        <f t="shared" si="106"/>
        <v>0</v>
      </c>
    </row>
    <row r="83" spans="2:23" s="46" customFormat="1" ht="15" thickBot="1">
      <c r="B83" s="128"/>
      <c r="C83" s="3" t="s">
        <v>41</v>
      </c>
      <c r="D83" s="354">
        <f>SUM(D82)</f>
        <v>0</v>
      </c>
      <c r="E83" s="354">
        <f t="shared" ref="E83" si="197">SUM(E82)</f>
        <v>0</v>
      </c>
      <c r="F83" s="354">
        <f t="shared" ref="F83" si="198">SUM(F82)</f>
        <v>0</v>
      </c>
      <c r="G83" s="354">
        <f t="shared" ref="G83" si="199">SUM(G82)</f>
        <v>0</v>
      </c>
      <c r="H83" s="354">
        <f t="shared" ref="H83" si="200">SUM(H82)</f>
        <v>0</v>
      </c>
      <c r="I83" s="354">
        <f t="shared" ref="I83" si="201">SUM(I82)</f>
        <v>0</v>
      </c>
      <c r="J83" s="354">
        <f t="shared" ref="J83" si="202">SUM(J82)</f>
        <v>0</v>
      </c>
      <c r="K83" s="354">
        <f t="shared" ref="K83" si="203">SUM(K82)</f>
        <v>0</v>
      </c>
      <c r="L83" s="354">
        <f t="shared" ref="L83" si="204">SUM(L82)</f>
        <v>0</v>
      </c>
      <c r="M83" s="354">
        <f t="shared" ref="M83" si="205">SUM(M82)</f>
        <v>0</v>
      </c>
      <c r="N83" s="354">
        <f t="shared" ref="N83" si="206">SUM(N82)</f>
        <v>0</v>
      </c>
      <c r="O83" s="354">
        <f t="shared" ref="O83" si="207">SUM(O82)</f>
        <v>0</v>
      </c>
      <c r="P83" s="354">
        <f t="shared" ref="P83" si="208">SUM(P82)</f>
        <v>0</v>
      </c>
      <c r="Q83" s="354">
        <f t="shared" ref="Q83" si="209">SUM(Q82)</f>
        <v>0</v>
      </c>
      <c r="R83" s="354">
        <f t="shared" ref="R83" si="210">SUM(R82)</f>
        <v>0</v>
      </c>
      <c r="S83" s="354">
        <f t="shared" ref="S83" si="211">SUM(S82)</f>
        <v>0</v>
      </c>
      <c r="T83" s="354">
        <f t="shared" ref="T83" si="212">SUM(T82)</f>
        <v>0</v>
      </c>
      <c r="U83" s="354">
        <f t="shared" ref="U83" si="213">SUM(U82)</f>
        <v>0</v>
      </c>
      <c r="V83" s="354">
        <f t="shared" ref="V83" si="214">SUM(V82)</f>
        <v>0</v>
      </c>
      <c r="W83" s="61">
        <f t="shared" si="106"/>
        <v>0</v>
      </c>
    </row>
    <row r="84" spans="2:23" s="46" customFormat="1" ht="15" outlineLevel="1" thickBot="1">
      <c r="B84" s="128"/>
      <c r="C84" s="159" t="s">
        <v>42</v>
      </c>
      <c r="D84" s="358">
        <f>D83+D81+D78</f>
        <v>0</v>
      </c>
      <c r="E84" s="358">
        <f t="shared" ref="E84" si="215">E83+E81+E78</f>
        <v>0</v>
      </c>
      <c r="F84" s="358">
        <f t="shared" ref="F84" si="216">F83+F81+F78</f>
        <v>0</v>
      </c>
      <c r="G84" s="358">
        <f t="shared" ref="G84" si="217">G83+G81+G78</f>
        <v>0</v>
      </c>
      <c r="H84" s="358">
        <f t="shared" ref="H84" si="218">H83+H81+H78</f>
        <v>0</v>
      </c>
      <c r="I84" s="358">
        <f t="shared" ref="I84" si="219">I83+I81+I78</f>
        <v>0</v>
      </c>
      <c r="J84" s="358">
        <f t="shared" ref="J84" si="220">J83+J81+J78</f>
        <v>0</v>
      </c>
      <c r="K84" s="358">
        <f t="shared" ref="K84" si="221">K83+K81+K78</f>
        <v>0</v>
      </c>
      <c r="L84" s="358">
        <f t="shared" ref="L84" si="222">L83+L81+L78</f>
        <v>0</v>
      </c>
      <c r="M84" s="358">
        <f t="shared" ref="M84" si="223">M83+M81+M78</f>
        <v>0</v>
      </c>
      <c r="N84" s="358">
        <f t="shared" ref="N84" si="224">N83+N81+N78</f>
        <v>0</v>
      </c>
      <c r="O84" s="358">
        <f t="shared" ref="O84" si="225">O83+O81+O78</f>
        <v>0</v>
      </c>
      <c r="P84" s="358">
        <f t="shared" ref="P84" si="226">P83+P81+P78</f>
        <v>0</v>
      </c>
      <c r="Q84" s="358">
        <f t="shared" ref="Q84" si="227">Q83+Q81+Q78</f>
        <v>0</v>
      </c>
      <c r="R84" s="358">
        <f t="shared" ref="R84" si="228">R83+R81+R78</f>
        <v>0</v>
      </c>
      <c r="S84" s="358">
        <f t="shared" ref="S84" si="229">S83+S81+S78</f>
        <v>0</v>
      </c>
      <c r="T84" s="358">
        <f t="shared" ref="T84" si="230">T83+T81+T78</f>
        <v>0</v>
      </c>
      <c r="U84" s="358">
        <f t="shared" ref="U84" si="231">U83+U81+U78</f>
        <v>0</v>
      </c>
      <c r="V84" s="358">
        <f t="shared" ref="V84" si="232">V83+V81+V78</f>
        <v>0</v>
      </c>
      <c r="W84" s="361">
        <f t="shared" si="106"/>
        <v>0</v>
      </c>
    </row>
    <row r="85" spans="2:23" s="46" customFormat="1" ht="14.4" outlineLevel="1" thickBot="1">
      <c r="B85" s="4">
        <v>411211</v>
      </c>
      <c r="C85" s="4" t="s">
        <v>44</v>
      </c>
      <c r="D85" s="357"/>
      <c r="E85" s="55"/>
      <c r="F85" s="55"/>
      <c r="G85" s="55"/>
      <c r="H85" s="55"/>
      <c r="I85" s="55"/>
      <c r="J85" s="55"/>
      <c r="K85" s="55"/>
      <c r="L85" s="55"/>
      <c r="M85" s="55"/>
      <c r="N85" s="55"/>
      <c r="O85" s="55"/>
      <c r="P85" s="55"/>
      <c r="Q85" s="55"/>
      <c r="R85" s="55"/>
      <c r="S85" s="55"/>
      <c r="T85" s="55"/>
      <c r="U85" s="55"/>
      <c r="V85" s="55"/>
      <c r="W85" s="64">
        <f t="shared" si="106"/>
        <v>0</v>
      </c>
    </row>
    <row r="86" spans="2:23" s="46" customFormat="1" ht="14.4" outlineLevel="1" thickBot="1">
      <c r="B86" s="4">
        <v>412111</v>
      </c>
      <c r="C86" s="4" t="s">
        <v>61</v>
      </c>
      <c r="D86" s="357"/>
      <c r="E86" s="55"/>
      <c r="F86" s="55"/>
      <c r="G86" s="55"/>
      <c r="H86" s="55"/>
      <c r="I86" s="55"/>
      <c r="J86" s="55"/>
      <c r="K86" s="55"/>
      <c r="L86" s="55"/>
      <c r="M86" s="55"/>
      <c r="N86" s="55"/>
      <c r="O86" s="55"/>
      <c r="P86" s="55"/>
      <c r="Q86" s="55"/>
      <c r="R86" s="55"/>
      <c r="S86" s="55"/>
      <c r="T86" s="55"/>
      <c r="U86" s="55"/>
      <c r="V86" s="55"/>
      <c r="W86" s="63">
        <f t="shared" si="106"/>
        <v>0</v>
      </c>
    </row>
    <row r="87" spans="2:23" s="46" customFormat="1" ht="14.4" outlineLevel="1" thickBot="1">
      <c r="B87" s="4">
        <v>418111</v>
      </c>
      <c r="C87" s="4" t="s">
        <v>62</v>
      </c>
      <c r="D87" s="357"/>
      <c r="E87" s="55"/>
      <c r="F87" s="55"/>
      <c r="G87" s="55"/>
      <c r="H87" s="55"/>
      <c r="I87" s="55"/>
      <c r="J87" s="55"/>
      <c r="K87" s="55"/>
      <c r="L87" s="55"/>
      <c r="M87" s="55"/>
      <c r="N87" s="55"/>
      <c r="O87" s="55"/>
      <c r="P87" s="55"/>
      <c r="Q87" s="55"/>
      <c r="R87" s="55"/>
      <c r="S87" s="55"/>
      <c r="T87" s="55"/>
      <c r="U87" s="55"/>
      <c r="V87" s="55"/>
      <c r="W87" s="64">
        <f t="shared" si="106"/>
        <v>0</v>
      </c>
    </row>
    <row r="88" spans="2:23" s="46" customFormat="1" ht="15" outlineLevel="1" thickBot="1">
      <c r="B88" s="128"/>
      <c r="C88" s="152" t="s">
        <v>46</v>
      </c>
      <c r="D88" s="353">
        <f>SUM(D85:D87)</f>
        <v>0</v>
      </c>
      <c r="E88" s="353">
        <f t="shared" ref="E88" si="233">SUM(E85:E87)</f>
        <v>0</v>
      </c>
      <c r="F88" s="353">
        <f t="shared" ref="F88" si="234">SUM(F85:F87)</f>
        <v>0</v>
      </c>
      <c r="G88" s="353">
        <f t="shared" ref="G88" si="235">SUM(G85:G87)</f>
        <v>0</v>
      </c>
      <c r="H88" s="353">
        <f t="shared" ref="H88" si="236">SUM(H85:H87)</f>
        <v>0</v>
      </c>
      <c r="I88" s="353">
        <f t="shared" ref="I88" si="237">SUM(I85:I87)</f>
        <v>0</v>
      </c>
      <c r="J88" s="353">
        <f t="shared" ref="J88" si="238">SUM(J85:J87)</f>
        <v>0</v>
      </c>
      <c r="K88" s="353">
        <f t="shared" ref="K88" si="239">SUM(K85:K87)</f>
        <v>0</v>
      </c>
      <c r="L88" s="353">
        <f t="shared" ref="L88" si="240">SUM(L85:L87)</f>
        <v>0</v>
      </c>
      <c r="M88" s="353">
        <f t="shared" ref="M88" si="241">SUM(M85:M87)</f>
        <v>0</v>
      </c>
      <c r="N88" s="353">
        <f t="shared" ref="N88" si="242">SUM(N85:N87)</f>
        <v>0</v>
      </c>
      <c r="O88" s="353">
        <f t="shared" ref="O88" si="243">SUM(O85:O87)</f>
        <v>0</v>
      </c>
      <c r="P88" s="353">
        <f t="shared" ref="P88" si="244">SUM(P85:P87)</f>
        <v>0</v>
      </c>
      <c r="Q88" s="353">
        <f t="shared" ref="Q88" si="245">SUM(Q85:Q87)</f>
        <v>0</v>
      </c>
      <c r="R88" s="353">
        <f t="shared" ref="R88" si="246">SUM(R85:R87)</f>
        <v>0</v>
      </c>
      <c r="S88" s="353">
        <f t="shared" ref="S88" si="247">SUM(S85:S87)</f>
        <v>0</v>
      </c>
      <c r="T88" s="353">
        <f t="shared" ref="T88" si="248">SUM(T85:T87)</f>
        <v>0</v>
      </c>
      <c r="U88" s="353">
        <f t="shared" ref="U88" si="249">SUM(U85:U87)</f>
        <v>0</v>
      </c>
      <c r="V88" s="353">
        <f t="shared" ref="V88" si="250">SUM(V85:V87)</f>
        <v>0</v>
      </c>
      <c r="W88" s="63"/>
    </row>
    <row r="89" spans="2:23" s="46" customFormat="1" ht="15" outlineLevel="1" thickBot="1">
      <c r="B89" s="128"/>
      <c r="C89" s="360" t="s">
        <v>330</v>
      </c>
      <c r="D89" s="358">
        <f>D88</f>
        <v>0</v>
      </c>
      <c r="E89" s="355">
        <f t="shared" ref="E89" si="251">E88</f>
        <v>0</v>
      </c>
      <c r="F89" s="355">
        <f t="shared" ref="F89" si="252">F88</f>
        <v>0</v>
      </c>
      <c r="G89" s="355">
        <f t="shared" ref="G89" si="253">G88</f>
        <v>0</v>
      </c>
      <c r="H89" s="355">
        <f t="shared" ref="H89" si="254">H88</f>
        <v>0</v>
      </c>
      <c r="I89" s="355">
        <f t="shared" ref="I89" si="255">I88</f>
        <v>0</v>
      </c>
      <c r="J89" s="355">
        <f t="shared" ref="J89" si="256">J88</f>
        <v>0</v>
      </c>
      <c r="K89" s="355">
        <f t="shared" ref="K89" si="257">K88</f>
        <v>0</v>
      </c>
      <c r="L89" s="355">
        <f t="shared" ref="L89" si="258">L88</f>
        <v>0</v>
      </c>
      <c r="M89" s="355">
        <f t="shared" ref="M89" si="259">M88</f>
        <v>0</v>
      </c>
      <c r="N89" s="355">
        <f t="shared" ref="N89" si="260">N88</f>
        <v>0</v>
      </c>
      <c r="O89" s="355">
        <f t="shared" ref="O89" si="261">O88</f>
        <v>0</v>
      </c>
      <c r="P89" s="355">
        <f t="shared" ref="P89" si="262">P88</f>
        <v>0</v>
      </c>
      <c r="Q89" s="355">
        <f t="shared" ref="Q89" si="263">Q88</f>
        <v>0</v>
      </c>
      <c r="R89" s="355">
        <f t="shared" ref="R89" si="264">R88</f>
        <v>0</v>
      </c>
      <c r="S89" s="355">
        <f t="shared" ref="S89" si="265">S88</f>
        <v>0</v>
      </c>
      <c r="T89" s="355">
        <f t="shared" ref="T89" si="266">T88</f>
        <v>0</v>
      </c>
      <c r="U89" s="355">
        <f t="shared" ref="U89" si="267">U88</f>
        <v>0</v>
      </c>
      <c r="V89" s="355">
        <f t="shared" ref="V89" si="268">V88</f>
        <v>0</v>
      </c>
      <c r="W89" s="362"/>
    </row>
    <row r="90" spans="2:23" s="46" customFormat="1" ht="15" outlineLevel="1" thickBot="1">
      <c r="B90" s="128"/>
      <c r="C90" s="3" t="s">
        <v>47</v>
      </c>
      <c r="D90" s="357"/>
      <c r="E90" s="55"/>
      <c r="F90" s="55"/>
      <c r="G90" s="55"/>
      <c r="H90" s="55"/>
      <c r="I90" s="55"/>
      <c r="J90" s="55"/>
      <c r="K90" s="55"/>
      <c r="L90" s="55"/>
      <c r="M90" s="55"/>
      <c r="N90" s="55"/>
      <c r="O90" s="55"/>
      <c r="P90" s="55"/>
      <c r="Q90" s="55"/>
      <c r="R90" s="55"/>
      <c r="S90" s="55"/>
      <c r="T90" s="55"/>
      <c r="U90" s="55"/>
      <c r="V90" s="55"/>
      <c r="W90" s="63"/>
    </row>
    <row r="91" spans="2:23" s="46" customFormat="1" ht="15" outlineLevel="1" thickBot="1">
      <c r="B91" s="128"/>
      <c r="C91" s="360" t="s">
        <v>48</v>
      </c>
      <c r="D91" s="358">
        <f>D89+D84</f>
        <v>0</v>
      </c>
      <c r="E91" s="358">
        <f t="shared" ref="E91:V91" si="269">E89+E84</f>
        <v>0</v>
      </c>
      <c r="F91" s="358">
        <f t="shared" si="269"/>
        <v>0</v>
      </c>
      <c r="G91" s="358">
        <f t="shared" si="269"/>
        <v>0</v>
      </c>
      <c r="H91" s="358">
        <f t="shared" si="269"/>
        <v>0</v>
      </c>
      <c r="I91" s="358">
        <f t="shared" si="269"/>
        <v>0</v>
      </c>
      <c r="J91" s="358">
        <f t="shared" si="269"/>
        <v>0</v>
      </c>
      <c r="K91" s="358">
        <f t="shared" si="269"/>
        <v>0</v>
      </c>
      <c r="L91" s="358">
        <f t="shared" si="269"/>
        <v>0</v>
      </c>
      <c r="M91" s="358">
        <f t="shared" si="269"/>
        <v>0</v>
      </c>
      <c r="N91" s="358">
        <f t="shared" si="269"/>
        <v>0</v>
      </c>
      <c r="O91" s="358">
        <f t="shared" si="269"/>
        <v>0</v>
      </c>
      <c r="P91" s="358">
        <f t="shared" si="269"/>
        <v>0</v>
      </c>
      <c r="Q91" s="358">
        <f t="shared" si="269"/>
        <v>0</v>
      </c>
      <c r="R91" s="358">
        <f t="shared" si="269"/>
        <v>0</v>
      </c>
      <c r="S91" s="358">
        <f t="shared" si="269"/>
        <v>0</v>
      </c>
      <c r="T91" s="358">
        <f t="shared" si="269"/>
        <v>0</v>
      </c>
      <c r="U91" s="358">
        <f t="shared" si="269"/>
        <v>0</v>
      </c>
      <c r="V91" s="358">
        <f t="shared" si="269"/>
        <v>0</v>
      </c>
      <c r="W91" s="362"/>
    </row>
    <row r="100" spans="2:23" ht="14.4">
      <c r="B100" s="41" t="s">
        <v>202</v>
      </c>
    </row>
    <row r="101" spans="2:23" ht="14.4">
      <c r="B101" s="41" t="s">
        <v>203</v>
      </c>
    </row>
    <row r="102" spans="2:23" ht="15" thickBot="1">
      <c r="B102" s="41" t="s">
        <v>204</v>
      </c>
    </row>
    <row r="103" spans="2:23" s="54" customFormat="1" ht="14.4" thickBot="1">
      <c r="B103" s="47" t="s">
        <v>96</v>
      </c>
      <c r="C103" s="48" t="s">
        <v>97</v>
      </c>
      <c r="D103" s="51" t="s">
        <v>184</v>
      </c>
      <c r="E103" s="52" t="s">
        <v>185</v>
      </c>
      <c r="F103" s="52" t="s">
        <v>186</v>
      </c>
      <c r="G103" s="52" t="s">
        <v>187</v>
      </c>
      <c r="H103" s="52" t="s">
        <v>188</v>
      </c>
      <c r="I103" s="52" t="s">
        <v>189</v>
      </c>
      <c r="J103" s="52" t="s">
        <v>190</v>
      </c>
      <c r="K103" s="52" t="s">
        <v>191</v>
      </c>
      <c r="L103" s="52" t="s">
        <v>272</v>
      </c>
      <c r="M103" s="52" t="s">
        <v>192</v>
      </c>
      <c r="N103" s="52" t="s">
        <v>193</v>
      </c>
      <c r="O103" s="52" t="s">
        <v>194</v>
      </c>
      <c r="P103" s="52" t="s">
        <v>195</v>
      </c>
      <c r="Q103" s="52" t="s">
        <v>196</v>
      </c>
      <c r="R103" s="52" t="s">
        <v>197</v>
      </c>
      <c r="S103" s="52" t="s">
        <v>198</v>
      </c>
      <c r="T103" s="52" t="s">
        <v>199</v>
      </c>
      <c r="U103" s="52" t="s">
        <v>200</v>
      </c>
      <c r="V103" s="53" t="s">
        <v>201</v>
      </c>
      <c r="W103" s="48" t="s">
        <v>205</v>
      </c>
    </row>
    <row r="104" spans="2:23" s="46" customFormat="1" ht="15" outlineLevel="1" thickBot="1">
      <c r="B104" s="2" t="s">
        <v>96</v>
      </c>
      <c r="C104" s="2" t="s">
        <v>4</v>
      </c>
      <c r="D104" s="357" t="str">
        <f>_xlfn.IFNA(VLOOKUP(B104,MPT!$H$69:$J$97,3,FALSE),"")</f>
        <v/>
      </c>
      <c r="E104" s="55" t="str">
        <f>_xlfn.IFNA(VLOOKUP(B104,CHB!$D$71:$J$90,3,FALSE),"")</f>
        <v/>
      </c>
      <c r="F104" s="55" t="str">
        <f>_xlfn.IFNA(VLOOKUP(B104,SNK!$H$70:$J$95,3,FALSE),"")</f>
        <v/>
      </c>
      <c r="G104" s="55" t="str">
        <f>_xlfn.IFNA(VLOOKUP(B104,STR!$H$69:$J$90,3,FALSE),"")</f>
        <v/>
      </c>
      <c r="H104" s="55" t="str">
        <f>_xlfn.IFNA(VLOOKUP(B104,KPC!$H$74:$J$101,3,FALSE),"")</f>
        <v/>
      </c>
      <c r="I104" s="55" t="str">
        <f>_xlfn.IFNA(VLOOKUP(B104,SNL!$H$72:$J$94,3,FALSE),"")</f>
        <v/>
      </c>
      <c r="J104" s="55" t="str">
        <f>_xlfn.IFNA(VLOOKUP(B104,PTR!$H$70:$J$92,3,FALSE),"")</f>
        <v/>
      </c>
      <c r="K104" s="55" t="str">
        <f>_xlfn.IFNA(VLOOKUP(B104,STG!$I$76:$K$97,3,FALSE),"")</f>
        <v/>
      </c>
      <c r="L104" s="55"/>
      <c r="M104" s="55" t="str">
        <f>_xlfn.IFNA(VLOOKUP(B104,BKV!$H$65:$J$89,3,FALSE),"")</f>
        <v/>
      </c>
      <c r="N104" s="55" t="str">
        <f>_xlfn.IFNA(VLOOKUP(B104,BLV!$H$65:$J$85,3,FALSE),"")</f>
        <v/>
      </c>
      <c r="O104" s="55" t="str">
        <f>_xlfn.IFNA(VLOOKUP(B104,'Khr168'!$H$58:$J$79,3,FALSE),"")</f>
        <v/>
      </c>
      <c r="P104" s="55" t="str">
        <f>_xlfn.IFNA(VLOOKUP(B104,ASL!$H$64:$J$88,3,FALSE),"")</f>
        <v/>
      </c>
      <c r="Q104" s="55" t="str">
        <f>_xlfn.IFNA(VLOOKUP(B104,'99cash'!$I$61:$K$80,3,FALSE),"")</f>
        <v/>
      </c>
      <c r="R104" s="55" t="str">
        <f>_xlfn.IFNA(VLOOKUP(B104,KTL!$H$66:$J$89,3,FALSE),"")</f>
        <v/>
      </c>
      <c r="S104" s="55" t="str">
        <f>_xlfn.IFNA(VLOOKUP(B104,SLG!$H$64:$J$79,3,FALSE),"")</f>
        <v/>
      </c>
      <c r="T104" s="55" t="str">
        <f>_xlfn.IFNA(VLOOKUP(B104,SST!$H$66:$J$84,3,FALSE),"")</f>
        <v/>
      </c>
      <c r="U104" s="55" t="str">
        <f>_xlfn.IFNA(VLOOKUP(B104,'ASY168'!$H$58:$J$79,3,FALSE),"")</f>
        <v/>
      </c>
      <c r="V104" s="56" t="str">
        <f>_xlfn.IFNA(VLOOKUP(B104,HO!$H$77:$J$92,3,FALSE),"")</f>
        <v/>
      </c>
      <c r="W104" s="63">
        <f>SUM(D104:V104)</f>
        <v>0</v>
      </c>
    </row>
    <row r="105" spans="2:23" s="46" customFormat="1" ht="15" outlineLevel="1" thickTop="1" thickBot="1">
      <c r="B105" s="4">
        <v>111111102</v>
      </c>
      <c r="C105" s="4" t="s">
        <v>11</v>
      </c>
      <c r="D105" s="357">
        <f>_xlfn.IFNA(VLOOKUP(B105,MPT!$B$11:$F$54,4,FALSE),"")</f>
        <v>1852550</v>
      </c>
      <c r="E105" s="55">
        <f>_xlfn.IFNA(VLOOKUP(B105,CHB!$B$10:$F$58,4,FALSE),"")</f>
        <v>1317600</v>
      </c>
      <c r="F105" s="55">
        <f>_xlfn.IFNA(VLOOKUP(B105,SNK!$B$10:$F$56,4,FALSE),"")</f>
        <v>2177100</v>
      </c>
      <c r="G105" s="55">
        <f>_xlfn.IFNA(VLOOKUP(B105,STR!$B$10:$F$53,4,FALSE),"")</f>
        <v>2880600</v>
      </c>
      <c r="H105" s="55">
        <f>_xlfn.IFNA(VLOOKUP(B105,KPC!$B$10:$F$57,4,FALSE),"")</f>
        <v>2505800</v>
      </c>
      <c r="I105" s="55">
        <f>_xlfn.IFNA(VLOOKUP(B105,SNL!$B$10:$F$56,4,FALSE),"")</f>
        <v>3091200</v>
      </c>
      <c r="J105" s="55">
        <f>_xlfn.IFNA(VLOOKUP(B105,PTR!$B$10:$F$55,4,FALSE),"")</f>
        <v>2115000</v>
      </c>
      <c r="K105" s="55">
        <f>_xlfn.IFNA(VLOOKUP(B105,PTR!$B$10:$F$55,4,FALSE),"")</f>
        <v>2115000</v>
      </c>
      <c r="L105" s="55">
        <f>_xlfn.IFNA(VLOOKUP(B105,PTR!$B$10:$F$55,4,FALSE),"")</f>
        <v>2115000</v>
      </c>
      <c r="M105" s="55">
        <f>_xlfn.IFNA(VLOOKUP(B105,BKV!$B$10:$F$54,4,FALSE),"")</f>
        <v>348500</v>
      </c>
      <c r="N105" s="55">
        <f>_xlfn.IFNA(VLOOKUP(B105,BLV!$B$10:$F$52,4,FALSE),"")</f>
        <v>4210200</v>
      </c>
      <c r="O105" s="55">
        <f>_xlfn.IFNA(VLOOKUP(B105,'Khr168'!$B$10:$F$45,4,FALSE),"")</f>
        <v>485700</v>
      </c>
      <c r="P105" s="55">
        <f>_xlfn.IFNA(VLOOKUP(B105,ASL!$B$10:$F$53,4,FALSE),"")</f>
        <v>3031400</v>
      </c>
      <c r="Q105" s="55">
        <f>_xlfn.IFNA(VLOOKUP(B105,'99cash'!$B$10:$F$48,4,FALSE),"")</f>
        <v>963400</v>
      </c>
      <c r="R105" s="55">
        <f>_xlfn.IFNA(VLOOKUP(B105,KTL!$B$10:$F$54,4,FALSE),"")</f>
        <v>2493900</v>
      </c>
      <c r="S105" s="55">
        <f>_xlfn.IFNA(VLOOKUP(B105,SLG!$B$10:$F$52,4,FALSE),"")</f>
        <v>1520600</v>
      </c>
      <c r="T105" s="55">
        <f>_xlfn.IFNA(VLOOKUP(B105,SST!$B$10:$F$54,4,FALSE),"")</f>
        <v>1865700</v>
      </c>
      <c r="U105" s="55">
        <f>_xlfn.IFNA(VLOOKUP(B105,'ASY168'!$B$10:$F$46,4,FALSE),"")</f>
        <v>7268488</v>
      </c>
      <c r="V105" s="55">
        <f>_xlfn.IFNA(VLOOKUP(B105,'ASY168'!$B$10:$F$46,4,FALSE),"")</f>
        <v>7268488</v>
      </c>
      <c r="W105" s="63"/>
    </row>
    <row r="106" spans="2:23" s="46" customFormat="1" ht="14.4" outlineLevel="1" thickBot="1">
      <c r="B106" s="4">
        <v>113211101</v>
      </c>
      <c r="C106" s="4" t="s">
        <v>13</v>
      </c>
      <c r="D106" s="357"/>
      <c r="E106" s="55"/>
      <c r="F106" s="55"/>
      <c r="G106" s="55"/>
      <c r="H106" s="55"/>
      <c r="I106" s="55"/>
      <c r="J106" s="55"/>
      <c r="K106" s="55"/>
      <c r="L106" s="55"/>
      <c r="M106" s="55"/>
      <c r="N106" s="55"/>
      <c r="O106" s="55"/>
      <c r="P106" s="55"/>
      <c r="Q106" s="55"/>
      <c r="R106" s="55"/>
      <c r="S106" s="55"/>
      <c r="T106" s="55"/>
      <c r="U106" s="55"/>
      <c r="V106" s="55"/>
      <c r="W106" s="63"/>
    </row>
    <row r="107" spans="2:23" s="46" customFormat="1" ht="15" outlineLevel="1" thickBot="1">
      <c r="B107" s="128"/>
      <c r="C107" s="152" t="s">
        <v>14</v>
      </c>
      <c r="D107" s="353">
        <f>SUM(D105:D106)</f>
        <v>1852550</v>
      </c>
      <c r="E107" s="353">
        <f t="shared" ref="E107:V107" si="270">SUM(E105:E106)</f>
        <v>1317600</v>
      </c>
      <c r="F107" s="353">
        <f t="shared" si="270"/>
        <v>2177100</v>
      </c>
      <c r="G107" s="353">
        <f t="shared" si="270"/>
        <v>2880600</v>
      </c>
      <c r="H107" s="353">
        <f t="shared" si="270"/>
        <v>2505800</v>
      </c>
      <c r="I107" s="353">
        <f t="shared" si="270"/>
        <v>3091200</v>
      </c>
      <c r="J107" s="353">
        <f t="shared" si="270"/>
        <v>2115000</v>
      </c>
      <c r="K107" s="353">
        <f t="shared" si="270"/>
        <v>2115000</v>
      </c>
      <c r="L107" s="353">
        <f t="shared" si="270"/>
        <v>2115000</v>
      </c>
      <c r="M107" s="353">
        <f t="shared" si="270"/>
        <v>348500</v>
      </c>
      <c r="N107" s="353">
        <f t="shared" si="270"/>
        <v>4210200</v>
      </c>
      <c r="O107" s="353">
        <f t="shared" si="270"/>
        <v>485700</v>
      </c>
      <c r="P107" s="353">
        <f t="shared" si="270"/>
        <v>3031400</v>
      </c>
      <c r="Q107" s="353">
        <f t="shared" si="270"/>
        <v>963400</v>
      </c>
      <c r="R107" s="353">
        <f t="shared" si="270"/>
        <v>2493900</v>
      </c>
      <c r="S107" s="353">
        <f t="shared" si="270"/>
        <v>1520600</v>
      </c>
      <c r="T107" s="353">
        <f t="shared" si="270"/>
        <v>1865700</v>
      </c>
      <c r="U107" s="353">
        <f t="shared" si="270"/>
        <v>7268488</v>
      </c>
      <c r="V107" s="353">
        <f t="shared" si="270"/>
        <v>7268488</v>
      </c>
      <c r="W107" s="63"/>
    </row>
    <row r="108" spans="2:23" s="46" customFormat="1" ht="24.6" outlineLevel="1" thickBot="1">
      <c r="B108" s="4">
        <v>133111105</v>
      </c>
      <c r="C108" s="4" t="s">
        <v>56</v>
      </c>
      <c r="D108" s="357"/>
      <c r="E108" s="55"/>
      <c r="F108" s="55"/>
      <c r="G108" s="55"/>
      <c r="H108" s="55"/>
      <c r="I108" s="55"/>
      <c r="J108" s="55"/>
      <c r="K108" s="55"/>
      <c r="L108" s="55"/>
      <c r="M108" s="55"/>
      <c r="N108" s="55"/>
      <c r="O108" s="55"/>
      <c r="P108" s="55"/>
      <c r="Q108" s="55"/>
      <c r="R108" s="55"/>
      <c r="S108" s="55"/>
      <c r="T108" s="55"/>
      <c r="U108" s="55"/>
      <c r="V108" s="55"/>
      <c r="W108" s="63"/>
    </row>
    <row r="109" spans="2:23" s="46" customFormat="1" ht="15" outlineLevel="1" thickBot="1">
      <c r="B109" s="128"/>
      <c r="C109" s="152" t="s">
        <v>16</v>
      </c>
      <c r="D109" s="353">
        <f>SUM(D108)</f>
        <v>0</v>
      </c>
      <c r="E109" s="353">
        <f t="shared" ref="E109:V109" si="271">SUM(E108)</f>
        <v>0</v>
      </c>
      <c r="F109" s="353">
        <f t="shared" si="271"/>
        <v>0</v>
      </c>
      <c r="G109" s="353">
        <f t="shared" si="271"/>
        <v>0</v>
      </c>
      <c r="H109" s="353">
        <f t="shared" si="271"/>
        <v>0</v>
      </c>
      <c r="I109" s="353">
        <f t="shared" si="271"/>
        <v>0</v>
      </c>
      <c r="J109" s="353">
        <f t="shared" si="271"/>
        <v>0</v>
      </c>
      <c r="K109" s="353">
        <f t="shared" si="271"/>
        <v>0</v>
      </c>
      <c r="L109" s="353">
        <f t="shared" si="271"/>
        <v>0</v>
      </c>
      <c r="M109" s="353">
        <f t="shared" si="271"/>
        <v>0</v>
      </c>
      <c r="N109" s="353">
        <f t="shared" si="271"/>
        <v>0</v>
      </c>
      <c r="O109" s="353">
        <f t="shared" si="271"/>
        <v>0</v>
      </c>
      <c r="P109" s="353">
        <f t="shared" si="271"/>
        <v>0</v>
      </c>
      <c r="Q109" s="353">
        <f t="shared" si="271"/>
        <v>0</v>
      </c>
      <c r="R109" s="353">
        <f t="shared" si="271"/>
        <v>0</v>
      </c>
      <c r="S109" s="353">
        <f t="shared" si="271"/>
        <v>0</v>
      </c>
      <c r="T109" s="353">
        <f t="shared" si="271"/>
        <v>0</v>
      </c>
      <c r="U109" s="353">
        <f t="shared" si="271"/>
        <v>0</v>
      </c>
      <c r="V109" s="353">
        <f t="shared" si="271"/>
        <v>0</v>
      </c>
      <c r="W109" s="63"/>
    </row>
    <row r="110" spans="2:23" s="46" customFormat="1" ht="24.6" outlineLevel="1" thickBot="1">
      <c r="B110" s="4">
        <v>122711101</v>
      </c>
      <c r="C110" s="4" t="s">
        <v>63</v>
      </c>
      <c r="D110" s="357"/>
      <c r="E110" s="55"/>
      <c r="F110" s="55"/>
      <c r="G110" s="55"/>
      <c r="H110" s="55"/>
      <c r="I110" s="55"/>
      <c r="J110" s="55"/>
      <c r="K110" s="55"/>
      <c r="L110" s="55"/>
      <c r="M110" s="55"/>
      <c r="N110" s="55"/>
      <c r="O110" s="55"/>
      <c r="P110" s="55"/>
      <c r="Q110" s="55"/>
      <c r="R110" s="55"/>
      <c r="S110" s="55"/>
      <c r="T110" s="55"/>
      <c r="U110" s="55"/>
      <c r="V110" s="55"/>
      <c r="W110" s="63"/>
    </row>
    <row r="111" spans="2:23" s="46" customFormat="1" ht="14.4" outlineLevel="1" thickBot="1">
      <c r="B111" s="4">
        <v>123211101</v>
      </c>
      <c r="C111" s="4" t="s">
        <v>18</v>
      </c>
      <c r="D111" s="357"/>
      <c r="E111" s="55"/>
      <c r="F111" s="55"/>
      <c r="G111" s="55"/>
      <c r="H111" s="55"/>
      <c r="I111" s="55"/>
      <c r="J111" s="55"/>
      <c r="K111" s="55"/>
      <c r="L111" s="55"/>
      <c r="M111" s="55"/>
      <c r="N111" s="55"/>
      <c r="O111" s="55"/>
      <c r="P111" s="55"/>
      <c r="Q111" s="55"/>
      <c r="R111" s="55"/>
      <c r="S111" s="55"/>
      <c r="T111" s="55"/>
      <c r="U111" s="55"/>
      <c r="V111" s="55"/>
      <c r="W111" s="63"/>
    </row>
    <row r="112" spans="2:23" s="46" customFormat="1" ht="14.4" outlineLevel="1" thickBot="1">
      <c r="B112" s="4">
        <v>123511101</v>
      </c>
      <c r="C112" s="4" t="s">
        <v>19</v>
      </c>
      <c r="D112" s="357"/>
      <c r="E112" s="55"/>
      <c r="F112" s="55"/>
      <c r="G112" s="55"/>
      <c r="H112" s="55"/>
      <c r="I112" s="55"/>
      <c r="J112" s="55"/>
      <c r="K112" s="55"/>
      <c r="L112" s="55"/>
      <c r="M112" s="55"/>
      <c r="N112" s="55"/>
      <c r="O112" s="55"/>
      <c r="P112" s="55"/>
      <c r="Q112" s="55"/>
      <c r="R112" s="55"/>
      <c r="S112" s="55"/>
      <c r="T112" s="55"/>
      <c r="U112" s="55"/>
      <c r="V112" s="55"/>
      <c r="W112" s="63"/>
    </row>
    <row r="113" spans="2:23" s="46" customFormat="1" ht="15" outlineLevel="1" thickBot="1">
      <c r="B113" s="128"/>
      <c r="C113" s="152" t="s">
        <v>20</v>
      </c>
      <c r="D113" s="353">
        <f>SUM(D110:D112)</f>
        <v>0</v>
      </c>
      <c r="E113" s="353">
        <f t="shared" ref="E113:V113" si="272">SUM(E110:E112)</f>
        <v>0</v>
      </c>
      <c r="F113" s="353">
        <f t="shared" si="272"/>
        <v>0</v>
      </c>
      <c r="G113" s="353">
        <f t="shared" si="272"/>
        <v>0</v>
      </c>
      <c r="H113" s="353">
        <f t="shared" si="272"/>
        <v>0</v>
      </c>
      <c r="I113" s="353">
        <f t="shared" si="272"/>
        <v>0</v>
      </c>
      <c r="J113" s="353">
        <f t="shared" si="272"/>
        <v>0</v>
      </c>
      <c r="K113" s="353">
        <f t="shared" si="272"/>
        <v>0</v>
      </c>
      <c r="L113" s="353">
        <f t="shared" si="272"/>
        <v>0</v>
      </c>
      <c r="M113" s="353">
        <f t="shared" si="272"/>
        <v>0</v>
      </c>
      <c r="N113" s="353">
        <f t="shared" si="272"/>
        <v>0</v>
      </c>
      <c r="O113" s="353">
        <f t="shared" si="272"/>
        <v>0</v>
      </c>
      <c r="P113" s="353">
        <f t="shared" si="272"/>
        <v>0</v>
      </c>
      <c r="Q113" s="353">
        <f t="shared" si="272"/>
        <v>0</v>
      </c>
      <c r="R113" s="353">
        <f t="shared" si="272"/>
        <v>0</v>
      </c>
      <c r="S113" s="353">
        <f t="shared" si="272"/>
        <v>0</v>
      </c>
      <c r="T113" s="353">
        <f t="shared" si="272"/>
        <v>0</v>
      </c>
      <c r="U113" s="353">
        <f t="shared" si="272"/>
        <v>0</v>
      </c>
      <c r="V113" s="353">
        <f t="shared" si="272"/>
        <v>0</v>
      </c>
      <c r="W113" s="63"/>
    </row>
    <row r="114" spans="2:23" s="46" customFormat="1" ht="15" outlineLevel="1" thickBot="1">
      <c r="B114" s="128"/>
      <c r="C114" s="159" t="s">
        <v>21</v>
      </c>
      <c r="D114" s="355">
        <f>D107+D109+D113</f>
        <v>1852550</v>
      </c>
      <c r="E114" s="355">
        <f t="shared" ref="E114:V114" si="273">E107+E109+E113</f>
        <v>1317600</v>
      </c>
      <c r="F114" s="355">
        <f t="shared" si="273"/>
        <v>2177100</v>
      </c>
      <c r="G114" s="355">
        <f t="shared" si="273"/>
        <v>2880600</v>
      </c>
      <c r="H114" s="355">
        <f t="shared" si="273"/>
        <v>2505800</v>
      </c>
      <c r="I114" s="355">
        <f t="shared" si="273"/>
        <v>3091200</v>
      </c>
      <c r="J114" s="355">
        <f t="shared" si="273"/>
        <v>2115000</v>
      </c>
      <c r="K114" s="355">
        <f t="shared" si="273"/>
        <v>2115000</v>
      </c>
      <c r="L114" s="355">
        <f t="shared" si="273"/>
        <v>2115000</v>
      </c>
      <c r="M114" s="355">
        <f t="shared" si="273"/>
        <v>348500</v>
      </c>
      <c r="N114" s="355">
        <f t="shared" si="273"/>
        <v>4210200</v>
      </c>
      <c r="O114" s="355">
        <f t="shared" si="273"/>
        <v>485700</v>
      </c>
      <c r="P114" s="355">
        <f t="shared" si="273"/>
        <v>3031400</v>
      </c>
      <c r="Q114" s="355">
        <f t="shared" si="273"/>
        <v>963400</v>
      </c>
      <c r="R114" s="355">
        <f t="shared" si="273"/>
        <v>2493900</v>
      </c>
      <c r="S114" s="355">
        <f t="shared" si="273"/>
        <v>1520600</v>
      </c>
      <c r="T114" s="355">
        <f t="shared" si="273"/>
        <v>1865700</v>
      </c>
      <c r="U114" s="355">
        <f t="shared" si="273"/>
        <v>7268488</v>
      </c>
      <c r="V114" s="355">
        <f t="shared" si="273"/>
        <v>7268488</v>
      </c>
      <c r="W114" s="63"/>
    </row>
    <row r="115" spans="2:23" s="46" customFormat="1" ht="14.4" outlineLevel="1" thickBot="1">
      <c r="B115" s="4">
        <v>273211</v>
      </c>
      <c r="C115" s="4" t="s">
        <v>23</v>
      </c>
      <c r="D115" s="357"/>
      <c r="E115" s="55"/>
      <c r="F115" s="55"/>
      <c r="G115" s="55"/>
      <c r="H115" s="55"/>
      <c r="I115" s="55"/>
      <c r="J115" s="55"/>
      <c r="K115" s="55"/>
      <c r="L115" s="55"/>
      <c r="M115" s="55"/>
      <c r="N115" s="55"/>
      <c r="O115" s="55"/>
      <c r="P115" s="55"/>
      <c r="Q115" s="55"/>
      <c r="R115" s="55"/>
      <c r="S115" s="55"/>
      <c r="T115" s="55"/>
      <c r="U115" s="55"/>
      <c r="V115" s="55"/>
      <c r="W115" s="63"/>
    </row>
    <row r="116" spans="2:23" s="46" customFormat="1" ht="14.4" outlineLevel="1" thickBot="1">
      <c r="B116" s="4">
        <v>273311</v>
      </c>
      <c r="C116" s="4" t="s">
        <v>24</v>
      </c>
      <c r="D116" s="357"/>
      <c r="E116" s="55"/>
      <c r="F116" s="55"/>
      <c r="G116" s="55"/>
      <c r="H116" s="55"/>
      <c r="I116" s="55"/>
      <c r="J116" s="55"/>
      <c r="K116" s="55"/>
      <c r="L116" s="55"/>
      <c r="M116" s="55"/>
      <c r="N116" s="55"/>
      <c r="O116" s="55"/>
      <c r="P116" s="55"/>
      <c r="Q116" s="55"/>
      <c r="R116" s="55"/>
      <c r="S116" s="55"/>
      <c r="T116" s="55"/>
      <c r="U116" s="55"/>
      <c r="V116" s="55"/>
      <c r="W116" s="63"/>
    </row>
    <row r="117" spans="2:23" s="46" customFormat="1" ht="14.4" outlineLevel="1" thickBot="1">
      <c r="B117" s="4">
        <v>273411</v>
      </c>
      <c r="C117" s="4" t="s">
        <v>65</v>
      </c>
      <c r="D117" s="357"/>
      <c r="E117" s="55"/>
      <c r="F117" s="55"/>
      <c r="G117" s="55"/>
      <c r="H117" s="55"/>
      <c r="I117" s="55"/>
      <c r="J117" s="55"/>
      <c r="K117" s="55"/>
      <c r="L117" s="55"/>
      <c r="M117" s="55"/>
      <c r="N117" s="55"/>
      <c r="O117" s="55"/>
      <c r="P117" s="55"/>
      <c r="Q117" s="55"/>
      <c r="R117" s="55"/>
      <c r="S117" s="55"/>
      <c r="T117" s="55"/>
      <c r="U117" s="55"/>
      <c r="V117" s="55"/>
      <c r="W117" s="63"/>
    </row>
    <row r="118" spans="2:23" s="46" customFormat="1" ht="14.4" outlineLevel="1" thickBot="1">
      <c r="B118" s="4">
        <v>274321</v>
      </c>
      <c r="C118" s="4" t="s">
        <v>25</v>
      </c>
      <c r="D118" s="357"/>
      <c r="E118" s="55"/>
      <c r="F118" s="55"/>
      <c r="G118" s="55"/>
      <c r="H118" s="55"/>
      <c r="I118" s="55"/>
      <c r="J118" s="55"/>
      <c r="K118" s="55"/>
      <c r="L118" s="55"/>
      <c r="M118" s="55"/>
      <c r="N118" s="55"/>
      <c r="O118" s="55"/>
      <c r="P118" s="55"/>
      <c r="Q118" s="55"/>
      <c r="R118" s="55"/>
      <c r="S118" s="55"/>
      <c r="T118" s="55"/>
      <c r="U118" s="55"/>
      <c r="V118" s="55"/>
      <c r="W118" s="63"/>
    </row>
    <row r="119" spans="2:23" s="46" customFormat="1" ht="14.4" outlineLevel="1" thickBot="1">
      <c r="B119" s="4">
        <v>274331</v>
      </c>
      <c r="C119" s="4" t="s">
        <v>26</v>
      </c>
      <c r="D119" s="357"/>
      <c r="E119" s="55"/>
      <c r="F119" s="55"/>
      <c r="G119" s="55"/>
      <c r="H119" s="55"/>
      <c r="I119" s="55"/>
      <c r="J119" s="55"/>
      <c r="K119" s="55"/>
      <c r="L119" s="55"/>
      <c r="M119" s="55"/>
      <c r="N119" s="55"/>
      <c r="O119" s="55"/>
      <c r="P119" s="55"/>
      <c r="Q119" s="55"/>
      <c r="R119" s="55"/>
      <c r="S119" s="55"/>
      <c r="T119" s="55"/>
      <c r="U119" s="55"/>
      <c r="V119" s="55"/>
      <c r="W119" s="63"/>
    </row>
    <row r="120" spans="2:23" s="46" customFormat="1" ht="14.4" outlineLevel="1" thickBot="1">
      <c r="B120" s="4">
        <v>274341</v>
      </c>
      <c r="C120" s="4" t="s">
        <v>66</v>
      </c>
      <c r="D120" s="357"/>
      <c r="E120" s="55"/>
      <c r="F120" s="55"/>
      <c r="G120" s="55"/>
      <c r="H120" s="55"/>
      <c r="I120" s="55"/>
      <c r="J120" s="55"/>
      <c r="K120" s="55"/>
      <c r="L120" s="55"/>
      <c r="M120" s="55"/>
      <c r="N120" s="55"/>
      <c r="O120" s="55"/>
      <c r="P120" s="55"/>
      <c r="Q120" s="55"/>
      <c r="R120" s="55"/>
      <c r="S120" s="55"/>
      <c r="T120" s="55"/>
      <c r="U120" s="55"/>
      <c r="V120" s="55"/>
      <c r="W120" s="63"/>
    </row>
    <row r="121" spans="2:23" s="46" customFormat="1" ht="14.4" outlineLevel="1" thickBot="1">
      <c r="B121" s="4">
        <v>275211</v>
      </c>
      <c r="C121" s="4" t="s">
        <v>72</v>
      </c>
      <c r="D121" s="357"/>
      <c r="E121" s="55"/>
      <c r="F121" s="55"/>
      <c r="G121" s="55"/>
      <c r="H121" s="55"/>
      <c r="I121" s="55"/>
      <c r="J121" s="55"/>
      <c r="K121" s="55"/>
      <c r="L121" s="55"/>
      <c r="M121" s="55"/>
      <c r="N121" s="55"/>
      <c r="O121" s="55"/>
      <c r="P121" s="55"/>
      <c r="Q121" s="55"/>
      <c r="R121" s="55"/>
      <c r="S121" s="55"/>
      <c r="T121" s="55"/>
      <c r="U121" s="55"/>
      <c r="V121" s="55"/>
      <c r="W121" s="63"/>
    </row>
    <row r="122" spans="2:23" s="46" customFormat="1" ht="14.4" outlineLevel="1" thickBot="1">
      <c r="B122" s="4">
        <v>275421</v>
      </c>
      <c r="C122" s="4" t="s">
        <v>73</v>
      </c>
      <c r="D122" s="357"/>
      <c r="E122" s="55"/>
      <c r="F122" s="55"/>
      <c r="G122" s="55"/>
      <c r="H122" s="55"/>
      <c r="I122" s="55"/>
      <c r="J122" s="55"/>
      <c r="K122" s="55"/>
      <c r="L122" s="55"/>
      <c r="M122" s="55"/>
      <c r="N122" s="55"/>
      <c r="O122" s="55"/>
      <c r="P122" s="55"/>
      <c r="Q122" s="55"/>
      <c r="R122" s="55"/>
      <c r="S122" s="55"/>
      <c r="T122" s="55"/>
      <c r="U122" s="55"/>
      <c r="V122" s="55"/>
      <c r="W122" s="63"/>
    </row>
    <row r="123" spans="2:23" s="46" customFormat="1" ht="15" outlineLevel="1" thickBot="1">
      <c r="B123" s="128"/>
      <c r="C123" s="159" t="s">
        <v>27</v>
      </c>
      <c r="D123" s="355">
        <f>SUM(D115:D122)</f>
        <v>0</v>
      </c>
      <c r="E123" s="355">
        <f t="shared" ref="E123:V123" si="274">SUM(E115:E122)</f>
        <v>0</v>
      </c>
      <c r="F123" s="355">
        <f t="shared" si="274"/>
        <v>0</v>
      </c>
      <c r="G123" s="355">
        <f t="shared" si="274"/>
        <v>0</v>
      </c>
      <c r="H123" s="355">
        <f t="shared" si="274"/>
        <v>0</v>
      </c>
      <c r="I123" s="355">
        <f t="shared" si="274"/>
        <v>0</v>
      </c>
      <c r="J123" s="355">
        <f t="shared" si="274"/>
        <v>0</v>
      </c>
      <c r="K123" s="355">
        <f t="shared" si="274"/>
        <v>0</v>
      </c>
      <c r="L123" s="355">
        <f t="shared" si="274"/>
        <v>0</v>
      </c>
      <c r="M123" s="355">
        <f t="shared" si="274"/>
        <v>0</v>
      </c>
      <c r="N123" s="355">
        <f t="shared" si="274"/>
        <v>0</v>
      </c>
      <c r="O123" s="355">
        <f t="shared" si="274"/>
        <v>0</v>
      </c>
      <c r="P123" s="355">
        <f t="shared" si="274"/>
        <v>0</v>
      </c>
      <c r="Q123" s="355">
        <f t="shared" si="274"/>
        <v>0</v>
      </c>
      <c r="R123" s="355">
        <f t="shared" si="274"/>
        <v>0</v>
      </c>
      <c r="S123" s="355">
        <f t="shared" si="274"/>
        <v>0</v>
      </c>
      <c r="T123" s="355">
        <f t="shared" si="274"/>
        <v>0</v>
      </c>
      <c r="U123" s="355">
        <f t="shared" si="274"/>
        <v>0</v>
      </c>
      <c r="V123" s="355">
        <f t="shared" si="274"/>
        <v>0</v>
      </c>
      <c r="W123" s="63"/>
    </row>
    <row r="124" spans="2:23" s="46" customFormat="1" ht="14.4" outlineLevel="1" thickBot="1">
      <c r="B124" s="4">
        <v>278511</v>
      </c>
      <c r="C124" s="4" t="s">
        <v>60</v>
      </c>
      <c r="D124" s="357"/>
      <c r="E124" s="55"/>
      <c r="F124" s="55"/>
      <c r="G124" s="55"/>
      <c r="H124" s="55"/>
      <c r="I124" s="55"/>
      <c r="J124" s="55"/>
      <c r="K124" s="55"/>
      <c r="L124" s="55"/>
      <c r="M124" s="55"/>
      <c r="N124" s="55"/>
      <c r="O124" s="55"/>
      <c r="P124" s="55"/>
      <c r="Q124" s="55"/>
      <c r="R124" s="55"/>
      <c r="S124" s="55"/>
      <c r="T124" s="55"/>
      <c r="U124" s="55"/>
      <c r="V124" s="55"/>
      <c r="W124" s="64">
        <f t="shared" ref="W124:W138" si="275">SUM(D124:V124)</f>
        <v>0</v>
      </c>
    </row>
    <row r="125" spans="2:23" s="46" customFormat="1" ht="15" outlineLevel="1" thickBot="1">
      <c r="B125" s="128"/>
      <c r="C125" s="159" t="s">
        <v>29</v>
      </c>
      <c r="D125" s="355">
        <f>SUM(D124)</f>
        <v>0</v>
      </c>
      <c r="E125" s="355">
        <f t="shared" ref="E125:V125" si="276">SUM(E124)</f>
        <v>0</v>
      </c>
      <c r="F125" s="355">
        <f t="shared" si="276"/>
        <v>0</v>
      </c>
      <c r="G125" s="355">
        <f t="shared" si="276"/>
        <v>0</v>
      </c>
      <c r="H125" s="355">
        <f t="shared" si="276"/>
        <v>0</v>
      </c>
      <c r="I125" s="355">
        <f t="shared" si="276"/>
        <v>0</v>
      </c>
      <c r="J125" s="355">
        <f t="shared" si="276"/>
        <v>0</v>
      </c>
      <c r="K125" s="355">
        <f t="shared" si="276"/>
        <v>0</v>
      </c>
      <c r="L125" s="355">
        <f t="shared" si="276"/>
        <v>0</v>
      </c>
      <c r="M125" s="355">
        <f t="shared" si="276"/>
        <v>0</v>
      </c>
      <c r="N125" s="355">
        <f t="shared" si="276"/>
        <v>0</v>
      </c>
      <c r="O125" s="355">
        <f t="shared" si="276"/>
        <v>0</v>
      </c>
      <c r="P125" s="355">
        <f t="shared" si="276"/>
        <v>0</v>
      </c>
      <c r="Q125" s="355">
        <f t="shared" si="276"/>
        <v>0</v>
      </c>
      <c r="R125" s="355">
        <f t="shared" si="276"/>
        <v>0</v>
      </c>
      <c r="S125" s="355">
        <f t="shared" si="276"/>
        <v>0</v>
      </c>
      <c r="T125" s="355">
        <f t="shared" si="276"/>
        <v>0</v>
      </c>
      <c r="U125" s="355">
        <f t="shared" si="276"/>
        <v>0</v>
      </c>
      <c r="V125" s="355">
        <f t="shared" si="276"/>
        <v>0</v>
      </c>
      <c r="W125" s="63">
        <f t="shared" si="275"/>
        <v>0</v>
      </c>
    </row>
    <row r="126" spans="2:23" s="46" customFormat="1" ht="15" outlineLevel="1" thickBot="1">
      <c r="B126" s="128"/>
      <c r="C126" s="360" t="s">
        <v>30</v>
      </c>
      <c r="D126" s="359">
        <f>D125+D123+D114</f>
        <v>1852550</v>
      </c>
      <c r="E126" s="359">
        <f t="shared" ref="E126:V126" si="277">E125+E123+E114</f>
        <v>1317600</v>
      </c>
      <c r="F126" s="359">
        <f t="shared" si="277"/>
        <v>2177100</v>
      </c>
      <c r="G126" s="359">
        <f t="shared" si="277"/>
        <v>2880600</v>
      </c>
      <c r="H126" s="359">
        <f t="shared" si="277"/>
        <v>2505800</v>
      </c>
      <c r="I126" s="359">
        <f t="shared" si="277"/>
        <v>3091200</v>
      </c>
      <c r="J126" s="359">
        <f t="shared" si="277"/>
        <v>2115000</v>
      </c>
      <c r="K126" s="359">
        <f t="shared" si="277"/>
        <v>2115000</v>
      </c>
      <c r="L126" s="359">
        <f t="shared" si="277"/>
        <v>2115000</v>
      </c>
      <c r="M126" s="359">
        <f t="shared" si="277"/>
        <v>348500</v>
      </c>
      <c r="N126" s="359">
        <f t="shared" si="277"/>
        <v>4210200</v>
      </c>
      <c r="O126" s="359">
        <f t="shared" si="277"/>
        <v>485700</v>
      </c>
      <c r="P126" s="359">
        <f t="shared" si="277"/>
        <v>3031400</v>
      </c>
      <c r="Q126" s="359">
        <f t="shared" si="277"/>
        <v>963400</v>
      </c>
      <c r="R126" s="359">
        <f t="shared" si="277"/>
        <v>2493900</v>
      </c>
      <c r="S126" s="359">
        <f t="shared" si="277"/>
        <v>1520600</v>
      </c>
      <c r="T126" s="359">
        <f t="shared" si="277"/>
        <v>1865700</v>
      </c>
      <c r="U126" s="359">
        <f t="shared" si="277"/>
        <v>7268488</v>
      </c>
      <c r="V126" s="359">
        <f t="shared" si="277"/>
        <v>7268488</v>
      </c>
      <c r="W126" s="64">
        <f t="shared" si="275"/>
        <v>49626226</v>
      </c>
    </row>
    <row r="127" spans="2:23" s="46" customFormat="1" ht="14.4" outlineLevel="1" thickBot="1">
      <c r="B127" s="4">
        <v>351211101</v>
      </c>
      <c r="C127" s="4" t="s">
        <v>34</v>
      </c>
      <c r="D127" s="357"/>
      <c r="E127" s="55"/>
      <c r="F127" s="55"/>
      <c r="G127" s="55"/>
      <c r="H127" s="55"/>
      <c r="I127" s="55"/>
      <c r="J127" s="55"/>
      <c r="K127" s="55"/>
      <c r="L127" s="55"/>
      <c r="M127" s="55"/>
      <c r="N127" s="55"/>
      <c r="O127" s="55"/>
      <c r="P127" s="55"/>
      <c r="Q127" s="55"/>
      <c r="R127" s="55"/>
      <c r="S127" s="55"/>
      <c r="T127" s="55"/>
      <c r="U127" s="55"/>
      <c r="V127" s="55"/>
      <c r="W127" s="64">
        <f t="shared" si="275"/>
        <v>0</v>
      </c>
    </row>
    <row r="128" spans="2:23" s="46" customFormat="1" ht="15" outlineLevel="1" thickBot="1">
      <c r="B128" s="128"/>
      <c r="C128" s="3" t="s">
        <v>35</v>
      </c>
      <c r="D128" s="353">
        <f>D127</f>
        <v>0</v>
      </c>
      <c r="E128" s="353">
        <f t="shared" ref="E128:V129" si="278">E127</f>
        <v>0</v>
      </c>
      <c r="F128" s="353">
        <f t="shared" si="278"/>
        <v>0</v>
      </c>
      <c r="G128" s="353">
        <f t="shared" si="278"/>
        <v>0</v>
      </c>
      <c r="H128" s="353">
        <f t="shared" si="278"/>
        <v>0</v>
      </c>
      <c r="I128" s="353">
        <f t="shared" si="278"/>
        <v>0</v>
      </c>
      <c r="J128" s="353">
        <f t="shared" si="278"/>
        <v>0</v>
      </c>
      <c r="K128" s="353">
        <f t="shared" si="278"/>
        <v>0</v>
      </c>
      <c r="L128" s="353">
        <f t="shared" si="278"/>
        <v>0</v>
      </c>
      <c r="M128" s="353">
        <f t="shared" si="278"/>
        <v>0</v>
      </c>
      <c r="N128" s="353">
        <f t="shared" si="278"/>
        <v>0</v>
      </c>
      <c r="O128" s="353">
        <f t="shared" si="278"/>
        <v>0</v>
      </c>
      <c r="P128" s="353">
        <f t="shared" si="278"/>
        <v>0</v>
      </c>
      <c r="Q128" s="353">
        <f t="shared" si="278"/>
        <v>0</v>
      </c>
      <c r="R128" s="353">
        <f t="shared" si="278"/>
        <v>0</v>
      </c>
      <c r="S128" s="353">
        <f t="shared" si="278"/>
        <v>0</v>
      </c>
      <c r="T128" s="353">
        <f t="shared" si="278"/>
        <v>0</v>
      </c>
      <c r="U128" s="353">
        <f t="shared" si="278"/>
        <v>0</v>
      </c>
      <c r="V128" s="353">
        <f t="shared" si="278"/>
        <v>0</v>
      </c>
      <c r="W128" s="63">
        <f t="shared" si="275"/>
        <v>0</v>
      </c>
    </row>
    <row r="129" spans="2:23" s="46" customFormat="1" ht="15" outlineLevel="1" thickBot="1">
      <c r="B129" s="128"/>
      <c r="C129" s="3" t="s">
        <v>36</v>
      </c>
      <c r="D129" s="355">
        <f>D128</f>
        <v>0</v>
      </c>
      <c r="E129" s="355">
        <f t="shared" si="278"/>
        <v>0</v>
      </c>
      <c r="F129" s="355">
        <f t="shared" si="278"/>
        <v>0</v>
      </c>
      <c r="G129" s="355">
        <f t="shared" si="278"/>
        <v>0</v>
      </c>
      <c r="H129" s="355">
        <f t="shared" si="278"/>
        <v>0</v>
      </c>
      <c r="I129" s="355">
        <f t="shared" si="278"/>
        <v>0</v>
      </c>
      <c r="J129" s="355">
        <f t="shared" si="278"/>
        <v>0</v>
      </c>
      <c r="K129" s="355">
        <f t="shared" si="278"/>
        <v>0</v>
      </c>
      <c r="L129" s="355">
        <f t="shared" si="278"/>
        <v>0</v>
      </c>
      <c r="M129" s="355">
        <f t="shared" si="278"/>
        <v>0</v>
      </c>
      <c r="N129" s="355">
        <f t="shared" si="278"/>
        <v>0</v>
      </c>
      <c r="O129" s="355">
        <f t="shared" si="278"/>
        <v>0</v>
      </c>
      <c r="P129" s="355">
        <f t="shared" si="278"/>
        <v>0</v>
      </c>
      <c r="Q129" s="355">
        <f t="shared" si="278"/>
        <v>0</v>
      </c>
      <c r="R129" s="355">
        <f t="shared" si="278"/>
        <v>0</v>
      </c>
      <c r="S129" s="355">
        <f t="shared" si="278"/>
        <v>0</v>
      </c>
      <c r="T129" s="355">
        <f t="shared" si="278"/>
        <v>0</v>
      </c>
      <c r="U129" s="355">
        <f t="shared" si="278"/>
        <v>0</v>
      </c>
      <c r="V129" s="355">
        <f t="shared" si="278"/>
        <v>0</v>
      </c>
      <c r="W129" s="64">
        <f t="shared" si="275"/>
        <v>0</v>
      </c>
    </row>
    <row r="130" spans="2:23" s="46" customFormat="1" ht="15" outlineLevel="1" thickBot="1">
      <c r="B130" s="128"/>
      <c r="C130" s="3" t="s">
        <v>37</v>
      </c>
      <c r="D130" s="357"/>
      <c r="E130" s="55"/>
      <c r="F130" s="55"/>
      <c r="G130" s="55"/>
      <c r="H130" s="55"/>
      <c r="I130" s="55"/>
      <c r="J130" s="55"/>
      <c r="K130" s="55"/>
      <c r="L130" s="55"/>
      <c r="M130" s="55"/>
      <c r="N130" s="55"/>
      <c r="O130" s="55"/>
      <c r="P130" s="55"/>
      <c r="Q130" s="55"/>
      <c r="R130" s="55"/>
      <c r="S130" s="55"/>
      <c r="T130" s="55"/>
      <c r="U130" s="55"/>
      <c r="V130" s="55"/>
      <c r="W130" s="63">
        <f t="shared" si="275"/>
        <v>0</v>
      </c>
    </row>
    <row r="131" spans="2:23" s="46" customFormat="1" ht="15" outlineLevel="1" thickBot="1">
      <c r="B131" s="128"/>
      <c r="C131" s="3" t="s">
        <v>38</v>
      </c>
      <c r="D131" s="354">
        <f>SUM(D130)</f>
        <v>0</v>
      </c>
      <c r="E131" s="354">
        <f t="shared" ref="E131:V131" si="279">SUM(E130)</f>
        <v>0</v>
      </c>
      <c r="F131" s="354">
        <f t="shared" si="279"/>
        <v>0</v>
      </c>
      <c r="G131" s="354">
        <f t="shared" si="279"/>
        <v>0</v>
      </c>
      <c r="H131" s="354">
        <f t="shared" si="279"/>
        <v>0</v>
      </c>
      <c r="I131" s="354">
        <f t="shared" si="279"/>
        <v>0</v>
      </c>
      <c r="J131" s="354">
        <f t="shared" si="279"/>
        <v>0</v>
      </c>
      <c r="K131" s="354">
        <f t="shared" si="279"/>
        <v>0</v>
      </c>
      <c r="L131" s="354">
        <f t="shared" si="279"/>
        <v>0</v>
      </c>
      <c r="M131" s="354">
        <f t="shared" si="279"/>
        <v>0</v>
      </c>
      <c r="N131" s="354">
        <f t="shared" si="279"/>
        <v>0</v>
      </c>
      <c r="O131" s="354">
        <f t="shared" si="279"/>
        <v>0</v>
      </c>
      <c r="P131" s="354">
        <f t="shared" si="279"/>
        <v>0</v>
      </c>
      <c r="Q131" s="354">
        <f t="shared" si="279"/>
        <v>0</v>
      </c>
      <c r="R131" s="354">
        <f t="shared" si="279"/>
        <v>0</v>
      </c>
      <c r="S131" s="354">
        <f t="shared" si="279"/>
        <v>0</v>
      </c>
      <c r="T131" s="354">
        <f t="shared" si="279"/>
        <v>0</v>
      </c>
      <c r="U131" s="354">
        <f t="shared" si="279"/>
        <v>0</v>
      </c>
      <c r="V131" s="354">
        <f t="shared" si="279"/>
        <v>0</v>
      </c>
      <c r="W131" s="64">
        <f t="shared" si="275"/>
        <v>0</v>
      </c>
    </row>
    <row r="132" spans="2:23" s="46" customFormat="1" ht="15" outlineLevel="1" thickBot="1">
      <c r="B132" s="128"/>
      <c r="C132" s="3" t="s">
        <v>39</v>
      </c>
      <c r="D132" s="270">
        <f>D131</f>
        <v>0</v>
      </c>
      <c r="E132" s="270">
        <f t="shared" ref="E132:V132" si="280">E131</f>
        <v>0</v>
      </c>
      <c r="F132" s="270">
        <f t="shared" si="280"/>
        <v>0</v>
      </c>
      <c r="G132" s="270">
        <f t="shared" si="280"/>
        <v>0</v>
      </c>
      <c r="H132" s="270">
        <f t="shared" si="280"/>
        <v>0</v>
      </c>
      <c r="I132" s="270">
        <f t="shared" si="280"/>
        <v>0</v>
      </c>
      <c r="J132" s="270">
        <f t="shared" si="280"/>
        <v>0</v>
      </c>
      <c r="K132" s="270">
        <f t="shared" si="280"/>
        <v>0</v>
      </c>
      <c r="L132" s="270">
        <f t="shared" si="280"/>
        <v>0</v>
      </c>
      <c r="M132" s="270">
        <f t="shared" si="280"/>
        <v>0</v>
      </c>
      <c r="N132" s="270">
        <f t="shared" si="280"/>
        <v>0</v>
      </c>
      <c r="O132" s="270">
        <f t="shared" si="280"/>
        <v>0</v>
      </c>
      <c r="P132" s="270">
        <f t="shared" si="280"/>
        <v>0</v>
      </c>
      <c r="Q132" s="270">
        <f t="shared" si="280"/>
        <v>0</v>
      </c>
      <c r="R132" s="270">
        <f t="shared" si="280"/>
        <v>0</v>
      </c>
      <c r="S132" s="270">
        <f t="shared" si="280"/>
        <v>0</v>
      </c>
      <c r="T132" s="270">
        <f t="shared" si="280"/>
        <v>0</v>
      </c>
      <c r="U132" s="270">
        <f t="shared" si="280"/>
        <v>0</v>
      </c>
      <c r="V132" s="270">
        <f t="shared" si="280"/>
        <v>0</v>
      </c>
      <c r="W132" s="63">
        <f t="shared" si="275"/>
        <v>0</v>
      </c>
    </row>
    <row r="133" spans="2:23" s="46" customFormat="1" ht="15" outlineLevel="1" thickBot="1">
      <c r="B133" s="128"/>
      <c r="C133" s="3" t="s">
        <v>40</v>
      </c>
      <c r="D133" s="357"/>
      <c r="E133" s="55"/>
      <c r="F133" s="55"/>
      <c r="G133" s="55"/>
      <c r="H133" s="55"/>
      <c r="I133" s="55"/>
      <c r="J133" s="55"/>
      <c r="K133" s="55"/>
      <c r="L133" s="55"/>
      <c r="M133" s="55"/>
      <c r="N133" s="55"/>
      <c r="O133" s="55"/>
      <c r="P133" s="55"/>
      <c r="Q133" s="55"/>
      <c r="R133" s="55"/>
      <c r="S133" s="55"/>
      <c r="T133" s="55"/>
      <c r="U133" s="55"/>
      <c r="V133" s="55"/>
      <c r="W133" s="64">
        <f t="shared" si="275"/>
        <v>0</v>
      </c>
    </row>
    <row r="134" spans="2:23" s="46" customFormat="1" ht="15" thickBot="1">
      <c r="B134" s="128"/>
      <c r="C134" s="3" t="s">
        <v>41</v>
      </c>
      <c r="D134" s="354">
        <f>SUM(D133)</f>
        <v>0</v>
      </c>
      <c r="E134" s="354">
        <f t="shared" ref="E134:V134" si="281">SUM(E133)</f>
        <v>0</v>
      </c>
      <c r="F134" s="354">
        <f t="shared" si="281"/>
        <v>0</v>
      </c>
      <c r="G134" s="354">
        <f t="shared" si="281"/>
        <v>0</v>
      </c>
      <c r="H134" s="354">
        <f t="shared" si="281"/>
        <v>0</v>
      </c>
      <c r="I134" s="354">
        <f t="shared" si="281"/>
        <v>0</v>
      </c>
      <c r="J134" s="354">
        <f t="shared" si="281"/>
        <v>0</v>
      </c>
      <c r="K134" s="354">
        <f t="shared" si="281"/>
        <v>0</v>
      </c>
      <c r="L134" s="354">
        <f t="shared" si="281"/>
        <v>0</v>
      </c>
      <c r="M134" s="354">
        <f t="shared" si="281"/>
        <v>0</v>
      </c>
      <c r="N134" s="354">
        <f t="shared" si="281"/>
        <v>0</v>
      </c>
      <c r="O134" s="354">
        <f t="shared" si="281"/>
        <v>0</v>
      </c>
      <c r="P134" s="354">
        <f t="shared" si="281"/>
        <v>0</v>
      </c>
      <c r="Q134" s="354">
        <f t="shared" si="281"/>
        <v>0</v>
      </c>
      <c r="R134" s="354">
        <f t="shared" si="281"/>
        <v>0</v>
      </c>
      <c r="S134" s="354">
        <f t="shared" si="281"/>
        <v>0</v>
      </c>
      <c r="T134" s="354">
        <f t="shared" si="281"/>
        <v>0</v>
      </c>
      <c r="U134" s="354">
        <f t="shared" si="281"/>
        <v>0</v>
      </c>
      <c r="V134" s="354">
        <f t="shared" si="281"/>
        <v>0</v>
      </c>
      <c r="W134" s="61">
        <f t="shared" si="275"/>
        <v>0</v>
      </c>
    </row>
    <row r="135" spans="2:23" s="46" customFormat="1" ht="15" outlineLevel="1" thickBot="1">
      <c r="B135" s="128"/>
      <c r="C135" s="159" t="s">
        <v>42</v>
      </c>
      <c r="D135" s="358">
        <f>D134+D132+D129</f>
        <v>0</v>
      </c>
      <c r="E135" s="358">
        <f t="shared" ref="E135:V135" si="282">E134+E132+E129</f>
        <v>0</v>
      </c>
      <c r="F135" s="358">
        <f t="shared" si="282"/>
        <v>0</v>
      </c>
      <c r="G135" s="358">
        <f t="shared" si="282"/>
        <v>0</v>
      </c>
      <c r="H135" s="358">
        <f t="shared" si="282"/>
        <v>0</v>
      </c>
      <c r="I135" s="358">
        <f t="shared" si="282"/>
        <v>0</v>
      </c>
      <c r="J135" s="358">
        <f t="shared" si="282"/>
        <v>0</v>
      </c>
      <c r="K135" s="358">
        <f t="shared" si="282"/>
        <v>0</v>
      </c>
      <c r="L135" s="358">
        <f t="shared" si="282"/>
        <v>0</v>
      </c>
      <c r="M135" s="358">
        <f t="shared" si="282"/>
        <v>0</v>
      </c>
      <c r="N135" s="358">
        <f t="shared" si="282"/>
        <v>0</v>
      </c>
      <c r="O135" s="358">
        <f t="shared" si="282"/>
        <v>0</v>
      </c>
      <c r="P135" s="358">
        <f t="shared" si="282"/>
        <v>0</v>
      </c>
      <c r="Q135" s="358">
        <f t="shared" si="282"/>
        <v>0</v>
      </c>
      <c r="R135" s="358">
        <f t="shared" si="282"/>
        <v>0</v>
      </c>
      <c r="S135" s="358">
        <f t="shared" si="282"/>
        <v>0</v>
      </c>
      <c r="T135" s="358">
        <f t="shared" si="282"/>
        <v>0</v>
      </c>
      <c r="U135" s="358">
        <f t="shared" si="282"/>
        <v>0</v>
      </c>
      <c r="V135" s="358">
        <f t="shared" si="282"/>
        <v>0</v>
      </c>
      <c r="W135" s="361">
        <f t="shared" si="275"/>
        <v>0</v>
      </c>
    </row>
    <row r="136" spans="2:23" s="46" customFormat="1" ht="14.4" outlineLevel="1" thickBot="1">
      <c r="B136" s="4">
        <v>411211</v>
      </c>
      <c r="C136" s="4" t="s">
        <v>44</v>
      </c>
      <c r="D136" s="357"/>
      <c r="E136" s="55"/>
      <c r="F136" s="55"/>
      <c r="G136" s="55"/>
      <c r="H136" s="55"/>
      <c r="I136" s="55"/>
      <c r="J136" s="55"/>
      <c r="K136" s="55"/>
      <c r="L136" s="55"/>
      <c r="M136" s="55"/>
      <c r="N136" s="55"/>
      <c r="O136" s="55"/>
      <c r="P136" s="55"/>
      <c r="Q136" s="55"/>
      <c r="R136" s="55"/>
      <c r="S136" s="55"/>
      <c r="T136" s="55"/>
      <c r="U136" s="55"/>
      <c r="V136" s="55"/>
      <c r="W136" s="64">
        <f t="shared" si="275"/>
        <v>0</v>
      </c>
    </row>
    <row r="137" spans="2:23" s="46" customFormat="1" ht="14.4" outlineLevel="1" thickBot="1">
      <c r="B137" s="4">
        <v>412111</v>
      </c>
      <c r="C137" s="4" t="s">
        <v>61</v>
      </c>
      <c r="D137" s="357"/>
      <c r="E137" s="55"/>
      <c r="F137" s="55"/>
      <c r="G137" s="55"/>
      <c r="H137" s="55"/>
      <c r="I137" s="55"/>
      <c r="J137" s="55"/>
      <c r="K137" s="55"/>
      <c r="L137" s="55"/>
      <c r="M137" s="55"/>
      <c r="N137" s="55"/>
      <c r="O137" s="55"/>
      <c r="P137" s="55"/>
      <c r="Q137" s="55"/>
      <c r="R137" s="55"/>
      <c r="S137" s="55"/>
      <c r="T137" s="55"/>
      <c r="U137" s="55"/>
      <c r="V137" s="55"/>
      <c r="W137" s="63">
        <f t="shared" si="275"/>
        <v>0</v>
      </c>
    </row>
    <row r="138" spans="2:23" s="46" customFormat="1" ht="14.4" outlineLevel="1" thickBot="1">
      <c r="B138" s="4">
        <v>418111</v>
      </c>
      <c r="C138" s="4" t="s">
        <v>62</v>
      </c>
      <c r="D138" s="357"/>
      <c r="E138" s="55"/>
      <c r="F138" s="55"/>
      <c r="G138" s="55"/>
      <c r="H138" s="55"/>
      <c r="I138" s="55"/>
      <c r="J138" s="55"/>
      <c r="K138" s="55"/>
      <c r="L138" s="55"/>
      <c r="M138" s="55"/>
      <c r="N138" s="55"/>
      <c r="O138" s="55"/>
      <c r="P138" s="55"/>
      <c r="Q138" s="55"/>
      <c r="R138" s="55"/>
      <c r="S138" s="55"/>
      <c r="T138" s="55"/>
      <c r="U138" s="55"/>
      <c r="V138" s="55"/>
      <c r="W138" s="64">
        <f t="shared" si="275"/>
        <v>0</v>
      </c>
    </row>
    <row r="139" spans="2:23" s="46" customFormat="1" ht="15" outlineLevel="1" thickBot="1">
      <c r="B139" s="128"/>
      <c r="C139" s="152" t="s">
        <v>46</v>
      </c>
      <c r="D139" s="353">
        <f>SUM(D136:D138)</f>
        <v>0</v>
      </c>
      <c r="E139" s="353">
        <f t="shared" ref="E139:V139" si="283">SUM(E136:E138)</f>
        <v>0</v>
      </c>
      <c r="F139" s="353">
        <f t="shared" si="283"/>
        <v>0</v>
      </c>
      <c r="G139" s="353">
        <f t="shared" si="283"/>
        <v>0</v>
      </c>
      <c r="H139" s="353">
        <f t="shared" si="283"/>
        <v>0</v>
      </c>
      <c r="I139" s="353">
        <f t="shared" si="283"/>
        <v>0</v>
      </c>
      <c r="J139" s="353">
        <f t="shared" si="283"/>
        <v>0</v>
      </c>
      <c r="K139" s="353">
        <f t="shared" si="283"/>
        <v>0</v>
      </c>
      <c r="L139" s="353">
        <f t="shared" si="283"/>
        <v>0</v>
      </c>
      <c r="M139" s="353">
        <f t="shared" si="283"/>
        <v>0</v>
      </c>
      <c r="N139" s="353">
        <f t="shared" si="283"/>
        <v>0</v>
      </c>
      <c r="O139" s="353">
        <f t="shared" si="283"/>
        <v>0</v>
      </c>
      <c r="P139" s="353">
        <f t="shared" si="283"/>
        <v>0</v>
      </c>
      <c r="Q139" s="353">
        <f t="shared" si="283"/>
        <v>0</v>
      </c>
      <c r="R139" s="353">
        <f t="shared" si="283"/>
        <v>0</v>
      </c>
      <c r="S139" s="353">
        <f t="shared" si="283"/>
        <v>0</v>
      </c>
      <c r="T139" s="353">
        <f t="shared" si="283"/>
        <v>0</v>
      </c>
      <c r="U139" s="353">
        <f t="shared" si="283"/>
        <v>0</v>
      </c>
      <c r="V139" s="353">
        <f t="shared" si="283"/>
        <v>0</v>
      </c>
      <c r="W139" s="63"/>
    </row>
    <row r="140" spans="2:23" s="46" customFormat="1" ht="15" outlineLevel="1" thickBot="1">
      <c r="B140" s="128"/>
      <c r="C140" s="360" t="s">
        <v>330</v>
      </c>
      <c r="D140" s="358">
        <f>D139</f>
        <v>0</v>
      </c>
      <c r="E140" s="355">
        <f t="shared" ref="E140:V140" si="284">E139</f>
        <v>0</v>
      </c>
      <c r="F140" s="355">
        <f t="shared" si="284"/>
        <v>0</v>
      </c>
      <c r="G140" s="355">
        <f t="shared" si="284"/>
        <v>0</v>
      </c>
      <c r="H140" s="355">
        <f t="shared" si="284"/>
        <v>0</v>
      </c>
      <c r="I140" s="355">
        <f t="shared" si="284"/>
        <v>0</v>
      </c>
      <c r="J140" s="355">
        <f t="shared" si="284"/>
        <v>0</v>
      </c>
      <c r="K140" s="355">
        <f t="shared" si="284"/>
        <v>0</v>
      </c>
      <c r="L140" s="355">
        <f t="shared" si="284"/>
        <v>0</v>
      </c>
      <c r="M140" s="355">
        <f t="shared" si="284"/>
        <v>0</v>
      </c>
      <c r="N140" s="355">
        <f t="shared" si="284"/>
        <v>0</v>
      </c>
      <c r="O140" s="355">
        <f t="shared" si="284"/>
        <v>0</v>
      </c>
      <c r="P140" s="355">
        <f t="shared" si="284"/>
        <v>0</v>
      </c>
      <c r="Q140" s="355">
        <f t="shared" si="284"/>
        <v>0</v>
      </c>
      <c r="R140" s="355">
        <f t="shared" si="284"/>
        <v>0</v>
      </c>
      <c r="S140" s="355">
        <f t="shared" si="284"/>
        <v>0</v>
      </c>
      <c r="T140" s="355">
        <f t="shared" si="284"/>
        <v>0</v>
      </c>
      <c r="U140" s="355">
        <f t="shared" si="284"/>
        <v>0</v>
      </c>
      <c r="V140" s="355">
        <f t="shared" si="284"/>
        <v>0</v>
      </c>
      <c r="W140" s="362"/>
    </row>
    <row r="141" spans="2:23" s="46" customFormat="1" ht="15" outlineLevel="1" thickBot="1">
      <c r="B141" s="128"/>
      <c r="C141" s="3" t="s">
        <v>47</v>
      </c>
      <c r="D141" s="357"/>
      <c r="E141" s="55"/>
      <c r="F141" s="55"/>
      <c r="G141" s="55"/>
      <c r="H141" s="55"/>
      <c r="I141" s="55"/>
      <c r="J141" s="55"/>
      <c r="K141" s="55"/>
      <c r="L141" s="55"/>
      <c r="M141" s="55"/>
      <c r="N141" s="55"/>
      <c r="O141" s="55"/>
      <c r="P141" s="55"/>
      <c r="Q141" s="55"/>
      <c r="R141" s="55"/>
      <c r="S141" s="55"/>
      <c r="T141" s="55"/>
      <c r="U141" s="55"/>
      <c r="V141" s="55"/>
      <c r="W141" s="63"/>
    </row>
    <row r="142" spans="2:23" s="46" customFormat="1" ht="15" outlineLevel="1" thickBot="1">
      <c r="B142" s="128"/>
      <c r="C142" s="360" t="s">
        <v>48</v>
      </c>
      <c r="D142" s="358">
        <f>D140+D135</f>
        <v>0</v>
      </c>
      <c r="E142" s="358">
        <f t="shared" ref="E142:V142" si="285">E140+E135</f>
        <v>0</v>
      </c>
      <c r="F142" s="358">
        <f t="shared" si="285"/>
        <v>0</v>
      </c>
      <c r="G142" s="358">
        <f t="shared" si="285"/>
        <v>0</v>
      </c>
      <c r="H142" s="358">
        <f t="shared" si="285"/>
        <v>0</v>
      </c>
      <c r="I142" s="358">
        <f t="shared" si="285"/>
        <v>0</v>
      </c>
      <c r="J142" s="358">
        <f t="shared" si="285"/>
        <v>0</v>
      </c>
      <c r="K142" s="358">
        <f t="shared" si="285"/>
        <v>0</v>
      </c>
      <c r="L142" s="358">
        <f t="shared" si="285"/>
        <v>0</v>
      </c>
      <c r="M142" s="358">
        <f t="shared" si="285"/>
        <v>0</v>
      </c>
      <c r="N142" s="358">
        <f t="shared" si="285"/>
        <v>0</v>
      </c>
      <c r="O142" s="358">
        <f t="shared" si="285"/>
        <v>0</v>
      </c>
      <c r="P142" s="358">
        <f t="shared" si="285"/>
        <v>0</v>
      </c>
      <c r="Q142" s="358">
        <f t="shared" si="285"/>
        <v>0</v>
      </c>
      <c r="R142" s="358">
        <f t="shared" si="285"/>
        <v>0</v>
      </c>
      <c r="S142" s="358">
        <f t="shared" si="285"/>
        <v>0</v>
      </c>
      <c r="T142" s="358">
        <f t="shared" si="285"/>
        <v>0</v>
      </c>
      <c r="U142" s="358">
        <f t="shared" si="285"/>
        <v>0</v>
      </c>
      <c r="V142" s="358">
        <f t="shared" si="285"/>
        <v>0</v>
      </c>
      <c r="W142" s="362"/>
    </row>
    <row r="151" spans="2:23" ht="14.4">
      <c r="B151" s="41" t="s">
        <v>202</v>
      </c>
    </row>
    <row r="152" spans="2:23" ht="14.4">
      <c r="B152" s="41" t="s">
        <v>203</v>
      </c>
    </row>
    <row r="153" spans="2:23" ht="15" thickBot="1">
      <c r="B153" s="41" t="s">
        <v>204</v>
      </c>
    </row>
    <row r="154" spans="2:23" s="54" customFormat="1" ht="14.4" thickBot="1">
      <c r="B154" s="47" t="s">
        <v>96</v>
      </c>
      <c r="C154" s="48" t="s">
        <v>97</v>
      </c>
      <c r="D154" s="51" t="s">
        <v>184</v>
      </c>
      <c r="E154" s="52" t="s">
        <v>185</v>
      </c>
      <c r="F154" s="52" t="s">
        <v>186</v>
      </c>
      <c r="G154" s="52" t="s">
        <v>187</v>
      </c>
      <c r="H154" s="52" t="s">
        <v>188</v>
      </c>
      <c r="I154" s="52" t="s">
        <v>189</v>
      </c>
      <c r="J154" s="52" t="s">
        <v>190</v>
      </c>
      <c r="K154" s="52" t="s">
        <v>191</v>
      </c>
      <c r="L154" s="52" t="s">
        <v>272</v>
      </c>
      <c r="M154" s="52" t="s">
        <v>192</v>
      </c>
      <c r="N154" s="52" t="s">
        <v>193</v>
      </c>
      <c r="O154" s="52" t="s">
        <v>194</v>
      </c>
      <c r="P154" s="52" t="s">
        <v>195</v>
      </c>
      <c r="Q154" s="52" t="s">
        <v>196</v>
      </c>
      <c r="R154" s="52" t="s">
        <v>197</v>
      </c>
      <c r="S154" s="52" t="s">
        <v>198</v>
      </c>
      <c r="T154" s="52" t="s">
        <v>199</v>
      </c>
      <c r="U154" s="52" t="s">
        <v>200</v>
      </c>
      <c r="V154" s="53" t="s">
        <v>201</v>
      </c>
      <c r="W154" s="48" t="s">
        <v>205</v>
      </c>
    </row>
    <row r="155" spans="2:23" s="46" customFormat="1" ht="15" outlineLevel="1" thickBot="1">
      <c r="B155" s="2" t="s">
        <v>96</v>
      </c>
      <c r="C155" s="2" t="s">
        <v>4</v>
      </c>
      <c r="D155" s="357" t="str">
        <f>_xlfn.IFNA(VLOOKUP(B155,MPT!$H$69:$J$97,3,FALSE),"")</f>
        <v/>
      </c>
      <c r="E155" s="55" t="str">
        <f>_xlfn.IFNA(VLOOKUP(B155,CHB!$D$71:$J$90,3,FALSE),"")</f>
        <v/>
      </c>
      <c r="F155" s="55" t="str">
        <f>_xlfn.IFNA(VLOOKUP(B155,SNK!$H$70:$J$95,3,FALSE),"")</f>
        <v/>
      </c>
      <c r="G155" s="55" t="str">
        <f>_xlfn.IFNA(VLOOKUP(B155,STR!$H$69:$J$90,3,FALSE),"")</f>
        <v/>
      </c>
      <c r="H155" s="55" t="str">
        <f>_xlfn.IFNA(VLOOKUP(B155,KPC!$H$74:$J$101,3,FALSE),"")</f>
        <v/>
      </c>
      <c r="I155" s="55" t="str">
        <f>_xlfn.IFNA(VLOOKUP(B155,SNL!$H$72:$J$94,3,FALSE),"")</f>
        <v/>
      </c>
      <c r="J155" s="55" t="str">
        <f>_xlfn.IFNA(VLOOKUP(B155,PTR!$H$70:$J$92,3,FALSE),"")</f>
        <v/>
      </c>
      <c r="K155" s="55" t="str">
        <f>_xlfn.IFNA(VLOOKUP(B155,STG!$I$76:$K$97,3,FALSE),"")</f>
        <v/>
      </c>
      <c r="L155" s="55"/>
      <c r="M155" s="55" t="str">
        <f>_xlfn.IFNA(VLOOKUP(B155,BKV!$H$65:$J$89,3,FALSE),"")</f>
        <v/>
      </c>
      <c r="N155" s="55" t="str">
        <f>_xlfn.IFNA(VLOOKUP(B155,BLV!$H$65:$J$85,3,FALSE),"")</f>
        <v/>
      </c>
      <c r="O155" s="55" t="str">
        <f>_xlfn.IFNA(VLOOKUP(B155,'Khr168'!$H$58:$J$79,3,FALSE),"")</f>
        <v/>
      </c>
      <c r="P155" s="55" t="str">
        <f>_xlfn.IFNA(VLOOKUP(B155,ASL!$H$64:$J$88,3,FALSE),"")</f>
        <v/>
      </c>
      <c r="Q155" s="55" t="str">
        <f>_xlfn.IFNA(VLOOKUP(B155,'99cash'!$I$61:$K$80,3,FALSE),"")</f>
        <v/>
      </c>
      <c r="R155" s="55" t="str">
        <f>_xlfn.IFNA(VLOOKUP(B155,KTL!$H$66:$J$89,3,FALSE),"")</f>
        <v/>
      </c>
      <c r="S155" s="55" t="str">
        <f>_xlfn.IFNA(VLOOKUP(B155,SLG!$H$64:$J$79,3,FALSE),"")</f>
        <v/>
      </c>
      <c r="T155" s="55" t="str">
        <f>_xlfn.IFNA(VLOOKUP(B155,SST!$H$66:$J$84,3,FALSE),"")</f>
        <v/>
      </c>
      <c r="U155" s="55" t="str">
        <f>_xlfn.IFNA(VLOOKUP(B155,'ASY168'!$H$58:$J$79,3,FALSE),"")</f>
        <v/>
      </c>
      <c r="V155" s="56" t="str">
        <f>_xlfn.IFNA(VLOOKUP(B155,HO!$H$77:$J$92,3,FALSE),"")</f>
        <v/>
      </c>
      <c r="W155" s="63">
        <f>SUM(D155:V155)</f>
        <v>0</v>
      </c>
    </row>
    <row r="156" spans="2:23" s="46" customFormat="1" ht="15" outlineLevel="1" thickTop="1" thickBot="1">
      <c r="B156" s="4">
        <v>111111102</v>
      </c>
      <c r="C156" s="4" t="s">
        <v>11</v>
      </c>
      <c r="D156" s="357">
        <f>_xlfn.IFNA(VLOOKUP(B156,MPT!$B$11:$F$54,4,FALSE),"")</f>
        <v>1852550</v>
      </c>
      <c r="E156" s="55">
        <f>_xlfn.IFNA(VLOOKUP(B156,CHB!$B$10:$F$58,4,FALSE),"")</f>
        <v>1317600</v>
      </c>
      <c r="F156" s="55">
        <f>_xlfn.IFNA(VLOOKUP(B156,SNK!$B$10:$F$56,4,FALSE),"")</f>
        <v>2177100</v>
      </c>
      <c r="G156" s="55">
        <f>_xlfn.IFNA(VLOOKUP(B156,STR!$B$10:$F$53,4,FALSE),"")</f>
        <v>2880600</v>
      </c>
      <c r="H156" s="55">
        <f>_xlfn.IFNA(VLOOKUP(B156,KPC!$B$10:$F$57,4,FALSE),"")</f>
        <v>2505800</v>
      </c>
      <c r="I156" s="55">
        <f>_xlfn.IFNA(VLOOKUP(B156,SNL!$B$10:$F$56,4,FALSE),"")</f>
        <v>3091200</v>
      </c>
      <c r="J156" s="55">
        <f>_xlfn.IFNA(VLOOKUP(B156,PTR!$B$10:$F$55,4,FALSE),"")</f>
        <v>2115000</v>
      </c>
      <c r="K156" s="55">
        <f>_xlfn.IFNA(VLOOKUP(B156,PTR!$B$10:$F$55,4,FALSE),"")</f>
        <v>2115000</v>
      </c>
      <c r="L156" s="55">
        <f>_xlfn.IFNA(VLOOKUP(B156,PTR!$B$10:$F$55,4,FALSE),"")</f>
        <v>2115000</v>
      </c>
      <c r="M156" s="55">
        <f>_xlfn.IFNA(VLOOKUP(B156,BKV!$B$10:$F$54,4,FALSE),"")</f>
        <v>348500</v>
      </c>
      <c r="N156" s="55">
        <f>_xlfn.IFNA(VLOOKUP(B156,BLV!$B$10:$F$52,4,FALSE),"")</f>
        <v>4210200</v>
      </c>
      <c r="O156" s="55">
        <f>_xlfn.IFNA(VLOOKUP(B156,'Khr168'!$B$10:$F$45,4,FALSE),"")</f>
        <v>485700</v>
      </c>
      <c r="P156" s="55">
        <f>_xlfn.IFNA(VLOOKUP(B156,ASL!$B$10:$F$53,4,FALSE),"")</f>
        <v>3031400</v>
      </c>
      <c r="Q156" s="55">
        <f>_xlfn.IFNA(VLOOKUP(B156,'99cash'!$B$10:$F$48,4,FALSE),"")</f>
        <v>963400</v>
      </c>
      <c r="R156" s="55">
        <f>_xlfn.IFNA(VLOOKUP(B156,KTL!$B$10:$F$54,4,FALSE),"")</f>
        <v>2493900</v>
      </c>
      <c r="S156" s="55">
        <f>_xlfn.IFNA(VLOOKUP(B156,SLG!$B$10:$F$52,4,FALSE),"")</f>
        <v>1520600</v>
      </c>
      <c r="T156" s="55">
        <f>_xlfn.IFNA(VLOOKUP(B156,SST!$B$10:$F$54,4,FALSE),"")</f>
        <v>1865700</v>
      </c>
      <c r="U156" s="55">
        <f>_xlfn.IFNA(VLOOKUP(B156,'ASY168'!$B$10:$F$46,4,FALSE),"")</f>
        <v>7268488</v>
      </c>
      <c r="V156" s="55">
        <f>_xlfn.IFNA(VLOOKUP(B156,'ASY168'!$B$10:$F$46,4,FALSE),"")</f>
        <v>7268488</v>
      </c>
      <c r="W156" s="63"/>
    </row>
    <row r="157" spans="2:23" s="46" customFormat="1" ht="14.4" outlineLevel="1" thickBot="1">
      <c r="B157" s="4">
        <v>113211101</v>
      </c>
      <c r="C157" s="4" t="s">
        <v>13</v>
      </c>
      <c r="D157" s="357"/>
      <c r="E157" s="55"/>
      <c r="F157" s="55"/>
      <c r="G157" s="55"/>
      <c r="H157" s="55"/>
      <c r="I157" s="55"/>
      <c r="J157" s="55"/>
      <c r="K157" s="55"/>
      <c r="L157" s="55"/>
      <c r="M157" s="55"/>
      <c r="N157" s="55"/>
      <c r="O157" s="55"/>
      <c r="P157" s="55"/>
      <c r="Q157" s="55"/>
      <c r="R157" s="55"/>
      <c r="S157" s="55"/>
      <c r="T157" s="55"/>
      <c r="U157" s="55"/>
      <c r="V157" s="55"/>
      <c r="W157" s="63"/>
    </row>
    <row r="158" spans="2:23" s="46" customFormat="1" ht="15" outlineLevel="1" thickBot="1">
      <c r="B158" s="128"/>
      <c r="C158" s="152" t="s">
        <v>14</v>
      </c>
      <c r="D158" s="353">
        <f>SUM(D156:D157)</f>
        <v>1852550</v>
      </c>
      <c r="E158" s="353">
        <f t="shared" ref="E158:V158" si="286">SUM(E156:E157)</f>
        <v>1317600</v>
      </c>
      <c r="F158" s="353">
        <f t="shared" si="286"/>
        <v>2177100</v>
      </c>
      <c r="G158" s="353">
        <f t="shared" si="286"/>
        <v>2880600</v>
      </c>
      <c r="H158" s="353">
        <f t="shared" si="286"/>
        <v>2505800</v>
      </c>
      <c r="I158" s="353">
        <f t="shared" si="286"/>
        <v>3091200</v>
      </c>
      <c r="J158" s="353">
        <f t="shared" si="286"/>
        <v>2115000</v>
      </c>
      <c r="K158" s="353">
        <f t="shared" si="286"/>
        <v>2115000</v>
      </c>
      <c r="L158" s="353">
        <f t="shared" si="286"/>
        <v>2115000</v>
      </c>
      <c r="M158" s="353">
        <f t="shared" si="286"/>
        <v>348500</v>
      </c>
      <c r="N158" s="353">
        <f t="shared" si="286"/>
        <v>4210200</v>
      </c>
      <c r="O158" s="353">
        <f t="shared" si="286"/>
        <v>485700</v>
      </c>
      <c r="P158" s="353">
        <f t="shared" si="286"/>
        <v>3031400</v>
      </c>
      <c r="Q158" s="353">
        <f t="shared" si="286"/>
        <v>963400</v>
      </c>
      <c r="R158" s="353">
        <f t="shared" si="286"/>
        <v>2493900</v>
      </c>
      <c r="S158" s="353">
        <f t="shared" si="286"/>
        <v>1520600</v>
      </c>
      <c r="T158" s="353">
        <f t="shared" si="286"/>
        <v>1865700</v>
      </c>
      <c r="U158" s="353">
        <f t="shared" si="286"/>
        <v>7268488</v>
      </c>
      <c r="V158" s="353">
        <f t="shared" si="286"/>
        <v>7268488</v>
      </c>
      <c r="W158" s="63"/>
    </row>
    <row r="159" spans="2:23" s="46" customFormat="1" ht="24.6" outlineLevel="1" thickBot="1">
      <c r="B159" s="4">
        <v>133111105</v>
      </c>
      <c r="C159" s="4" t="s">
        <v>56</v>
      </c>
      <c r="D159" s="357"/>
      <c r="E159" s="55"/>
      <c r="F159" s="55"/>
      <c r="G159" s="55"/>
      <c r="H159" s="55"/>
      <c r="I159" s="55"/>
      <c r="J159" s="55"/>
      <c r="K159" s="55"/>
      <c r="L159" s="55"/>
      <c r="M159" s="55"/>
      <c r="N159" s="55"/>
      <c r="O159" s="55"/>
      <c r="P159" s="55"/>
      <c r="Q159" s="55"/>
      <c r="R159" s="55"/>
      <c r="S159" s="55"/>
      <c r="T159" s="55"/>
      <c r="U159" s="55"/>
      <c r="V159" s="55"/>
      <c r="W159" s="63"/>
    </row>
    <row r="160" spans="2:23" s="46" customFormat="1" ht="15" outlineLevel="1" thickBot="1">
      <c r="B160" s="128"/>
      <c r="C160" s="152" t="s">
        <v>16</v>
      </c>
      <c r="D160" s="353">
        <f>SUM(D159)</f>
        <v>0</v>
      </c>
      <c r="E160" s="353">
        <f t="shared" ref="E160:V160" si="287">SUM(E159)</f>
        <v>0</v>
      </c>
      <c r="F160" s="353">
        <f t="shared" si="287"/>
        <v>0</v>
      </c>
      <c r="G160" s="353">
        <f t="shared" si="287"/>
        <v>0</v>
      </c>
      <c r="H160" s="353">
        <f t="shared" si="287"/>
        <v>0</v>
      </c>
      <c r="I160" s="353">
        <f t="shared" si="287"/>
        <v>0</v>
      </c>
      <c r="J160" s="353">
        <f t="shared" si="287"/>
        <v>0</v>
      </c>
      <c r="K160" s="353">
        <f t="shared" si="287"/>
        <v>0</v>
      </c>
      <c r="L160" s="353">
        <f t="shared" si="287"/>
        <v>0</v>
      </c>
      <c r="M160" s="353">
        <f t="shared" si="287"/>
        <v>0</v>
      </c>
      <c r="N160" s="353">
        <f t="shared" si="287"/>
        <v>0</v>
      </c>
      <c r="O160" s="353">
        <f t="shared" si="287"/>
        <v>0</v>
      </c>
      <c r="P160" s="353">
        <f t="shared" si="287"/>
        <v>0</v>
      </c>
      <c r="Q160" s="353">
        <f t="shared" si="287"/>
        <v>0</v>
      </c>
      <c r="R160" s="353">
        <f t="shared" si="287"/>
        <v>0</v>
      </c>
      <c r="S160" s="353">
        <f t="shared" si="287"/>
        <v>0</v>
      </c>
      <c r="T160" s="353">
        <f t="shared" si="287"/>
        <v>0</v>
      </c>
      <c r="U160" s="353">
        <f t="shared" si="287"/>
        <v>0</v>
      </c>
      <c r="V160" s="353">
        <f t="shared" si="287"/>
        <v>0</v>
      </c>
      <c r="W160" s="63"/>
    </row>
    <row r="161" spans="2:23" s="46" customFormat="1" ht="24.6" outlineLevel="1" thickBot="1">
      <c r="B161" s="4">
        <v>122711101</v>
      </c>
      <c r="C161" s="4" t="s">
        <v>63</v>
      </c>
      <c r="D161" s="357"/>
      <c r="E161" s="55"/>
      <c r="F161" s="55"/>
      <c r="G161" s="55"/>
      <c r="H161" s="55"/>
      <c r="I161" s="55"/>
      <c r="J161" s="55"/>
      <c r="K161" s="55"/>
      <c r="L161" s="55"/>
      <c r="M161" s="55"/>
      <c r="N161" s="55"/>
      <c r="O161" s="55"/>
      <c r="P161" s="55"/>
      <c r="Q161" s="55"/>
      <c r="R161" s="55"/>
      <c r="S161" s="55"/>
      <c r="T161" s="55"/>
      <c r="U161" s="55"/>
      <c r="V161" s="55"/>
      <c r="W161" s="63"/>
    </row>
    <row r="162" spans="2:23" s="46" customFormat="1" ht="14.4" outlineLevel="1" thickBot="1">
      <c r="B162" s="4">
        <v>123211101</v>
      </c>
      <c r="C162" s="4" t="s">
        <v>18</v>
      </c>
      <c r="D162" s="357"/>
      <c r="E162" s="55"/>
      <c r="F162" s="55"/>
      <c r="G162" s="55"/>
      <c r="H162" s="55"/>
      <c r="I162" s="55"/>
      <c r="J162" s="55"/>
      <c r="K162" s="55"/>
      <c r="L162" s="55"/>
      <c r="M162" s="55"/>
      <c r="N162" s="55"/>
      <c r="O162" s="55"/>
      <c r="P162" s="55"/>
      <c r="Q162" s="55"/>
      <c r="R162" s="55"/>
      <c r="S162" s="55"/>
      <c r="T162" s="55"/>
      <c r="U162" s="55"/>
      <c r="V162" s="55"/>
      <c r="W162" s="63"/>
    </row>
    <row r="163" spans="2:23" s="46" customFormat="1" ht="14.4" outlineLevel="1" thickBot="1">
      <c r="B163" s="4">
        <v>123511101</v>
      </c>
      <c r="C163" s="4" t="s">
        <v>19</v>
      </c>
      <c r="D163" s="357"/>
      <c r="E163" s="55"/>
      <c r="F163" s="55"/>
      <c r="G163" s="55"/>
      <c r="H163" s="55"/>
      <c r="I163" s="55"/>
      <c r="J163" s="55"/>
      <c r="K163" s="55"/>
      <c r="L163" s="55"/>
      <c r="M163" s="55"/>
      <c r="N163" s="55"/>
      <c r="O163" s="55"/>
      <c r="P163" s="55"/>
      <c r="Q163" s="55"/>
      <c r="R163" s="55"/>
      <c r="S163" s="55"/>
      <c r="T163" s="55"/>
      <c r="U163" s="55"/>
      <c r="V163" s="55"/>
      <c r="W163" s="63"/>
    </row>
    <row r="164" spans="2:23" s="46" customFormat="1" ht="15" outlineLevel="1" thickBot="1">
      <c r="B164" s="128"/>
      <c r="C164" s="152" t="s">
        <v>20</v>
      </c>
      <c r="D164" s="353">
        <f>SUM(D161:D163)</f>
        <v>0</v>
      </c>
      <c r="E164" s="353">
        <f t="shared" ref="E164:V164" si="288">SUM(E161:E163)</f>
        <v>0</v>
      </c>
      <c r="F164" s="353">
        <f t="shared" si="288"/>
        <v>0</v>
      </c>
      <c r="G164" s="353">
        <f t="shared" si="288"/>
        <v>0</v>
      </c>
      <c r="H164" s="353">
        <f t="shared" si="288"/>
        <v>0</v>
      </c>
      <c r="I164" s="353">
        <f t="shared" si="288"/>
        <v>0</v>
      </c>
      <c r="J164" s="353">
        <f t="shared" si="288"/>
        <v>0</v>
      </c>
      <c r="K164" s="353">
        <f t="shared" si="288"/>
        <v>0</v>
      </c>
      <c r="L164" s="353">
        <f t="shared" si="288"/>
        <v>0</v>
      </c>
      <c r="M164" s="353">
        <f t="shared" si="288"/>
        <v>0</v>
      </c>
      <c r="N164" s="353">
        <f t="shared" si="288"/>
        <v>0</v>
      </c>
      <c r="O164" s="353">
        <f t="shared" si="288"/>
        <v>0</v>
      </c>
      <c r="P164" s="353">
        <f t="shared" si="288"/>
        <v>0</v>
      </c>
      <c r="Q164" s="353">
        <f t="shared" si="288"/>
        <v>0</v>
      </c>
      <c r="R164" s="353">
        <f t="shared" si="288"/>
        <v>0</v>
      </c>
      <c r="S164" s="353">
        <f t="shared" si="288"/>
        <v>0</v>
      </c>
      <c r="T164" s="353">
        <f t="shared" si="288"/>
        <v>0</v>
      </c>
      <c r="U164" s="353">
        <f t="shared" si="288"/>
        <v>0</v>
      </c>
      <c r="V164" s="353">
        <f t="shared" si="288"/>
        <v>0</v>
      </c>
      <c r="W164" s="63"/>
    </row>
    <row r="165" spans="2:23" s="46" customFormat="1" ht="15" outlineLevel="1" thickBot="1">
      <c r="B165" s="128"/>
      <c r="C165" s="159" t="s">
        <v>21</v>
      </c>
      <c r="D165" s="355">
        <f>D158+D160+D164</f>
        <v>1852550</v>
      </c>
      <c r="E165" s="355">
        <f t="shared" ref="E165:V165" si="289">E158+E160+E164</f>
        <v>1317600</v>
      </c>
      <c r="F165" s="355">
        <f t="shared" si="289"/>
        <v>2177100</v>
      </c>
      <c r="G165" s="355">
        <f t="shared" si="289"/>
        <v>2880600</v>
      </c>
      <c r="H165" s="355">
        <f t="shared" si="289"/>
        <v>2505800</v>
      </c>
      <c r="I165" s="355">
        <f t="shared" si="289"/>
        <v>3091200</v>
      </c>
      <c r="J165" s="355">
        <f t="shared" si="289"/>
        <v>2115000</v>
      </c>
      <c r="K165" s="355">
        <f t="shared" si="289"/>
        <v>2115000</v>
      </c>
      <c r="L165" s="355">
        <f t="shared" si="289"/>
        <v>2115000</v>
      </c>
      <c r="M165" s="355">
        <f t="shared" si="289"/>
        <v>348500</v>
      </c>
      <c r="N165" s="355">
        <f t="shared" si="289"/>
        <v>4210200</v>
      </c>
      <c r="O165" s="355">
        <f t="shared" si="289"/>
        <v>485700</v>
      </c>
      <c r="P165" s="355">
        <f t="shared" si="289"/>
        <v>3031400</v>
      </c>
      <c r="Q165" s="355">
        <f t="shared" si="289"/>
        <v>963400</v>
      </c>
      <c r="R165" s="355">
        <f t="shared" si="289"/>
        <v>2493900</v>
      </c>
      <c r="S165" s="355">
        <f t="shared" si="289"/>
        <v>1520600</v>
      </c>
      <c r="T165" s="355">
        <f t="shared" si="289"/>
        <v>1865700</v>
      </c>
      <c r="U165" s="355">
        <f t="shared" si="289"/>
        <v>7268488</v>
      </c>
      <c r="V165" s="355">
        <f t="shared" si="289"/>
        <v>7268488</v>
      </c>
      <c r="W165" s="63"/>
    </row>
    <row r="166" spans="2:23" s="46" customFormat="1" ht="14.4" outlineLevel="1" thickBot="1">
      <c r="B166" s="4">
        <v>273211</v>
      </c>
      <c r="C166" s="4" t="s">
        <v>23</v>
      </c>
      <c r="D166" s="357"/>
      <c r="E166" s="55"/>
      <c r="F166" s="55"/>
      <c r="G166" s="55"/>
      <c r="H166" s="55"/>
      <c r="I166" s="55"/>
      <c r="J166" s="55"/>
      <c r="K166" s="55"/>
      <c r="L166" s="55"/>
      <c r="M166" s="55"/>
      <c r="N166" s="55"/>
      <c r="O166" s="55"/>
      <c r="P166" s="55"/>
      <c r="Q166" s="55"/>
      <c r="R166" s="55"/>
      <c r="S166" s="55"/>
      <c r="T166" s="55"/>
      <c r="U166" s="55"/>
      <c r="V166" s="55"/>
      <c r="W166" s="63"/>
    </row>
    <row r="167" spans="2:23" s="46" customFormat="1" ht="14.4" outlineLevel="1" thickBot="1">
      <c r="B167" s="4">
        <v>273311</v>
      </c>
      <c r="C167" s="4" t="s">
        <v>24</v>
      </c>
      <c r="D167" s="357"/>
      <c r="E167" s="55"/>
      <c r="F167" s="55"/>
      <c r="G167" s="55"/>
      <c r="H167" s="55"/>
      <c r="I167" s="55"/>
      <c r="J167" s="55"/>
      <c r="K167" s="55"/>
      <c r="L167" s="55"/>
      <c r="M167" s="55"/>
      <c r="N167" s="55"/>
      <c r="O167" s="55"/>
      <c r="P167" s="55"/>
      <c r="Q167" s="55"/>
      <c r="R167" s="55"/>
      <c r="S167" s="55"/>
      <c r="T167" s="55"/>
      <c r="U167" s="55"/>
      <c r="V167" s="55"/>
      <c r="W167" s="63"/>
    </row>
    <row r="168" spans="2:23" s="46" customFormat="1" ht="14.4" outlineLevel="1" thickBot="1">
      <c r="B168" s="4">
        <v>273411</v>
      </c>
      <c r="C168" s="4" t="s">
        <v>65</v>
      </c>
      <c r="D168" s="357"/>
      <c r="E168" s="55"/>
      <c r="F168" s="55"/>
      <c r="G168" s="55"/>
      <c r="H168" s="55"/>
      <c r="I168" s="55"/>
      <c r="J168" s="55"/>
      <c r="K168" s="55"/>
      <c r="L168" s="55"/>
      <c r="M168" s="55"/>
      <c r="N168" s="55"/>
      <c r="O168" s="55"/>
      <c r="P168" s="55"/>
      <c r="Q168" s="55"/>
      <c r="R168" s="55"/>
      <c r="S168" s="55"/>
      <c r="T168" s="55"/>
      <c r="U168" s="55"/>
      <c r="V168" s="55"/>
      <c r="W168" s="63"/>
    </row>
    <row r="169" spans="2:23" s="46" customFormat="1" ht="14.4" outlineLevel="1" thickBot="1">
      <c r="B169" s="4">
        <v>274321</v>
      </c>
      <c r="C169" s="4" t="s">
        <v>25</v>
      </c>
      <c r="D169" s="357"/>
      <c r="E169" s="55"/>
      <c r="F169" s="55"/>
      <c r="G169" s="55"/>
      <c r="H169" s="55"/>
      <c r="I169" s="55"/>
      <c r="J169" s="55"/>
      <c r="K169" s="55"/>
      <c r="L169" s="55"/>
      <c r="M169" s="55"/>
      <c r="N169" s="55"/>
      <c r="O169" s="55"/>
      <c r="P169" s="55"/>
      <c r="Q169" s="55"/>
      <c r="R169" s="55"/>
      <c r="S169" s="55"/>
      <c r="T169" s="55"/>
      <c r="U169" s="55"/>
      <c r="V169" s="55"/>
      <c r="W169" s="63"/>
    </row>
    <row r="170" spans="2:23" s="46" customFormat="1" ht="14.4" outlineLevel="1" thickBot="1">
      <c r="B170" s="4">
        <v>274331</v>
      </c>
      <c r="C170" s="4" t="s">
        <v>26</v>
      </c>
      <c r="D170" s="357"/>
      <c r="E170" s="55"/>
      <c r="F170" s="55"/>
      <c r="G170" s="55"/>
      <c r="H170" s="55"/>
      <c r="I170" s="55"/>
      <c r="J170" s="55"/>
      <c r="K170" s="55"/>
      <c r="L170" s="55"/>
      <c r="M170" s="55"/>
      <c r="N170" s="55"/>
      <c r="O170" s="55"/>
      <c r="P170" s="55"/>
      <c r="Q170" s="55"/>
      <c r="R170" s="55"/>
      <c r="S170" s="55"/>
      <c r="T170" s="55"/>
      <c r="U170" s="55"/>
      <c r="V170" s="55"/>
      <c r="W170" s="63"/>
    </row>
    <row r="171" spans="2:23" s="46" customFormat="1" ht="14.4" outlineLevel="1" thickBot="1">
      <c r="B171" s="4">
        <v>274341</v>
      </c>
      <c r="C171" s="4" t="s">
        <v>66</v>
      </c>
      <c r="D171" s="357"/>
      <c r="E171" s="55"/>
      <c r="F171" s="55"/>
      <c r="G171" s="55"/>
      <c r="H171" s="55"/>
      <c r="I171" s="55"/>
      <c r="J171" s="55"/>
      <c r="K171" s="55"/>
      <c r="L171" s="55"/>
      <c r="M171" s="55"/>
      <c r="N171" s="55"/>
      <c r="O171" s="55"/>
      <c r="P171" s="55"/>
      <c r="Q171" s="55"/>
      <c r="R171" s="55"/>
      <c r="S171" s="55"/>
      <c r="T171" s="55"/>
      <c r="U171" s="55"/>
      <c r="V171" s="55"/>
      <c r="W171" s="63"/>
    </row>
    <row r="172" spans="2:23" s="46" customFormat="1" ht="14.4" outlineLevel="1" thickBot="1">
      <c r="B172" s="4">
        <v>275211</v>
      </c>
      <c r="C172" s="4" t="s">
        <v>72</v>
      </c>
      <c r="D172" s="357"/>
      <c r="E172" s="55"/>
      <c r="F172" s="55"/>
      <c r="G172" s="55"/>
      <c r="H172" s="55"/>
      <c r="I172" s="55"/>
      <c r="J172" s="55"/>
      <c r="K172" s="55"/>
      <c r="L172" s="55"/>
      <c r="M172" s="55"/>
      <c r="N172" s="55"/>
      <c r="O172" s="55"/>
      <c r="P172" s="55"/>
      <c r="Q172" s="55"/>
      <c r="R172" s="55"/>
      <c r="S172" s="55"/>
      <c r="T172" s="55"/>
      <c r="U172" s="55"/>
      <c r="V172" s="55"/>
      <c r="W172" s="63"/>
    </row>
    <row r="173" spans="2:23" s="46" customFormat="1" ht="14.4" outlineLevel="1" thickBot="1">
      <c r="B173" s="4">
        <v>275421</v>
      </c>
      <c r="C173" s="4" t="s">
        <v>73</v>
      </c>
      <c r="D173" s="357"/>
      <c r="E173" s="55"/>
      <c r="F173" s="55"/>
      <c r="G173" s="55"/>
      <c r="H173" s="55"/>
      <c r="I173" s="55"/>
      <c r="J173" s="55"/>
      <c r="K173" s="55"/>
      <c r="L173" s="55"/>
      <c r="M173" s="55"/>
      <c r="N173" s="55"/>
      <c r="O173" s="55"/>
      <c r="P173" s="55"/>
      <c r="Q173" s="55"/>
      <c r="R173" s="55"/>
      <c r="S173" s="55"/>
      <c r="T173" s="55"/>
      <c r="U173" s="55"/>
      <c r="V173" s="55"/>
      <c r="W173" s="63"/>
    </row>
    <row r="174" spans="2:23" s="46" customFormat="1" ht="15" outlineLevel="1" thickBot="1">
      <c r="B174" s="128"/>
      <c r="C174" s="159" t="s">
        <v>27</v>
      </c>
      <c r="D174" s="355">
        <f>SUM(D166:D173)</f>
        <v>0</v>
      </c>
      <c r="E174" s="355">
        <f t="shared" ref="E174:V174" si="290">SUM(E166:E173)</f>
        <v>0</v>
      </c>
      <c r="F174" s="355">
        <f t="shared" si="290"/>
        <v>0</v>
      </c>
      <c r="G174" s="355">
        <f t="shared" si="290"/>
        <v>0</v>
      </c>
      <c r="H174" s="355">
        <f t="shared" si="290"/>
        <v>0</v>
      </c>
      <c r="I174" s="355">
        <f t="shared" si="290"/>
        <v>0</v>
      </c>
      <c r="J174" s="355">
        <f t="shared" si="290"/>
        <v>0</v>
      </c>
      <c r="K174" s="355">
        <f t="shared" si="290"/>
        <v>0</v>
      </c>
      <c r="L174" s="355">
        <f t="shared" si="290"/>
        <v>0</v>
      </c>
      <c r="M174" s="355">
        <f t="shared" si="290"/>
        <v>0</v>
      </c>
      <c r="N174" s="355">
        <f t="shared" si="290"/>
        <v>0</v>
      </c>
      <c r="O174" s="355">
        <f t="shared" si="290"/>
        <v>0</v>
      </c>
      <c r="P174" s="355">
        <f t="shared" si="290"/>
        <v>0</v>
      </c>
      <c r="Q174" s="355">
        <f t="shared" si="290"/>
        <v>0</v>
      </c>
      <c r="R174" s="355">
        <f t="shared" si="290"/>
        <v>0</v>
      </c>
      <c r="S174" s="355">
        <f t="shared" si="290"/>
        <v>0</v>
      </c>
      <c r="T174" s="355">
        <f t="shared" si="290"/>
        <v>0</v>
      </c>
      <c r="U174" s="355">
        <f t="shared" si="290"/>
        <v>0</v>
      </c>
      <c r="V174" s="355">
        <f t="shared" si="290"/>
        <v>0</v>
      </c>
      <c r="W174" s="63"/>
    </row>
    <row r="175" spans="2:23" s="46" customFormat="1" ht="14.4" outlineLevel="1" thickBot="1">
      <c r="B175" s="4">
        <v>278511</v>
      </c>
      <c r="C175" s="4" t="s">
        <v>60</v>
      </c>
      <c r="D175" s="357"/>
      <c r="E175" s="55"/>
      <c r="F175" s="55"/>
      <c r="G175" s="55"/>
      <c r="H175" s="55"/>
      <c r="I175" s="55"/>
      <c r="J175" s="55"/>
      <c r="K175" s="55"/>
      <c r="L175" s="55"/>
      <c r="M175" s="55"/>
      <c r="N175" s="55"/>
      <c r="O175" s="55"/>
      <c r="P175" s="55"/>
      <c r="Q175" s="55"/>
      <c r="R175" s="55"/>
      <c r="S175" s="55"/>
      <c r="T175" s="55"/>
      <c r="U175" s="55"/>
      <c r="V175" s="55"/>
      <c r="W175" s="64">
        <f t="shared" ref="W175:W189" si="291">SUM(D175:V175)</f>
        <v>0</v>
      </c>
    </row>
    <row r="176" spans="2:23" s="46" customFormat="1" ht="15" outlineLevel="1" thickBot="1">
      <c r="B176" s="128"/>
      <c r="C176" s="159" t="s">
        <v>29</v>
      </c>
      <c r="D176" s="355">
        <f>SUM(D175)</f>
        <v>0</v>
      </c>
      <c r="E176" s="355">
        <f t="shared" ref="E176:V176" si="292">SUM(E175)</f>
        <v>0</v>
      </c>
      <c r="F176" s="355">
        <f t="shared" si="292"/>
        <v>0</v>
      </c>
      <c r="G176" s="355">
        <f t="shared" si="292"/>
        <v>0</v>
      </c>
      <c r="H176" s="355">
        <f t="shared" si="292"/>
        <v>0</v>
      </c>
      <c r="I176" s="355">
        <f t="shared" si="292"/>
        <v>0</v>
      </c>
      <c r="J176" s="355">
        <f t="shared" si="292"/>
        <v>0</v>
      </c>
      <c r="K176" s="355">
        <f t="shared" si="292"/>
        <v>0</v>
      </c>
      <c r="L176" s="355">
        <f t="shared" si="292"/>
        <v>0</v>
      </c>
      <c r="M176" s="355">
        <f t="shared" si="292"/>
        <v>0</v>
      </c>
      <c r="N176" s="355">
        <f t="shared" si="292"/>
        <v>0</v>
      </c>
      <c r="O176" s="355">
        <f t="shared" si="292"/>
        <v>0</v>
      </c>
      <c r="P176" s="355">
        <f t="shared" si="292"/>
        <v>0</v>
      </c>
      <c r="Q176" s="355">
        <f t="shared" si="292"/>
        <v>0</v>
      </c>
      <c r="R176" s="355">
        <f t="shared" si="292"/>
        <v>0</v>
      </c>
      <c r="S176" s="355">
        <f t="shared" si="292"/>
        <v>0</v>
      </c>
      <c r="T176" s="355">
        <f t="shared" si="292"/>
        <v>0</v>
      </c>
      <c r="U176" s="355">
        <f t="shared" si="292"/>
        <v>0</v>
      </c>
      <c r="V176" s="355">
        <f t="shared" si="292"/>
        <v>0</v>
      </c>
      <c r="W176" s="63">
        <f t="shared" si="291"/>
        <v>0</v>
      </c>
    </row>
    <row r="177" spans="2:23" s="46" customFormat="1" ht="15" outlineLevel="1" thickBot="1">
      <c r="B177" s="128"/>
      <c r="C177" s="360" t="s">
        <v>30</v>
      </c>
      <c r="D177" s="359">
        <f>D176+D174+D165</f>
        <v>1852550</v>
      </c>
      <c r="E177" s="359">
        <f t="shared" ref="E177:V177" si="293">E176+E174+E165</f>
        <v>1317600</v>
      </c>
      <c r="F177" s="359">
        <f t="shared" si="293"/>
        <v>2177100</v>
      </c>
      <c r="G177" s="359">
        <f t="shared" si="293"/>
        <v>2880600</v>
      </c>
      <c r="H177" s="359">
        <f t="shared" si="293"/>
        <v>2505800</v>
      </c>
      <c r="I177" s="359">
        <f t="shared" si="293"/>
        <v>3091200</v>
      </c>
      <c r="J177" s="359">
        <f t="shared" si="293"/>
        <v>2115000</v>
      </c>
      <c r="K177" s="359">
        <f t="shared" si="293"/>
        <v>2115000</v>
      </c>
      <c r="L177" s="359">
        <f t="shared" si="293"/>
        <v>2115000</v>
      </c>
      <c r="M177" s="359">
        <f t="shared" si="293"/>
        <v>348500</v>
      </c>
      <c r="N177" s="359">
        <f t="shared" si="293"/>
        <v>4210200</v>
      </c>
      <c r="O177" s="359">
        <f t="shared" si="293"/>
        <v>485700</v>
      </c>
      <c r="P177" s="359">
        <f t="shared" si="293"/>
        <v>3031400</v>
      </c>
      <c r="Q177" s="359">
        <f t="shared" si="293"/>
        <v>963400</v>
      </c>
      <c r="R177" s="359">
        <f t="shared" si="293"/>
        <v>2493900</v>
      </c>
      <c r="S177" s="359">
        <f t="shared" si="293"/>
        <v>1520600</v>
      </c>
      <c r="T177" s="359">
        <f t="shared" si="293"/>
        <v>1865700</v>
      </c>
      <c r="U177" s="359">
        <f t="shared" si="293"/>
        <v>7268488</v>
      </c>
      <c r="V177" s="359">
        <f t="shared" si="293"/>
        <v>7268488</v>
      </c>
      <c r="W177" s="64">
        <f t="shared" si="291"/>
        <v>49626226</v>
      </c>
    </row>
    <row r="178" spans="2:23" s="46" customFormat="1" ht="14.4" outlineLevel="1" thickBot="1">
      <c r="B178" s="4">
        <v>351211101</v>
      </c>
      <c r="C178" s="4" t="s">
        <v>34</v>
      </c>
      <c r="D178" s="357"/>
      <c r="E178" s="55"/>
      <c r="F178" s="55"/>
      <c r="G178" s="55"/>
      <c r="H178" s="55"/>
      <c r="I178" s="55"/>
      <c r="J178" s="55"/>
      <c r="K178" s="55"/>
      <c r="L178" s="55"/>
      <c r="M178" s="55"/>
      <c r="N178" s="55"/>
      <c r="O178" s="55"/>
      <c r="P178" s="55"/>
      <c r="Q178" s="55"/>
      <c r="R178" s="55"/>
      <c r="S178" s="55"/>
      <c r="T178" s="55"/>
      <c r="U178" s="55"/>
      <c r="V178" s="55"/>
      <c r="W178" s="64">
        <f t="shared" si="291"/>
        <v>0</v>
      </c>
    </row>
    <row r="179" spans="2:23" s="46" customFormat="1" ht="15" outlineLevel="1" thickBot="1">
      <c r="B179" s="128"/>
      <c r="C179" s="3" t="s">
        <v>35</v>
      </c>
      <c r="D179" s="353">
        <f>D178</f>
        <v>0</v>
      </c>
      <c r="E179" s="353">
        <f t="shared" ref="E179:V180" si="294">E178</f>
        <v>0</v>
      </c>
      <c r="F179" s="353">
        <f t="shared" si="294"/>
        <v>0</v>
      </c>
      <c r="G179" s="353">
        <f t="shared" si="294"/>
        <v>0</v>
      </c>
      <c r="H179" s="353">
        <f t="shared" si="294"/>
        <v>0</v>
      </c>
      <c r="I179" s="353">
        <f t="shared" si="294"/>
        <v>0</v>
      </c>
      <c r="J179" s="353">
        <f t="shared" si="294"/>
        <v>0</v>
      </c>
      <c r="K179" s="353">
        <f t="shared" si="294"/>
        <v>0</v>
      </c>
      <c r="L179" s="353">
        <f t="shared" si="294"/>
        <v>0</v>
      </c>
      <c r="M179" s="353">
        <f t="shared" si="294"/>
        <v>0</v>
      </c>
      <c r="N179" s="353">
        <f t="shared" si="294"/>
        <v>0</v>
      </c>
      <c r="O179" s="353">
        <f t="shared" si="294"/>
        <v>0</v>
      </c>
      <c r="P179" s="353">
        <f t="shared" si="294"/>
        <v>0</v>
      </c>
      <c r="Q179" s="353">
        <f t="shared" si="294"/>
        <v>0</v>
      </c>
      <c r="R179" s="353">
        <f t="shared" si="294"/>
        <v>0</v>
      </c>
      <c r="S179" s="353">
        <f t="shared" si="294"/>
        <v>0</v>
      </c>
      <c r="T179" s="353">
        <f t="shared" si="294"/>
        <v>0</v>
      </c>
      <c r="U179" s="353">
        <f t="shared" si="294"/>
        <v>0</v>
      </c>
      <c r="V179" s="353">
        <f t="shared" si="294"/>
        <v>0</v>
      </c>
      <c r="W179" s="63">
        <f t="shared" si="291"/>
        <v>0</v>
      </c>
    </row>
    <row r="180" spans="2:23" s="46" customFormat="1" ht="15" outlineLevel="1" thickBot="1">
      <c r="B180" s="128"/>
      <c r="C180" s="3" t="s">
        <v>36</v>
      </c>
      <c r="D180" s="355">
        <f>D179</f>
        <v>0</v>
      </c>
      <c r="E180" s="355">
        <f t="shared" si="294"/>
        <v>0</v>
      </c>
      <c r="F180" s="355">
        <f t="shared" si="294"/>
        <v>0</v>
      </c>
      <c r="G180" s="355">
        <f t="shared" si="294"/>
        <v>0</v>
      </c>
      <c r="H180" s="355">
        <f t="shared" si="294"/>
        <v>0</v>
      </c>
      <c r="I180" s="355">
        <f t="shared" si="294"/>
        <v>0</v>
      </c>
      <c r="J180" s="355">
        <f t="shared" si="294"/>
        <v>0</v>
      </c>
      <c r="K180" s="355">
        <f t="shared" si="294"/>
        <v>0</v>
      </c>
      <c r="L180" s="355">
        <f t="shared" si="294"/>
        <v>0</v>
      </c>
      <c r="M180" s="355">
        <f t="shared" si="294"/>
        <v>0</v>
      </c>
      <c r="N180" s="355">
        <f t="shared" si="294"/>
        <v>0</v>
      </c>
      <c r="O180" s="355">
        <f t="shared" si="294"/>
        <v>0</v>
      </c>
      <c r="P180" s="355">
        <f t="shared" si="294"/>
        <v>0</v>
      </c>
      <c r="Q180" s="355">
        <f t="shared" si="294"/>
        <v>0</v>
      </c>
      <c r="R180" s="355">
        <f t="shared" si="294"/>
        <v>0</v>
      </c>
      <c r="S180" s="355">
        <f t="shared" si="294"/>
        <v>0</v>
      </c>
      <c r="T180" s="355">
        <f t="shared" si="294"/>
        <v>0</v>
      </c>
      <c r="U180" s="355">
        <f t="shared" si="294"/>
        <v>0</v>
      </c>
      <c r="V180" s="355">
        <f t="shared" si="294"/>
        <v>0</v>
      </c>
      <c r="W180" s="64">
        <f t="shared" si="291"/>
        <v>0</v>
      </c>
    </row>
    <row r="181" spans="2:23" s="46" customFormat="1" ht="15" outlineLevel="1" thickBot="1">
      <c r="B181" s="128"/>
      <c r="C181" s="3" t="s">
        <v>37</v>
      </c>
      <c r="D181" s="357"/>
      <c r="E181" s="55"/>
      <c r="F181" s="55"/>
      <c r="G181" s="55"/>
      <c r="H181" s="55"/>
      <c r="I181" s="55"/>
      <c r="J181" s="55"/>
      <c r="K181" s="55"/>
      <c r="L181" s="55"/>
      <c r="M181" s="55"/>
      <c r="N181" s="55"/>
      <c r="O181" s="55"/>
      <c r="P181" s="55"/>
      <c r="Q181" s="55"/>
      <c r="R181" s="55"/>
      <c r="S181" s="55"/>
      <c r="T181" s="55"/>
      <c r="U181" s="55"/>
      <c r="V181" s="55"/>
      <c r="W181" s="63">
        <f t="shared" si="291"/>
        <v>0</v>
      </c>
    </row>
    <row r="182" spans="2:23" s="46" customFormat="1" ht="15" outlineLevel="1" thickBot="1">
      <c r="B182" s="128"/>
      <c r="C182" s="3" t="s">
        <v>38</v>
      </c>
      <c r="D182" s="354">
        <f>SUM(D181)</f>
        <v>0</v>
      </c>
      <c r="E182" s="354">
        <f t="shared" ref="E182:V182" si="295">SUM(E181)</f>
        <v>0</v>
      </c>
      <c r="F182" s="354">
        <f t="shared" si="295"/>
        <v>0</v>
      </c>
      <c r="G182" s="354">
        <f t="shared" si="295"/>
        <v>0</v>
      </c>
      <c r="H182" s="354">
        <f t="shared" si="295"/>
        <v>0</v>
      </c>
      <c r="I182" s="354">
        <f t="shared" si="295"/>
        <v>0</v>
      </c>
      <c r="J182" s="354">
        <f t="shared" si="295"/>
        <v>0</v>
      </c>
      <c r="K182" s="354">
        <f t="shared" si="295"/>
        <v>0</v>
      </c>
      <c r="L182" s="354">
        <f t="shared" si="295"/>
        <v>0</v>
      </c>
      <c r="M182" s="354">
        <f t="shared" si="295"/>
        <v>0</v>
      </c>
      <c r="N182" s="354">
        <f t="shared" si="295"/>
        <v>0</v>
      </c>
      <c r="O182" s="354">
        <f t="shared" si="295"/>
        <v>0</v>
      </c>
      <c r="P182" s="354">
        <f t="shared" si="295"/>
        <v>0</v>
      </c>
      <c r="Q182" s="354">
        <f t="shared" si="295"/>
        <v>0</v>
      </c>
      <c r="R182" s="354">
        <f t="shared" si="295"/>
        <v>0</v>
      </c>
      <c r="S182" s="354">
        <f t="shared" si="295"/>
        <v>0</v>
      </c>
      <c r="T182" s="354">
        <f t="shared" si="295"/>
        <v>0</v>
      </c>
      <c r="U182" s="354">
        <f t="shared" si="295"/>
        <v>0</v>
      </c>
      <c r="V182" s="354">
        <f t="shared" si="295"/>
        <v>0</v>
      </c>
      <c r="W182" s="64">
        <f t="shared" si="291"/>
        <v>0</v>
      </c>
    </row>
    <row r="183" spans="2:23" s="46" customFormat="1" ht="15" outlineLevel="1" thickBot="1">
      <c r="B183" s="128"/>
      <c r="C183" s="3" t="s">
        <v>39</v>
      </c>
      <c r="D183" s="270">
        <f>D182</f>
        <v>0</v>
      </c>
      <c r="E183" s="270">
        <f t="shared" ref="E183:V183" si="296">E182</f>
        <v>0</v>
      </c>
      <c r="F183" s="270">
        <f t="shared" si="296"/>
        <v>0</v>
      </c>
      <c r="G183" s="270">
        <f t="shared" si="296"/>
        <v>0</v>
      </c>
      <c r="H183" s="270">
        <f t="shared" si="296"/>
        <v>0</v>
      </c>
      <c r="I183" s="270">
        <f t="shared" si="296"/>
        <v>0</v>
      </c>
      <c r="J183" s="270">
        <f t="shared" si="296"/>
        <v>0</v>
      </c>
      <c r="K183" s="270">
        <f t="shared" si="296"/>
        <v>0</v>
      </c>
      <c r="L183" s="270">
        <f t="shared" si="296"/>
        <v>0</v>
      </c>
      <c r="M183" s="270">
        <f t="shared" si="296"/>
        <v>0</v>
      </c>
      <c r="N183" s="270">
        <f t="shared" si="296"/>
        <v>0</v>
      </c>
      <c r="O183" s="270">
        <f t="shared" si="296"/>
        <v>0</v>
      </c>
      <c r="P183" s="270">
        <f t="shared" si="296"/>
        <v>0</v>
      </c>
      <c r="Q183" s="270">
        <f t="shared" si="296"/>
        <v>0</v>
      </c>
      <c r="R183" s="270">
        <f t="shared" si="296"/>
        <v>0</v>
      </c>
      <c r="S183" s="270">
        <f t="shared" si="296"/>
        <v>0</v>
      </c>
      <c r="T183" s="270">
        <f t="shared" si="296"/>
        <v>0</v>
      </c>
      <c r="U183" s="270">
        <f t="shared" si="296"/>
        <v>0</v>
      </c>
      <c r="V183" s="270">
        <f t="shared" si="296"/>
        <v>0</v>
      </c>
      <c r="W183" s="63">
        <f t="shared" si="291"/>
        <v>0</v>
      </c>
    </row>
    <row r="184" spans="2:23" s="46" customFormat="1" ht="15" outlineLevel="1" thickBot="1">
      <c r="B184" s="128"/>
      <c r="C184" s="3" t="s">
        <v>40</v>
      </c>
      <c r="D184" s="357"/>
      <c r="E184" s="55"/>
      <c r="F184" s="55"/>
      <c r="G184" s="55"/>
      <c r="H184" s="55"/>
      <c r="I184" s="55"/>
      <c r="J184" s="55"/>
      <c r="K184" s="55"/>
      <c r="L184" s="55"/>
      <c r="M184" s="55"/>
      <c r="N184" s="55"/>
      <c r="O184" s="55"/>
      <c r="P184" s="55"/>
      <c r="Q184" s="55"/>
      <c r="R184" s="55"/>
      <c r="S184" s="55"/>
      <c r="T184" s="55"/>
      <c r="U184" s="55"/>
      <c r="V184" s="55"/>
      <c r="W184" s="64">
        <f t="shared" si="291"/>
        <v>0</v>
      </c>
    </row>
    <row r="185" spans="2:23" s="46" customFormat="1" ht="15" thickBot="1">
      <c r="B185" s="128"/>
      <c r="C185" s="3" t="s">
        <v>41</v>
      </c>
      <c r="D185" s="354">
        <f>SUM(D184)</f>
        <v>0</v>
      </c>
      <c r="E185" s="354">
        <f t="shared" ref="E185:V185" si="297">SUM(E184)</f>
        <v>0</v>
      </c>
      <c r="F185" s="354">
        <f t="shared" si="297"/>
        <v>0</v>
      </c>
      <c r="G185" s="354">
        <f t="shared" si="297"/>
        <v>0</v>
      </c>
      <c r="H185" s="354">
        <f t="shared" si="297"/>
        <v>0</v>
      </c>
      <c r="I185" s="354">
        <f t="shared" si="297"/>
        <v>0</v>
      </c>
      <c r="J185" s="354">
        <f t="shared" si="297"/>
        <v>0</v>
      </c>
      <c r="K185" s="354">
        <f t="shared" si="297"/>
        <v>0</v>
      </c>
      <c r="L185" s="354">
        <f t="shared" si="297"/>
        <v>0</v>
      </c>
      <c r="M185" s="354">
        <f t="shared" si="297"/>
        <v>0</v>
      </c>
      <c r="N185" s="354">
        <f t="shared" si="297"/>
        <v>0</v>
      </c>
      <c r="O185" s="354">
        <f t="shared" si="297"/>
        <v>0</v>
      </c>
      <c r="P185" s="354">
        <f t="shared" si="297"/>
        <v>0</v>
      </c>
      <c r="Q185" s="354">
        <f t="shared" si="297"/>
        <v>0</v>
      </c>
      <c r="R185" s="354">
        <f t="shared" si="297"/>
        <v>0</v>
      </c>
      <c r="S185" s="354">
        <f t="shared" si="297"/>
        <v>0</v>
      </c>
      <c r="T185" s="354">
        <f t="shared" si="297"/>
        <v>0</v>
      </c>
      <c r="U185" s="354">
        <f t="shared" si="297"/>
        <v>0</v>
      </c>
      <c r="V185" s="354">
        <f t="shared" si="297"/>
        <v>0</v>
      </c>
      <c r="W185" s="61">
        <f t="shared" si="291"/>
        <v>0</v>
      </c>
    </row>
    <row r="186" spans="2:23" s="46" customFormat="1" ht="15" outlineLevel="1" thickBot="1">
      <c r="B186" s="128"/>
      <c r="C186" s="159" t="s">
        <v>42</v>
      </c>
      <c r="D186" s="358">
        <f>D185+D183+D180</f>
        <v>0</v>
      </c>
      <c r="E186" s="358">
        <f t="shared" ref="E186:V186" si="298">E185+E183+E180</f>
        <v>0</v>
      </c>
      <c r="F186" s="358">
        <f t="shared" si="298"/>
        <v>0</v>
      </c>
      <c r="G186" s="358">
        <f t="shared" si="298"/>
        <v>0</v>
      </c>
      <c r="H186" s="358">
        <f t="shared" si="298"/>
        <v>0</v>
      </c>
      <c r="I186" s="358">
        <f t="shared" si="298"/>
        <v>0</v>
      </c>
      <c r="J186" s="358">
        <f t="shared" si="298"/>
        <v>0</v>
      </c>
      <c r="K186" s="358">
        <f t="shared" si="298"/>
        <v>0</v>
      </c>
      <c r="L186" s="358">
        <f t="shared" si="298"/>
        <v>0</v>
      </c>
      <c r="M186" s="358">
        <f t="shared" si="298"/>
        <v>0</v>
      </c>
      <c r="N186" s="358">
        <f t="shared" si="298"/>
        <v>0</v>
      </c>
      <c r="O186" s="358">
        <f t="shared" si="298"/>
        <v>0</v>
      </c>
      <c r="P186" s="358">
        <f t="shared" si="298"/>
        <v>0</v>
      </c>
      <c r="Q186" s="358">
        <f t="shared" si="298"/>
        <v>0</v>
      </c>
      <c r="R186" s="358">
        <f t="shared" si="298"/>
        <v>0</v>
      </c>
      <c r="S186" s="358">
        <f t="shared" si="298"/>
        <v>0</v>
      </c>
      <c r="T186" s="358">
        <f t="shared" si="298"/>
        <v>0</v>
      </c>
      <c r="U186" s="358">
        <f t="shared" si="298"/>
        <v>0</v>
      </c>
      <c r="V186" s="358">
        <f t="shared" si="298"/>
        <v>0</v>
      </c>
      <c r="W186" s="361">
        <f t="shared" si="291"/>
        <v>0</v>
      </c>
    </row>
    <row r="187" spans="2:23" s="46" customFormat="1" ht="14.4" outlineLevel="1" thickBot="1">
      <c r="B187" s="4">
        <v>411211</v>
      </c>
      <c r="C187" s="4" t="s">
        <v>44</v>
      </c>
      <c r="D187" s="357"/>
      <c r="E187" s="55"/>
      <c r="F187" s="55"/>
      <c r="G187" s="55"/>
      <c r="H187" s="55"/>
      <c r="I187" s="55"/>
      <c r="J187" s="55"/>
      <c r="K187" s="55"/>
      <c r="L187" s="55"/>
      <c r="M187" s="55"/>
      <c r="N187" s="55"/>
      <c r="O187" s="55"/>
      <c r="P187" s="55"/>
      <c r="Q187" s="55"/>
      <c r="R187" s="55"/>
      <c r="S187" s="55"/>
      <c r="T187" s="55"/>
      <c r="U187" s="55"/>
      <c r="V187" s="55"/>
      <c r="W187" s="64">
        <f t="shared" si="291"/>
        <v>0</v>
      </c>
    </row>
    <row r="188" spans="2:23" s="46" customFormat="1" ht="14.4" outlineLevel="1" thickBot="1">
      <c r="B188" s="4">
        <v>412111</v>
      </c>
      <c r="C188" s="4" t="s">
        <v>61</v>
      </c>
      <c r="D188" s="357"/>
      <c r="E188" s="55"/>
      <c r="F188" s="55"/>
      <c r="G188" s="55"/>
      <c r="H188" s="55"/>
      <c r="I188" s="55"/>
      <c r="J188" s="55"/>
      <c r="K188" s="55"/>
      <c r="L188" s="55"/>
      <c r="M188" s="55"/>
      <c r="N188" s="55"/>
      <c r="O188" s="55"/>
      <c r="P188" s="55"/>
      <c r="Q188" s="55"/>
      <c r="R188" s="55"/>
      <c r="S188" s="55"/>
      <c r="T188" s="55"/>
      <c r="U188" s="55"/>
      <c r="V188" s="55"/>
      <c r="W188" s="63">
        <f t="shared" si="291"/>
        <v>0</v>
      </c>
    </row>
    <row r="189" spans="2:23" s="46" customFormat="1" ht="14.4" outlineLevel="1" thickBot="1">
      <c r="B189" s="4">
        <v>418111</v>
      </c>
      <c r="C189" s="4" t="s">
        <v>62</v>
      </c>
      <c r="D189" s="357"/>
      <c r="E189" s="55"/>
      <c r="F189" s="55"/>
      <c r="G189" s="55"/>
      <c r="H189" s="55"/>
      <c r="I189" s="55"/>
      <c r="J189" s="55"/>
      <c r="K189" s="55"/>
      <c r="L189" s="55"/>
      <c r="M189" s="55"/>
      <c r="N189" s="55"/>
      <c r="O189" s="55"/>
      <c r="P189" s="55"/>
      <c r="Q189" s="55"/>
      <c r="R189" s="55"/>
      <c r="S189" s="55"/>
      <c r="T189" s="55"/>
      <c r="U189" s="55"/>
      <c r="V189" s="55"/>
      <c r="W189" s="64">
        <f t="shared" si="291"/>
        <v>0</v>
      </c>
    </row>
    <row r="190" spans="2:23" s="46" customFormat="1" ht="15" outlineLevel="1" thickBot="1">
      <c r="B190" s="128"/>
      <c r="C190" s="152" t="s">
        <v>46</v>
      </c>
      <c r="D190" s="353">
        <f>SUM(D187:D189)</f>
        <v>0</v>
      </c>
      <c r="E190" s="353">
        <f t="shared" ref="E190:V190" si="299">SUM(E187:E189)</f>
        <v>0</v>
      </c>
      <c r="F190" s="353">
        <f t="shared" si="299"/>
        <v>0</v>
      </c>
      <c r="G190" s="353">
        <f t="shared" si="299"/>
        <v>0</v>
      </c>
      <c r="H190" s="353">
        <f t="shared" si="299"/>
        <v>0</v>
      </c>
      <c r="I190" s="353">
        <f t="shared" si="299"/>
        <v>0</v>
      </c>
      <c r="J190" s="353">
        <f t="shared" si="299"/>
        <v>0</v>
      </c>
      <c r="K190" s="353">
        <f t="shared" si="299"/>
        <v>0</v>
      </c>
      <c r="L190" s="353">
        <f t="shared" si="299"/>
        <v>0</v>
      </c>
      <c r="M190" s="353">
        <f t="shared" si="299"/>
        <v>0</v>
      </c>
      <c r="N190" s="353">
        <f t="shared" si="299"/>
        <v>0</v>
      </c>
      <c r="O190" s="353">
        <f t="shared" si="299"/>
        <v>0</v>
      </c>
      <c r="P190" s="353">
        <f t="shared" si="299"/>
        <v>0</v>
      </c>
      <c r="Q190" s="353">
        <f t="shared" si="299"/>
        <v>0</v>
      </c>
      <c r="R190" s="353">
        <f t="shared" si="299"/>
        <v>0</v>
      </c>
      <c r="S190" s="353">
        <f t="shared" si="299"/>
        <v>0</v>
      </c>
      <c r="T190" s="353">
        <f t="shared" si="299"/>
        <v>0</v>
      </c>
      <c r="U190" s="353">
        <f t="shared" si="299"/>
        <v>0</v>
      </c>
      <c r="V190" s="353">
        <f t="shared" si="299"/>
        <v>0</v>
      </c>
      <c r="W190" s="63"/>
    </row>
    <row r="191" spans="2:23" s="46" customFormat="1" ht="15" outlineLevel="1" thickBot="1">
      <c r="B191" s="128"/>
      <c r="C191" s="360" t="s">
        <v>330</v>
      </c>
      <c r="D191" s="358">
        <f>D190</f>
        <v>0</v>
      </c>
      <c r="E191" s="355">
        <f t="shared" ref="E191:V191" si="300">E190</f>
        <v>0</v>
      </c>
      <c r="F191" s="355">
        <f t="shared" si="300"/>
        <v>0</v>
      </c>
      <c r="G191" s="355">
        <f t="shared" si="300"/>
        <v>0</v>
      </c>
      <c r="H191" s="355">
        <f t="shared" si="300"/>
        <v>0</v>
      </c>
      <c r="I191" s="355">
        <f t="shared" si="300"/>
        <v>0</v>
      </c>
      <c r="J191" s="355">
        <f t="shared" si="300"/>
        <v>0</v>
      </c>
      <c r="K191" s="355">
        <f t="shared" si="300"/>
        <v>0</v>
      </c>
      <c r="L191" s="355">
        <f t="shared" si="300"/>
        <v>0</v>
      </c>
      <c r="M191" s="355">
        <f t="shared" si="300"/>
        <v>0</v>
      </c>
      <c r="N191" s="355">
        <f t="shared" si="300"/>
        <v>0</v>
      </c>
      <c r="O191" s="355">
        <f t="shared" si="300"/>
        <v>0</v>
      </c>
      <c r="P191" s="355">
        <f t="shared" si="300"/>
        <v>0</v>
      </c>
      <c r="Q191" s="355">
        <f t="shared" si="300"/>
        <v>0</v>
      </c>
      <c r="R191" s="355">
        <f t="shared" si="300"/>
        <v>0</v>
      </c>
      <c r="S191" s="355">
        <f t="shared" si="300"/>
        <v>0</v>
      </c>
      <c r="T191" s="355">
        <f t="shared" si="300"/>
        <v>0</v>
      </c>
      <c r="U191" s="355">
        <f t="shared" si="300"/>
        <v>0</v>
      </c>
      <c r="V191" s="355">
        <f t="shared" si="300"/>
        <v>0</v>
      </c>
      <c r="W191" s="362"/>
    </row>
    <row r="192" spans="2:23" s="46" customFormat="1" ht="15" outlineLevel="1" thickBot="1">
      <c r="B192" s="128"/>
      <c r="C192" s="3" t="s">
        <v>47</v>
      </c>
      <c r="D192" s="357"/>
      <c r="E192" s="55"/>
      <c r="F192" s="55"/>
      <c r="G192" s="55"/>
      <c r="H192" s="55"/>
      <c r="I192" s="55"/>
      <c r="J192" s="55"/>
      <c r="K192" s="55"/>
      <c r="L192" s="55"/>
      <c r="M192" s="55"/>
      <c r="N192" s="55"/>
      <c r="O192" s="55"/>
      <c r="P192" s="55"/>
      <c r="Q192" s="55"/>
      <c r="R192" s="55"/>
      <c r="S192" s="55"/>
      <c r="T192" s="55"/>
      <c r="U192" s="55"/>
      <c r="V192" s="55"/>
      <c r="W192" s="63"/>
    </row>
    <row r="193" spans="2:23" s="46" customFormat="1" ht="15" outlineLevel="1" thickBot="1">
      <c r="B193" s="128"/>
      <c r="C193" s="360" t="s">
        <v>48</v>
      </c>
      <c r="D193" s="358">
        <f>D191+D186</f>
        <v>0</v>
      </c>
      <c r="E193" s="358">
        <f t="shared" ref="E193:V193" si="301">E191+E186</f>
        <v>0</v>
      </c>
      <c r="F193" s="358">
        <f t="shared" si="301"/>
        <v>0</v>
      </c>
      <c r="G193" s="358">
        <f t="shared" si="301"/>
        <v>0</v>
      </c>
      <c r="H193" s="358">
        <f t="shared" si="301"/>
        <v>0</v>
      </c>
      <c r="I193" s="358">
        <f t="shared" si="301"/>
        <v>0</v>
      </c>
      <c r="J193" s="358">
        <f t="shared" si="301"/>
        <v>0</v>
      </c>
      <c r="K193" s="358">
        <f t="shared" si="301"/>
        <v>0</v>
      </c>
      <c r="L193" s="358">
        <f t="shared" si="301"/>
        <v>0</v>
      </c>
      <c r="M193" s="358">
        <f t="shared" si="301"/>
        <v>0</v>
      </c>
      <c r="N193" s="358">
        <f t="shared" si="301"/>
        <v>0</v>
      </c>
      <c r="O193" s="358">
        <f t="shared" si="301"/>
        <v>0</v>
      </c>
      <c r="P193" s="358">
        <f t="shared" si="301"/>
        <v>0</v>
      </c>
      <c r="Q193" s="358">
        <f t="shared" si="301"/>
        <v>0</v>
      </c>
      <c r="R193" s="358">
        <f t="shared" si="301"/>
        <v>0</v>
      </c>
      <c r="S193" s="358">
        <f t="shared" si="301"/>
        <v>0</v>
      </c>
      <c r="T193" s="358">
        <f t="shared" si="301"/>
        <v>0</v>
      </c>
      <c r="U193" s="358">
        <f t="shared" si="301"/>
        <v>0</v>
      </c>
      <c r="V193" s="358">
        <f t="shared" si="301"/>
        <v>0</v>
      </c>
      <c r="W193" s="362"/>
    </row>
    <row r="201" spans="2:23" ht="14.4">
      <c r="B201" s="41" t="s">
        <v>202</v>
      </c>
    </row>
    <row r="202" spans="2:23" ht="14.4">
      <c r="B202" s="41" t="s">
        <v>203</v>
      </c>
    </row>
    <row r="203" spans="2:23" ht="15" thickBot="1">
      <c r="B203" s="41" t="s">
        <v>335</v>
      </c>
    </row>
    <row r="204" spans="2:23" s="54" customFormat="1" ht="14.4" thickBot="1">
      <c r="B204" s="47" t="s">
        <v>96</v>
      </c>
      <c r="C204" s="48" t="s">
        <v>97</v>
      </c>
      <c r="D204" s="51" t="s">
        <v>184</v>
      </c>
      <c r="E204" s="52" t="s">
        <v>185</v>
      </c>
      <c r="F204" s="52" t="s">
        <v>186</v>
      </c>
      <c r="G204" s="52" t="s">
        <v>187</v>
      </c>
      <c r="H204" s="52" t="s">
        <v>188</v>
      </c>
      <c r="I204" s="52" t="s">
        <v>189</v>
      </c>
      <c r="J204" s="52" t="s">
        <v>190</v>
      </c>
      <c r="K204" s="52" t="s">
        <v>191</v>
      </c>
      <c r="L204" s="52" t="s">
        <v>272</v>
      </c>
      <c r="M204" s="52" t="s">
        <v>192</v>
      </c>
      <c r="N204" s="52" t="s">
        <v>193</v>
      </c>
      <c r="O204" s="52" t="s">
        <v>194</v>
      </c>
      <c r="P204" s="52" t="s">
        <v>195</v>
      </c>
      <c r="Q204" s="52" t="s">
        <v>196</v>
      </c>
      <c r="R204" s="52" t="s">
        <v>197</v>
      </c>
      <c r="S204" s="52" t="s">
        <v>198</v>
      </c>
      <c r="T204" s="52" t="s">
        <v>199</v>
      </c>
      <c r="U204" s="52" t="s">
        <v>200</v>
      </c>
      <c r="V204" s="53" t="s">
        <v>201</v>
      </c>
      <c r="W204" s="48" t="s">
        <v>205</v>
      </c>
    </row>
    <row r="205" spans="2:23" s="46" customFormat="1" ht="14.4" outlineLevel="1" thickBot="1">
      <c r="B205" s="385">
        <v>111111102</v>
      </c>
      <c r="C205" s="385" t="s">
        <v>11</v>
      </c>
      <c r="D205" s="55">
        <f>_xlfn.IFNA(VLOOKUP(B205,MPT!$AL$11:$AP$53,4,FALSE),"")</f>
        <v>3690000</v>
      </c>
      <c r="E205" s="55">
        <f>_xlfn.IFNA(VLOOKUP(B205,CHB!$AL$10:$AP$58,4,FALSE),"")</f>
        <v>5309800</v>
      </c>
      <c r="F205" s="55">
        <f>_xlfn.IFNA(VLOOKUP(B205,SNK!$AL$10:$AP$57,4,FALSE),"")</f>
        <v>4491500</v>
      </c>
      <c r="G205" s="55">
        <f>_xlfn.IFNA(VLOOKUP(B205,STR!$AL$10:$AP$55,4,FALSE),"")</f>
        <v>7310800</v>
      </c>
      <c r="H205" s="55">
        <f>_xlfn.IFNA(VLOOKUP(B205,KPC!$AR$10:$AV$60,4,FALSE),"")</f>
        <v>4569300</v>
      </c>
      <c r="I205" s="55">
        <f>_xlfn.IFNA(VLOOKUP(B205,SNL!$AL$10:$AP$58,4,FALSE),"")</f>
        <v>8814600</v>
      </c>
      <c r="J205" s="55">
        <f>_xlfn.IFNA(VLOOKUP(B205,PTR!$AL$10:$AP$56,4,FALSE),"")</f>
        <v>8612600</v>
      </c>
      <c r="K205" s="55">
        <f>_xlfn.IFNA(VLOOKUP(B205,STG!$AM$10:$AQ$59,4,FALSE),"")</f>
        <v>11097200</v>
      </c>
      <c r="L205" s="55">
        <f>_xlfn.IFNA(VLOOKUP(B205,RTK!$AO$10:$AS$55,4,FALSE),"")</f>
        <v>7821700</v>
      </c>
      <c r="M205" s="55">
        <f>_xlfn.IFNA(VLOOKUP(B205,BKV!$AN$10:$AR$55,4,FALSE),"")</f>
        <v>9024600</v>
      </c>
      <c r="N205" s="55">
        <f>_xlfn.IFNA(VLOOKUP(B205,BLV!$AN$10:$AR$53,4,FALSE),"")</f>
        <v>6962900</v>
      </c>
      <c r="O205" s="55">
        <f>_xlfn.IFNA(VLOOKUP(B205,'Khr168'!$AN$10:$AR$47,4,FALSE),"")</f>
        <v>2855000</v>
      </c>
      <c r="P205" s="55">
        <f>_xlfn.IFNA(VLOOKUP(B205,ASL!$AN$10:$AR$53,4,FALSE),"")</f>
        <v>6251100</v>
      </c>
      <c r="Q205" s="55">
        <f>_xlfn.IFNA(VLOOKUP(B205,'99cash'!$AO$10:$AS$49,4,FALSE),"")</f>
        <v>7650100</v>
      </c>
      <c r="R205" s="55">
        <f>_xlfn.IFNA(VLOOKUP(B205,KTL!$AN$10:$AR$56,4,FALSE),"")</f>
        <v>4068500</v>
      </c>
      <c r="S205" s="55">
        <f>_xlfn.IFNA(VLOOKUP(B205,SLG!$AL$10:$AP$54,4,FALSE),"")</f>
        <v>2508200</v>
      </c>
      <c r="T205" s="55">
        <f>_xlfn.IFNA(VLOOKUP(B205,SST!$AL$10:$AP$56,4,FALSE),"")</f>
        <v>7041000</v>
      </c>
      <c r="U205" s="55">
        <f>_xlfn.IFNA(VLOOKUP(B205,'ASY168'!$AL$10:$AP$47,4,FALSE),"")</f>
        <v>2888900</v>
      </c>
      <c r="V205" s="55" t="str">
        <f>_xlfn.IFNA(VLOOKUP(B205,HO!$AL$10:$AP$60,4,FALSE),"")</f>
        <v/>
      </c>
      <c r="W205" s="63">
        <f t="shared" ref="W205:W236" si="302">SUM(D205:V205)</f>
        <v>110967800</v>
      </c>
    </row>
    <row r="206" spans="2:23" s="46" customFormat="1" ht="14.4" outlineLevel="1" thickBot="1">
      <c r="B206" s="385">
        <v>113211101</v>
      </c>
      <c r="C206" s="385" t="s">
        <v>13</v>
      </c>
      <c r="D206" s="387">
        <f>_xlfn.IFNA(VLOOKUP(B206,MPT!$AL$11:$AP$53,4,FALSE),"")</f>
        <v>10708886</v>
      </c>
      <c r="E206" s="387">
        <f>_xlfn.IFNA(VLOOKUP(B206,CHB!$AL$10:$AP$58,4,FALSE),"")</f>
        <v>4336200</v>
      </c>
      <c r="F206" s="387">
        <f>_xlfn.IFNA(VLOOKUP(B206,SNK!$AL$10:$AP$57,4,FALSE),"")</f>
        <v>4178900</v>
      </c>
      <c r="G206" s="387">
        <f>_xlfn.IFNA(VLOOKUP(B206,STR!$AL$10:$AP$55,4,FALSE),"")</f>
        <v>8705500</v>
      </c>
      <c r="H206" s="387">
        <f>_xlfn.IFNA(VLOOKUP(B206,KPC!$AR$10:$AV$60,4,FALSE),"")</f>
        <v>9294440</v>
      </c>
      <c r="I206" s="387">
        <f>_xlfn.IFNA(VLOOKUP(B206,SNL!$AL$10:$AP$58,4,FALSE),"")</f>
        <v>459300</v>
      </c>
      <c r="J206" s="387">
        <f>_xlfn.IFNA(VLOOKUP(B206,PTR!$AL$10:$AP$56,4,FALSE),"")</f>
        <v>8897000</v>
      </c>
      <c r="K206" s="387">
        <f>_xlfn.IFNA(VLOOKUP(B206,STG!$AM$10:$AQ$59,4,FALSE),"")</f>
        <v>8019798</v>
      </c>
      <c r="L206" s="387">
        <f>_xlfn.IFNA(VLOOKUP(B206,RTK!$AO$10:$AS$55,4,FALSE),"")</f>
        <v>6398500</v>
      </c>
      <c r="M206" s="387">
        <f>_xlfn.IFNA(VLOOKUP(B206,BKV!$AN$10:$AR$55,4,FALSE),"")</f>
        <v>12435900</v>
      </c>
      <c r="N206" s="387">
        <f>_xlfn.IFNA(VLOOKUP(B206,BLV!$AN$10:$AR$53,4,FALSE),"")</f>
        <v>9031600</v>
      </c>
      <c r="O206" s="387">
        <f>_xlfn.IFNA(VLOOKUP(B206,'Khr168'!$AN$10:$AR$47,4,FALSE),"")</f>
        <v>3563270</v>
      </c>
      <c r="P206" s="387">
        <f>_xlfn.IFNA(VLOOKUP(B206,ASL!$AN$10:$AR$53,4,FALSE),"")</f>
        <v>7023708</v>
      </c>
      <c r="Q206" s="387">
        <f>_xlfn.IFNA(VLOOKUP(B206,'99cash'!$AO$10:$AS$49,4,FALSE),"")</f>
        <v>284153</v>
      </c>
      <c r="R206" s="387">
        <f>_xlfn.IFNA(VLOOKUP(B206,KTL!$AN$10:$AR$56,4,FALSE),"")</f>
        <v>2461060</v>
      </c>
      <c r="S206" s="387">
        <f>_xlfn.IFNA(VLOOKUP(B206,SLG!$AL$10:$AP$54,4,FALSE),"")</f>
        <v>4434670</v>
      </c>
      <c r="T206" s="387">
        <f>_xlfn.IFNA(VLOOKUP(B206,SST!$AL$10:$AP$56,4,FALSE),"")</f>
        <v>9454000</v>
      </c>
      <c r="U206" s="387">
        <f>_xlfn.IFNA(VLOOKUP(B206,'ASY168'!$AL$10:$AP$47,4,FALSE),"")</f>
        <v>9447391</v>
      </c>
      <c r="V206" s="387">
        <f>_xlfn.IFNA(VLOOKUP(B206,HO!$AL$10:$AP$60,4,FALSE),"")</f>
        <v>24636556</v>
      </c>
      <c r="W206" s="63">
        <f t="shared" si="302"/>
        <v>143770832</v>
      </c>
    </row>
    <row r="207" spans="2:23" s="46" customFormat="1" ht="14.4" outlineLevel="1" thickBot="1">
      <c r="B207" s="385">
        <v>112121</v>
      </c>
      <c r="C207" s="385" t="s">
        <v>12</v>
      </c>
      <c r="D207" s="55">
        <f>_xlfn.IFNA(VLOOKUP(B207,MPT!$AL$11:$AP$53,4,FALSE),"")</f>
        <v>4000000</v>
      </c>
      <c r="E207" s="55" t="str">
        <f>_xlfn.IFNA(VLOOKUP(B207,CHB!$AL$10:$AP$58,4,FALSE),"")</f>
        <v/>
      </c>
      <c r="F207" s="55" t="str">
        <f>_xlfn.IFNA(VLOOKUP(B207,SNK!$AL$10:$AP$57,4,FALSE),"")</f>
        <v/>
      </c>
      <c r="G207" s="55" t="str">
        <f>_xlfn.IFNA(VLOOKUP(B207,STR!$AL$10:$AP$55,4,FALSE),"")</f>
        <v/>
      </c>
      <c r="H207" s="55" t="str">
        <f>_xlfn.IFNA(VLOOKUP(B207,KPC!$AR$10:$AV$60,4,FALSE),"")</f>
        <v/>
      </c>
      <c r="I207" s="55" t="str">
        <f>_xlfn.IFNA(VLOOKUP(B207,SNL!$AL$10:$AP$58,4,FALSE),"")</f>
        <v/>
      </c>
      <c r="J207" s="55" t="str">
        <f>_xlfn.IFNA(VLOOKUP(B207,PTR!$AL$10:$AP$56,4,FALSE),"")</f>
        <v/>
      </c>
      <c r="K207" s="55" t="str">
        <f>_xlfn.IFNA(VLOOKUP(B207,STG!$AM$10:$AQ$59,4,FALSE),"")</f>
        <v/>
      </c>
      <c r="L207" s="55" t="str">
        <f>_xlfn.IFNA(VLOOKUP(B207,RTK!$AO$10:$AS$55,4,FALSE),"")</f>
        <v/>
      </c>
      <c r="M207" s="55" t="str">
        <f>_xlfn.IFNA(VLOOKUP(B207,BKV!$AN$10:$AR$55,4,FALSE),"")</f>
        <v/>
      </c>
      <c r="N207" s="55" t="str">
        <f>_xlfn.IFNA(VLOOKUP(B207,BLV!$AN$10:$AR$53,4,FALSE),"")</f>
        <v/>
      </c>
      <c r="O207" s="55">
        <f>_xlfn.IFNA(VLOOKUP(B207,'Khr168'!$AN$10:$AR$47,4,FALSE),"")</f>
        <v>4000000</v>
      </c>
      <c r="P207" s="55" t="str">
        <f>_xlfn.IFNA(VLOOKUP(B207,ASL!$AN$10:$AR$53,4,FALSE),"")</f>
        <v/>
      </c>
      <c r="Q207" s="55">
        <f>_xlfn.IFNA(VLOOKUP(B207,'99cash'!$AO$10:$AS$49,4,FALSE),"")</f>
        <v>4000000</v>
      </c>
      <c r="R207" s="55" t="str">
        <f>_xlfn.IFNA(VLOOKUP(B207,KTL!$AN$10:$AR$56,4,FALSE),"")</f>
        <v/>
      </c>
      <c r="S207" s="55" t="str">
        <f>_xlfn.IFNA(VLOOKUP(B207,SLG!$AL$10:$AP$54,4,FALSE),"")</f>
        <v/>
      </c>
      <c r="T207" s="55" t="str">
        <f>_xlfn.IFNA(VLOOKUP(B207,SST!$AL$10:$AP$56,4,FALSE),"")</f>
        <v/>
      </c>
      <c r="U207" s="55" t="str">
        <f>_xlfn.IFNA(VLOOKUP(B207,'ASY168'!$AL$10:$AP$47,4,FALSE),"")</f>
        <v/>
      </c>
      <c r="V207" s="55" t="str">
        <f>_xlfn.IFNA(VLOOKUP(B207,HO!$AL$10:$AP$60,4,FALSE),"")</f>
        <v/>
      </c>
      <c r="W207" s="63">
        <f t="shared" si="302"/>
        <v>12000000</v>
      </c>
    </row>
    <row r="208" spans="2:23" s="46" customFormat="1" ht="14.4" outlineLevel="1" thickBot="1">
      <c r="B208" s="385">
        <v>111111114</v>
      </c>
      <c r="C208" s="385" t="s">
        <v>181</v>
      </c>
      <c r="D208" s="387" t="str">
        <f>_xlfn.IFNA(VLOOKUP(B208,MPT!$AL$11:$AP$53,4,FALSE),"")</f>
        <v/>
      </c>
      <c r="E208" s="387" t="str">
        <f>_xlfn.IFNA(VLOOKUP(B208,CHB!$AL$10:$AP$58,4,FALSE),"")</f>
        <v/>
      </c>
      <c r="F208" s="387" t="str">
        <f>_xlfn.IFNA(VLOOKUP(B208,SNK!$AL$10:$AP$57,4,FALSE),"")</f>
        <v/>
      </c>
      <c r="G208" s="387" t="str">
        <f>_xlfn.IFNA(VLOOKUP(B208,STR!$AL$10:$AP$55,4,FALSE),"")</f>
        <v/>
      </c>
      <c r="H208" s="387" t="str">
        <f>_xlfn.IFNA(VLOOKUP(B208,KPC!$AR$10:$AV$60,4,FALSE),"")</f>
        <v/>
      </c>
      <c r="I208" s="387" t="str">
        <f>_xlfn.IFNA(VLOOKUP(B208,SNL!$AL$10:$AP$58,4,FALSE),"")</f>
        <v/>
      </c>
      <c r="J208" s="387" t="str">
        <f>_xlfn.IFNA(VLOOKUP(B208,PTR!$AL$10:$AP$56,4,FALSE),"")</f>
        <v/>
      </c>
      <c r="K208" s="387" t="str">
        <f>_xlfn.IFNA(VLOOKUP(B208,STG!$AM$10:$AQ$59,4,FALSE),"")</f>
        <v/>
      </c>
      <c r="L208" s="387" t="str">
        <f>_xlfn.IFNA(VLOOKUP(B208,RTK!$AO$10:$AS$55,4,FALSE),"")</f>
        <v/>
      </c>
      <c r="M208" s="387" t="str">
        <f>_xlfn.IFNA(VLOOKUP(B208,BKV!$AN$10:$AR$55,4,FALSE),"")</f>
        <v/>
      </c>
      <c r="N208" s="387" t="str">
        <f>_xlfn.IFNA(VLOOKUP(B208,BLV!$AN$10:$AR$53,4,FALSE),"")</f>
        <v/>
      </c>
      <c r="O208" s="387" t="str">
        <f>_xlfn.IFNA(VLOOKUP(B208,'Khr168'!$AN$10:$AR$47,4,FALSE),"")</f>
        <v/>
      </c>
      <c r="P208" s="387" t="str">
        <f>_xlfn.IFNA(VLOOKUP(B208,ASL!$AN$10:$AR$53,4,FALSE),"")</f>
        <v/>
      </c>
      <c r="Q208" s="387" t="str">
        <f>_xlfn.IFNA(VLOOKUP(B208,'99cash'!$AO$10:$AS$49,4,FALSE),"")</f>
        <v/>
      </c>
      <c r="R208" s="387" t="str">
        <f>_xlfn.IFNA(VLOOKUP(B208,KTL!$AN$10:$AR$56,4,FALSE),"")</f>
        <v/>
      </c>
      <c r="S208" s="387" t="str">
        <f>_xlfn.IFNA(VLOOKUP(B208,SLG!$AL$10:$AP$54,4,FALSE),"")</f>
        <v/>
      </c>
      <c r="T208" s="387" t="str">
        <f>_xlfn.IFNA(VLOOKUP(B208,SST!$AL$10:$AP$56,4,FALSE),"")</f>
        <v/>
      </c>
      <c r="U208" s="387" t="str">
        <f>_xlfn.IFNA(VLOOKUP(B208,'ASY168'!$AL$10:$AP$47,4,FALSE),"")</f>
        <v/>
      </c>
      <c r="V208" s="387">
        <f>_xlfn.IFNA(VLOOKUP(B208,HO!$AL$10:$AP$60,4,FALSE),"")</f>
        <v>9009875</v>
      </c>
      <c r="W208" s="64">
        <f t="shared" si="302"/>
        <v>9009875</v>
      </c>
    </row>
    <row r="209" spans="2:23" s="46" customFormat="1" ht="14.4" outlineLevel="1" thickBot="1">
      <c r="B209" s="385">
        <v>113111101</v>
      </c>
      <c r="C209" s="385" t="s">
        <v>323</v>
      </c>
      <c r="D209" s="55" t="str">
        <f>_xlfn.IFNA(VLOOKUP(B209,MPT!$AL$11:$AP$53,4,FALSE),"")</f>
        <v/>
      </c>
      <c r="E209" s="55" t="str">
        <f>_xlfn.IFNA(VLOOKUP(B209,CHB!$AL$10:$AP$58,4,FALSE),"")</f>
        <v/>
      </c>
      <c r="F209" s="55" t="str">
        <f>_xlfn.IFNA(VLOOKUP(B209,SNK!$AL$10:$AP$57,4,FALSE),"")</f>
        <v/>
      </c>
      <c r="G209" s="55" t="str">
        <f>_xlfn.IFNA(VLOOKUP(B209,STR!$AL$10:$AP$55,4,FALSE),"")</f>
        <v/>
      </c>
      <c r="H209" s="55" t="str">
        <f>_xlfn.IFNA(VLOOKUP(B209,KPC!$AR$10:$AV$60,4,FALSE),"")</f>
        <v/>
      </c>
      <c r="I209" s="55">
        <f>_xlfn.IFNA(VLOOKUP(B209,SNL!$AL$10:$AP$58,4,FALSE),"")</f>
        <v>100</v>
      </c>
      <c r="J209" s="55" t="str">
        <f>_xlfn.IFNA(VLOOKUP(B209,PTR!$AL$10:$AP$56,4,FALSE),"")</f>
        <v/>
      </c>
      <c r="K209" s="55" t="str">
        <f>_xlfn.IFNA(VLOOKUP(B209,STG!$AM$10:$AQ$59,4,FALSE),"")</f>
        <v/>
      </c>
      <c r="L209" s="55" t="str">
        <f>_xlfn.IFNA(VLOOKUP(B209,RTK!$AO$10:$AS$55,4,FALSE),"")</f>
        <v/>
      </c>
      <c r="M209" s="55" t="str">
        <f>_xlfn.IFNA(VLOOKUP(B209,BKV!$AN$10:$AR$55,4,FALSE),"")</f>
        <v/>
      </c>
      <c r="N209" s="55" t="str">
        <f>_xlfn.IFNA(VLOOKUP(B209,BLV!$AN$10:$AR$53,4,FALSE),"")</f>
        <v/>
      </c>
      <c r="O209" s="55" t="str">
        <f>_xlfn.IFNA(VLOOKUP(B209,'Khr168'!$AN$10:$AR$47,4,FALSE),"")</f>
        <v/>
      </c>
      <c r="P209" s="55" t="str">
        <f>_xlfn.IFNA(VLOOKUP(B209,ASL!$AN$10:$AR$53,4,FALSE),"")</f>
        <v/>
      </c>
      <c r="Q209" s="55" t="str">
        <f>_xlfn.IFNA(VLOOKUP(B209,'99cash'!$AO$10:$AS$49,4,FALSE),"")</f>
        <v/>
      </c>
      <c r="R209" s="55" t="str">
        <f>_xlfn.IFNA(VLOOKUP(B209,KTL!$AN$10:$AR$56,4,FALSE),"")</f>
        <v/>
      </c>
      <c r="S209" s="55" t="str">
        <f>_xlfn.IFNA(VLOOKUP(B209,SLG!$AL$10:$AP$54,4,FALSE),"")</f>
        <v/>
      </c>
      <c r="T209" s="55" t="str">
        <f>_xlfn.IFNA(VLOOKUP(B209,SST!$AL$10:$AP$56,4,FALSE),"")</f>
        <v/>
      </c>
      <c r="U209" s="55" t="str">
        <f>_xlfn.IFNA(VLOOKUP(B209,'ASY168'!$AL$10:$AP$47,4,FALSE),"")</f>
        <v/>
      </c>
      <c r="V209" s="55" t="str">
        <f>_xlfn.IFNA(VLOOKUP(B209,HO!$AL$10:$AP$60,4,FALSE),"")</f>
        <v/>
      </c>
      <c r="W209" s="64">
        <f t="shared" si="302"/>
        <v>100</v>
      </c>
    </row>
    <row r="210" spans="2:23" s="46" customFormat="1" ht="15" outlineLevel="1" thickBot="1">
      <c r="B210" s="386"/>
      <c r="C210" s="384" t="s">
        <v>14</v>
      </c>
      <c r="D210" s="353">
        <f>SUM(D205:D209)</f>
        <v>18398886</v>
      </c>
      <c r="E210" s="353">
        <f t="shared" ref="E210:V210" si="303">SUM(E205:E209)</f>
        <v>9646000</v>
      </c>
      <c r="F210" s="353">
        <f t="shared" si="303"/>
        <v>8670400</v>
      </c>
      <c r="G210" s="353">
        <f t="shared" si="303"/>
        <v>16016300</v>
      </c>
      <c r="H210" s="353">
        <f t="shared" si="303"/>
        <v>13863740</v>
      </c>
      <c r="I210" s="353">
        <f t="shared" si="303"/>
        <v>9274000</v>
      </c>
      <c r="J210" s="353">
        <f t="shared" si="303"/>
        <v>17509600</v>
      </c>
      <c r="K210" s="353">
        <f t="shared" si="303"/>
        <v>19116998</v>
      </c>
      <c r="L210" s="353">
        <f t="shared" si="303"/>
        <v>14220200</v>
      </c>
      <c r="M210" s="353">
        <f t="shared" si="303"/>
        <v>21460500</v>
      </c>
      <c r="N210" s="353">
        <f t="shared" si="303"/>
        <v>15994500</v>
      </c>
      <c r="O210" s="353">
        <f t="shared" si="303"/>
        <v>10418270</v>
      </c>
      <c r="P210" s="353">
        <f t="shared" si="303"/>
        <v>13274808</v>
      </c>
      <c r="Q210" s="353">
        <f t="shared" si="303"/>
        <v>11934253</v>
      </c>
      <c r="R210" s="353">
        <f t="shared" si="303"/>
        <v>6529560</v>
      </c>
      <c r="S210" s="353">
        <f t="shared" si="303"/>
        <v>6942870</v>
      </c>
      <c r="T210" s="353">
        <f t="shared" si="303"/>
        <v>16495000</v>
      </c>
      <c r="U210" s="353">
        <f t="shared" si="303"/>
        <v>12336291</v>
      </c>
      <c r="V210" s="353">
        <f t="shared" si="303"/>
        <v>33646431</v>
      </c>
      <c r="W210" s="64">
        <f t="shared" si="302"/>
        <v>275748607</v>
      </c>
    </row>
    <row r="211" spans="2:23" s="46" customFormat="1" ht="24.6" outlineLevel="1" thickBot="1">
      <c r="B211" s="385">
        <v>133111105</v>
      </c>
      <c r="C211" s="385" t="s">
        <v>56</v>
      </c>
      <c r="D211" s="55">
        <f>_xlfn.IFNA(VLOOKUP(B211,MPT!$AL$11:$AP$53,4,FALSE),"")</f>
        <v>-36512248</v>
      </c>
      <c r="E211" s="55">
        <f>_xlfn.IFNA(VLOOKUP(B211,CHB!$AL$10:$AP$58,4,FALSE),"")</f>
        <v>-51892700</v>
      </c>
      <c r="F211" s="55">
        <f>_xlfn.IFNA(VLOOKUP(B211,SNK!$AL$10:$AP$57,4,FALSE),"")</f>
        <v>-92931400</v>
      </c>
      <c r="G211" s="55">
        <f>_xlfn.IFNA(VLOOKUP(B211,STR!$AL$10:$AP$55,4,FALSE),"")</f>
        <v>-64561200</v>
      </c>
      <c r="H211" s="55">
        <f>_xlfn.IFNA(VLOOKUP(B211,KPC!$AR$10:$AV$60,4,FALSE),"")</f>
        <v>-75481900</v>
      </c>
      <c r="I211" s="55">
        <f>_xlfn.IFNA(VLOOKUP(B211,SNL!$AL$10:$AP$58,4,FALSE),"")</f>
        <v>-69790000</v>
      </c>
      <c r="J211" s="55">
        <f>_xlfn.IFNA(VLOOKUP(B211,PTR!$AL$10:$AP$56,4,FALSE),"")</f>
        <v>-23425400</v>
      </c>
      <c r="K211" s="55">
        <f>_xlfn.IFNA(VLOOKUP(B211,STG!$AM$10:$AQ$59,4,FALSE),"")</f>
        <v>-59537300</v>
      </c>
      <c r="L211" s="55">
        <f>_xlfn.IFNA(VLOOKUP(B211,RTK!$AO$10:$AS$55,4,FALSE),"")</f>
        <v>-36278000</v>
      </c>
      <c r="M211" s="55">
        <f>_xlfn.IFNA(VLOOKUP(B211,BKV!$AN$10:$AR$55,4,FALSE),"")</f>
        <v>-8935500</v>
      </c>
      <c r="N211" s="55">
        <f>_xlfn.IFNA(VLOOKUP(B211,BLV!$AN$10:$AR$53,4,FALSE),"")</f>
        <v>-8777600</v>
      </c>
      <c r="O211" s="55" t="str">
        <f>_xlfn.IFNA(VLOOKUP(B211,'Khr168'!$AN$10:$AR$47,4,FALSE),"")</f>
        <v/>
      </c>
      <c r="P211" s="55">
        <f>_xlfn.IFNA(VLOOKUP(B211,ASL!$AN$10:$AR$53,4,FALSE),"")</f>
        <v>-22576200</v>
      </c>
      <c r="Q211" s="55" t="str">
        <f>_xlfn.IFNA(VLOOKUP(B211,'99cash'!$AO$10:$AS$49,4,FALSE),"")</f>
        <v/>
      </c>
      <c r="R211" s="55">
        <f>_xlfn.IFNA(VLOOKUP(B211,KTL!$AN$10:$AR$56,4,FALSE),"")</f>
        <v>-18843000</v>
      </c>
      <c r="S211" s="55">
        <f>_xlfn.IFNA(VLOOKUP(B211,SLG!$AL$10:$AP$54,4,FALSE),"")</f>
        <v>-9373500</v>
      </c>
      <c r="T211" s="55">
        <f>_xlfn.IFNA(VLOOKUP(B211,SST!$AL$10:$AP$56,4,FALSE),"")</f>
        <v>-6723100</v>
      </c>
      <c r="U211" s="55" t="str">
        <f>_xlfn.IFNA(VLOOKUP(B211,'ASY168'!$AL$10:$AP$47,4,FALSE),"")</f>
        <v/>
      </c>
      <c r="V211" s="55" t="str">
        <f>_xlfn.IFNA(VLOOKUP(B211,HO!$AL$10:$AP$60,4,FALSE),"")</f>
        <v/>
      </c>
      <c r="W211" s="63">
        <f t="shared" si="302"/>
        <v>-585639048</v>
      </c>
    </row>
    <row r="212" spans="2:23" s="46" customFormat="1" ht="24.6" outlineLevel="1" thickBot="1">
      <c r="B212" s="385">
        <v>243511101</v>
      </c>
      <c r="C212" s="385" t="s">
        <v>75</v>
      </c>
      <c r="D212" s="387" t="str">
        <f>_xlfn.IFNA(VLOOKUP(B212,MPT!$AL$11:$AP$53,4,FALSE),"")</f>
        <v/>
      </c>
      <c r="E212" s="387" t="str">
        <f>_xlfn.IFNA(VLOOKUP(B212,CHB!$AL$10:$AP$58,4,FALSE),"")</f>
        <v/>
      </c>
      <c r="F212" s="387">
        <f>_xlfn.IFNA(VLOOKUP(B212,SNK!$AL$10:$AP$57,4,FALSE),"")</f>
        <v>5296600</v>
      </c>
      <c r="G212" s="387" t="str">
        <f>_xlfn.IFNA(VLOOKUP(B212,STR!$AL$10:$AP$55,4,FALSE),"")</f>
        <v/>
      </c>
      <c r="H212" s="387" t="str">
        <f>_xlfn.IFNA(VLOOKUP(B212,KPC!$AR$10:$AV$60,4,FALSE),"")</f>
        <v/>
      </c>
      <c r="I212" s="387" t="str">
        <f>_xlfn.IFNA(VLOOKUP(B212,SNL!$AL$10:$AP$58,4,FALSE),"")</f>
        <v/>
      </c>
      <c r="J212" s="387" t="str">
        <f>_xlfn.IFNA(VLOOKUP(B212,PTR!$AL$10:$AP$56,4,FALSE),"")</f>
        <v/>
      </c>
      <c r="K212" s="387" t="str">
        <f>_xlfn.IFNA(VLOOKUP(B212,STG!$AM$10:$AQ$59,4,FALSE),"")</f>
        <v/>
      </c>
      <c r="L212" s="387" t="str">
        <f>_xlfn.IFNA(VLOOKUP(B212,RTK!$AO$10:$AS$55,4,FALSE),"")</f>
        <v/>
      </c>
      <c r="M212" s="387" t="str">
        <f>_xlfn.IFNA(VLOOKUP(B212,BKV!$AN$10:$AR$55,4,FALSE),"")</f>
        <v/>
      </c>
      <c r="N212" s="387" t="str">
        <f>_xlfn.IFNA(VLOOKUP(B212,BLV!$AN$10:$AR$53,4,FALSE),"")</f>
        <v/>
      </c>
      <c r="O212" s="387" t="str">
        <f>_xlfn.IFNA(VLOOKUP(B212,'Khr168'!$AN$10:$AR$47,4,FALSE),"")</f>
        <v/>
      </c>
      <c r="P212" s="387" t="str">
        <f>_xlfn.IFNA(VLOOKUP(B212,ASL!$AN$10:$AR$53,4,FALSE),"")</f>
        <v/>
      </c>
      <c r="Q212" s="387" t="str">
        <f>_xlfn.IFNA(VLOOKUP(B212,'99cash'!$AO$10:$AS$49,4,FALSE),"")</f>
        <v/>
      </c>
      <c r="R212" s="387" t="str">
        <f>_xlfn.IFNA(VLOOKUP(B212,KTL!$AN$10:$AR$56,4,FALSE),"")</f>
        <v/>
      </c>
      <c r="S212" s="387" t="str">
        <f>_xlfn.IFNA(VLOOKUP(B212,SLG!$AL$10:$AP$54,4,FALSE),"")</f>
        <v/>
      </c>
      <c r="T212" s="387" t="str">
        <f>_xlfn.IFNA(VLOOKUP(B212,SST!$AL$10:$AP$56,4,FALSE),"")</f>
        <v/>
      </c>
      <c r="U212" s="387" t="str">
        <f>_xlfn.IFNA(VLOOKUP(B212,'ASY168'!$AL$10:$AP$47,4,FALSE),"")</f>
        <v/>
      </c>
      <c r="V212" s="387" t="str">
        <f>_xlfn.IFNA(VLOOKUP(B212,HO!$AL$10:$AP$60,4,FALSE),"")</f>
        <v/>
      </c>
      <c r="W212" s="63">
        <f t="shared" si="302"/>
        <v>5296600</v>
      </c>
    </row>
    <row r="213" spans="2:23" s="46" customFormat="1" ht="14.4" hidden="1" outlineLevel="1" thickBot="1">
      <c r="B213" s="385"/>
      <c r="C213" s="385"/>
      <c r="D213" s="357"/>
      <c r="E213" s="357"/>
      <c r="F213" s="357"/>
      <c r="G213" s="357"/>
      <c r="H213" s="357" t="str">
        <f>_xlfn.IFNA(VLOOKUP(B213,KPC!$AR$10:$AV$60,4,FALSE),"")</f>
        <v/>
      </c>
      <c r="I213" s="357"/>
      <c r="J213" s="357"/>
      <c r="K213" s="357"/>
      <c r="L213" s="357"/>
      <c r="M213" s="357"/>
      <c r="N213" s="357"/>
      <c r="O213" s="357"/>
      <c r="P213" s="357"/>
      <c r="Q213" s="357"/>
      <c r="R213" s="357"/>
      <c r="S213" s="357"/>
      <c r="T213" s="357"/>
      <c r="U213" s="357"/>
      <c r="V213" s="357"/>
      <c r="W213" s="63">
        <f t="shared" si="302"/>
        <v>0</v>
      </c>
    </row>
    <row r="214" spans="2:23" s="46" customFormat="1" ht="14.4" hidden="1" outlineLevel="1" thickBot="1">
      <c r="B214" s="385"/>
      <c r="C214" s="385"/>
      <c r="D214" s="357"/>
      <c r="E214" s="357"/>
      <c r="F214" s="357"/>
      <c r="G214" s="357"/>
      <c r="H214" s="357" t="str">
        <f>_xlfn.IFNA(VLOOKUP(B214,KPC!$AR$10:$AV$60,4,FALSE),"")</f>
        <v/>
      </c>
      <c r="I214" s="357"/>
      <c r="J214" s="357"/>
      <c r="K214" s="357"/>
      <c r="L214" s="357"/>
      <c r="M214" s="357"/>
      <c r="N214" s="357"/>
      <c r="O214" s="357"/>
      <c r="P214" s="357"/>
      <c r="Q214" s="357"/>
      <c r="R214" s="357"/>
      <c r="S214" s="357"/>
      <c r="T214" s="357"/>
      <c r="U214" s="357"/>
      <c r="V214" s="357"/>
      <c r="W214" s="63">
        <f t="shared" si="302"/>
        <v>0</v>
      </c>
    </row>
    <row r="215" spans="2:23" s="46" customFormat="1" ht="14.4" hidden="1" outlineLevel="1" thickBot="1">
      <c r="B215" s="385"/>
      <c r="C215" s="385"/>
      <c r="D215" s="357"/>
      <c r="E215" s="357"/>
      <c r="F215" s="357"/>
      <c r="G215" s="357"/>
      <c r="H215" s="357" t="str">
        <f>_xlfn.IFNA(VLOOKUP(B215,KPC!$AR$10:$AV$60,4,FALSE),"")</f>
        <v/>
      </c>
      <c r="I215" s="357"/>
      <c r="J215" s="357"/>
      <c r="K215" s="357"/>
      <c r="L215" s="357"/>
      <c r="M215" s="357"/>
      <c r="N215" s="357"/>
      <c r="O215" s="357"/>
      <c r="P215" s="357"/>
      <c r="Q215" s="357"/>
      <c r="R215" s="357"/>
      <c r="S215" s="357"/>
      <c r="T215" s="357"/>
      <c r="U215" s="357"/>
      <c r="V215" s="357"/>
      <c r="W215" s="63">
        <f t="shared" si="302"/>
        <v>0</v>
      </c>
    </row>
    <row r="216" spans="2:23" s="46" customFormat="1" ht="14.4" hidden="1" outlineLevel="1" thickBot="1">
      <c r="B216" s="385"/>
      <c r="C216" s="385"/>
      <c r="D216" s="357"/>
      <c r="E216" s="357"/>
      <c r="F216" s="357"/>
      <c r="G216" s="357"/>
      <c r="H216" s="357" t="str">
        <f>_xlfn.IFNA(VLOOKUP(B216,KPC!$AR$10:$AV$60,4,FALSE),"")</f>
        <v/>
      </c>
      <c r="I216" s="357"/>
      <c r="J216" s="357"/>
      <c r="K216" s="357"/>
      <c r="L216" s="357"/>
      <c r="M216" s="357"/>
      <c r="N216" s="357"/>
      <c r="O216" s="357"/>
      <c r="P216" s="357"/>
      <c r="Q216" s="357"/>
      <c r="R216" s="357"/>
      <c r="S216" s="357"/>
      <c r="T216" s="357"/>
      <c r="U216" s="357"/>
      <c r="V216" s="357"/>
      <c r="W216" s="63">
        <f t="shared" si="302"/>
        <v>0</v>
      </c>
    </row>
    <row r="217" spans="2:23" s="46" customFormat="1" ht="14.4" hidden="1" outlineLevel="1" thickBot="1">
      <c r="B217" s="385"/>
      <c r="C217" s="385"/>
      <c r="D217" s="357" t="str">
        <f>_xlfn.IFNA(VLOOKUP(B217,MPT!$AL$11:$AP$53,4,FALSE),"")</f>
        <v/>
      </c>
      <c r="E217" s="357" t="str">
        <f>_xlfn.IFNA(VLOOKUP(B217,CHB!$AL$10:$AP$58,4,FALSE),"")</f>
        <v/>
      </c>
      <c r="F217" s="357" t="str">
        <f>_xlfn.IFNA(VLOOKUP(B217,SNK!$AL$10:$AP$57,4,FALSE),"")</f>
        <v/>
      </c>
      <c r="G217" s="357" t="str">
        <f>_xlfn.IFNA(VLOOKUP(B217,STR!$AL$10:$AP$55,4,FALSE),"")</f>
        <v/>
      </c>
      <c r="H217" s="357" t="str">
        <f>_xlfn.IFNA(VLOOKUP(B217,KPC!$AR$10:$AV$60,4,FALSE),"")</f>
        <v/>
      </c>
      <c r="I217" s="357" t="str">
        <f>_xlfn.IFNA(VLOOKUP(B217,SNL!$AL$10:$AP$58,4,FALSE),"")</f>
        <v/>
      </c>
      <c r="J217" s="357" t="str">
        <f>_xlfn.IFNA(VLOOKUP(B217,PTR!$AL$10:$AP$56,4,FALSE),"")</f>
        <v/>
      </c>
      <c r="K217" s="357" t="str">
        <f>_xlfn.IFNA(VLOOKUP(B217,STG!$AM$10:$AQ$59,4,FALSE),"")</f>
        <v/>
      </c>
      <c r="L217" s="357" t="str">
        <f>_xlfn.IFNA(VLOOKUP(B217,RTK!$AO$10:$AS$55,4,FALSE),"")</f>
        <v/>
      </c>
      <c r="M217" s="357" t="str">
        <f>_xlfn.IFNA(VLOOKUP(B217,BKV!$AN$10:$AR$55,4,FALSE),"")</f>
        <v/>
      </c>
      <c r="N217" s="357" t="str">
        <f>_xlfn.IFNA(VLOOKUP(B217,BLV!$AN$10:$AR$53,4,FALSE),"")</f>
        <v/>
      </c>
      <c r="O217" s="357" t="str">
        <f>_xlfn.IFNA(VLOOKUP(B217,'Khr168'!$AN$10:$AR$47,4,FALSE),"")</f>
        <v/>
      </c>
      <c r="P217" s="357" t="str">
        <f>_xlfn.IFNA(VLOOKUP(B217,ASL!$AN$10:$AR$53,4,FALSE),"")</f>
        <v/>
      </c>
      <c r="Q217" s="357" t="str">
        <f>_xlfn.IFNA(VLOOKUP(B217,'99cash'!$AO$10:$AS$49,4,FALSE),"")</f>
        <v/>
      </c>
      <c r="R217" s="357" t="str">
        <f>_xlfn.IFNA(VLOOKUP(B217,KTL!$AN$10:$AR$56,4,FALSE),"")</f>
        <v/>
      </c>
      <c r="S217" s="357" t="str">
        <f>_xlfn.IFNA(VLOOKUP(B217,SLG!$AL$10:$AP$54,4,FALSE),"")</f>
        <v/>
      </c>
      <c r="T217" s="357" t="str">
        <f>_xlfn.IFNA(VLOOKUP(B217,SST!$AL$10:$AP$56,4,FALSE),"")</f>
        <v/>
      </c>
      <c r="U217" s="357" t="str">
        <f>_xlfn.IFNA(VLOOKUP(B217,'ASY168'!$AL$10:$AP$47,4,FALSE),"")</f>
        <v/>
      </c>
      <c r="V217" s="357" t="str">
        <f>_xlfn.IFNA(VLOOKUP(B217,HO!$AL$10:$AP$60,4,FALSE),"")</f>
        <v/>
      </c>
      <c r="W217" s="63">
        <f t="shared" si="302"/>
        <v>0</v>
      </c>
    </row>
    <row r="218" spans="2:23" s="46" customFormat="1" ht="15" outlineLevel="1" thickBot="1">
      <c r="B218" s="386"/>
      <c r="C218" s="384" t="s">
        <v>16</v>
      </c>
      <c r="D218" s="353">
        <f>SUM(D211:D217)</f>
        <v>-36512248</v>
      </c>
      <c r="E218" s="353">
        <f t="shared" ref="E218:V218" si="304">SUM(E211:E217)</f>
        <v>-51892700</v>
      </c>
      <c r="F218" s="353">
        <f t="shared" si="304"/>
        <v>-87634800</v>
      </c>
      <c r="G218" s="353">
        <f t="shared" si="304"/>
        <v>-64561200</v>
      </c>
      <c r="H218" s="353">
        <f t="shared" si="304"/>
        <v>-75481900</v>
      </c>
      <c r="I218" s="353">
        <f t="shared" si="304"/>
        <v>-69790000</v>
      </c>
      <c r="J218" s="353">
        <f t="shared" si="304"/>
        <v>-23425400</v>
      </c>
      <c r="K218" s="353">
        <f t="shared" si="304"/>
        <v>-59537300</v>
      </c>
      <c r="L218" s="353">
        <f t="shared" si="304"/>
        <v>-36278000</v>
      </c>
      <c r="M218" s="353">
        <f t="shared" si="304"/>
        <v>-8935500</v>
      </c>
      <c r="N218" s="353">
        <f t="shared" si="304"/>
        <v>-8777600</v>
      </c>
      <c r="O218" s="353">
        <f t="shared" si="304"/>
        <v>0</v>
      </c>
      <c r="P218" s="353">
        <f t="shared" si="304"/>
        <v>-22576200</v>
      </c>
      <c r="Q218" s="353">
        <f t="shared" si="304"/>
        <v>0</v>
      </c>
      <c r="R218" s="353">
        <f t="shared" si="304"/>
        <v>-18843000</v>
      </c>
      <c r="S218" s="353">
        <f t="shared" si="304"/>
        <v>-9373500</v>
      </c>
      <c r="T218" s="353">
        <f t="shared" si="304"/>
        <v>-6723100</v>
      </c>
      <c r="U218" s="353">
        <f t="shared" si="304"/>
        <v>0</v>
      </c>
      <c r="V218" s="353">
        <f t="shared" si="304"/>
        <v>0</v>
      </c>
      <c r="W218" s="64">
        <f t="shared" si="302"/>
        <v>-580342448</v>
      </c>
    </row>
    <row r="219" spans="2:23" s="46" customFormat="1" ht="24.6" outlineLevel="1" thickBot="1">
      <c r="B219" s="385">
        <v>122711101</v>
      </c>
      <c r="C219" s="385" t="s">
        <v>63</v>
      </c>
      <c r="D219" s="55" t="str">
        <f>_xlfn.IFNA(VLOOKUP(B219,MPT!$AL$11:$AP$53,4,FALSE),"")</f>
        <v/>
      </c>
      <c r="E219" s="55">
        <f>_xlfn.IFNA(VLOOKUP(B219,CHB!$AL$10:$AP$58,4,FALSE),"")</f>
        <v>31384500</v>
      </c>
      <c r="F219" s="55" t="str">
        <f>_xlfn.IFNA(VLOOKUP(B219,SNK!$AL$10:$AP$57,4,FALSE),"")</f>
        <v/>
      </c>
      <c r="G219" s="55" t="str">
        <f>_xlfn.IFNA(VLOOKUP(B219,STR!$AL$10:$AP$55,4,FALSE),"")</f>
        <v/>
      </c>
      <c r="H219" s="55">
        <f>_xlfn.IFNA(VLOOKUP(B219,KPC!$AR$10:$AV$60,4,FALSE),"")</f>
        <v>1184900</v>
      </c>
      <c r="I219" s="55">
        <f>_xlfn.IFNA(VLOOKUP(B219,SNL!$AL$10:$AP$58,4,FALSE),"")</f>
        <v>254814100</v>
      </c>
      <c r="J219" s="55" t="str">
        <f>_xlfn.IFNA(VLOOKUP(B219,PTR!$AL$10:$AP$56,4,FALSE),"")</f>
        <v/>
      </c>
      <c r="K219" s="55">
        <f>_xlfn.IFNA(VLOOKUP(B219,STG!$AM$10:$AQ$59,4,FALSE),"")</f>
        <v>21057800</v>
      </c>
      <c r="L219" s="55">
        <f>_xlfn.IFNA(VLOOKUP(B219,RTK!$AO$10:$AS$55,4,FALSE),"")</f>
        <v>205716600</v>
      </c>
      <c r="M219" s="55" t="str">
        <f>_xlfn.IFNA(VLOOKUP(B219,BKV!$AN$10:$AR$55,4,FALSE),"")</f>
        <v/>
      </c>
      <c r="N219" s="55" t="str">
        <f>_xlfn.IFNA(VLOOKUP(B219,BLV!$AN$10:$AR$53,4,FALSE),"")</f>
        <v/>
      </c>
      <c r="O219" s="55" t="str">
        <f>_xlfn.IFNA(VLOOKUP(B219,'Khr168'!$AN$10:$AR$47,4,FALSE),"")</f>
        <v/>
      </c>
      <c r="P219" s="55" t="str">
        <f>_xlfn.IFNA(VLOOKUP(B219,ASL!$AN$10:$AR$53,4,FALSE),"")</f>
        <v/>
      </c>
      <c r="Q219" s="55" t="str">
        <f>_xlfn.IFNA(VLOOKUP(B219,'99cash'!$AO$10:$AS$49,4,FALSE),"")</f>
        <v/>
      </c>
      <c r="R219" s="55" t="str">
        <f>_xlfn.IFNA(VLOOKUP(B219,KTL!$AN$10:$AR$56,4,FALSE),"")</f>
        <v/>
      </c>
      <c r="S219" s="55" t="str">
        <f>_xlfn.IFNA(VLOOKUP(B219,SLG!$AL$10:$AP$54,4,FALSE),"")</f>
        <v/>
      </c>
      <c r="T219" s="55" t="str">
        <f>_xlfn.IFNA(VLOOKUP(B219,SST!$AL$10:$AP$56,4,FALSE),"")</f>
        <v/>
      </c>
      <c r="U219" s="55" t="str">
        <f>_xlfn.IFNA(VLOOKUP(B219,'ASY168'!$AL$10:$AP$47,4,FALSE),"")</f>
        <v/>
      </c>
      <c r="V219" s="55" t="str">
        <f>_xlfn.IFNA(VLOOKUP(B219,HO!$AL$10:$AP$60,4,FALSE),"")</f>
        <v/>
      </c>
      <c r="W219" s="63">
        <f t="shared" si="302"/>
        <v>514157900</v>
      </c>
    </row>
    <row r="220" spans="2:23" s="46" customFormat="1" ht="14.4" outlineLevel="1" thickBot="1">
      <c r="B220" s="385">
        <v>123211101</v>
      </c>
      <c r="C220" s="385" t="s">
        <v>18</v>
      </c>
      <c r="D220" s="387">
        <f>_xlfn.IFNA(VLOOKUP(B220,MPT!$AL$11:$AP$53,4,FALSE),"")</f>
        <v>3875000</v>
      </c>
      <c r="E220" s="387">
        <f>_xlfn.IFNA(VLOOKUP(B220,CHB!$AL$10:$AP$58,4,FALSE),"")</f>
        <v>3100000</v>
      </c>
      <c r="F220" s="387">
        <f>_xlfn.IFNA(VLOOKUP(B220,SNK!$AL$10:$AP$57,4,FALSE),"")</f>
        <v>153700</v>
      </c>
      <c r="G220" s="387" t="str">
        <f>_xlfn.IFNA(VLOOKUP(B220,STR!$AL$10:$AP$55,4,FALSE),"")</f>
        <v/>
      </c>
      <c r="H220" s="387" t="str">
        <f>_xlfn.IFNA(VLOOKUP(B220,KPC!$AR$10:$AV$60,4,FALSE),"")</f>
        <v/>
      </c>
      <c r="I220" s="387" t="str">
        <f>_xlfn.IFNA(VLOOKUP(B220,SNL!$AL$10:$AP$58,4,FALSE),"")</f>
        <v/>
      </c>
      <c r="J220" s="387" t="str">
        <f>_xlfn.IFNA(VLOOKUP(B220,PTR!$AL$10:$AP$56,4,FALSE),"")</f>
        <v/>
      </c>
      <c r="K220" s="387" t="str">
        <f>_xlfn.IFNA(VLOOKUP(B220,STG!$AM$10:$AQ$59,4,FALSE),"")</f>
        <v/>
      </c>
      <c r="L220" s="387" t="str">
        <f>_xlfn.IFNA(VLOOKUP(B220,RTK!$AO$10:$AS$55,4,FALSE),"")</f>
        <v/>
      </c>
      <c r="M220" s="387" t="str">
        <f>_xlfn.IFNA(VLOOKUP(B220,BKV!$AN$10:$AR$55,4,FALSE),"")</f>
        <v/>
      </c>
      <c r="N220" s="387" t="str">
        <f>_xlfn.IFNA(VLOOKUP(B220,BLV!$AN$10:$AR$53,4,FALSE),"")</f>
        <v/>
      </c>
      <c r="O220" s="387">
        <f>_xlfn.IFNA(VLOOKUP(B220,'Khr168'!$AN$10:$AR$47,4,FALSE),"")</f>
        <v>1630000</v>
      </c>
      <c r="P220" s="387" t="str">
        <f>_xlfn.IFNA(VLOOKUP(B220,ASL!$AN$10:$AR$53,4,FALSE),"")</f>
        <v/>
      </c>
      <c r="Q220" s="387">
        <f>_xlfn.IFNA(VLOOKUP(B220,'99cash'!$AO$10:$AS$49,4,FALSE),"")</f>
        <v>509400</v>
      </c>
      <c r="R220" s="387" t="str">
        <f>_xlfn.IFNA(VLOOKUP(B220,KTL!$AN$10:$AR$56,4,FALSE),"")</f>
        <v/>
      </c>
      <c r="S220" s="387" t="str">
        <f>_xlfn.IFNA(VLOOKUP(B220,SLG!$AL$10:$AP$54,4,FALSE),"")</f>
        <v/>
      </c>
      <c r="T220" s="387" t="str">
        <f>_xlfn.IFNA(VLOOKUP(B220,SST!$AL$10:$AP$56,4,FALSE),"")</f>
        <v/>
      </c>
      <c r="U220" s="387" t="str">
        <f>_xlfn.IFNA(VLOOKUP(B220,'ASY168'!$AL$10:$AP$47,4,FALSE),"")</f>
        <v/>
      </c>
      <c r="V220" s="387" t="str">
        <f>_xlfn.IFNA(VLOOKUP(B220,HO!$AL$10:$AP$60,4,FALSE),"")</f>
        <v/>
      </c>
      <c r="W220" s="63">
        <f t="shared" si="302"/>
        <v>9268100</v>
      </c>
    </row>
    <row r="221" spans="2:23" s="46" customFormat="1" ht="14.4" outlineLevel="1" thickBot="1">
      <c r="B221" s="385">
        <v>123511101</v>
      </c>
      <c r="C221" s="385" t="s">
        <v>19</v>
      </c>
      <c r="D221" s="55">
        <f>_xlfn.IFNA(VLOOKUP(B221,MPT!$AL$11:$AP$53,4,FALSE),"")</f>
        <v>88806700</v>
      </c>
      <c r="E221" s="55">
        <f>_xlfn.IFNA(VLOOKUP(B221,CHB!$AL$10:$AP$58,4,FALSE),"")</f>
        <v>94074361</v>
      </c>
      <c r="F221" s="55">
        <f>_xlfn.IFNA(VLOOKUP(B221,SNK!$AL$10:$AP$57,4,FALSE),"")</f>
        <v>191553946</v>
      </c>
      <c r="G221" s="55">
        <f>_xlfn.IFNA(VLOOKUP(B221,STR!$AL$10:$AP$55,4,FALSE),"")</f>
        <v>244656400</v>
      </c>
      <c r="H221" s="55">
        <f>_xlfn.IFNA(VLOOKUP(B221,KPC!$AR$10:$AV$60,4,FALSE),"")</f>
        <v>234011900</v>
      </c>
      <c r="I221" s="55">
        <f>_xlfn.IFNA(VLOOKUP(B221,SNL!$AL$10:$AP$58,4,FALSE),"")</f>
        <v>11319400</v>
      </c>
      <c r="J221" s="55">
        <f>_xlfn.IFNA(VLOOKUP(B221,PTR!$AL$10:$AP$56,4,FALSE),"")</f>
        <v>143234600</v>
      </c>
      <c r="K221" s="55">
        <f>_xlfn.IFNA(VLOOKUP(B221,STG!$AM$10:$AQ$59,4,FALSE),"")</f>
        <v>263522900</v>
      </c>
      <c r="L221" s="55" t="str">
        <f>_xlfn.IFNA(VLOOKUP(B221,RTK!$AO$10:$AS$55,4,FALSE),"")</f>
        <v/>
      </c>
      <c r="M221" s="55">
        <f>_xlfn.IFNA(VLOOKUP(B221,BKV!$AN$10:$AR$55,4,FALSE),"")</f>
        <v>146418800</v>
      </c>
      <c r="N221" s="55">
        <f>_xlfn.IFNA(VLOOKUP(B221,BLV!$AN$10:$AR$53,4,FALSE),"")</f>
        <v>132143100</v>
      </c>
      <c r="O221" s="55">
        <f>_xlfn.IFNA(VLOOKUP(B221,'Khr168'!$AN$10:$AR$47,4,FALSE),"")</f>
        <v>77622000</v>
      </c>
      <c r="P221" s="55">
        <f>_xlfn.IFNA(VLOOKUP(B221,ASL!$AN$10:$AR$53,4,FALSE),"")</f>
        <v>187514200</v>
      </c>
      <c r="Q221" s="55">
        <f>_xlfn.IFNA(VLOOKUP(B221,'99cash'!$AO$10:$AS$49,4,FALSE),"")</f>
        <v>7756900</v>
      </c>
      <c r="R221" s="55">
        <f>_xlfn.IFNA(VLOOKUP(B221,KTL!$AN$10:$AR$56,4,FALSE),"")</f>
        <v>159450100</v>
      </c>
      <c r="S221" s="55">
        <f>_xlfn.IFNA(VLOOKUP(B221,SLG!$AL$10:$AP$54,4,FALSE),"")</f>
        <v>104110900</v>
      </c>
      <c r="T221" s="55">
        <f>_xlfn.IFNA(VLOOKUP(B221,SST!$AL$10:$AP$56,4,FALSE),"")</f>
        <v>142298700</v>
      </c>
      <c r="U221" s="55" t="str">
        <f>_xlfn.IFNA(VLOOKUP(B221,'ASY168'!$AL$10:$AP$47,4,FALSE),"")</f>
        <v/>
      </c>
      <c r="V221" s="55">
        <f>_xlfn.IFNA(VLOOKUP(B221,HO!$AL$10:$AP$60,4,FALSE),"")</f>
        <v>924000</v>
      </c>
      <c r="W221" s="63">
        <f t="shared" si="302"/>
        <v>2229418907</v>
      </c>
    </row>
    <row r="222" spans="2:23" s="46" customFormat="1" ht="14.4" outlineLevel="1" thickBot="1">
      <c r="B222" s="385">
        <v>221812</v>
      </c>
      <c r="C222" s="385" t="s">
        <v>259</v>
      </c>
      <c r="D222" s="387" t="str">
        <f>_xlfn.IFNA(VLOOKUP(B222,MPT!$AL$11:$AP$53,4,FALSE),"")</f>
        <v/>
      </c>
      <c r="E222" s="387" t="str">
        <f>_xlfn.IFNA(VLOOKUP(B222,CHB!$AL$10:$AP$58,4,FALSE),"")</f>
        <v/>
      </c>
      <c r="F222" s="387">
        <f>_xlfn.IFNA(VLOOKUP(B222,SNK!$AL$10:$AP$57,4,FALSE),"")</f>
        <v>520000</v>
      </c>
      <c r="G222" s="387">
        <f>_xlfn.IFNA(VLOOKUP(B222,STR!$AL$10:$AP$55,4,FALSE),"")</f>
        <v>200000</v>
      </c>
      <c r="H222" s="387" t="str">
        <f>_xlfn.IFNA(VLOOKUP(B222,KPC!$AR$10:$AV$60,4,FALSE),"")</f>
        <v/>
      </c>
      <c r="I222" s="387" t="str">
        <f>_xlfn.IFNA(VLOOKUP(B222,SNL!$AL$10:$AP$58,4,FALSE),"")</f>
        <v/>
      </c>
      <c r="J222" s="387" t="str">
        <f>_xlfn.IFNA(VLOOKUP(B222,PTR!$AL$10:$AP$56,4,FALSE),"")</f>
        <v/>
      </c>
      <c r="K222" s="387" t="str">
        <f>_xlfn.IFNA(VLOOKUP(B222,STG!$AM$10:$AQ$59,4,FALSE),"")</f>
        <v/>
      </c>
      <c r="L222" s="387" t="str">
        <f>_xlfn.IFNA(VLOOKUP(B222,RTK!$AO$10:$AS$55,4,FALSE),"")</f>
        <v/>
      </c>
      <c r="M222" s="387" t="str">
        <f>_xlfn.IFNA(VLOOKUP(B222,BKV!$AN$10:$AR$55,4,FALSE),"")</f>
        <v/>
      </c>
      <c r="N222" s="387" t="str">
        <f>_xlfn.IFNA(VLOOKUP(B222,BLV!$AN$10:$AR$53,4,FALSE),"")</f>
        <v/>
      </c>
      <c r="O222" s="387" t="str">
        <f>_xlfn.IFNA(VLOOKUP(B222,'Khr168'!$AN$10:$AR$47,4,FALSE),"")</f>
        <v/>
      </c>
      <c r="P222" s="387" t="str">
        <f>_xlfn.IFNA(VLOOKUP(B222,ASL!$AN$10:$AR$53,4,FALSE),"")</f>
        <v/>
      </c>
      <c r="Q222" s="387" t="str">
        <f>_xlfn.IFNA(VLOOKUP(B222,'99cash'!$AO$10:$AS$49,4,FALSE),"")</f>
        <v/>
      </c>
      <c r="R222" s="387" t="str">
        <f>_xlfn.IFNA(VLOOKUP(B222,KTL!$AN$10:$AR$56,4,FALSE),"")</f>
        <v/>
      </c>
      <c r="S222" s="387" t="str">
        <f>_xlfn.IFNA(VLOOKUP(B222,SLG!$AL$10:$AP$54,4,FALSE),"")</f>
        <v/>
      </c>
      <c r="T222" s="387">
        <f>_xlfn.IFNA(VLOOKUP(B222,SST!$AL$10:$AP$56,4,FALSE),"")</f>
        <v>200000</v>
      </c>
      <c r="U222" s="387" t="str">
        <f>_xlfn.IFNA(VLOOKUP(B222,'ASY168'!$AL$10:$AP$47,4,FALSE),"")</f>
        <v/>
      </c>
      <c r="V222" s="387">
        <f>_xlfn.IFNA(VLOOKUP(B222,HO!$AL$10:$AP$60,4,FALSE),"")</f>
        <v>1500000</v>
      </c>
      <c r="W222" s="63">
        <f t="shared" si="302"/>
        <v>2420000</v>
      </c>
    </row>
    <row r="223" spans="2:23" s="46" customFormat="1" ht="14.4" outlineLevel="1" thickBot="1">
      <c r="B223" s="385">
        <v>222811104</v>
      </c>
      <c r="C223" s="385" t="s">
        <v>258</v>
      </c>
      <c r="D223" s="55" t="str">
        <f>_xlfn.IFNA(VLOOKUP(B223,MPT!$AL$11:$AP$53,4,FALSE),"")</f>
        <v/>
      </c>
      <c r="E223" s="55" t="str">
        <f>_xlfn.IFNA(VLOOKUP(B223,CHB!$AL$10:$AP$58,4,FALSE),"")</f>
        <v/>
      </c>
      <c r="F223" s="55">
        <f>_xlfn.IFNA(VLOOKUP(B223,SNK!$AL$10:$AP$57,4,FALSE),"")</f>
        <v>2450000</v>
      </c>
      <c r="G223" s="55">
        <f>_xlfn.IFNA(VLOOKUP(B223,STR!$AL$10:$AP$55,4,FALSE),"")</f>
        <v>430000</v>
      </c>
      <c r="H223" s="55" t="str">
        <f>_xlfn.IFNA(VLOOKUP(B223,KPC!$AR$10:$AV$60,4,FALSE),"")</f>
        <v/>
      </c>
      <c r="I223" s="55">
        <f>_xlfn.IFNA(VLOOKUP(B223,SNL!$AL$10:$AP$58,4,FALSE),"")</f>
        <v>3100000</v>
      </c>
      <c r="J223" s="55">
        <f>_xlfn.IFNA(VLOOKUP(B223,PTR!$AL$10:$AP$56,4,FALSE),"")</f>
        <v>4000000</v>
      </c>
      <c r="K223" s="55">
        <f>_xlfn.IFNA(VLOOKUP(B223,STG!$AM$10:$AQ$59,4,FALSE),"")</f>
        <v>6542500</v>
      </c>
      <c r="L223" s="55" t="str">
        <f>_xlfn.IFNA(VLOOKUP(B223,RTK!$AO$10:$AS$55,4,FALSE),"")</f>
        <v/>
      </c>
      <c r="M223" s="55">
        <f>_xlfn.IFNA(VLOOKUP(B223,BKV!$AN$10:$AR$55,4,FALSE),"")</f>
        <v>3087500</v>
      </c>
      <c r="N223" s="55">
        <f>_xlfn.IFNA(VLOOKUP(B223,BLV!$AN$10:$AR$53,4,FALSE),"")</f>
        <v>619000</v>
      </c>
      <c r="O223" s="55" t="str">
        <f>_xlfn.IFNA(VLOOKUP(B223,'Khr168'!$AN$10:$AR$47,4,FALSE),"")</f>
        <v/>
      </c>
      <c r="P223" s="55" t="str">
        <f>_xlfn.IFNA(VLOOKUP(B223,ASL!$AN$10:$AR$53,4,FALSE),"")</f>
        <v/>
      </c>
      <c r="Q223" s="55" t="str">
        <f>_xlfn.IFNA(VLOOKUP(B223,'99cash'!$AO$10:$AS$49,4,FALSE),"")</f>
        <v/>
      </c>
      <c r="R223" s="55">
        <f>_xlfn.IFNA(VLOOKUP(B223,KTL!$AN$10:$AR$56,4,FALSE),"")</f>
        <v>934000</v>
      </c>
      <c r="S223" s="55">
        <f>_xlfn.IFNA(VLOOKUP(B223,SLG!$AL$10:$AP$54,4,FALSE),"")</f>
        <v>1463000</v>
      </c>
      <c r="T223" s="55">
        <f>_xlfn.IFNA(VLOOKUP(B223,SST!$AL$10:$AP$56,4,FALSE),"")</f>
        <v>1790000</v>
      </c>
      <c r="U223" s="55">
        <f>_xlfn.IFNA(VLOOKUP(B223,'ASY168'!$AL$10:$AP$47,4,FALSE),"")</f>
        <v>14098000</v>
      </c>
      <c r="V223" s="55" t="str">
        <f>_xlfn.IFNA(VLOOKUP(B223,HO!$AL$10:$AP$60,4,FALSE),"")</f>
        <v/>
      </c>
      <c r="W223" s="63">
        <f t="shared" si="302"/>
        <v>38514000</v>
      </c>
    </row>
    <row r="224" spans="2:23" s="46" customFormat="1" ht="14.4" outlineLevel="1" thickBot="1">
      <c r="B224" s="385">
        <v>221511101</v>
      </c>
      <c r="C224" s="385" t="s">
        <v>64</v>
      </c>
      <c r="D224" s="387" t="str">
        <f>_xlfn.IFNA(VLOOKUP(B224,MPT!$AL$11:$AP$53,4,FALSE),"")</f>
        <v/>
      </c>
      <c r="E224" s="387" t="str">
        <f>_xlfn.IFNA(VLOOKUP(B224,CHB!$AL$10:$AP$58,4,FALSE),"")</f>
        <v/>
      </c>
      <c r="F224" s="387" t="str">
        <f>_xlfn.IFNA(VLOOKUP(B224,SNK!$AL$10:$AP$57,4,FALSE),"")</f>
        <v/>
      </c>
      <c r="G224" s="387">
        <f>_xlfn.IFNA(VLOOKUP(B224,STR!$AL$10:$AP$55,4,FALSE),"")</f>
        <v>500000</v>
      </c>
      <c r="H224" s="387">
        <f>_xlfn.IFNA(VLOOKUP(B224,KPC!$AR$10:$AV$60,4,FALSE),"")</f>
        <v>943000</v>
      </c>
      <c r="I224" s="387">
        <f>_xlfn.IFNA(VLOOKUP(B224,SNL!$AL$10:$AP$58,4,FALSE),"")</f>
        <v>700000</v>
      </c>
      <c r="J224" s="387" t="str">
        <f>_xlfn.IFNA(VLOOKUP(B224,PTR!$AL$10:$AP$56,4,FALSE),"")</f>
        <v/>
      </c>
      <c r="K224" s="387">
        <f>_xlfn.IFNA(VLOOKUP(B224,STG!$AM$10:$AQ$59,4,FALSE),"")</f>
        <v>800000</v>
      </c>
      <c r="L224" s="387">
        <f>_xlfn.IFNA(VLOOKUP(B224,RTK!$AO$10:$AS$55,4,FALSE),"")</f>
        <v>400000</v>
      </c>
      <c r="M224" s="387">
        <f>_xlfn.IFNA(VLOOKUP(B224,BKV!$AN$10:$AR$55,4,FALSE),"")</f>
        <v>800000</v>
      </c>
      <c r="N224" s="387" t="str">
        <f>_xlfn.IFNA(VLOOKUP(B224,BLV!$AN$10:$AR$53,4,FALSE),"")</f>
        <v/>
      </c>
      <c r="O224" s="387" t="str">
        <f>_xlfn.IFNA(VLOOKUP(B224,'Khr168'!$AN$10:$AR$47,4,FALSE),"")</f>
        <v/>
      </c>
      <c r="P224" s="387">
        <f>_xlfn.IFNA(VLOOKUP(B224,ASL!$AN$10:$AR$53,4,FALSE),"")</f>
        <v>1000000</v>
      </c>
      <c r="Q224" s="387" t="str">
        <f>_xlfn.IFNA(VLOOKUP(B224,'99cash'!$AO$10:$AS$49,4,FALSE),"")</f>
        <v/>
      </c>
      <c r="R224" s="387">
        <f>_xlfn.IFNA(VLOOKUP(B224,KTL!$AN$10:$AR$56,4,FALSE),"")</f>
        <v>600000</v>
      </c>
      <c r="S224" s="387">
        <f>_xlfn.IFNA(VLOOKUP(B224,SLG!$AL$10:$AP$54,4,FALSE),"")</f>
        <v>800000</v>
      </c>
      <c r="T224" s="387" t="str">
        <f>_xlfn.IFNA(VLOOKUP(B224,SST!$AL$10:$AP$56,4,FALSE),"")</f>
        <v/>
      </c>
      <c r="U224" s="387" t="str">
        <f>_xlfn.IFNA(VLOOKUP(B224,'ASY168'!$AL$10:$AP$47,4,FALSE),"")</f>
        <v/>
      </c>
      <c r="V224" s="387">
        <f>_xlfn.IFNA(VLOOKUP(B224,HO!$AL$10:$AP$60,4,FALSE),"")</f>
        <v>2430000</v>
      </c>
      <c r="W224" s="63">
        <f t="shared" si="302"/>
        <v>8973000</v>
      </c>
    </row>
    <row r="225" spans="2:23" s="46" customFormat="1" ht="24.6" outlineLevel="1" thickBot="1">
      <c r="B225" s="385">
        <v>123111101</v>
      </c>
      <c r="C225" s="385" t="s">
        <v>84</v>
      </c>
      <c r="D225" s="55" t="str">
        <f>_xlfn.IFNA(VLOOKUP(B225,MPT!$AL$11:$AP$53,4,FALSE),"")</f>
        <v/>
      </c>
      <c r="E225" s="55" t="str">
        <f>_xlfn.IFNA(VLOOKUP(B225,CHB!$AL$10:$AP$58,4,FALSE),"")</f>
        <v/>
      </c>
      <c r="F225" s="55" t="str">
        <f>_xlfn.IFNA(VLOOKUP(B225,SNK!$AL$10:$AP$57,4,FALSE),"")</f>
        <v/>
      </c>
      <c r="G225" s="55" t="str">
        <f>_xlfn.IFNA(VLOOKUP(B225,STR!$AL$10:$AP$55,4,FALSE),"")</f>
        <v/>
      </c>
      <c r="H225" s="55" t="str">
        <f>_xlfn.IFNA(VLOOKUP(B225,KPC!$AR$10:$AV$60,4,FALSE),"")</f>
        <v/>
      </c>
      <c r="I225" s="55" t="str">
        <f>_xlfn.IFNA(VLOOKUP(B225,SNL!$AL$10:$AP$58,4,FALSE),"")</f>
        <v/>
      </c>
      <c r="J225" s="55" t="str">
        <f>_xlfn.IFNA(VLOOKUP(B225,PTR!$AL$10:$AP$56,4,FALSE),"")</f>
        <v/>
      </c>
      <c r="K225" s="55" t="str">
        <f>_xlfn.IFNA(VLOOKUP(B225,STG!$AM$10:$AQ$59,4,FALSE),"")</f>
        <v/>
      </c>
      <c r="L225" s="55" t="str">
        <f>_xlfn.IFNA(VLOOKUP(B225,RTK!$AO$10:$AS$55,4,FALSE),"")</f>
        <v/>
      </c>
      <c r="M225" s="55" t="str">
        <f>_xlfn.IFNA(VLOOKUP(B225,BKV!$AN$10:$AR$55,4,FALSE),"")</f>
        <v/>
      </c>
      <c r="N225" s="55" t="str">
        <f>_xlfn.IFNA(VLOOKUP(B225,BLV!$AN$10:$AR$53,4,FALSE),"")</f>
        <v/>
      </c>
      <c r="O225" s="55">
        <f>_xlfn.IFNA(VLOOKUP(B225,'Khr168'!$AN$10:$AR$47,4,FALSE),"")</f>
        <v>2498700</v>
      </c>
      <c r="P225" s="55" t="str">
        <f>_xlfn.IFNA(VLOOKUP(B225,ASL!$AN$10:$AR$53,4,FALSE),"")</f>
        <v/>
      </c>
      <c r="Q225" s="55">
        <f>_xlfn.IFNA(VLOOKUP(B225,'99cash'!$AO$10:$AS$49,4,FALSE),"")</f>
        <v>31003801</v>
      </c>
      <c r="R225" s="55">
        <f>_xlfn.IFNA(VLOOKUP(B225,KTL!$AN$10:$AR$56,4,FALSE),"")</f>
        <v>560000</v>
      </c>
      <c r="S225" s="55" t="str">
        <f>_xlfn.IFNA(VLOOKUP(B225,SLG!$AL$10:$AP$54,4,FALSE),"")</f>
        <v/>
      </c>
      <c r="T225" s="55" t="str">
        <f>_xlfn.IFNA(VLOOKUP(B225,SST!$AL$10:$AP$56,4,FALSE),"")</f>
        <v/>
      </c>
      <c r="U225" s="55" t="str">
        <f>_xlfn.IFNA(VLOOKUP(B225,'ASY168'!$AL$10:$AP$47,4,FALSE),"")</f>
        <v/>
      </c>
      <c r="V225" s="55" t="str">
        <f>_xlfn.IFNA(VLOOKUP(B225,HO!$AL$10:$AP$60,4,FALSE),"")</f>
        <v/>
      </c>
      <c r="W225" s="63">
        <f t="shared" si="302"/>
        <v>34062501</v>
      </c>
    </row>
    <row r="226" spans="2:23" s="46" customFormat="1" ht="14.4" hidden="1" outlineLevel="1" thickBot="1">
      <c r="B226" s="385"/>
      <c r="C226" s="385"/>
      <c r="D226" s="357" t="str">
        <f>_xlfn.IFNA(VLOOKUP(B226,MPT!$AL$11:$AP$53,4,FALSE),"")</f>
        <v/>
      </c>
      <c r="E226" s="357" t="str">
        <f>_xlfn.IFNA(VLOOKUP(B226,CHB!$AL$10:$AP$58,4,FALSE),"")</f>
        <v/>
      </c>
      <c r="F226" s="357" t="str">
        <f>_xlfn.IFNA(VLOOKUP(B226,SNK!$AL$10:$AP$57,4,FALSE),"")</f>
        <v/>
      </c>
      <c r="G226" s="357" t="str">
        <f>_xlfn.IFNA(VLOOKUP(B226,STR!$AL$10:$AP$55,4,FALSE),"")</f>
        <v/>
      </c>
      <c r="H226" s="357" t="str">
        <f>_xlfn.IFNA(VLOOKUP(B226,KPC!$AR$10:$AV$60,4,FALSE),"")</f>
        <v/>
      </c>
      <c r="I226" s="357" t="str">
        <f>_xlfn.IFNA(VLOOKUP(B226,SNL!$AL$10:$AP$58,4,FALSE),"")</f>
        <v/>
      </c>
      <c r="J226" s="357" t="str">
        <f>_xlfn.IFNA(VLOOKUP(B226,PTR!$AL$10:$AP$56,4,FALSE),"")</f>
        <v/>
      </c>
      <c r="K226" s="357" t="str">
        <f>_xlfn.IFNA(VLOOKUP(B226,STG!$AM$10:$AQ$59,4,FALSE),"")</f>
        <v/>
      </c>
      <c r="L226" s="357" t="str">
        <f>_xlfn.IFNA(VLOOKUP(B226,RTK!$AO$10:$AS$55,4,FALSE),"")</f>
        <v/>
      </c>
      <c r="M226" s="357" t="str">
        <f>_xlfn.IFNA(VLOOKUP(B226,BKV!$AN$10:$AR$55,4,FALSE),"")</f>
        <v/>
      </c>
      <c r="N226" s="357" t="str">
        <f>_xlfn.IFNA(VLOOKUP(B226,BLV!$AN$10:$AR$53,4,FALSE),"")</f>
        <v/>
      </c>
      <c r="O226" s="357" t="str">
        <f>_xlfn.IFNA(VLOOKUP(B226,'Khr168'!$AN$10:$AR$47,4,FALSE),"")</f>
        <v/>
      </c>
      <c r="P226" s="357" t="str">
        <f>_xlfn.IFNA(VLOOKUP(B226,ASL!$AN$10:$AR$53,4,FALSE),"")</f>
        <v/>
      </c>
      <c r="Q226" s="357" t="str">
        <f>_xlfn.IFNA(VLOOKUP(B226,'99cash'!$AO$10:$AS$49,4,FALSE),"")</f>
        <v/>
      </c>
      <c r="R226" s="357" t="str">
        <f>_xlfn.IFNA(VLOOKUP(B226,KTL!$AN$10:$AR$56,4,FALSE),"")</f>
        <v/>
      </c>
      <c r="S226" s="357" t="str">
        <f>_xlfn.IFNA(VLOOKUP(B226,SLG!$AL$10:$AP$54,4,FALSE),"")</f>
        <v/>
      </c>
      <c r="T226" s="357" t="str">
        <f>_xlfn.IFNA(VLOOKUP(B226,SST!$AL$10:$AP$56,4,FALSE),"")</f>
        <v/>
      </c>
      <c r="U226" s="357" t="str">
        <f>_xlfn.IFNA(VLOOKUP(B226,'ASY168'!$AL$10:$AP$47,4,FALSE),"")</f>
        <v/>
      </c>
      <c r="V226" s="357" t="str">
        <f>_xlfn.IFNA(VLOOKUP(B226,HO!$AL$10:$AP$60,4,FALSE),"")</f>
        <v/>
      </c>
      <c r="W226" s="63">
        <f t="shared" si="302"/>
        <v>0</v>
      </c>
    </row>
    <row r="227" spans="2:23" s="46" customFormat="1" ht="14.4" hidden="1" outlineLevel="1" thickBot="1">
      <c r="B227" s="385"/>
      <c r="C227" s="385"/>
      <c r="D227" s="357" t="str">
        <f>_xlfn.IFNA(VLOOKUP(B227,MPT!$AL$11:$AP$53,4,FALSE),"")</f>
        <v/>
      </c>
      <c r="E227" s="357" t="str">
        <f>_xlfn.IFNA(VLOOKUP(B227,CHB!$AL$10:$AP$58,4,FALSE),"")</f>
        <v/>
      </c>
      <c r="F227" s="357" t="str">
        <f>_xlfn.IFNA(VLOOKUP(B227,SNK!$AL$10:$AP$57,4,FALSE),"")</f>
        <v/>
      </c>
      <c r="G227" s="357" t="str">
        <f>_xlfn.IFNA(VLOOKUP(B227,STR!$AL$10:$AP$55,4,FALSE),"")</f>
        <v/>
      </c>
      <c r="H227" s="357" t="str">
        <f>_xlfn.IFNA(VLOOKUP(B227,KPC!$AR$10:$AV$60,4,FALSE),"")</f>
        <v/>
      </c>
      <c r="I227" s="357" t="str">
        <f>_xlfn.IFNA(VLOOKUP(B227,SNL!$AL$10:$AP$58,4,FALSE),"")</f>
        <v/>
      </c>
      <c r="J227" s="357" t="str">
        <f>_xlfn.IFNA(VLOOKUP(B227,PTR!$AL$10:$AP$56,4,FALSE),"")</f>
        <v/>
      </c>
      <c r="K227" s="357" t="str">
        <f>_xlfn.IFNA(VLOOKUP(B227,STG!$AM$10:$AQ$59,4,FALSE),"")</f>
        <v/>
      </c>
      <c r="L227" s="357" t="str">
        <f>_xlfn.IFNA(VLOOKUP(B227,RTK!$AO$10:$AS$55,4,FALSE),"")</f>
        <v/>
      </c>
      <c r="M227" s="357" t="str">
        <f>_xlfn.IFNA(VLOOKUP(B227,BKV!$AN$10:$AR$55,4,FALSE),"")</f>
        <v/>
      </c>
      <c r="N227" s="357" t="str">
        <f>_xlfn.IFNA(VLOOKUP(B227,BLV!$AN$10:$AR$53,4,FALSE),"")</f>
        <v/>
      </c>
      <c r="O227" s="357" t="str">
        <f>_xlfn.IFNA(VLOOKUP(B227,'Khr168'!$AN$10:$AR$47,4,FALSE),"")</f>
        <v/>
      </c>
      <c r="P227" s="357" t="str">
        <f>_xlfn.IFNA(VLOOKUP(B227,ASL!$AN$10:$AR$53,4,FALSE),"")</f>
        <v/>
      </c>
      <c r="Q227" s="357" t="str">
        <f>_xlfn.IFNA(VLOOKUP(B227,'99cash'!$AO$10:$AS$49,4,FALSE),"")</f>
        <v/>
      </c>
      <c r="R227" s="357" t="str">
        <f>_xlfn.IFNA(VLOOKUP(B227,KTL!$AN$10:$AR$56,4,FALSE),"")</f>
        <v/>
      </c>
      <c r="S227" s="357" t="str">
        <f>_xlfn.IFNA(VLOOKUP(B227,SLG!$AL$10:$AP$54,4,FALSE),"")</f>
        <v/>
      </c>
      <c r="T227" s="357" t="str">
        <f>_xlfn.IFNA(VLOOKUP(B227,SST!$AL$10:$AP$56,4,FALSE),"")</f>
        <v/>
      </c>
      <c r="U227" s="357" t="str">
        <f>_xlfn.IFNA(VLOOKUP(B227,'ASY168'!$AL$10:$AP$47,4,FALSE),"")</f>
        <v/>
      </c>
      <c r="V227" s="357" t="str">
        <f>_xlfn.IFNA(VLOOKUP(B227,HO!$AL$10:$AP$60,4,FALSE),"")</f>
        <v/>
      </c>
      <c r="W227" s="63">
        <f t="shared" si="302"/>
        <v>0</v>
      </c>
    </row>
    <row r="228" spans="2:23" s="46" customFormat="1" ht="14.4" hidden="1" outlineLevel="1" thickBot="1">
      <c r="B228" s="385"/>
      <c r="C228" s="385"/>
      <c r="D228" s="357" t="str">
        <f>_xlfn.IFNA(VLOOKUP(B228,MPT!$AL$11:$AP$53,4,FALSE),"")</f>
        <v/>
      </c>
      <c r="E228" s="357" t="str">
        <f>_xlfn.IFNA(VLOOKUP(B228,CHB!$AL$10:$AP$58,4,FALSE),"")</f>
        <v/>
      </c>
      <c r="F228" s="357" t="str">
        <f>_xlfn.IFNA(VLOOKUP(B228,SNK!$AL$10:$AP$57,4,FALSE),"")</f>
        <v/>
      </c>
      <c r="G228" s="357" t="str">
        <f>_xlfn.IFNA(VLOOKUP(B228,STR!$AL$10:$AP$55,4,FALSE),"")</f>
        <v/>
      </c>
      <c r="H228" s="357" t="str">
        <f>_xlfn.IFNA(VLOOKUP(B228,KPC!$AR$10:$AV$60,4,FALSE),"")</f>
        <v/>
      </c>
      <c r="I228" s="357" t="str">
        <f>_xlfn.IFNA(VLOOKUP(B228,SNL!$AL$10:$AP$58,4,FALSE),"")</f>
        <v/>
      </c>
      <c r="J228" s="357" t="str">
        <f>_xlfn.IFNA(VLOOKUP(B228,PTR!$AL$10:$AP$56,4,FALSE),"")</f>
        <v/>
      </c>
      <c r="K228" s="357" t="str">
        <f>_xlfn.IFNA(VLOOKUP(B228,STG!$AM$10:$AQ$59,4,FALSE),"")</f>
        <v/>
      </c>
      <c r="L228" s="357" t="str">
        <f>_xlfn.IFNA(VLOOKUP(B228,RTK!$AO$10:$AS$55,4,FALSE),"")</f>
        <v/>
      </c>
      <c r="M228" s="357" t="str">
        <f>_xlfn.IFNA(VLOOKUP(B228,BKV!$AN$10:$AR$55,4,FALSE),"")</f>
        <v/>
      </c>
      <c r="N228" s="357" t="str">
        <f>_xlfn.IFNA(VLOOKUP(B228,BLV!$AN$10:$AR$53,4,FALSE),"")</f>
        <v/>
      </c>
      <c r="O228" s="357" t="str">
        <f>_xlfn.IFNA(VLOOKUP(B228,'Khr168'!$AN$10:$AR$47,4,FALSE),"")</f>
        <v/>
      </c>
      <c r="P228" s="357" t="str">
        <f>_xlfn.IFNA(VLOOKUP(B228,ASL!$AN$10:$AR$53,4,FALSE),"")</f>
        <v/>
      </c>
      <c r="Q228" s="357" t="str">
        <f>_xlfn.IFNA(VLOOKUP(B228,'99cash'!$AO$10:$AS$49,4,FALSE),"")</f>
        <v/>
      </c>
      <c r="R228" s="357" t="str">
        <f>_xlfn.IFNA(VLOOKUP(B228,KTL!$AN$10:$AR$56,4,FALSE),"")</f>
        <v/>
      </c>
      <c r="S228" s="357" t="str">
        <f>_xlfn.IFNA(VLOOKUP(B228,SLG!$AL$10:$AP$54,4,FALSE),"")</f>
        <v/>
      </c>
      <c r="T228" s="357" t="str">
        <f>_xlfn.IFNA(VLOOKUP(B228,SST!$AL$10:$AP$56,4,FALSE),"")</f>
        <v/>
      </c>
      <c r="U228" s="357" t="str">
        <f>_xlfn.IFNA(VLOOKUP(B228,'ASY168'!$AL$10:$AP$47,4,FALSE),"")</f>
        <v/>
      </c>
      <c r="V228" s="357" t="str">
        <f>_xlfn.IFNA(VLOOKUP(B228,HO!$AL$10:$AP$60,4,FALSE),"")</f>
        <v/>
      </c>
      <c r="W228" s="63">
        <f t="shared" si="302"/>
        <v>0</v>
      </c>
    </row>
    <row r="229" spans="2:23" s="46" customFormat="1" ht="14.4" hidden="1" outlineLevel="1" thickBot="1">
      <c r="B229" s="385"/>
      <c r="C229" s="385"/>
      <c r="D229" s="357" t="str">
        <f>_xlfn.IFNA(VLOOKUP(B229,MPT!$AL$11:$AP$53,4,FALSE),"")</f>
        <v/>
      </c>
      <c r="E229" s="357" t="str">
        <f>_xlfn.IFNA(VLOOKUP(B229,CHB!$AL$10:$AP$58,4,FALSE),"")</f>
        <v/>
      </c>
      <c r="F229" s="357" t="str">
        <f>_xlfn.IFNA(VLOOKUP(B229,SNK!$AL$10:$AP$57,4,FALSE),"")</f>
        <v/>
      </c>
      <c r="G229" s="357" t="str">
        <f>_xlfn.IFNA(VLOOKUP(B229,STR!$AL$10:$AP$55,4,FALSE),"")</f>
        <v/>
      </c>
      <c r="H229" s="357" t="str">
        <f>_xlfn.IFNA(VLOOKUP(B229,KPC!$AR$10:$AV$60,4,FALSE),"")</f>
        <v/>
      </c>
      <c r="I229" s="357" t="str">
        <f>_xlfn.IFNA(VLOOKUP(B229,SNL!$AL$10:$AP$58,4,FALSE),"")</f>
        <v/>
      </c>
      <c r="J229" s="357" t="str">
        <f>_xlfn.IFNA(VLOOKUP(B229,PTR!$AL$10:$AP$56,4,FALSE),"")</f>
        <v/>
      </c>
      <c r="K229" s="357" t="str">
        <f>_xlfn.IFNA(VLOOKUP(B229,STG!$AM$10:$AQ$59,4,FALSE),"")</f>
        <v/>
      </c>
      <c r="L229" s="357" t="str">
        <f>_xlfn.IFNA(VLOOKUP(B229,RTK!$AO$10:$AS$55,4,FALSE),"")</f>
        <v/>
      </c>
      <c r="M229" s="357" t="str">
        <f>_xlfn.IFNA(VLOOKUP(B229,BKV!$AN$10:$AR$55,4,FALSE),"")</f>
        <v/>
      </c>
      <c r="N229" s="357" t="str">
        <f>_xlfn.IFNA(VLOOKUP(B229,BLV!$AN$10:$AR$53,4,FALSE),"")</f>
        <v/>
      </c>
      <c r="O229" s="357" t="str">
        <f>_xlfn.IFNA(VLOOKUP(B229,'Khr168'!$AN$10:$AR$47,4,FALSE),"")</f>
        <v/>
      </c>
      <c r="P229" s="357" t="str">
        <f>_xlfn.IFNA(VLOOKUP(B229,ASL!$AN$10:$AR$53,4,FALSE),"")</f>
        <v/>
      </c>
      <c r="Q229" s="357" t="str">
        <f>_xlfn.IFNA(VLOOKUP(B229,'99cash'!$AO$10:$AS$49,4,FALSE),"")</f>
        <v/>
      </c>
      <c r="R229" s="357" t="str">
        <f>_xlfn.IFNA(VLOOKUP(B229,KTL!$AN$10:$AR$56,4,FALSE),"")</f>
        <v/>
      </c>
      <c r="S229" s="357" t="str">
        <f>_xlfn.IFNA(VLOOKUP(B229,SLG!$AL$10:$AP$54,4,FALSE),"")</f>
        <v/>
      </c>
      <c r="T229" s="357" t="str">
        <f>_xlfn.IFNA(VLOOKUP(B229,SST!$AL$10:$AP$56,4,FALSE),"")</f>
        <v/>
      </c>
      <c r="U229" s="357" t="str">
        <f>_xlfn.IFNA(VLOOKUP(B229,'ASY168'!$AL$10:$AP$47,4,FALSE),"")</f>
        <v/>
      </c>
      <c r="V229" s="357" t="str">
        <f>_xlfn.IFNA(VLOOKUP(B229,HO!$AL$10:$AP$60,4,FALSE),"")</f>
        <v/>
      </c>
      <c r="W229" s="63">
        <f t="shared" si="302"/>
        <v>0</v>
      </c>
    </row>
    <row r="230" spans="2:23" s="46" customFormat="1" ht="15" outlineLevel="1" thickBot="1">
      <c r="B230" s="386"/>
      <c r="C230" s="384" t="s">
        <v>20</v>
      </c>
      <c r="D230" s="353">
        <f>SUM(D219:D229)</f>
        <v>92681700</v>
      </c>
      <c r="E230" s="353">
        <f t="shared" ref="E230:V230" si="305">SUM(E219:E229)</f>
        <v>128558861</v>
      </c>
      <c r="F230" s="353">
        <f t="shared" si="305"/>
        <v>194677646</v>
      </c>
      <c r="G230" s="353">
        <f t="shared" si="305"/>
        <v>245786400</v>
      </c>
      <c r="H230" s="353">
        <f t="shared" si="305"/>
        <v>236139800</v>
      </c>
      <c r="I230" s="353">
        <f t="shared" si="305"/>
        <v>269933500</v>
      </c>
      <c r="J230" s="353">
        <f t="shared" si="305"/>
        <v>147234600</v>
      </c>
      <c r="K230" s="353">
        <f t="shared" si="305"/>
        <v>291923200</v>
      </c>
      <c r="L230" s="353">
        <f t="shared" si="305"/>
        <v>206116600</v>
      </c>
      <c r="M230" s="353">
        <f t="shared" si="305"/>
        <v>150306300</v>
      </c>
      <c r="N230" s="353">
        <f t="shared" si="305"/>
        <v>132762100</v>
      </c>
      <c r="O230" s="353">
        <f t="shared" si="305"/>
        <v>81750700</v>
      </c>
      <c r="P230" s="353">
        <f t="shared" si="305"/>
        <v>188514200</v>
      </c>
      <c r="Q230" s="353">
        <f t="shared" si="305"/>
        <v>39270101</v>
      </c>
      <c r="R230" s="353">
        <f t="shared" si="305"/>
        <v>161544100</v>
      </c>
      <c r="S230" s="353">
        <f t="shared" si="305"/>
        <v>106373900</v>
      </c>
      <c r="T230" s="353">
        <f t="shared" si="305"/>
        <v>144288700</v>
      </c>
      <c r="U230" s="353">
        <f t="shared" si="305"/>
        <v>14098000</v>
      </c>
      <c r="V230" s="353">
        <f t="shared" si="305"/>
        <v>4854000</v>
      </c>
      <c r="W230" s="64">
        <f t="shared" si="302"/>
        <v>2836814408</v>
      </c>
    </row>
    <row r="231" spans="2:23" s="46" customFormat="1" ht="15" outlineLevel="1" thickBot="1">
      <c r="B231" s="386"/>
      <c r="C231" s="384" t="s">
        <v>21</v>
      </c>
      <c r="D231" s="355">
        <f t="shared" ref="D231:V231" si="306">D210+D218+D230</f>
        <v>74568338</v>
      </c>
      <c r="E231" s="355">
        <f t="shared" si="306"/>
        <v>86312161</v>
      </c>
      <c r="F231" s="355">
        <f t="shared" si="306"/>
        <v>115713246</v>
      </c>
      <c r="G231" s="355">
        <f t="shared" si="306"/>
        <v>197241500</v>
      </c>
      <c r="H231" s="355">
        <f t="shared" si="306"/>
        <v>174521640</v>
      </c>
      <c r="I231" s="355">
        <f t="shared" si="306"/>
        <v>209417500</v>
      </c>
      <c r="J231" s="355">
        <f t="shared" si="306"/>
        <v>141318800</v>
      </c>
      <c r="K231" s="355">
        <f t="shared" si="306"/>
        <v>251502898</v>
      </c>
      <c r="L231" s="355">
        <f t="shared" si="306"/>
        <v>184058800</v>
      </c>
      <c r="M231" s="355">
        <f t="shared" si="306"/>
        <v>162831300</v>
      </c>
      <c r="N231" s="355">
        <f t="shared" si="306"/>
        <v>139979000</v>
      </c>
      <c r="O231" s="355">
        <f t="shared" si="306"/>
        <v>92168970</v>
      </c>
      <c r="P231" s="355">
        <f t="shared" si="306"/>
        <v>179212808</v>
      </c>
      <c r="Q231" s="355">
        <f t="shared" si="306"/>
        <v>51204354</v>
      </c>
      <c r="R231" s="355">
        <f t="shared" si="306"/>
        <v>149230660</v>
      </c>
      <c r="S231" s="355">
        <f t="shared" si="306"/>
        <v>103943270</v>
      </c>
      <c r="T231" s="355">
        <f t="shared" si="306"/>
        <v>154060600</v>
      </c>
      <c r="U231" s="355">
        <f t="shared" si="306"/>
        <v>26434291</v>
      </c>
      <c r="V231" s="355">
        <f t="shared" si="306"/>
        <v>38500431</v>
      </c>
      <c r="W231" s="64">
        <f t="shared" si="302"/>
        <v>2532220567</v>
      </c>
    </row>
    <row r="232" spans="2:23" s="46" customFormat="1" ht="14.4" outlineLevel="1" thickBot="1">
      <c r="B232" s="385">
        <v>273211</v>
      </c>
      <c r="C232" s="385" t="s">
        <v>23</v>
      </c>
      <c r="D232" s="55">
        <f>_xlfn.IFNA(VLOOKUP(B232,MPT!$AL$11:$AP$53,4,FALSE),"")</f>
        <v>487200</v>
      </c>
      <c r="E232" s="55">
        <f>_xlfn.IFNA(VLOOKUP(B232,CHB!$AL$10:$AP$58,4,FALSE),"")</f>
        <v>2590000</v>
      </c>
      <c r="F232" s="55">
        <f>_xlfn.IFNA(VLOOKUP(B232,SNK!$AL$10:$AP$57,4,FALSE),"")</f>
        <v>1537500</v>
      </c>
      <c r="G232" s="55">
        <f>_xlfn.IFNA(VLOOKUP(B232,STR!$AL$10:$AP$55,4,FALSE),"")</f>
        <v>3036200</v>
      </c>
      <c r="H232" s="55">
        <f>_xlfn.IFNA(VLOOKUP(B232,KPC!$AR$10:$AV$60,4,FALSE),"")</f>
        <v>1823700</v>
      </c>
      <c r="I232" s="55">
        <f>_xlfn.IFNA(VLOOKUP(B232,SNL!$AL$10:$AP$58,4,FALSE),"")</f>
        <v>1285200</v>
      </c>
      <c r="J232" s="55">
        <f>_xlfn.IFNA(VLOOKUP(B232,PTR!$AL$10:$AP$56,4,FALSE),"")</f>
        <v>1377500</v>
      </c>
      <c r="K232" s="55">
        <f>_xlfn.IFNA(VLOOKUP(B232,STG!$AM$10:$AQ$59,4,FALSE),"")</f>
        <v>1860200</v>
      </c>
      <c r="L232" s="55">
        <f>_xlfn.IFNA(VLOOKUP(B232,RTK!$AO$10:$AS$55,4,FALSE),"")</f>
        <v>1840600</v>
      </c>
      <c r="M232" s="55">
        <f>_xlfn.IFNA(VLOOKUP(B232,BKV!$AN$10:$AR$55,4,FALSE),"")</f>
        <v>1245700</v>
      </c>
      <c r="N232" s="55">
        <f>_xlfn.IFNA(VLOOKUP(B232,BLV!$AN$10:$AR$53,4,FALSE),"")</f>
        <v>1231900</v>
      </c>
      <c r="O232" s="55" t="str">
        <f>_xlfn.IFNA(VLOOKUP(B232,'Khr168'!$AN$10:$AR$47,4,FALSE),"")</f>
        <v/>
      </c>
      <c r="P232" s="55">
        <f>_xlfn.IFNA(VLOOKUP(B232,ASL!$AN$10:$AR$53,4,FALSE),"")</f>
        <v>2394250</v>
      </c>
      <c r="Q232" s="55">
        <f>_xlfn.IFNA(VLOOKUP(B232,'99cash'!$AO$10:$AS$49,4,FALSE),"")</f>
        <v>460000</v>
      </c>
      <c r="R232" s="55">
        <f>_xlfn.IFNA(VLOOKUP(B232,KTL!$AN$10:$AR$56,4,FALSE),"")</f>
        <v>1223660</v>
      </c>
      <c r="S232" s="55">
        <f>_xlfn.IFNA(VLOOKUP(B232,SLG!$AL$10:$AP$54,4,FALSE),"")</f>
        <v>1226775</v>
      </c>
      <c r="T232" s="55">
        <f>_xlfn.IFNA(VLOOKUP(B232,SST!$AL$10:$AP$56,4,FALSE),"")</f>
        <v>1205635</v>
      </c>
      <c r="U232" s="55">
        <f>_xlfn.IFNA(VLOOKUP(B232,'ASY168'!$AL$10:$AP$47,4,FALSE),"")</f>
        <v>877601</v>
      </c>
      <c r="V232" s="55">
        <f>_xlfn.IFNA(VLOOKUP(B232,HO!$AL$10:$AP$60,4,FALSE),"")</f>
        <v>14729987</v>
      </c>
      <c r="W232" s="63">
        <f t="shared" si="302"/>
        <v>40433608</v>
      </c>
    </row>
    <row r="233" spans="2:23" s="46" customFormat="1" ht="14.4" outlineLevel="1" thickBot="1">
      <c r="B233" s="385">
        <v>273311</v>
      </c>
      <c r="C233" s="385" t="s">
        <v>24</v>
      </c>
      <c r="D233" s="387">
        <f>_xlfn.IFNA(VLOOKUP(B233,MPT!$AL$11:$AP$53,4,FALSE),"")</f>
        <v>683000</v>
      </c>
      <c r="E233" s="387">
        <f>_xlfn.IFNA(VLOOKUP(B233,CHB!$AL$10:$AP$58,4,FALSE),"")</f>
        <v>679300</v>
      </c>
      <c r="F233" s="387">
        <f>_xlfn.IFNA(VLOOKUP(B233,SNK!$AL$10:$AP$57,4,FALSE),"")</f>
        <v>5135600</v>
      </c>
      <c r="G233" s="387">
        <f>_xlfn.IFNA(VLOOKUP(B233,STR!$AL$10:$AP$55,4,FALSE),"")</f>
        <v>1489300</v>
      </c>
      <c r="H233" s="387">
        <f>_xlfn.IFNA(VLOOKUP(B233,KPC!$AR$10:$AV$60,4,FALSE),"")</f>
        <v>1577600</v>
      </c>
      <c r="I233" s="387">
        <f>_xlfn.IFNA(VLOOKUP(B233,SNL!$AL$10:$AP$58,4,FALSE),"")</f>
        <v>1269500</v>
      </c>
      <c r="J233" s="387">
        <f>_xlfn.IFNA(VLOOKUP(B233,PTR!$AL$10:$AP$56,4,FALSE),"")</f>
        <v>3628700</v>
      </c>
      <c r="K233" s="387">
        <f>_xlfn.IFNA(VLOOKUP(B233,STG!$AM$10:$AQ$59,4,FALSE),"")</f>
        <v>3080575</v>
      </c>
      <c r="L233" s="387">
        <f>_xlfn.IFNA(VLOOKUP(B233,RTK!$AO$10:$AS$55,4,FALSE),"")</f>
        <v>1461700</v>
      </c>
      <c r="M233" s="387">
        <f>_xlfn.IFNA(VLOOKUP(B233,BKV!$AN$10:$AR$55,4,FALSE),"")</f>
        <v>2249900</v>
      </c>
      <c r="N233" s="387">
        <f>_xlfn.IFNA(VLOOKUP(B233,BLV!$AN$10:$AR$53,4,FALSE),"")</f>
        <v>2157200</v>
      </c>
      <c r="O233" s="387" t="str">
        <f>_xlfn.IFNA(VLOOKUP(B233,'Khr168'!$AN$10:$AR$47,4,FALSE),"")</f>
        <v/>
      </c>
      <c r="P233" s="387">
        <f>_xlfn.IFNA(VLOOKUP(B233,ASL!$AN$10:$AR$53,4,FALSE),"")</f>
        <v>2189920</v>
      </c>
      <c r="Q233" s="387" t="str">
        <f>_xlfn.IFNA(VLOOKUP(B233,'99cash'!$AO$10:$AS$49,4,FALSE),"")</f>
        <v/>
      </c>
      <c r="R233" s="387">
        <f>_xlfn.IFNA(VLOOKUP(B233,KTL!$AN$10:$AR$56,4,FALSE),"")</f>
        <v>1403860</v>
      </c>
      <c r="S233" s="387">
        <f>_xlfn.IFNA(VLOOKUP(B233,SLG!$AL$10:$AP$54,4,FALSE),"")</f>
        <v>1406255</v>
      </c>
      <c r="T233" s="387">
        <f>_xlfn.IFNA(VLOOKUP(B233,SST!$AL$10:$AP$56,4,FALSE),"")</f>
        <v>1988000</v>
      </c>
      <c r="U233" s="387">
        <f>_xlfn.IFNA(VLOOKUP(B233,'ASY168'!$AL$10:$AP$47,4,FALSE),"")</f>
        <v>1334958</v>
      </c>
      <c r="V233" s="387">
        <f>_xlfn.IFNA(VLOOKUP(B233,HO!$AL$10:$AP$60,4,FALSE),"")</f>
        <v>20548800</v>
      </c>
      <c r="W233" s="63">
        <f t="shared" si="302"/>
        <v>52284168</v>
      </c>
    </row>
    <row r="234" spans="2:23" s="46" customFormat="1" ht="14.4" outlineLevel="1" thickBot="1">
      <c r="B234" s="385">
        <v>273411</v>
      </c>
      <c r="C234" s="385" t="s">
        <v>65</v>
      </c>
      <c r="D234" s="55" t="str">
        <f>_xlfn.IFNA(VLOOKUP(B234,MPT!$AL$11:$AP$53,4,FALSE),"")</f>
        <v/>
      </c>
      <c r="E234" s="55">
        <f>_xlfn.IFNA(VLOOKUP(B234,CHB!$AL$10:$AP$58,4,FALSE),"")</f>
        <v>23493400</v>
      </c>
      <c r="F234" s="55" t="str">
        <f>_xlfn.IFNA(VLOOKUP(B234,SNK!$AL$10:$AP$57,4,FALSE),"")</f>
        <v/>
      </c>
      <c r="G234" s="55" t="str">
        <f>_xlfn.IFNA(VLOOKUP(B234,STR!$AL$10:$AP$55,4,FALSE),"")</f>
        <v/>
      </c>
      <c r="H234" s="55">
        <f>_xlfn.IFNA(VLOOKUP(B234,KPC!$AR$10:$AV$60,4,FALSE),"")</f>
        <v>3000000</v>
      </c>
      <c r="I234" s="55" t="str">
        <f>_xlfn.IFNA(VLOOKUP(B234,SNL!$AL$10:$AP$58,4,FALSE),"")</f>
        <v/>
      </c>
      <c r="J234" s="55" t="str">
        <f>_xlfn.IFNA(VLOOKUP(B234,PTR!$AL$10:$AP$56,4,FALSE),"")</f>
        <v/>
      </c>
      <c r="K234" s="55" t="str">
        <f>_xlfn.IFNA(VLOOKUP(B234,STG!$AM$10:$AQ$59,4,FALSE),"")</f>
        <v/>
      </c>
      <c r="L234" s="55" t="str">
        <f>_xlfn.IFNA(VLOOKUP(B234,RTK!$AO$10:$AS$55,4,FALSE),"")</f>
        <v/>
      </c>
      <c r="M234" s="55" t="str">
        <f>_xlfn.IFNA(VLOOKUP(B234,BKV!$AN$10:$AR$55,4,FALSE),"")</f>
        <v/>
      </c>
      <c r="N234" s="55" t="str">
        <f>_xlfn.IFNA(VLOOKUP(B234,BLV!$AN$10:$AR$53,4,FALSE),"")</f>
        <v/>
      </c>
      <c r="O234" s="55" t="str">
        <f>_xlfn.IFNA(VLOOKUP(B234,'Khr168'!$AN$10:$AR$47,4,FALSE),"")</f>
        <v/>
      </c>
      <c r="P234" s="55">
        <f>_xlfn.IFNA(VLOOKUP(B234,ASL!$AN$10:$AR$53,4,FALSE),"")</f>
        <v>2520000</v>
      </c>
      <c r="Q234" s="55" t="str">
        <f>_xlfn.IFNA(VLOOKUP(B234,'99cash'!$AO$10:$AS$49,4,FALSE),"")</f>
        <v/>
      </c>
      <c r="R234" s="55" t="str">
        <f>_xlfn.IFNA(VLOOKUP(B234,KTL!$AN$10:$AR$56,4,FALSE),"")</f>
        <v/>
      </c>
      <c r="S234" s="55" t="str">
        <f>_xlfn.IFNA(VLOOKUP(B234,SLG!$AL$10:$AP$54,4,FALSE),"")</f>
        <v/>
      </c>
      <c r="T234" s="55" t="str">
        <f>_xlfn.IFNA(VLOOKUP(B234,SST!$AL$10:$AP$56,4,FALSE),"")</f>
        <v/>
      </c>
      <c r="U234" s="55" t="str">
        <f>_xlfn.IFNA(VLOOKUP(B234,'ASY168'!$AL$10:$AP$47,4,FALSE),"")</f>
        <v/>
      </c>
      <c r="V234" s="55">
        <f>_xlfn.IFNA(VLOOKUP(B234,HO!$AL$10:$AP$60,4,FALSE),"")</f>
        <v>160248300</v>
      </c>
      <c r="W234" s="63">
        <f t="shared" si="302"/>
        <v>189261700</v>
      </c>
    </row>
    <row r="235" spans="2:23" s="46" customFormat="1" ht="14.4" outlineLevel="1" thickBot="1">
      <c r="B235" s="385">
        <v>274321</v>
      </c>
      <c r="C235" s="385" t="s">
        <v>25</v>
      </c>
      <c r="D235" s="387">
        <f>_xlfn.IFNA(VLOOKUP(B235,MPT!$AL$11:$AP$53,4,FALSE),"")</f>
        <v>-426300</v>
      </c>
      <c r="E235" s="387">
        <f>_xlfn.IFNA(VLOOKUP(B235,CHB!$AL$10:$AP$58,4,FALSE),"")</f>
        <v>-2590000</v>
      </c>
      <c r="F235" s="387">
        <f>_xlfn.IFNA(VLOOKUP(B235,SNK!$AL$10:$AP$57,4,FALSE),"")</f>
        <v>-1537500</v>
      </c>
      <c r="G235" s="387">
        <f>_xlfn.IFNA(VLOOKUP(B235,STR!$AL$10:$AP$55,4,FALSE),"")</f>
        <v>-2216800</v>
      </c>
      <c r="H235" s="387">
        <f>_xlfn.IFNA(VLOOKUP(B235,KPC!$AR$10:$AV$60,4,FALSE),"")</f>
        <v>-1762800</v>
      </c>
      <c r="I235" s="387">
        <f>_xlfn.IFNA(VLOOKUP(B235,SNL!$AL$10:$AP$58,4,FALSE),"")</f>
        <v>-1224300</v>
      </c>
      <c r="J235" s="387">
        <f>_xlfn.IFNA(VLOOKUP(B235,PTR!$AL$10:$AP$56,4,FALSE),"")</f>
        <v>-1377500</v>
      </c>
      <c r="K235" s="387">
        <f>_xlfn.IFNA(VLOOKUP(B235,STG!$AM$10:$AQ$59,4,FALSE),"")</f>
        <v>-1799300</v>
      </c>
      <c r="L235" s="387">
        <f>_xlfn.IFNA(VLOOKUP(B235,RTK!$AO$10:$AS$55,4,FALSE),"")</f>
        <v>-1779700</v>
      </c>
      <c r="M235" s="387">
        <f>_xlfn.IFNA(VLOOKUP(B235,BKV!$AN$10:$AR$55,4,FALSE),"")</f>
        <v>-1121592</v>
      </c>
      <c r="N235" s="387">
        <f>_xlfn.IFNA(VLOOKUP(B235,BLV!$AN$10:$AR$53,4,FALSE),"")</f>
        <v>-975254</v>
      </c>
      <c r="O235" s="387" t="str">
        <f>_xlfn.IFNA(VLOOKUP(B235,'Khr168'!$AN$10:$AR$47,4,FALSE),"")</f>
        <v/>
      </c>
      <c r="P235" s="387">
        <f>_xlfn.IFNA(VLOOKUP(B235,ASL!$AN$10:$AR$53,4,FALSE),"")</f>
        <v>-1795688</v>
      </c>
      <c r="Q235" s="387">
        <f>_xlfn.IFNA(VLOOKUP(B235,'99cash'!$AO$10:$AS$49,4,FALSE),"")</f>
        <v>-211200</v>
      </c>
      <c r="R235" s="387">
        <f>_xlfn.IFNA(VLOOKUP(B235,KTL!$AN$10:$AR$56,4,FALSE),"")</f>
        <v>-764787</v>
      </c>
      <c r="S235" s="387">
        <f>_xlfn.IFNA(VLOOKUP(B235,SLG!$AL$10:$AP$54,4,FALSE),"")</f>
        <v>-715619</v>
      </c>
      <c r="T235" s="387">
        <f>_xlfn.IFNA(VLOOKUP(B235,SST!$AL$10:$AP$56,4,FALSE),"")</f>
        <v>-634738</v>
      </c>
      <c r="U235" s="387" t="str">
        <f>_xlfn.IFNA(VLOOKUP(B235,'ASY168'!$AL$10:$AP$47,4,FALSE),"")</f>
        <v/>
      </c>
      <c r="V235" s="387">
        <f>_xlfn.IFNA(VLOOKUP(B235,HO!$AL$10:$AP$60,4,FALSE),"")</f>
        <v>-10394220</v>
      </c>
      <c r="W235" s="63">
        <f t="shared" si="302"/>
        <v>-31327298</v>
      </c>
    </row>
    <row r="236" spans="2:23" s="46" customFormat="1" ht="14.4" outlineLevel="1" thickBot="1">
      <c r="B236" s="385">
        <v>274331</v>
      </c>
      <c r="C236" s="385" t="s">
        <v>26</v>
      </c>
      <c r="D236" s="55">
        <f>_xlfn.IFNA(VLOOKUP(B236,MPT!$AL$11:$AP$53,4,FALSE),"")</f>
        <v>-342000</v>
      </c>
      <c r="E236" s="55">
        <f>_xlfn.IFNA(VLOOKUP(B236,CHB!$AL$10:$AP$58,4,FALSE),"")</f>
        <v>-679300</v>
      </c>
      <c r="F236" s="55">
        <f>_xlfn.IFNA(VLOOKUP(B236,SNK!$AL$10:$AP$57,4,FALSE),"")</f>
        <v>-2822100</v>
      </c>
      <c r="G236" s="55">
        <f>_xlfn.IFNA(VLOOKUP(B236,STR!$AL$10:$AP$55,4,FALSE),"")</f>
        <v>-2247800</v>
      </c>
      <c r="H236" s="55">
        <f>_xlfn.IFNA(VLOOKUP(B236,KPC!$AR$10:$AV$60,4,FALSE),"")</f>
        <v>-1544563</v>
      </c>
      <c r="I236" s="55">
        <f>_xlfn.IFNA(VLOOKUP(B236,SNL!$AL$10:$AP$58,4,FALSE),"")</f>
        <v>-1269500</v>
      </c>
      <c r="J236" s="55">
        <f>_xlfn.IFNA(VLOOKUP(B236,PTR!$AL$10:$AP$56,4,FALSE),"")</f>
        <v>-1784400</v>
      </c>
      <c r="K236" s="55">
        <f>_xlfn.IFNA(VLOOKUP(B236,STG!$AM$10:$AQ$59,4,FALSE),"")</f>
        <v>-2452200</v>
      </c>
      <c r="L236" s="55">
        <f>_xlfn.IFNA(VLOOKUP(B236,RTK!$AO$10:$AS$55,4,FALSE),"")</f>
        <v>-1461700</v>
      </c>
      <c r="M236" s="55">
        <f>_xlfn.IFNA(VLOOKUP(B236,BKV!$AN$10:$AR$55,4,FALSE),"")</f>
        <v>-1996742</v>
      </c>
      <c r="N236" s="55">
        <f>_xlfn.IFNA(VLOOKUP(B236,BLV!$AN$10:$AR$53,4,FALSE),"")</f>
        <v>-1647492</v>
      </c>
      <c r="O236" s="55" t="str">
        <f>_xlfn.IFNA(VLOOKUP(B236,'Khr168'!$AN$10:$AR$47,4,FALSE),"")</f>
        <v/>
      </c>
      <c r="P236" s="55">
        <f>_xlfn.IFNA(VLOOKUP(B236,ASL!$AN$10:$AR$53,4,FALSE),"")</f>
        <v>-1403404</v>
      </c>
      <c r="Q236" s="55" t="str">
        <f>_xlfn.IFNA(VLOOKUP(B236,'99cash'!$AO$10:$AS$49,4,FALSE),"")</f>
        <v/>
      </c>
      <c r="R236" s="55">
        <f>_xlfn.IFNA(VLOOKUP(B236,KTL!$AN$10:$AR$56,4,FALSE),"")</f>
        <v>-844829</v>
      </c>
      <c r="S236" s="55">
        <f>_xlfn.IFNA(VLOOKUP(B236,SLG!$AL$10:$AP$54,4,FALSE),"")</f>
        <v>-820315</v>
      </c>
      <c r="T236" s="55">
        <f>_xlfn.IFNA(VLOOKUP(B236,SST!$AL$10:$AP$56,4,FALSE),"")</f>
        <v>-1076833</v>
      </c>
      <c r="U236" s="55" t="str">
        <f>_xlfn.IFNA(VLOOKUP(B236,'ASY168'!$AL$10:$AP$47,4,FALSE),"")</f>
        <v/>
      </c>
      <c r="V236" s="55">
        <f>_xlfn.IFNA(VLOOKUP(B236,HO!$AL$10:$AP$60,4,FALSE),"")</f>
        <v>-11197372</v>
      </c>
      <c r="W236" s="63">
        <f t="shared" si="302"/>
        <v>-33590550</v>
      </c>
    </row>
    <row r="237" spans="2:23" s="46" customFormat="1" ht="14.4" outlineLevel="1" thickBot="1">
      <c r="B237" s="385">
        <v>274341</v>
      </c>
      <c r="C237" s="385" t="s">
        <v>66</v>
      </c>
      <c r="D237" s="387" t="str">
        <f>_xlfn.IFNA(VLOOKUP(B237,MPT!$AL$11:$AP$53,4,FALSE),"")</f>
        <v/>
      </c>
      <c r="E237" s="387">
        <f>_xlfn.IFNA(VLOOKUP(B237,CHB!$AL$10:$AP$58,4,FALSE),"")</f>
        <v>-20883022</v>
      </c>
      <c r="F237" s="387" t="str">
        <f>_xlfn.IFNA(VLOOKUP(B237,SNK!$AL$10:$AP$57,4,FALSE),"")</f>
        <v/>
      </c>
      <c r="G237" s="387" t="str">
        <f>_xlfn.IFNA(VLOOKUP(B237,STR!$AL$10:$AP$55,4,FALSE),"")</f>
        <v/>
      </c>
      <c r="H237" s="387">
        <f>_xlfn.IFNA(VLOOKUP(B237,KPC!$AR$10:$AV$60,4,FALSE),"")</f>
        <v>-1000800</v>
      </c>
      <c r="I237" s="387" t="str">
        <f>_xlfn.IFNA(VLOOKUP(B237,SNL!$AL$10:$AP$58,4,FALSE),"")</f>
        <v/>
      </c>
      <c r="J237" s="387" t="str">
        <f>_xlfn.IFNA(VLOOKUP(B237,PTR!$AL$10:$AP$56,4,FALSE),"")</f>
        <v/>
      </c>
      <c r="K237" s="387" t="str">
        <f>_xlfn.IFNA(VLOOKUP(B237,STG!$AM$10:$AQ$59,4,FALSE),"")</f>
        <v/>
      </c>
      <c r="L237" s="387" t="str">
        <f>_xlfn.IFNA(VLOOKUP(B237,RTK!$AO$10:$AS$55,4,FALSE),"")</f>
        <v/>
      </c>
      <c r="M237" s="387" t="str">
        <f>_xlfn.IFNA(VLOOKUP(B237,BKV!$AN$10:$AR$55,4,FALSE),"")</f>
        <v/>
      </c>
      <c r="N237" s="387" t="str">
        <f>_xlfn.IFNA(VLOOKUP(B237,BLV!$AN$10:$AR$53,4,FALSE),"")</f>
        <v/>
      </c>
      <c r="O237" s="387" t="str">
        <f>_xlfn.IFNA(VLOOKUP(B237,'Khr168'!$AN$10:$AR$47,4,FALSE),"")</f>
        <v/>
      </c>
      <c r="P237" s="387">
        <f>_xlfn.IFNA(VLOOKUP(B237,ASL!$AN$10:$AR$53,4,FALSE),"")</f>
        <v>-560000</v>
      </c>
      <c r="Q237" s="387" t="str">
        <f>_xlfn.IFNA(VLOOKUP(B237,'99cash'!$AO$10:$AS$49,4,FALSE),"")</f>
        <v/>
      </c>
      <c r="R237" s="387" t="str">
        <f>_xlfn.IFNA(VLOOKUP(B237,KTL!$AN$10:$AR$56,4,FALSE),"")</f>
        <v/>
      </c>
      <c r="S237" s="387" t="str">
        <f>_xlfn.IFNA(VLOOKUP(B237,SLG!$AL$10:$AP$54,4,FALSE),"")</f>
        <v/>
      </c>
      <c r="T237" s="387" t="str">
        <f>_xlfn.IFNA(VLOOKUP(B237,SST!$AL$10:$AP$56,4,FALSE),"")</f>
        <v/>
      </c>
      <c r="U237" s="387" t="str">
        <f>_xlfn.IFNA(VLOOKUP(B237,'ASY168'!$AL$10:$AP$47,4,FALSE),"")</f>
        <v/>
      </c>
      <c r="V237" s="387">
        <f>_xlfn.IFNA(VLOOKUP(B237,HO!$AL$10:$AP$60,4,FALSE),"")</f>
        <v>-62400953</v>
      </c>
      <c r="W237" s="63">
        <f t="shared" ref="W237:W261" si="307">SUM(D237:V237)</f>
        <v>-84844775</v>
      </c>
    </row>
    <row r="238" spans="2:23" s="46" customFormat="1" ht="14.4" outlineLevel="1" thickBot="1">
      <c r="B238" s="385">
        <v>275211</v>
      </c>
      <c r="C238" s="385" t="s">
        <v>72</v>
      </c>
      <c r="D238" s="55" t="str">
        <f>_xlfn.IFNA(VLOOKUP(B238,MPT!$AL$11:$AP$53,4,FALSE),"")</f>
        <v/>
      </c>
      <c r="E238" s="55">
        <f>_xlfn.IFNA(VLOOKUP(B238,CHB!$AL$10:$AP$58,4,FALSE),"")</f>
        <v>3907867</v>
      </c>
      <c r="F238" s="55" t="str">
        <f>_xlfn.IFNA(VLOOKUP(B238,SNK!$AL$10:$AP$57,4,FALSE),"")</f>
        <v/>
      </c>
      <c r="G238" s="55" t="str">
        <f>_xlfn.IFNA(VLOOKUP(B238,STR!$AL$10:$AP$55,4,FALSE),"")</f>
        <v/>
      </c>
      <c r="H238" s="55" t="str">
        <f>_xlfn.IFNA(VLOOKUP(B238,KPC!$AR$10:$AV$60,4,FALSE),"")</f>
        <v/>
      </c>
      <c r="I238" s="55" t="str">
        <f>_xlfn.IFNA(VLOOKUP(B238,SNL!$AL$10:$AP$58,4,FALSE),"")</f>
        <v/>
      </c>
      <c r="J238" s="55" t="str">
        <f>_xlfn.IFNA(VLOOKUP(B238,PTR!$AL$10:$AP$56,4,FALSE),"")</f>
        <v/>
      </c>
      <c r="K238" s="55" t="str">
        <f>_xlfn.IFNA(VLOOKUP(B238,STG!$AM$10:$AQ$59,4,FALSE),"")</f>
        <v/>
      </c>
      <c r="L238" s="55" t="str">
        <f>_xlfn.IFNA(VLOOKUP(B238,RTK!$AO$10:$AS$55,4,FALSE),"")</f>
        <v/>
      </c>
      <c r="M238" s="55" t="str">
        <f>_xlfn.IFNA(VLOOKUP(B238,BKV!$AN$10:$AR$55,4,FALSE),"")</f>
        <v/>
      </c>
      <c r="N238" s="55" t="str">
        <f>_xlfn.IFNA(VLOOKUP(B238,BLV!$AN$10:$AR$53,4,FALSE),"")</f>
        <v/>
      </c>
      <c r="O238" s="55" t="str">
        <f>_xlfn.IFNA(VLOOKUP(B238,'Khr168'!$AN$10:$AR$47,4,FALSE),"")</f>
        <v/>
      </c>
      <c r="P238" s="55" t="str">
        <f>_xlfn.IFNA(VLOOKUP(B238,ASL!$AN$10:$AR$53,4,FALSE),"")</f>
        <v/>
      </c>
      <c r="Q238" s="55" t="str">
        <f>_xlfn.IFNA(VLOOKUP(B238,'99cash'!$AO$10:$AS$49,4,FALSE),"")</f>
        <v/>
      </c>
      <c r="R238" s="55" t="str">
        <f>_xlfn.IFNA(VLOOKUP(B238,KTL!$AN$10:$AR$56,4,FALSE),"")</f>
        <v/>
      </c>
      <c r="S238" s="55" t="str">
        <f>_xlfn.IFNA(VLOOKUP(B238,SLG!$AL$10:$AP$54,4,FALSE),"")</f>
        <v/>
      </c>
      <c r="T238" s="55" t="str">
        <f>_xlfn.IFNA(VLOOKUP(B238,SST!$AL$10:$AP$56,4,FALSE),"")</f>
        <v/>
      </c>
      <c r="U238" s="55" t="str">
        <f>_xlfn.IFNA(VLOOKUP(B238,'ASY168'!$AL$10:$AP$47,4,FALSE),"")</f>
        <v/>
      </c>
      <c r="V238" s="55" t="str">
        <f>_xlfn.IFNA(VLOOKUP(B238,HO!$AL$10:$AP$60,4,FALSE),"")</f>
        <v/>
      </c>
      <c r="W238" s="63">
        <f t="shared" si="307"/>
        <v>3907867</v>
      </c>
    </row>
    <row r="239" spans="2:23" s="46" customFormat="1" ht="14.4" outlineLevel="1" thickBot="1">
      <c r="B239" s="385">
        <v>275421</v>
      </c>
      <c r="C239" s="385" t="s">
        <v>73</v>
      </c>
      <c r="D239" s="387" t="str">
        <f>_xlfn.IFNA(VLOOKUP(B239,MPT!$AL$11:$AP$53,4,FALSE),"")</f>
        <v/>
      </c>
      <c r="E239" s="387">
        <f>_xlfn.IFNA(VLOOKUP(B239,CHB!$AL$10:$AP$58,4,FALSE),"")</f>
        <v>-4115922</v>
      </c>
      <c r="F239" s="387">
        <f>_xlfn.IFNA(VLOOKUP(B239,SNK!$AL$10:$AP$57,4,FALSE),"")</f>
        <v>-2000000</v>
      </c>
      <c r="G239" s="387" t="str">
        <f>_xlfn.IFNA(VLOOKUP(B239,STR!$AL$10:$AP$55,4,FALSE),"")</f>
        <v/>
      </c>
      <c r="H239" s="387" t="str">
        <f>_xlfn.IFNA(VLOOKUP(B239,KPC!$AR$10:$AV$60,4,FALSE),"")</f>
        <v/>
      </c>
      <c r="I239" s="387" t="str">
        <f>_xlfn.IFNA(VLOOKUP(B239,SNL!$AL$10:$AP$58,4,FALSE),"")</f>
        <v/>
      </c>
      <c r="J239" s="387" t="str">
        <f>_xlfn.IFNA(VLOOKUP(B239,PTR!$AL$10:$AP$56,4,FALSE),"")</f>
        <v/>
      </c>
      <c r="K239" s="387" t="str">
        <f>_xlfn.IFNA(VLOOKUP(B239,STG!$AM$10:$AQ$59,4,FALSE),"")</f>
        <v/>
      </c>
      <c r="L239" s="387" t="str">
        <f>_xlfn.IFNA(VLOOKUP(B239,RTK!$AO$10:$AS$55,4,FALSE),"")</f>
        <v/>
      </c>
      <c r="M239" s="387" t="str">
        <f>_xlfn.IFNA(VLOOKUP(B239,BKV!$AN$10:$AR$55,4,FALSE),"")</f>
        <v/>
      </c>
      <c r="N239" s="387" t="str">
        <f>_xlfn.IFNA(VLOOKUP(B239,BLV!$AN$10:$AR$53,4,FALSE),"")</f>
        <v/>
      </c>
      <c r="O239" s="387" t="str">
        <f>_xlfn.IFNA(VLOOKUP(B239,'Khr168'!$AN$10:$AR$47,4,FALSE),"")</f>
        <v/>
      </c>
      <c r="P239" s="387" t="str">
        <f>_xlfn.IFNA(VLOOKUP(B239,ASL!$AN$10:$AR$53,4,FALSE),"")</f>
        <v/>
      </c>
      <c r="Q239" s="387" t="str">
        <f>_xlfn.IFNA(VLOOKUP(B239,'99cash'!$AO$10:$AS$49,4,FALSE),"")</f>
        <v/>
      </c>
      <c r="R239" s="387" t="str">
        <f>_xlfn.IFNA(VLOOKUP(B239,KTL!$AN$10:$AR$56,4,FALSE),"")</f>
        <v/>
      </c>
      <c r="S239" s="387" t="str">
        <f>_xlfn.IFNA(VLOOKUP(B239,SLG!$AL$10:$AP$54,4,FALSE),"")</f>
        <v/>
      </c>
      <c r="T239" s="387" t="str">
        <f>_xlfn.IFNA(VLOOKUP(B239,SST!$AL$10:$AP$56,4,FALSE),"")</f>
        <v/>
      </c>
      <c r="U239" s="387" t="str">
        <f>_xlfn.IFNA(VLOOKUP(B239,'ASY168'!$AL$10:$AP$47,4,FALSE),"")</f>
        <v/>
      </c>
      <c r="V239" s="387">
        <f>_xlfn.IFNA(VLOOKUP(B239,HO!$AL$10:$AP$60,4,FALSE),"")</f>
        <v>-1960000</v>
      </c>
      <c r="W239" s="63">
        <f t="shared" si="307"/>
        <v>-8075922</v>
      </c>
    </row>
    <row r="240" spans="2:23" s="46" customFormat="1" ht="14.4" outlineLevel="1" thickBot="1">
      <c r="B240" s="385">
        <v>273111</v>
      </c>
      <c r="C240" s="385" t="s">
        <v>57</v>
      </c>
      <c r="D240" s="55" t="str">
        <f>_xlfn.IFNA(VLOOKUP(B240,MPT!$AL$11:$AP$53,4,FALSE),"")</f>
        <v/>
      </c>
      <c r="E240" s="55" t="str">
        <f>_xlfn.IFNA(VLOOKUP(B240,CHB!$AL$10:$AP$58,4,FALSE),"")</f>
        <v/>
      </c>
      <c r="F240" s="55" t="str">
        <f>_xlfn.IFNA(VLOOKUP(B240,SNK!$AL$10:$AP$57,4,FALSE),"")</f>
        <v/>
      </c>
      <c r="G240" s="55" t="str">
        <f>_xlfn.IFNA(VLOOKUP(B240,STR!$AL$10:$AP$55,4,FALSE),"")</f>
        <v/>
      </c>
      <c r="H240" s="55">
        <f>_xlfn.IFNA(VLOOKUP(B240,KPC!$AR$10:$AV$60,4,FALSE),"")</f>
        <v>560000</v>
      </c>
      <c r="I240" s="55">
        <f>_xlfn.IFNA(VLOOKUP(B240,SNL!$AL$10:$AP$58,4,FALSE),"")</f>
        <v>569000</v>
      </c>
      <c r="J240" s="55">
        <f>_xlfn.IFNA(VLOOKUP(B240,PTR!$AL$10:$AP$56,4,FALSE),"")</f>
        <v>1307200</v>
      </c>
      <c r="K240" s="55">
        <f>_xlfn.IFNA(VLOOKUP(B240,STG!$AM$10:$AQ$59,4,FALSE),"")</f>
        <v>940000</v>
      </c>
      <c r="L240" s="55">
        <f>_xlfn.IFNA(VLOOKUP(B240,RTK!$AO$10:$AS$55,4,FALSE),"")</f>
        <v>634900</v>
      </c>
      <c r="M240" s="55" t="str">
        <f>_xlfn.IFNA(VLOOKUP(B240,BKV!$AN$10:$AR$55,4,FALSE),"")</f>
        <v/>
      </c>
      <c r="N240" s="55">
        <f>_xlfn.IFNA(VLOOKUP(B240,BLV!$AN$10:$AR$53,4,FALSE),"")</f>
        <v>240000</v>
      </c>
      <c r="O240" s="55" t="str">
        <f>_xlfn.IFNA(VLOOKUP(B240,'Khr168'!$AN$10:$AR$47,4,FALSE),"")</f>
        <v/>
      </c>
      <c r="P240" s="55" t="str">
        <f>_xlfn.IFNA(VLOOKUP(B240,ASL!$AN$10:$AR$53,4,FALSE),"")</f>
        <v/>
      </c>
      <c r="Q240" s="55" t="str">
        <f>_xlfn.IFNA(VLOOKUP(B240,'99cash'!$AO$10:$AS$49,4,FALSE),"")</f>
        <v/>
      </c>
      <c r="R240" s="55">
        <f>_xlfn.IFNA(VLOOKUP(B240,KTL!$AN$10:$AR$56,4,FALSE),"")</f>
        <v>621200</v>
      </c>
      <c r="S240" s="55">
        <f>_xlfn.IFNA(VLOOKUP(B240,SLG!$AL$10:$AP$54,4,FALSE),"")</f>
        <v>850000</v>
      </c>
      <c r="T240" s="55">
        <f>_xlfn.IFNA(VLOOKUP(B240,SST!$AL$10:$AP$56,4,FALSE),"")</f>
        <v>920000</v>
      </c>
      <c r="U240" s="55" t="str">
        <f>_xlfn.IFNA(VLOOKUP(B240,'ASY168'!$AL$10:$AP$47,4,FALSE),"")</f>
        <v/>
      </c>
      <c r="V240" s="55">
        <f>_xlfn.IFNA(VLOOKUP(B240,HO!$AL$10:$AP$60,4,FALSE),"")</f>
        <v>1961948</v>
      </c>
      <c r="W240" s="63">
        <f t="shared" si="307"/>
        <v>8604248</v>
      </c>
    </row>
    <row r="241" spans="2:23" s="46" customFormat="1" ht="14.4" outlineLevel="1" thickBot="1">
      <c r="B241" s="385">
        <v>274311</v>
      </c>
      <c r="C241" s="385" t="s">
        <v>58</v>
      </c>
      <c r="D241" s="387" t="str">
        <f>_xlfn.IFNA(VLOOKUP(B241,MPT!$AL$11:$AP$53,4,FALSE),"")</f>
        <v/>
      </c>
      <c r="E241" s="387" t="str">
        <f>_xlfn.IFNA(VLOOKUP(B241,CHB!$AL$10:$AP$58,4,FALSE),"")</f>
        <v/>
      </c>
      <c r="F241" s="387" t="str">
        <f>_xlfn.IFNA(VLOOKUP(B241,SNK!$AL$10:$AP$57,4,FALSE),"")</f>
        <v/>
      </c>
      <c r="G241" s="387" t="str">
        <f>_xlfn.IFNA(VLOOKUP(B241,STR!$AL$10:$AP$55,4,FALSE),"")</f>
        <v/>
      </c>
      <c r="H241" s="387">
        <f>_xlfn.IFNA(VLOOKUP(B241,KPC!$AR$10:$AV$60,4,FALSE),"")</f>
        <v>-468000</v>
      </c>
      <c r="I241" s="387">
        <f>_xlfn.IFNA(VLOOKUP(B241,SNL!$AL$10:$AP$58,4,FALSE),"")</f>
        <v>-529000</v>
      </c>
      <c r="J241" s="387">
        <f>_xlfn.IFNA(VLOOKUP(B241,PTR!$AL$10:$AP$56,4,FALSE),"")</f>
        <v>-1206300</v>
      </c>
      <c r="K241" s="387">
        <f>_xlfn.IFNA(VLOOKUP(B241,STG!$AM$10:$AQ$59,4,FALSE),"")</f>
        <v>-940000</v>
      </c>
      <c r="L241" s="387">
        <f>_xlfn.IFNA(VLOOKUP(B241,RTK!$AO$10:$AS$55,4,FALSE),"")</f>
        <v>-573417</v>
      </c>
      <c r="M241" s="387" t="str">
        <f>_xlfn.IFNA(VLOOKUP(B241,BKV!$AN$10:$AR$55,4,FALSE),"")</f>
        <v/>
      </c>
      <c r="N241" s="387">
        <f>_xlfn.IFNA(VLOOKUP(B241,BLV!$AN$10:$AR$53,4,FALSE),"")</f>
        <v>-200000</v>
      </c>
      <c r="O241" s="387" t="str">
        <f>_xlfn.IFNA(VLOOKUP(B241,'Khr168'!$AN$10:$AR$47,4,FALSE),"")</f>
        <v/>
      </c>
      <c r="P241" s="387" t="str">
        <f>_xlfn.IFNA(VLOOKUP(B241,ASL!$AN$10:$AR$53,4,FALSE),"")</f>
        <v/>
      </c>
      <c r="Q241" s="387" t="str">
        <f>_xlfn.IFNA(VLOOKUP(B241,'99cash'!$AO$10:$AS$49,4,FALSE),"")</f>
        <v/>
      </c>
      <c r="R241" s="387">
        <f>_xlfn.IFNA(VLOOKUP(B241,KTL!$AN$10:$AR$56,4,FALSE),"")</f>
        <v>-434750</v>
      </c>
      <c r="S241" s="387">
        <f>_xlfn.IFNA(VLOOKUP(B241,SLG!$AL$10:$AP$54,4,FALSE),"")</f>
        <v>-495833</v>
      </c>
      <c r="T241" s="387">
        <f>_xlfn.IFNA(VLOOKUP(B241,SST!$AL$10:$AP$56,4,FALSE),"")</f>
        <v>-498333</v>
      </c>
      <c r="U241" s="387" t="str">
        <f>_xlfn.IFNA(VLOOKUP(B241,'ASY168'!$AL$10:$AP$47,4,FALSE),"")</f>
        <v/>
      </c>
      <c r="V241" s="387">
        <f>_xlfn.IFNA(VLOOKUP(B241,HO!$AL$10:$AP$60,4,FALSE),"")</f>
        <v>-973457</v>
      </c>
      <c r="W241" s="63">
        <f t="shared" si="307"/>
        <v>-6319090</v>
      </c>
    </row>
    <row r="242" spans="2:23" s="46" customFormat="1" ht="14.4" hidden="1" outlineLevel="1" thickBot="1">
      <c r="B242" s="385"/>
      <c r="C242" s="385"/>
      <c r="D242" s="357" t="str">
        <f>_xlfn.IFNA(VLOOKUP(B242,MPT!$AL$11:$AP$53,4,FALSE),"")</f>
        <v/>
      </c>
      <c r="E242" s="357" t="str">
        <f>_xlfn.IFNA(VLOOKUP(B242,CHB!$AL$10:$AP$58,4,FALSE),"")</f>
        <v/>
      </c>
      <c r="F242" s="357" t="str">
        <f>_xlfn.IFNA(VLOOKUP(B242,SNK!$AL$10:$AP$57,4,FALSE),"")</f>
        <v/>
      </c>
      <c r="G242" s="357" t="str">
        <f>_xlfn.IFNA(VLOOKUP(B242,STR!$AL$10:$AP$55,4,FALSE),"")</f>
        <v/>
      </c>
      <c r="H242" s="357" t="str">
        <f>_xlfn.IFNA(VLOOKUP(B242,KPC!$AR$10:$AV$60,4,FALSE),"")</f>
        <v/>
      </c>
      <c r="I242" s="357" t="str">
        <f>_xlfn.IFNA(VLOOKUP(B242,SNL!$AL$10:$AP$58,4,FALSE),"")</f>
        <v/>
      </c>
      <c r="J242" s="357" t="str">
        <f>_xlfn.IFNA(VLOOKUP(B242,PTR!$AL$10:$AP$56,4,FALSE),"")</f>
        <v/>
      </c>
      <c r="K242" s="357" t="str">
        <f>_xlfn.IFNA(VLOOKUP(B242,STG!$AM$10:$AQ$59,4,FALSE),"")</f>
        <v/>
      </c>
      <c r="L242" s="357" t="str">
        <f>_xlfn.IFNA(VLOOKUP(B242,RTK!$AO$10:$AS$55,4,FALSE),"")</f>
        <v/>
      </c>
      <c r="M242" s="357" t="str">
        <f>_xlfn.IFNA(VLOOKUP(B242,BKV!$AN$10:$AR$55,4,FALSE),"")</f>
        <v/>
      </c>
      <c r="N242" s="357" t="str">
        <f>_xlfn.IFNA(VLOOKUP(B242,BLV!$AN$10:$AR$53,4,FALSE),"")</f>
        <v/>
      </c>
      <c r="O242" s="357" t="str">
        <f>_xlfn.IFNA(VLOOKUP(B242,'Khr168'!$AN$10:$AR$47,4,FALSE),"")</f>
        <v/>
      </c>
      <c r="P242" s="357" t="str">
        <f>_xlfn.IFNA(VLOOKUP(B242,ASL!$AN$10:$AR$53,4,FALSE),"")</f>
        <v/>
      </c>
      <c r="Q242" s="357" t="str">
        <f>_xlfn.IFNA(VLOOKUP(B242,'99cash'!$AO$10:$AS$49,4,FALSE),"")</f>
        <v/>
      </c>
      <c r="R242" s="357" t="str">
        <f>_xlfn.IFNA(VLOOKUP(B242,KTL!$AN$10:$AR$56,4,FALSE),"")</f>
        <v/>
      </c>
      <c r="S242" s="357" t="str">
        <f>_xlfn.IFNA(VLOOKUP(B242,SLG!$AL$10:$AP$54,4,FALSE),"")</f>
        <v/>
      </c>
      <c r="T242" s="357" t="str">
        <f>_xlfn.IFNA(VLOOKUP(B242,SST!$AL$10:$AP$56,4,FALSE),"")</f>
        <v/>
      </c>
      <c r="U242" s="357" t="str">
        <f>_xlfn.IFNA(VLOOKUP(B242,'ASY168'!$AL$10:$AP$47,4,FALSE),"")</f>
        <v/>
      </c>
      <c r="V242" s="357" t="str">
        <f>_xlfn.IFNA(VLOOKUP(B242,HO!$AL$10:$AP$60,4,FALSE),"")</f>
        <v/>
      </c>
      <c r="W242" s="63">
        <f t="shared" si="307"/>
        <v>0</v>
      </c>
    </row>
    <row r="243" spans="2:23" s="46" customFormat="1" ht="14.4" hidden="1" outlineLevel="1" thickBot="1">
      <c r="B243" s="385"/>
      <c r="C243" s="385"/>
      <c r="D243" s="357" t="str">
        <f>_xlfn.IFNA(VLOOKUP(B243,MPT!$AL$11:$AP$53,4,FALSE),"")</f>
        <v/>
      </c>
      <c r="E243" s="357" t="str">
        <f>_xlfn.IFNA(VLOOKUP(B243,CHB!$AL$10:$AP$58,4,FALSE),"")</f>
        <v/>
      </c>
      <c r="F243" s="357" t="str">
        <f>_xlfn.IFNA(VLOOKUP(B243,SNK!$AL$10:$AP$57,4,FALSE),"")</f>
        <v/>
      </c>
      <c r="G243" s="357" t="str">
        <f>_xlfn.IFNA(VLOOKUP(B243,STR!$AL$10:$AP$55,4,FALSE),"")</f>
        <v/>
      </c>
      <c r="H243" s="357" t="str">
        <f>_xlfn.IFNA(VLOOKUP(B243,KPC!$AR$10:$AV$60,4,FALSE),"")</f>
        <v/>
      </c>
      <c r="I243" s="357" t="str">
        <f>_xlfn.IFNA(VLOOKUP(B243,SNL!$AL$10:$AP$58,4,FALSE),"")</f>
        <v/>
      </c>
      <c r="J243" s="357" t="str">
        <f>_xlfn.IFNA(VLOOKUP(B243,PTR!$AL$10:$AP$56,4,FALSE),"")</f>
        <v/>
      </c>
      <c r="K243" s="357" t="str">
        <f>_xlfn.IFNA(VLOOKUP(B243,STG!$AM$10:$AQ$59,4,FALSE),"")</f>
        <v/>
      </c>
      <c r="L243" s="357" t="str">
        <f>_xlfn.IFNA(VLOOKUP(B243,RTK!$AO$10:$AS$55,4,FALSE),"")</f>
        <v/>
      </c>
      <c r="M243" s="357" t="str">
        <f>_xlfn.IFNA(VLOOKUP(B243,BKV!$AN$10:$AR$55,4,FALSE),"")</f>
        <v/>
      </c>
      <c r="N243" s="357" t="str">
        <f>_xlfn.IFNA(VLOOKUP(B243,BLV!$AN$10:$AR$53,4,FALSE),"")</f>
        <v/>
      </c>
      <c r="O243" s="357" t="str">
        <f>_xlfn.IFNA(VLOOKUP(B243,'Khr168'!$AN$10:$AR$47,4,FALSE),"")</f>
        <v/>
      </c>
      <c r="P243" s="357" t="str">
        <f>_xlfn.IFNA(VLOOKUP(B243,ASL!$AN$10:$AR$53,4,FALSE),"")</f>
        <v/>
      </c>
      <c r="Q243" s="357" t="str">
        <f>_xlfn.IFNA(VLOOKUP(B243,'99cash'!$AO$10:$AS$49,4,FALSE),"")</f>
        <v/>
      </c>
      <c r="R243" s="357" t="str">
        <f>_xlfn.IFNA(VLOOKUP(B243,KTL!$AN$10:$AR$56,4,FALSE),"")</f>
        <v/>
      </c>
      <c r="S243" s="357" t="str">
        <f>_xlfn.IFNA(VLOOKUP(B243,SLG!$AL$10:$AP$54,4,FALSE),"")</f>
        <v/>
      </c>
      <c r="T243" s="357" t="str">
        <f>_xlfn.IFNA(VLOOKUP(B243,SST!$AL$10:$AP$56,4,FALSE),"")</f>
        <v/>
      </c>
      <c r="U243" s="357" t="str">
        <f>_xlfn.IFNA(VLOOKUP(B243,'ASY168'!$AL$10:$AP$47,4,FALSE),"")</f>
        <v/>
      </c>
      <c r="V243" s="357" t="str">
        <f>_xlfn.IFNA(VLOOKUP(B243,HO!$AL$10:$AP$60,4,FALSE),"")</f>
        <v/>
      </c>
      <c r="W243" s="63">
        <f t="shared" si="307"/>
        <v>0</v>
      </c>
    </row>
    <row r="244" spans="2:23" s="46" customFormat="1" ht="14.4" hidden="1" outlineLevel="1" thickBot="1">
      <c r="B244" s="385"/>
      <c r="C244" s="385"/>
      <c r="D244" s="357" t="str">
        <f>_xlfn.IFNA(VLOOKUP(B244,MPT!$AL$11:$AP$53,4,FALSE),"")</f>
        <v/>
      </c>
      <c r="E244" s="357" t="str">
        <f>_xlfn.IFNA(VLOOKUP(B244,CHB!$AL$10:$AP$58,4,FALSE),"")</f>
        <v/>
      </c>
      <c r="F244" s="357" t="str">
        <f>_xlfn.IFNA(VLOOKUP(B244,SNK!$AL$10:$AP$57,4,FALSE),"")</f>
        <v/>
      </c>
      <c r="G244" s="357" t="str">
        <f>_xlfn.IFNA(VLOOKUP(B244,STR!$AL$10:$AP$55,4,FALSE),"")</f>
        <v/>
      </c>
      <c r="H244" s="357" t="str">
        <f>_xlfn.IFNA(VLOOKUP(B244,KPC!$AR$10:$AV$60,4,FALSE),"")</f>
        <v/>
      </c>
      <c r="I244" s="357" t="str">
        <f>_xlfn.IFNA(VLOOKUP(B244,SNL!$AL$10:$AP$58,4,FALSE),"")</f>
        <v/>
      </c>
      <c r="J244" s="357" t="str">
        <f>_xlfn.IFNA(VLOOKUP(B244,PTR!$AL$10:$AP$56,4,FALSE),"")</f>
        <v/>
      </c>
      <c r="K244" s="357" t="str">
        <f>_xlfn.IFNA(VLOOKUP(B244,STG!$AM$10:$AQ$59,4,FALSE),"")</f>
        <v/>
      </c>
      <c r="L244" s="357" t="str">
        <f>_xlfn.IFNA(VLOOKUP(B244,RTK!$AO$10:$AS$55,4,FALSE),"")</f>
        <v/>
      </c>
      <c r="M244" s="357" t="str">
        <f>_xlfn.IFNA(VLOOKUP(B244,BKV!$AN$10:$AR$55,4,FALSE),"")</f>
        <v/>
      </c>
      <c r="N244" s="357" t="str">
        <f>_xlfn.IFNA(VLOOKUP(B244,BLV!$AN$10:$AR$53,4,FALSE),"")</f>
        <v/>
      </c>
      <c r="O244" s="357" t="str">
        <f>_xlfn.IFNA(VLOOKUP(B244,'Khr168'!$AN$10:$AR$47,4,FALSE),"")</f>
        <v/>
      </c>
      <c r="P244" s="357" t="str">
        <f>_xlfn.IFNA(VLOOKUP(B244,ASL!$AN$10:$AR$53,4,FALSE),"")</f>
        <v/>
      </c>
      <c r="Q244" s="357" t="str">
        <f>_xlfn.IFNA(VLOOKUP(B244,'99cash'!$AO$10:$AS$49,4,FALSE),"")</f>
        <v/>
      </c>
      <c r="R244" s="357" t="str">
        <f>_xlfn.IFNA(VLOOKUP(B244,KTL!$AN$10:$AR$56,4,FALSE),"")</f>
        <v/>
      </c>
      <c r="S244" s="357" t="str">
        <f>_xlfn.IFNA(VLOOKUP(B244,SLG!$AL$10:$AP$54,4,FALSE),"")</f>
        <v/>
      </c>
      <c r="T244" s="357" t="str">
        <f>_xlfn.IFNA(VLOOKUP(B244,SST!$AL$10:$AP$56,4,FALSE),"")</f>
        <v/>
      </c>
      <c r="U244" s="357" t="str">
        <f>_xlfn.IFNA(VLOOKUP(B244,'ASY168'!$AL$10:$AP$47,4,FALSE),"")</f>
        <v/>
      </c>
      <c r="V244" s="357" t="str">
        <f>_xlfn.IFNA(VLOOKUP(B244,HO!$AL$10:$AP$60,4,FALSE),"")</f>
        <v/>
      </c>
      <c r="W244" s="63">
        <f t="shared" si="307"/>
        <v>0</v>
      </c>
    </row>
    <row r="245" spans="2:23" s="46" customFormat="1" ht="14.4" hidden="1" outlineLevel="1" thickBot="1">
      <c r="B245" s="385"/>
      <c r="C245" s="385"/>
      <c r="D245" s="357" t="str">
        <f>_xlfn.IFNA(VLOOKUP(B245,MPT!$AL$11:$AP$53,4,FALSE),"")</f>
        <v/>
      </c>
      <c r="E245" s="357" t="str">
        <f>_xlfn.IFNA(VLOOKUP(B245,CHB!$AL$10:$AP$58,4,FALSE),"")</f>
        <v/>
      </c>
      <c r="F245" s="357" t="str">
        <f>_xlfn.IFNA(VLOOKUP(B245,SNK!$AL$10:$AP$57,4,FALSE),"")</f>
        <v/>
      </c>
      <c r="G245" s="357" t="str">
        <f>_xlfn.IFNA(VLOOKUP(B245,STR!$AL$10:$AP$55,4,FALSE),"")</f>
        <v/>
      </c>
      <c r="H245" s="357" t="str">
        <f>_xlfn.IFNA(VLOOKUP(B245,KPC!$AR$10:$AV$60,4,FALSE),"")</f>
        <v/>
      </c>
      <c r="I245" s="357" t="str">
        <f>_xlfn.IFNA(VLOOKUP(B245,SNL!$AL$10:$AP$58,4,FALSE),"")</f>
        <v/>
      </c>
      <c r="J245" s="357" t="str">
        <f>_xlfn.IFNA(VLOOKUP(B245,PTR!$AL$10:$AP$56,4,FALSE),"")</f>
        <v/>
      </c>
      <c r="K245" s="357" t="str">
        <f>_xlfn.IFNA(VLOOKUP(B245,STG!$AM$10:$AQ$59,4,FALSE),"")</f>
        <v/>
      </c>
      <c r="L245" s="357" t="str">
        <f>_xlfn.IFNA(VLOOKUP(B245,RTK!$AO$10:$AS$55,4,FALSE),"")</f>
        <v/>
      </c>
      <c r="M245" s="357" t="str">
        <f>_xlfn.IFNA(VLOOKUP(B245,BKV!$AN$10:$AR$55,4,FALSE),"")</f>
        <v/>
      </c>
      <c r="N245" s="357" t="str">
        <f>_xlfn.IFNA(VLOOKUP(B245,BLV!$AN$10:$AR$53,4,FALSE),"")</f>
        <v/>
      </c>
      <c r="O245" s="357" t="str">
        <f>_xlfn.IFNA(VLOOKUP(B245,'Khr168'!$AN$10:$AR$47,4,FALSE),"")</f>
        <v/>
      </c>
      <c r="P245" s="357" t="str">
        <f>_xlfn.IFNA(VLOOKUP(B245,ASL!$AN$10:$AR$53,4,FALSE),"")</f>
        <v/>
      </c>
      <c r="Q245" s="357" t="str">
        <f>_xlfn.IFNA(VLOOKUP(B245,'99cash'!$AO$10:$AS$49,4,FALSE),"")</f>
        <v/>
      </c>
      <c r="R245" s="357" t="str">
        <f>_xlfn.IFNA(VLOOKUP(B245,KTL!$AN$10:$AR$56,4,FALSE),"")</f>
        <v/>
      </c>
      <c r="S245" s="357" t="str">
        <f>_xlfn.IFNA(VLOOKUP(B245,SLG!$AL$10:$AP$54,4,FALSE),"")</f>
        <v/>
      </c>
      <c r="T245" s="357" t="str">
        <f>_xlfn.IFNA(VLOOKUP(B245,SST!$AL$10:$AP$56,4,FALSE),"")</f>
        <v/>
      </c>
      <c r="U245" s="357" t="str">
        <f>_xlfn.IFNA(VLOOKUP(B245,'ASY168'!$AL$10:$AP$47,4,FALSE),"")</f>
        <v/>
      </c>
      <c r="V245" s="357" t="str">
        <f>_xlfn.IFNA(VLOOKUP(B245,HO!$AL$10:$AP$60,4,FALSE),"")</f>
        <v/>
      </c>
      <c r="W245" s="63">
        <f t="shared" si="307"/>
        <v>0</v>
      </c>
    </row>
    <row r="246" spans="2:23" s="46" customFormat="1" ht="14.4" hidden="1" outlineLevel="1" thickBot="1">
      <c r="B246" s="385"/>
      <c r="C246" s="385"/>
      <c r="D246" s="357" t="str">
        <f>_xlfn.IFNA(VLOOKUP(B246,MPT!$AL$11:$AP$53,4,FALSE),"")</f>
        <v/>
      </c>
      <c r="E246" s="357" t="str">
        <f>_xlfn.IFNA(VLOOKUP(B246,CHB!$AL$10:$AP$58,4,FALSE),"")</f>
        <v/>
      </c>
      <c r="F246" s="357" t="str">
        <f>_xlfn.IFNA(VLOOKUP(B246,SNK!$AL$10:$AP$57,4,FALSE),"")</f>
        <v/>
      </c>
      <c r="G246" s="357" t="str">
        <f>_xlfn.IFNA(VLOOKUP(B246,STR!$AL$10:$AP$55,4,FALSE),"")</f>
        <v/>
      </c>
      <c r="H246" s="357" t="str">
        <f>_xlfn.IFNA(VLOOKUP(B246,KPC!$AR$10:$AV$60,4,FALSE),"")</f>
        <v/>
      </c>
      <c r="I246" s="357" t="str">
        <f>_xlfn.IFNA(VLOOKUP(B246,SNL!$AL$10:$AP$58,4,FALSE),"")</f>
        <v/>
      </c>
      <c r="J246" s="357" t="str">
        <f>_xlfn.IFNA(VLOOKUP(B246,PTR!$AL$10:$AP$56,4,FALSE),"")</f>
        <v/>
      </c>
      <c r="K246" s="357" t="str">
        <f>_xlfn.IFNA(VLOOKUP(B246,STG!$AM$10:$AQ$59,4,FALSE),"")</f>
        <v/>
      </c>
      <c r="L246" s="357" t="str">
        <f>_xlfn.IFNA(VLOOKUP(B246,RTK!$AO$10:$AS$55,4,FALSE),"")</f>
        <v/>
      </c>
      <c r="M246" s="357" t="str">
        <f>_xlfn.IFNA(VLOOKUP(B246,BKV!$AN$10:$AR$55,4,FALSE),"")</f>
        <v/>
      </c>
      <c r="N246" s="357" t="str">
        <f>_xlfn.IFNA(VLOOKUP(B246,BLV!$AN$10:$AR$53,4,FALSE),"")</f>
        <v/>
      </c>
      <c r="O246" s="357" t="str">
        <f>_xlfn.IFNA(VLOOKUP(B246,'Khr168'!$AN$10:$AR$47,4,FALSE),"")</f>
        <v/>
      </c>
      <c r="P246" s="357" t="str">
        <f>_xlfn.IFNA(VLOOKUP(B246,ASL!$AN$10:$AR$53,4,FALSE),"")</f>
        <v/>
      </c>
      <c r="Q246" s="357" t="str">
        <f>_xlfn.IFNA(VLOOKUP(B246,'99cash'!$AO$10:$AS$49,4,FALSE),"")</f>
        <v/>
      </c>
      <c r="R246" s="357" t="str">
        <f>_xlfn.IFNA(VLOOKUP(B246,KTL!$AN$10:$AR$56,4,FALSE),"")</f>
        <v/>
      </c>
      <c r="S246" s="357" t="str">
        <f>_xlfn.IFNA(VLOOKUP(B246,SLG!$AL$10:$AP$54,4,FALSE),"")</f>
        <v/>
      </c>
      <c r="T246" s="357" t="str">
        <f>_xlfn.IFNA(VLOOKUP(B246,SST!$AL$10:$AP$56,4,FALSE),"")</f>
        <v/>
      </c>
      <c r="U246" s="357" t="str">
        <f>_xlfn.IFNA(VLOOKUP(B246,'ASY168'!$AL$10:$AP$47,4,FALSE),"")</f>
        <v/>
      </c>
      <c r="V246" s="357" t="str">
        <f>_xlfn.IFNA(VLOOKUP(B246,HO!$AL$10:$AP$60,4,FALSE),"")</f>
        <v/>
      </c>
      <c r="W246" s="63">
        <f t="shared" si="307"/>
        <v>0</v>
      </c>
    </row>
    <row r="247" spans="2:23" s="46" customFormat="1" ht="14.4" hidden="1" outlineLevel="1" thickBot="1">
      <c r="B247" s="385"/>
      <c r="C247" s="385"/>
      <c r="D247" s="357" t="str">
        <f>_xlfn.IFNA(VLOOKUP(B247,MPT!$AL$11:$AP$53,4,FALSE),"")</f>
        <v/>
      </c>
      <c r="E247" s="357" t="str">
        <f>_xlfn.IFNA(VLOOKUP(B247,CHB!$AL$10:$AP$58,4,FALSE),"")</f>
        <v/>
      </c>
      <c r="F247" s="357" t="str">
        <f>_xlfn.IFNA(VLOOKUP(B247,SNK!$AL$10:$AP$57,4,FALSE),"")</f>
        <v/>
      </c>
      <c r="G247" s="357" t="str">
        <f>_xlfn.IFNA(VLOOKUP(B247,STR!$AL$10:$AP$55,4,FALSE),"")</f>
        <v/>
      </c>
      <c r="H247" s="357" t="str">
        <f>_xlfn.IFNA(VLOOKUP(B247,KPC!$AR$10:$AV$60,4,FALSE),"")</f>
        <v/>
      </c>
      <c r="I247" s="357" t="str">
        <f>_xlfn.IFNA(VLOOKUP(B247,SNL!$AL$10:$AP$58,4,FALSE),"")</f>
        <v/>
      </c>
      <c r="J247" s="357" t="str">
        <f>_xlfn.IFNA(VLOOKUP(B247,PTR!$AL$10:$AP$56,4,FALSE),"")</f>
        <v/>
      </c>
      <c r="K247" s="357" t="str">
        <f>_xlfn.IFNA(VLOOKUP(B247,STG!$AM$10:$AQ$59,4,FALSE),"")</f>
        <v/>
      </c>
      <c r="L247" s="357" t="str">
        <f>_xlfn.IFNA(VLOOKUP(B247,RTK!$AO$10:$AS$55,4,FALSE),"")</f>
        <v/>
      </c>
      <c r="M247" s="357" t="str">
        <f>_xlfn.IFNA(VLOOKUP(B247,BKV!$AN$10:$AR$55,4,FALSE),"")</f>
        <v/>
      </c>
      <c r="N247" s="357" t="str">
        <f>_xlfn.IFNA(VLOOKUP(B247,BLV!$AN$10:$AR$53,4,FALSE),"")</f>
        <v/>
      </c>
      <c r="O247" s="357" t="str">
        <f>_xlfn.IFNA(VLOOKUP(B247,'Khr168'!$AN$10:$AR$47,4,FALSE),"")</f>
        <v/>
      </c>
      <c r="P247" s="357" t="str">
        <f>_xlfn.IFNA(VLOOKUP(B247,ASL!$AN$10:$AR$53,4,FALSE),"")</f>
        <v/>
      </c>
      <c r="Q247" s="357" t="str">
        <f>_xlfn.IFNA(VLOOKUP(B247,'99cash'!$AO$10:$AS$49,4,FALSE),"")</f>
        <v/>
      </c>
      <c r="R247" s="357" t="str">
        <f>_xlfn.IFNA(VLOOKUP(B247,KTL!$AN$10:$AR$56,4,FALSE),"")</f>
        <v/>
      </c>
      <c r="S247" s="357" t="str">
        <f>_xlfn.IFNA(VLOOKUP(B247,SLG!$AL$10:$AP$54,4,FALSE),"")</f>
        <v/>
      </c>
      <c r="T247" s="357" t="str">
        <f>_xlfn.IFNA(VLOOKUP(B247,SST!$AL$10:$AP$56,4,FALSE),"")</f>
        <v/>
      </c>
      <c r="U247" s="357" t="str">
        <f>_xlfn.IFNA(VLOOKUP(B247,'ASY168'!$AL$10:$AP$47,4,FALSE),"")</f>
        <v/>
      </c>
      <c r="V247" s="357" t="str">
        <f>_xlfn.IFNA(VLOOKUP(B247,HO!$AL$10:$AP$60,4,FALSE),"")</f>
        <v/>
      </c>
      <c r="W247" s="63">
        <f t="shared" si="307"/>
        <v>0</v>
      </c>
    </row>
    <row r="248" spans="2:23" s="46" customFormat="1" ht="14.4" hidden="1" outlineLevel="1" thickBot="1">
      <c r="B248" s="385"/>
      <c r="C248" s="385"/>
      <c r="D248" s="357" t="str">
        <f>_xlfn.IFNA(VLOOKUP(B248,MPT!$AL$11:$AP$53,4,FALSE),"")</f>
        <v/>
      </c>
      <c r="E248" s="357" t="str">
        <f>_xlfn.IFNA(VLOOKUP(B248,CHB!$AL$10:$AP$58,4,FALSE),"")</f>
        <v/>
      </c>
      <c r="F248" s="357" t="str">
        <f>_xlfn.IFNA(VLOOKUP(B248,SNK!$AL$10:$AP$57,4,FALSE),"")</f>
        <v/>
      </c>
      <c r="G248" s="357" t="str">
        <f>_xlfn.IFNA(VLOOKUP(B248,STR!$AL$10:$AP$55,4,FALSE),"")</f>
        <v/>
      </c>
      <c r="H248" s="357" t="str">
        <f>_xlfn.IFNA(VLOOKUP(B248,KPC!$AR$10:$AV$60,4,FALSE),"")</f>
        <v/>
      </c>
      <c r="I248" s="357" t="str">
        <f>_xlfn.IFNA(VLOOKUP(B248,SNL!$AL$10:$AP$58,4,FALSE),"")</f>
        <v/>
      </c>
      <c r="J248" s="357" t="str">
        <f>_xlfn.IFNA(VLOOKUP(B248,PTR!$AL$10:$AP$56,4,FALSE),"")</f>
        <v/>
      </c>
      <c r="K248" s="357" t="str">
        <f>_xlfn.IFNA(VLOOKUP(B248,STG!$AM$10:$AQ$59,4,FALSE),"")</f>
        <v/>
      </c>
      <c r="L248" s="357" t="str">
        <f>_xlfn.IFNA(VLOOKUP(B248,RTK!$AO$10:$AS$55,4,FALSE),"")</f>
        <v/>
      </c>
      <c r="M248" s="357" t="str">
        <f>_xlfn.IFNA(VLOOKUP(B248,BKV!$AN$10:$AR$55,4,FALSE),"")</f>
        <v/>
      </c>
      <c r="N248" s="357" t="str">
        <f>_xlfn.IFNA(VLOOKUP(B248,BLV!$AN$10:$AR$53,4,FALSE),"")</f>
        <v/>
      </c>
      <c r="O248" s="357" t="str">
        <f>_xlfn.IFNA(VLOOKUP(B248,'Khr168'!$AN$10:$AR$47,4,FALSE),"")</f>
        <v/>
      </c>
      <c r="P248" s="357" t="str">
        <f>_xlfn.IFNA(VLOOKUP(B248,ASL!$AN$10:$AR$53,4,FALSE),"")</f>
        <v/>
      </c>
      <c r="Q248" s="357" t="str">
        <f>_xlfn.IFNA(VLOOKUP(B248,'99cash'!$AO$10:$AS$49,4,FALSE),"")</f>
        <v/>
      </c>
      <c r="R248" s="357" t="str">
        <f>_xlfn.IFNA(VLOOKUP(B248,KTL!$AN$10:$AR$56,4,FALSE),"")</f>
        <v/>
      </c>
      <c r="S248" s="357" t="str">
        <f>_xlfn.IFNA(VLOOKUP(B248,SLG!$AL$10:$AP$54,4,FALSE),"")</f>
        <v/>
      </c>
      <c r="T248" s="357" t="str">
        <f>_xlfn.IFNA(VLOOKUP(B248,SST!$AL$10:$AP$56,4,FALSE),"")</f>
        <v/>
      </c>
      <c r="U248" s="357" t="str">
        <f>_xlfn.IFNA(VLOOKUP(B248,'ASY168'!$AL$10:$AP$47,4,FALSE),"")</f>
        <v/>
      </c>
      <c r="V248" s="357" t="str">
        <f>_xlfn.IFNA(VLOOKUP(B248,HO!$AL$10:$AP$60,4,FALSE),"")</f>
        <v/>
      </c>
      <c r="W248" s="63">
        <f t="shared" si="307"/>
        <v>0</v>
      </c>
    </row>
    <row r="249" spans="2:23" s="46" customFormat="1" ht="14.4" hidden="1" outlineLevel="1" thickBot="1">
      <c r="B249" s="385"/>
      <c r="C249" s="385"/>
      <c r="D249" s="357" t="str">
        <f>_xlfn.IFNA(VLOOKUP(B249,MPT!$AL$11:$AP$53,4,FALSE),"")</f>
        <v/>
      </c>
      <c r="E249" s="357" t="str">
        <f>_xlfn.IFNA(VLOOKUP(B249,CHB!$AL$10:$AP$58,4,FALSE),"")</f>
        <v/>
      </c>
      <c r="F249" s="357" t="str">
        <f>_xlfn.IFNA(VLOOKUP(B249,SNK!$AL$10:$AP$57,4,FALSE),"")</f>
        <v/>
      </c>
      <c r="G249" s="357" t="str">
        <f>_xlfn.IFNA(VLOOKUP(B249,STR!$AL$10:$AP$55,4,FALSE),"")</f>
        <v/>
      </c>
      <c r="H249" s="357" t="str">
        <f>_xlfn.IFNA(VLOOKUP(B249,KPC!$AR$10:$AV$60,4,FALSE),"")</f>
        <v/>
      </c>
      <c r="I249" s="357" t="str">
        <f>_xlfn.IFNA(VLOOKUP(B249,SNL!$AL$10:$AP$58,4,FALSE),"")</f>
        <v/>
      </c>
      <c r="J249" s="357" t="str">
        <f>_xlfn.IFNA(VLOOKUP(B249,PTR!$AL$10:$AP$56,4,FALSE),"")</f>
        <v/>
      </c>
      <c r="K249" s="357" t="str">
        <f>_xlfn.IFNA(VLOOKUP(B249,STG!$AM$10:$AQ$59,4,FALSE),"")</f>
        <v/>
      </c>
      <c r="L249" s="357" t="str">
        <f>_xlfn.IFNA(VLOOKUP(B249,RTK!$AO$10:$AS$55,4,FALSE),"")</f>
        <v/>
      </c>
      <c r="M249" s="357" t="str">
        <f>_xlfn.IFNA(VLOOKUP(B249,BKV!$AN$10:$AR$55,4,FALSE),"")</f>
        <v/>
      </c>
      <c r="N249" s="357" t="str">
        <f>_xlfn.IFNA(VLOOKUP(B249,BLV!$AN$10:$AR$53,4,FALSE),"")</f>
        <v/>
      </c>
      <c r="O249" s="357" t="str">
        <f>_xlfn.IFNA(VLOOKUP(B249,'Khr168'!$AN$10:$AR$47,4,FALSE),"")</f>
        <v/>
      </c>
      <c r="P249" s="357" t="str">
        <f>_xlfn.IFNA(VLOOKUP(B249,ASL!$AN$10:$AR$53,4,FALSE),"")</f>
        <v/>
      </c>
      <c r="Q249" s="357" t="str">
        <f>_xlfn.IFNA(VLOOKUP(B249,'99cash'!$AO$10:$AS$49,4,FALSE),"")</f>
        <v/>
      </c>
      <c r="R249" s="357" t="str">
        <f>_xlfn.IFNA(VLOOKUP(B249,KTL!$AN$10:$AR$56,4,FALSE),"")</f>
        <v/>
      </c>
      <c r="S249" s="357" t="str">
        <f>_xlfn.IFNA(VLOOKUP(B249,SLG!$AL$10:$AP$54,4,FALSE),"")</f>
        <v/>
      </c>
      <c r="T249" s="357" t="str">
        <f>_xlfn.IFNA(VLOOKUP(B249,SST!$AL$10:$AP$56,4,FALSE),"")</f>
        <v/>
      </c>
      <c r="U249" s="357" t="str">
        <f>_xlfn.IFNA(VLOOKUP(B249,'ASY168'!$AL$10:$AP$47,4,FALSE),"")</f>
        <v/>
      </c>
      <c r="V249" s="357" t="str">
        <f>_xlfn.IFNA(VLOOKUP(B249,HO!$AL$10:$AP$60,4,FALSE),"")</f>
        <v/>
      </c>
      <c r="W249" s="63">
        <f t="shared" si="307"/>
        <v>0</v>
      </c>
    </row>
    <row r="250" spans="2:23" s="46" customFormat="1" ht="15" outlineLevel="1" thickBot="1">
      <c r="B250" s="386"/>
      <c r="C250" s="384" t="s">
        <v>27</v>
      </c>
      <c r="D250" s="355">
        <f>SUM(D232:D249)</f>
        <v>401900</v>
      </c>
      <c r="E250" s="355">
        <f t="shared" ref="E250:V250" si="308">SUM(E232:E249)</f>
        <v>2402323</v>
      </c>
      <c r="F250" s="355">
        <f t="shared" si="308"/>
        <v>313500</v>
      </c>
      <c r="G250" s="355">
        <f t="shared" si="308"/>
        <v>60900</v>
      </c>
      <c r="H250" s="355">
        <f t="shared" si="308"/>
        <v>2185137</v>
      </c>
      <c r="I250" s="355">
        <f t="shared" si="308"/>
        <v>100900</v>
      </c>
      <c r="J250" s="355">
        <f t="shared" si="308"/>
        <v>1945200</v>
      </c>
      <c r="K250" s="355">
        <f t="shared" si="308"/>
        <v>689275</v>
      </c>
      <c r="L250" s="355">
        <f t="shared" si="308"/>
        <v>122383</v>
      </c>
      <c r="M250" s="355">
        <f t="shared" si="308"/>
        <v>377266</v>
      </c>
      <c r="N250" s="355">
        <f t="shared" si="308"/>
        <v>806354</v>
      </c>
      <c r="O250" s="355">
        <f t="shared" si="308"/>
        <v>0</v>
      </c>
      <c r="P250" s="355">
        <f t="shared" si="308"/>
        <v>3345078</v>
      </c>
      <c r="Q250" s="355">
        <f t="shared" si="308"/>
        <v>248800</v>
      </c>
      <c r="R250" s="355">
        <f t="shared" si="308"/>
        <v>1204354</v>
      </c>
      <c r="S250" s="355">
        <f t="shared" si="308"/>
        <v>1451263</v>
      </c>
      <c r="T250" s="355">
        <f t="shared" si="308"/>
        <v>1903731</v>
      </c>
      <c r="U250" s="355">
        <f t="shared" si="308"/>
        <v>2212559</v>
      </c>
      <c r="V250" s="355">
        <f t="shared" si="308"/>
        <v>110563033</v>
      </c>
      <c r="W250" s="64">
        <f t="shared" si="307"/>
        <v>130333956</v>
      </c>
    </row>
    <row r="251" spans="2:23" s="46" customFormat="1" ht="14.4" outlineLevel="1" thickBot="1">
      <c r="B251" s="385">
        <v>278511</v>
      </c>
      <c r="C251" s="385" t="s">
        <v>60</v>
      </c>
      <c r="D251" s="55" t="str">
        <f>_xlfn.IFNA(VLOOKUP(B251,MPT!$AL$11:$AP$53,4,FALSE),"")</f>
        <v/>
      </c>
      <c r="E251" s="55">
        <f>_xlfn.IFNA(VLOOKUP(B251,CHB!$AL$10:$AP$58,4,FALSE),"")</f>
        <v>97381659</v>
      </c>
      <c r="F251" s="55">
        <f>_xlfn.IFNA(VLOOKUP(B251,SNK!$AL$10:$AP$57,4,FALSE),"")</f>
        <v>32841865</v>
      </c>
      <c r="G251" s="55">
        <f>_xlfn.IFNA(VLOOKUP(B251,STR!$AL$10:$AP$55,4,FALSE),"")</f>
        <v>-71035188</v>
      </c>
      <c r="H251" s="55">
        <f>_xlfn.IFNA(VLOOKUP(B251,KPC!$AR$10:$AV$60,4,FALSE),"")</f>
        <v>-12891459</v>
      </c>
      <c r="I251" s="55">
        <f>_xlfn.IFNA(VLOOKUP(B251,SNL!$AL$10:$AP$58,4,FALSE),"")</f>
        <v>14814163</v>
      </c>
      <c r="J251" s="55">
        <f>_xlfn.IFNA(VLOOKUP(B251,PTR!$AL$10:$AP$56,4,FALSE),"")</f>
        <v>74122892</v>
      </c>
      <c r="K251" s="55">
        <f>_xlfn.IFNA(VLOOKUP(B251,STG!$AM$10:$AQ$59,4,FALSE),"")</f>
        <v>-124747300</v>
      </c>
      <c r="L251" s="55">
        <f>_xlfn.IFNA(VLOOKUP(B251,RTK!$AO$10:$AS$55,4,FALSE),"")</f>
        <v>-171452878</v>
      </c>
      <c r="M251" s="55">
        <f>_xlfn.IFNA(VLOOKUP(B251,BKV!$AN$10:$AR$55,4,FALSE),"")</f>
        <v>-71587921</v>
      </c>
      <c r="N251" s="55">
        <f>_xlfn.IFNA(VLOOKUP(B251,BLV!$AN$10:$AR$53,4,FALSE),"")</f>
        <v>-77822900</v>
      </c>
      <c r="O251" s="55" t="str">
        <f>_xlfn.IFNA(VLOOKUP(B251,'Khr168'!$AN$10:$AR$47,4,FALSE),"")</f>
        <v/>
      </c>
      <c r="P251" s="55">
        <f>_xlfn.IFNA(VLOOKUP(B251,ASL!$AN$10:$AR$53,4,FALSE),"")</f>
        <v>-171409308</v>
      </c>
      <c r="Q251" s="55" t="str">
        <f>_xlfn.IFNA(VLOOKUP(B251,'99cash'!$AO$10:$AS$49,4,FALSE),"")</f>
        <v/>
      </c>
      <c r="R251" s="55">
        <f>_xlfn.IFNA(VLOOKUP(B251,KTL!$AN$10:$AR$56,4,FALSE),"")</f>
        <v>-123879200</v>
      </c>
      <c r="S251" s="55">
        <f>_xlfn.IFNA(VLOOKUP(B251,SLG!$AL$10:$AP$54,4,FALSE),"")</f>
        <v>-128406400</v>
      </c>
      <c r="T251" s="55">
        <f>_xlfn.IFNA(VLOOKUP(B251,SST!$AL$10:$AP$56,4,FALSE),"")</f>
        <v>-109570100</v>
      </c>
      <c r="U251" s="55" t="str">
        <f>_xlfn.IFNA(VLOOKUP(B251,'ASY168'!$AL$10:$AP$47,4,FALSE),"")</f>
        <v/>
      </c>
      <c r="V251" s="55">
        <f>_xlfn.IFNA(VLOOKUP(B251,HO!$AL$10:$AP$60,4,FALSE),"")</f>
        <v>894226076</v>
      </c>
      <c r="W251" s="63">
        <f t="shared" si="307"/>
        <v>50584001</v>
      </c>
    </row>
    <row r="252" spans="2:23" s="46" customFormat="1" ht="14.4" outlineLevel="1" thickBot="1">
      <c r="B252" s="385">
        <v>222811102</v>
      </c>
      <c r="C252" s="385" t="s">
        <v>59</v>
      </c>
      <c r="D252" s="387" t="str">
        <f>_xlfn.IFNA(VLOOKUP(B252,MPT!$AL$11:$AP$53,4,FALSE),"")</f>
        <v/>
      </c>
      <c r="E252" s="387" t="str">
        <f>_xlfn.IFNA(VLOOKUP(B252,CHB!$AL$10:$AP$58,4,FALSE),"")</f>
        <v/>
      </c>
      <c r="F252" s="387" t="str">
        <f>_xlfn.IFNA(VLOOKUP(B252,SNK!$AL$10:$AP$57,4,FALSE),"")</f>
        <v/>
      </c>
      <c r="G252" s="387" t="str">
        <f>_xlfn.IFNA(VLOOKUP(B252,STR!$AL$10:$AP$55,4,FALSE),"")</f>
        <v/>
      </c>
      <c r="H252" s="387" t="str">
        <f>_xlfn.IFNA(VLOOKUP(B252,KPC!$AR$10:$AV$60,4,FALSE),"")</f>
        <v/>
      </c>
      <c r="I252" s="387" t="str">
        <f>_xlfn.IFNA(VLOOKUP(B252,SNL!$AL$10:$AP$58,4,FALSE),"")</f>
        <v/>
      </c>
      <c r="J252" s="387">
        <f>_xlfn.IFNA(VLOOKUP(B252,PTR!$AL$10:$AP$56,4,FALSE),"")</f>
        <v>463300</v>
      </c>
      <c r="K252" s="387" t="str">
        <f>_xlfn.IFNA(VLOOKUP(B252,STG!$AM$10:$AQ$59,4,FALSE),"")</f>
        <v/>
      </c>
      <c r="L252" s="387" t="str">
        <f>_xlfn.IFNA(VLOOKUP(B252,RTK!$AO$10:$AS$55,4,FALSE),"")</f>
        <v/>
      </c>
      <c r="M252" s="387" t="str">
        <f>_xlfn.IFNA(VLOOKUP(B252,BKV!$AN$10:$AR$55,4,FALSE),"")</f>
        <v/>
      </c>
      <c r="N252" s="387" t="str">
        <f>_xlfn.IFNA(VLOOKUP(B252,BLV!$AN$10:$AR$53,4,FALSE),"")</f>
        <v/>
      </c>
      <c r="O252" s="387" t="str">
        <f>_xlfn.IFNA(VLOOKUP(B252,'Khr168'!$AN$10:$AR$47,4,FALSE),"")</f>
        <v/>
      </c>
      <c r="P252" s="387" t="str">
        <f>_xlfn.IFNA(VLOOKUP(B252,ASL!$AN$10:$AR$53,4,FALSE),"")</f>
        <v/>
      </c>
      <c r="Q252" s="387" t="str">
        <f>_xlfn.IFNA(VLOOKUP(B252,'99cash'!$AO$10:$AS$49,4,FALSE),"")</f>
        <v/>
      </c>
      <c r="R252" s="387" t="str">
        <f>_xlfn.IFNA(VLOOKUP(B252,KTL!$AN$10:$AR$56,4,FALSE),"")</f>
        <v/>
      </c>
      <c r="S252" s="387" t="str">
        <f>_xlfn.IFNA(VLOOKUP(B252,SLG!$AL$10:$AP$54,4,FALSE),"")</f>
        <v/>
      </c>
      <c r="T252" s="387" t="str">
        <f>_xlfn.IFNA(VLOOKUP(B252,SST!$AL$10:$AP$56,4,FALSE),"")</f>
        <v/>
      </c>
      <c r="U252" s="387" t="str">
        <f>_xlfn.IFNA(VLOOKUP(B252,'ASY168'!$AL$10:$AP$47,4,FALSE),"")</f>
        <v/>
      </c>
      <c r="V252" s="387" t="str">
        <f>_xlfn.IFNA(VLOOKUP(B252,HO!$AL$10:$AP$60,4,FALSE),"")</f>
        <v/>
      </c>
      <c r="W252" s="63">
        <f t="shared" si="307"/>
        <v>463300</v>
      </c>
    </row>
    <row r="253" spans="2:23" s="46" customFormat="1" ht="14.4" outlineLevel="1" thickBot="1">
      <c r="B253" s="385">
        <v>38522102</v>
      </c>
      <c r="C253" s="385" t="s">
        <v>182</v>
      </c>
      <c r="D253" s="55" t="str">
        <f>_xlfn.IFNA(VLOOKUP(B253,MPT!$AL$11:$AP$53,4,FALSE),"")</f>
        <v/>
      </c>
      <c r="E253" s="55" t="str">
        <f>_xlfn.IFNA(VLOOKUP(B253,CHB!$AL$10:$AP$58,4,FALSE),"")</f>
        <v/>
      </c>
      <c r="F253" s="55" t="str">
        <f>_xlfn.IFNA(VLOOKUP(B253,SNK!$AL$10:$AP$57,4,FALSE),"")</f>
        <v/>
      </c>
      <c r="G253" s="55" t="str">
        <f>_xlfn.IFNA(VLOOKUP(B253,STR!$AL$10:$AP$55,4,FALSE),"")</f>
        <v/>
      </c>
      <c r="H253" s="55" t="str">
        <f>_xlfn.IFNA(VLOOKUP(B253,KPC!$AR$10:$AV$60,4,FALSE),"")</f>
        <v/>
      </c>
      <c r="I253" s="55" t="str">
        <f>_xlfn.IFNA(VLOOKUP(B253,SNL!$AL$10:$AP$58,4,FALSE),"")</f>
        <v/>
      </c>
      <c r="J253" s="55" t="str">
        <f>_xlfn.IFNA(VLOOKUP(B253,PTR!$AL$10:$AP$56,4,FALSE),"")</f>
        <v/>
      </c>
      <c r="K253" s="55" t="str">
        <f>_xlfn.IFNA(VLOOKUP(B253,STG!$AM$10:$AQ$59,4,FALSE),"")</f>
        <v/>
      </c>
      <c r="L253" s="55" t="str">
        <f>_xlfn.IFNA(VLOOKUP(B253,RTK!$AO$10:$AS$55,4,FALSE),"")</f>
        <v/>
      </c>
      <c r="M253" s="55" t="str">
        <f>_xlfn.IFNA(VLOOKUP(B253,BKV!$AN$10:$AR$55,4,FALSE),"")</f>
        <v/>
      </c>
      <c r="N253" s="55" t="str">
        <f>_xlfn.IFNA(VLOOKUP(B253,BLV!$AN$10:$AR$53,4,FALSE),"")</f>
        <v/>
      </c>
      <c r="O253" s="55" t="str">
        <f>_xlfn.IFNA(VLOOKUP(B253,'Khr168'!$AN$10:$AR$47,4,FALSE),"")</f>
        <v/>
      </c>
      <c r="P253" s="55" t="str">
        <f>_xlfn.IFNA(VLOOKUP(B253,ASL!$AN$10:$AR$53,4,FALSE),"")</f>
        <v/>
      </c>
      <c r="Q253" s="55" t="str">
        <f>_xlfn.IFNA(VLOOKUP(B253,'99cash'!$AO$10:$AS$49,4,FALSE),"")</f>
        <v/>
      </c>
      <c r="R253" s="55" t="str">
        <f>_xlfn.IFNA(VLOOKUP(B253,KTL!$AN$10:$AR$56,4,FALSE),"")</f>
        <v/>
      </c>
      <c r="S253" s="55" t="str">
        <f>_xlfn.IFNA(VLOOKUP(B253,SLG!$AL$10:$AP$54,4,FALSE),"")</f>
        <v/>
      </c>
      <c r="T253" s="55" t="str">
        <f>_xlfn.IFNA(VLOOKUP(B253,SST!$AL$10:$AP$56,4,FALSE),"")</f>
        <v/>
      </c>
      <c r="U253" s="55" t="str">
        <f>_xlfn.IFNA(VLOOKUP(B253,'ASY168'!$AL$10:$AP$47,4,FALSE),"")</f>
        <v/>
      </c>
      <c r="V253" s="55">
        <f>_xlfn.IFNA(VLOOKUP(B253,HO!$AL$10:$AP$60,4,FALSE),"")</f>
        <v>5399460</v>
      </c>
      <c r="W253" s="63">
        <f t="shared" si="307"/>
        <v>5399460</v>
      </c>
    </row>
    <row r="254" spans="2:23" s="46" customFormat="1" ht="14.4" outlineLevel="1" thickBot="1">
      <c r="B254" s="385">
        <v>222811103</v>
      </c>
      <c r="C254" s="385" t="s">
        <v>324</v>
      </c>
      <c r="D254" s="387" t="str">
        <f>_xlfn.IFNA(VLOOKUP(B254,MPT!$AL$11:$AP$53,4,FALSE),"")</f>
        <v/>
      </c>
      <c r="E254" s="387" t="str">
        <f>_xlfn.IFNA(VLOOKUP(B254,CHB!$AL$10:$AP$58,4,FALSE),"")</f>
        <v/>
      </c>
      <c r="F254" s="387" t="str">
        <f>_xlfn.IFNA(VLOOKUP(B254,SNK!$AL$10:$AP$57,4,FALSE),"")</f>
        <v/>
      </c>
      <c r="G254" s="387" t="str">
        <f>_xlfn.IFNA(VLOOKUP(B254,STR!$AL$10:$AP$55,4,FALSE),"")</f>
        <v/>
      </c>
      <c r="H254" s="387" t="str">
        <f>_xlfn.IFNA(VLOOKUP(B254,KPC!$AR$10:$AV$60,4,FALSE),"")</f>
        <v/>
      </c>
      <c r="I254" s="387" t="str">
        <f>_xlfn.IFNA(VLOOKUP(B254,SNL!$AL$10:$AP$58,4,FALSE),"")</f>
        <v/>
      </c>
      <c r="J254" s="387" t="str">
        <f>_xlfn.IFNA(VLOOKUP(B254,PTR!$AL$10:$AP$56,4,FALSE),"")</f>
        <v/>
      </c>
      <c r="K254" s="387" t="str">
        <f>_xlfn.IFNA(VLOOKUP(B254,STG!$AM$10:$AQ$59,4,FALSE),"")</f>
        <v/>
      </c>
      <c r="L254" s="387" t="str">
        <f>_xlfn.IFNA(VLOOKUP(B254,RTK!$AO$10:$AS$55,4,FALSE),"")</f>
        <v/>
      </c>
      <c r="M254" s="387" t="str">
        <f>_xlfn.IFNA(VLOOKUP(B254,BKV!$AN$10:$AR$55,4,FALSE),"")</f>
        <v/>
      </c>
      <c r="N254" s="387" t="str">
        <f>_xlfn.IFNA(VLOOKUP(B254,BLV!$AN$10:$AR$53,4,FALSE),"")</f>
        <v/>
      </c>
      <c r="O254" s="387" t="str">
        <f>_xlfn.IFNA(VLOOKUP(B254,'Khr168'!$AN$10:$AR$47,4,FALSE),"")</f>
        <v/>
      </c>
      <c r="P254" s="387" t="str">
        <f>_xlfn.IFNA(VLOOKUP(B254,ASL!$AN$10:$AR$53,4,FALSE),"")</f>
        <v/>
      </c>
      <c r="Q254" s="387" t="str">
        <f>_xlfn.IFNA(VLOOKUP(B254,'99cash'!$AO$10:$AS$49,4,FALSE),"")</f>
        <v/>
      </c>
      <c r="R254" s="387" t="str">
        <f>_xlfn.IFNA(VLOOKUP(B254,KTL!$AN$10:$AR$56,4,FALSE),"")</f>
        <v/>
      </c>
      <c r="S254" s="387" t="str">
        <f>_xlfn.IFNA(VLOOKUP(B254,SLG!$AL$10:$AP$54,4,FALSE),"")</f>
        <v/>
      </c>
      <c r="T254" s="387" t="str">
        <f>_xlfn.IFNA(VLOOKUP(B254,SST!$AL$10:$AP$56,4,FALSE),"")</f>
        <v/>
      </c>
      <c r="U254" s="387" t="str">
        <f>_xlfn.IFNA(VLOOKUP(B254,'ASY168'!$AL$10:$AP$47,4,FALSE),"")</f>
        <v/>
      </c>
      <c r="V254" s="387">
        <f>_xlfn.IFNA(VLOOKUP(B254,HO!$AL$10:$AP$60,4,FALSE),"")</f>
        <v>5000</v>
      </c>
      <c r="W254" s="63">
        <f t="shared" si="307"/>
        <v>5000</v>
      </c>
    </row>
    <row r="255" spans="2:23" s="46" customFormat="1" ht="14.4" hidden="1" outlineLevel="1" thickBot="1">
      <c r="B255" s="385"/>
      <c r="C255" s="385"/>
      <c r="D255" s="357" t="str">
        <f>_xlfn.IFNA(VLOOKUP(B255,MPT!$AL$11:$AP$53,4,FALSE),"")</f>
        <v/>
      </c>
      <c r="E255" s="357" t="str">
        <f>_xlfn.IFNA(VLOOKUP(B255,CHB!$AL$10:$AP$58,4,FALSE),"")</f>
        <v/>
      </c>
      <c r="F255" s="357" t="str">
        <f>_xlfn.IFNA(VLOOKUP(B255,SNK!$AL$10:$AP$57,4,FALSE),"")</f>
        <v/>
      </c>
      <c r="G255" s="357" t="str">
        <f>_xlfn.IFNA(VLOOKUP(B255,STR!$AL$10:$AP$55,4,FALSE),"")</f>
        <v/>
      </c>
      <c r="H255" s="357" t="str">
        <f>_xlfn.IFNA(VLOOKUP(B255,KPC!$AR$10:$AV$60,4,FALSE),"")</f>
        <v/>
      </c>
      <c r="I255" s="357" t="str">
        <f>_xlfn.IFNA(VLOOKUP(B255,SNL!$AL$10:$AP$58,4,FALSE),"")</f>
        <v/>
      </c>
      <c r="J255" s="357" t="str">
        <f>_xlfn.IFNA(VLOOKUP(B255,PTR!$AL$10:$AP$56,4,FALSE),"")</f>
        <v/>
      </c>
      <c r="K255" s="357" t="str">
        <f>_xlfn.IFNA(VLOOKUP(B255,STG!$AM$10:$AQ$59,4,FALSE),"")</f>
        <v/>
      </c>
      <c r="L255" s="357" t="str">
        <f>_xlfn.IFNA(VLOOKUP(B255,RTK!$AO$10:$AS$55,4,FALSE),"")</f>
        <v/>
      </c>
      <c r="M255" s="357" t="str">
        <f>_xlfn.IFNA(VLOOKUP(B255,BKV!$AN$10:$AR$55,4,FALSE),"")</f>
        <v/>
      </c>
      <c r="N255" s="357" t="str">
        <f>_xlfn.IFNA(VLOOKUP(B255,BLV!$AN$10:$AR$53,4,FALSE),"")</f>
        <v/>
      </c>
      <c r="O255" s="357" t="str">
        <f>_xlfn.IFNA(VLOOKUP(B255,'Khr168'!$AN$10:$AR$47,4,FALSE),"")</f>
        <v/>
      </c>
      <c r="P255" s="357" t="str">
        <f>_xlfn.IFNA(VLOOKUP(B255,ASL!$AN$10:$AR$53,4,FALSE),"")</f>
        <v/>
      </c>
      <c r="Q255" s="357" t="str">
        <f>_xlfn.IFNA(VLOOKUP(B255,'99cash'!$AO$10:$AS$49,4,FALSE),"")</f>
        <v/>
      </c>
      <c r="R255" s="357" t="str">
        <f>_xlfn.IFNA(VLOOKUP(B255,KTL!$AN$10:$AR$56,4,FALSE),"")</f>
        <v/>
      </c>
      <c r="S255" s="357" t="str">
        <f>_xlfn.IFNA(VLOOKUP(B255,SLG!$AL$10:$AP$54,4,FALSE),"")</f>
        <v/>
      </c>
      <c r="T255" s="357" t="str">
        <f>_xlfn.IFNA(VLOOKUP(B255,SST!$AL$10:$AP$56,4,FALSE),"")</f>
        <v/>
      </c>
      <c r="U255" s="357" t="str">
        <f>_xlfn.IFNA(VLOOKUP(B255,'ASY168'!$AL$10:$AP$47,4,FALSE),"")</f>
        <v/>
      </c>
      <c r="V255" s="357" t="str">
        <f>_xlfn.IFNA(VLOOKUP(B255,HO!$AL$10:$AP$60,4,FALSE),"")</f>
        <v/>
      </c>
      <c r="W255" s="63">
        <f t="shared" si="307"/>
        <v>0</v>
      </c>
    </row>
    <row r="256" spans="2:23" s="46" customFormat="1" ht="15" outlineLevel="1" thickBot="1">
      <c r="B256" s="386"/>
      <c r="C256" s="384" t="s">
        <v>29</v>
      </c>
      <c r="D256" s="355">
        <f>SUM(D251:D255)</f>
        <v>0</v>
      </c>
      <c r="E256" s="355">
        <f t="shared" ref="E256:V256" si="309">SUM(E251:E255)</f>
        <v>97381659</v>
      </c>
      <c r="F256" s="355">
        <f t="shared" si="309"/>
        <v>32841865</v>
      </c>
      <c r="G256" s="355">
        <f t="shared" si="309"/>
        <v>-71035188</v>
      </c>
      <c r="H256" s="355">
        <f t="shared" si="309"/>
        <v>-12891459</v>
      </c>
      <c r="I256" s="355">
        <f t="shared" si="309"/>
        <v>14814163</v>
      </c>
      <c r="J256" s="355">
        <f t="shared" si="309"/>
        <v>74586192</v>
      </c>
      <c r="K256" s="355">
        <f t="shared" si="309"/>
        <v>-124747300</v>
      </c>
      <c r="L256" s="355">
        <f t="shared" si="309"/>
        <v>-171452878</v>
      </c>
      <c r="M256" s="355">
        <f t="shared" si="309"/>
        <v>-71587921</v>
      </c>
      <c r="N256" s="355">
        <f t="shared" si="309"/>
        <v>-77822900</v>
      </c>
      <c r="O256" s="355">
        <f t="shared" si="309"/>
        <v>0</v>
      </c>
      <c r="P256" s="355">
        <f t="shared" si="309"/>
        <v>-171409308</v>
      </c>
      <c r="Q256" s="355">
        <f t="shared" si="309"/>
        <v>0</v>
      </c>
      <c r="R256" s="355">
        <f t="shared" si="309"/>
        <v>-123879200</v>
      </c>
      <c r="S256" s="355">
        <f t="shared" si="309"/>
        <v>-128406400</v>
      </c>
      <c r="T256" s="355">
        <f t="shared" si="309"/>
        <v>-109570100</v>
      </c>
      <c r="U256" s="355">
        <f t="shared" si="309"/>
        <v>0</v>
      </c>
      <c r="V256" s="355">
        <f t="shared" si="309"/>
        <v>899630536</v>
      </c>
      <c r="W256" s="63">
        <f t="shared" si="307"/>
        <v>56451761</v>
      </c>
    </row>
    <row r="257" spans="2:23" s="46" customFormat="1" ht="15" outlineLevel="1" thickBot="1">
      <c r="B257" s="386"/>
      <c r="C257" s="384" t="s">
        <v>30</v>
      </c>
      <c r="D257" s="359">
        <f>D256+D250+D231</f>
        <v>74970238</v>
      </c>
      <c r="E257" s="359">
        <f t="shared" ref="E257:V257" si="310">E256+E250+E231</f>
        <v>186096143</v>
      </c>
      <c r="F257" s="359">
        <f t="shared" si="310"/>
        <v>148868611</v>
      </c>
      <c r="G257" s="359">
        <f t="shared" si="310"/>
        <v>126267212</v>
      </c>
      <c r="H257" s="359">
        <f t="shared" si="310"/>
        <v>163815318</v>
      </c>
      <c r="I257" s="359">
        <f t="shared" si="310"/>
        <v>224332563</v>
      </c>
      <c r="J257" s="359">
        <f t="shared" si="310"/>
        <v>217850192</v>
      </c>
      <c r="K257" s="359">
        <f t="shared" si="310"/>
        <v>127444873</v>
      </c>
      <c r="L257" s="359">
        <f t="shared" si="310"/>
        <v>12728305</v>
      </c>
      <c r="M257" s="359">
        <f t="shared" si="310"/>
        <v>91620645</v>
      </c>
      <c r="N257" s="359">
        <f t="shared" si="310"/>
        <v>62962454</v>
      </c>
      <c r="O257" s="359">
        <f t="shared" si="310"/>
        <v>92168970</v>
      </c>
      <c r="P257" s="359">
        <f t="shared" si="310"/>
        <v>11148578</v>
      </c>
      <c r="Q257" s="359">
        <f t="shared" si="310"/>
        <v>51453154</v>
      </c>
      <c r="R257" s="359">
        <f t="shared" si="310"/>
        <v>26555814</v>
      </c>
      <c r="S257" s="359">
        <f t="shared" si="310"/>
        <v>-23011867</v>
      </c>
      <c r="T257" s="359">
        <f t="shared" si="310"/>
        <v>46394231</v>
      </c>
      <c r="U257" s="359">
        <f t="shared" si="310"/>
        <v>28646850</v>
      </c>
      <c r="V257" s="359">
        <f t="shared" si="310"/>
        <v>1048694000</v>
      </c>
      <c r="W257" s="64">
        <f t="shared" si="307"/>
        <v>2719006284</v>
      </c>
    </row>
    <row r="258" spans="2:23" s="46" customFormat="1" ht="14.4" outlineLevel="1" thickBot="1">
      <c r="B258" s="385">
        <v>351211101</v>
      </c>
      <c r="C258" s="385" t="s">
        <v>34</v>
      </c>
      <c r="D258" s="55">
        <f>_xlfn.IFNA(VLOOKUP(B258,MPT!$AL$11:$AP$53,4,FALSE),"")</f>
        <v>625400</v>
      </c>
      <c r="E258" s="55">
        <f>_xlfn.IFNA(VLOOKUP(B258,CHB!$AL$10:$AP$58,4,FALSE),"")</f>
        <v>612800</v>
      </c>
      <c r="F258" s="55">
        <f>_xlfn.IFNA(VLOOKUP(B258,SNK!$AL$10:$AP$57,4,FALSE),"")</f>
        <v>502300</v>
      </c>
      <c r="G258" s="55">
        <f>_xlfn.IFNA(VLOOKUP(B258,STR!$AL$10:$AP$55,4,FALSE),"")</f>
        <v>1383400</v>
      </c>
      <c r="H258" s="55">
        <f>_xlfn.IFNA(VLOOKUP(B258,KPC!$AR$10:$AV$59,4,FALSE),"")</f>
        <v>208900</v>
      </c>
      <c r="I258" s="55">
        <f>_xlfn.IFNA(VLOOKUP(B258,SNL!$AL$10:$AP$58,4,FALSE),"")</f>
        <v>457500</v>
      </c>
      <c r="J258" s="55">
        <f>_xlfn.IFNA(VLOOKUP(B258,PTR!$AL$10:$AP$56,4,FALSE),"")</f>
        <v>846200</v>
      </c>
      <c r="K258" s="55">
        <f>_xlfn.IFNA(VLOOKUP(B258,STG!$AM$10:$AQ$59,4,FALSE),"")</f>
        <v>1165199</v>
      </c>
      <c r="L258" s="55">
        <f>_xlfn.IFNA(VLOOKUP(B258,RTK!$AO$10:$AS$55,4,FALSE),"")</f>
        <v>287800</v>
      </c>
      <c r="M258" s="55">
        <f>_xlfn.IFNA(VLOOKUP(B258,BKV!$AN$10:$AR$55,4,FALSE),"")</f>
        <v>1596900</v>
      </c>
      <c r="N258" s="55">
        <f>_xlfn.IFNA(VLOOKUP(B258,BLV!$AN$10:$AR$53,4,FALSE),"")</f>
        <v>976400</v>
      </c>
      <c r="O258" s="55">
        <f>_xlfn.IFNA(VLOOKUP(B258,'Khr168'!$AN$10:$AR$47,4,FALSE),"")</f>
        <v>1158600</v>
      </c>
      <c r="P258" s="55">
        <f>_xlfn.IFNA(VLOOKUP(B258,ASL!$AN$10:$AR$53,4,FALSE),"")</f>
        <v>2196200</v>
      </c>
      <c r="Q258" s="55">
        <f>_xlfn.IFNA(VLOOKUP(B258,'99cash'!$AO$10:$AS$49,4,FALSE),"")</f>
        <v>881100</v>
      </c>
      <c r="R258" s="55">
        <f>_xlfn.IFNA(VLOOKUP(B258,KTL!$AN$10:$AR$56,4,FALSE),"")</f>
        <v>2376600</v>
      </c>
      <c r="S258" s="55">
        <f>_xlfn.IFNA(VLOOKUP(B258,SLG!$AL$10:$AP$54,4,FALSE),"")</f>
        <v>1270300</v>
      </c>
      <c r="T258" s="55">
        <f>_xlfn.IFNA(VLOOKUP(B258,SST!$AL$10:$AP$56,4,FALSE),"")</f>
        <v>1678500</v>
      </c>
      <c r="U258" s="55">
        <f>_xlfn.IFNA(VLOOKUP(B258,'ASY168'!$AL$10:$AP$47,4,FALSE),"")</f>
        <v>635900</v>
      </c>
      <c r="V258" s="55">
        <f>_xlfn.IFNA(VLOOKUP(B258,HO!$AL$10:$AP$60,4,FALSE),"")</f>
        <v>7666400</v>
      </c>
      <c r="W258" s="64">
        <f t="shared" si="307"/>
        <v>26526399</v>
      </c>
    </row>
    <row r="259" spans="2:23" s="46" customFormat="1" ht="14.4" outlineLevel="1" thickBot="1">
      <c r="B259" s="385">
        <v>351211102</v>
      </c>
      <c r="C259" s="385" t="s">
        <v>67</v>
      </c>
      <c r="D259" s="387" t="str">
        <f>_xlfn.IFNA(VLOOKUP(B259,MPT!$AL$11:$AP$53,4,FALSE),"")</f>
        <v/>
      </c>
      <c r="E259" s="387" t="str">
        <f>_xlfn.IFNA(VLOOKUP(B259,CHB!$AL$10:$AP$58,4,FALSE),"")</f>
        <v/>
      </c>
      <c r="F259" s="387" t="str">
        <f>_xlfn.IFNA(VLOOKUP(B259,SNK!$AL$10:$AP$57,4,FALSE),"")</f>
        <v/>
      </c>
      <c r="G259" s="387" t="str">
        <f>_xlfn.IFNA(VLOOKUP(B259,STR!$AL$10:$AP$55,4,FALSE),"")</f>
        <v/>
      </c>
      <c r="H259" s="387">
        <f>_xlfn.IFNA(VLOOKUP(B259,KPC!$AR$10:$AV$59,4,FALSE),"")</f>
        <v>64800</v>
      </c>
      <c r="I259" s="387" t="str">
        <f>_xlfn.IFNA(VLOOKUP(B259,SNL!$AL$10:$AP$58,4,FALSE),"")</f>
        <v/>
      </c>
      <c r="J259" s="387" t="str">
        <f>_xlfn.IFNA(VLOOKUP(B259,PTR!$AL$10:$AP$56,4,FALSE),"")</f>
        <v/>
      </c>
      <c r="K259" s="387" t="str">
        <f>_xlfn.IFNA(VLOOKUP(B259,STG!$AM$10:$AQ$59,4,FALSE),"")</f>
        <v/>
      </c>
      <c r="L259" s="387" t="str">
        <f>_xlfn.IFNA(VLOOKUP(B259,RTK!$AO$10:$AS$55,4,FALSE),"")</f>
        <v/>
      </c>
      <c r="M259" s="387" t="str">
        <f>_xlfn.IFNA(VLOOKUP(B259,BKV!$AN$10:$AR$55,4,FALSE),"")</f>
        <v/>
      </c>
      <c r="N259" s="387" t="str">
        <f>_xlfn.IFNA(VLOOKUP(B259,BLV!$AN$10:$AR$53,4,FALSE),"")</f>
        <v/>
      </c>
      <c r="O259" s="387" t="str">
        <f>_xlfn.IFNA(VLOOKUP(B259,'Khr168'!$AN$10:$AR$47,4,FALSE),"")</f>
        <v/>
      </c>
      <c r="P259" s="387" t="str">
        <f>_xlfn.IFNA(VLOOKUP(B259,ASL!$AN$10:$AR$53,4,FALSE),"")</f>
        <v/>
      </c>
      <c r="Q259" s="387" t="str">
        <f>_xlfn.IFNA(VLOOKUP(B259,'99cash'!$AO$10:$AS$49,4,FALSE),"")</f>
        <v/>
      </c>
      <c r="R259" s="387" t="str">
        <f>_xlfn.IFNA(VLOOKUP(B259,KTL!$AN$10:$AR$56,4,FALSE),"")</f>
        <v/>
      </c>
      <c r="S259" s="387" t="str">
        <f>_xlfn.IFNA(VLOOKUP(B259,SLG!$AL$10:$AP$54,4,FALSE),"")</f>
        <v/>
      </c>
      <c r="T259" s="387" t="str">
        <f>_xlfn.IFNA(VLOOKUP(B259,SST!$AL$10:$AP$56,4,FALSE),"")</f>
        <v/>
      </c>
      <c r="U259" s="387" t="str">
        <f>_xlfn.IFNA(VLOOKUP(B259,'ASY168'!$AL$10:$AP$47,4,FALSE),"")</f>
        <v/>
      </c>
      <c r="V259" s="387" t="str">
        <f>_xlfn.IFNA(VLOOKUP(B259,HO!$AL$10:$AP$60,4,FALSE),"")</f>
        <v/>
      </c>
      <c r="W259" s="64">
        <f t="shared" si="307"/>
        <v>64800</v>
      </c>
    </row>
    <row r="260" spans="2:23" s="46" customFormat="1" ht="14.4" outlineLevel="1" thickBot="1">
      <c r="B260" s="385">
        <v>351111101</v>
      </c>
      <c r="C260" s="385" t="s">
        <v>78</v>
      </c>
      <c r="D260" s="55" t="str">
        <f>_xlfn.IFNA(VLOOKUP(B260,MPT!$AL$11:$AP$53,4,FALSE),"")</f>
        <v/>
      </c>
      <c r="E260" s="55" t="str">
        <f>_xlfn.IFNA(VLOOKUP(B260,CHB!$AL$10:$AP$58,4,FALSE),"")</f>
        <v/>
      </c>
      <c r="F260" s="55" t="str">
        <f>_xlfn.IFNA(VLOOKUP(B260,SNK!$AL$10:$AP$57,4,FALSE),"")</f>
        <v/>
      </c>
      <c r="G260" s="55" t="str">
        <f>_xlfn.IFNA(VLOOKUP(B260,STR!$AL$10:$AP$55,4,FALSE),"")</f>
        <v/>
      </c>
      <c r="H260" s="55" t="str">
        <f>_xlfn.IFNA(VLOOKUP(B260,KPC!$AR$10:$AV$59,4,FALSE),"")</f>
        <v/>
      </c>
      <c r="I260" s="55" t="str">
        <f>_xlfn.IFNA(VLOOKUP(B260,SNL!$AL$10:$AP$58,4,FALSE),"")</f>
        <v/>
      </c>
      <c r="J260" s="55" t="str">
        <f>_xlfn.IFNA(VLOOKUP(B260,PTR!$AL$10:$AP$56,4,FALSE),"")</f>
        <v/>
      </c>
      <c r="K260" s="55">
        <f>_xlfn.IFNA(VLOOKUP(B260,STG!$AM$10:$AQ$59,4,FALSE),"")</f>
        <v>-164600</v>
      </c>
      <c r="L260" s="55" t="str">
        <f>_xlfn.IFNA(VLOOKUP(B260,RTK!$AO$10:$AS$55,4,FALSE),"")</f>
        <v/>
      </c>
      <c r="M260" s="55" t="str">
        <f>_xlfn.IFNA(VLOOKUP(B260,BKV!$AN$10:$AR$55,4,FALSE),"")</f>
        <v/>
      </c>
      <c r="N260" s="55" t="str">
        <f>_xlfn.IFNA(VLOOKUP(B260,BLV!$AN$10:$AR$53,4,FALSE),"")</f>
        <v/>
      </c>
      <c r="O260" s="55" t="str">
        <f>_xlfn.IFNA(VLOOKUP(B260,'Khr168'!$AN$10:$AR$47,4,FALSE),"")</f>
        <v/>
      </c>
      <c r="P260" s="55" t="str">
        <f>_xlfn.IFNA(VLOOKUP(B260,ASL!$AN$10:$AR$53,4,FALSE),"")</f>
        <v/>
      </c>
      <c r="Q260" s="55" t="str">
        <f>_xlfn.IFNA(VLOOKUP(B260,'99cash'!$AO$10:$AS$49,4,FALSE),"")</f>
        <v/>
      </c>
      <c r="R260" s="55" t="str">
        <f>_xlfn.IFNA(VLOOKUP(B260,KTL!$AN$10:$AR$56,4,FALSE),"")</f>
        <v/>
      </c>
      <c r="S260" s="55" t="str">
        <f>_xlfn.IFNA(VLOOKUP(B260,SLG!$AL$10:$AP$54,4,FALSE),"")</f>
        <v/>
      </c>
      <c r="T260" s="55" t="str">
        <f>_xlfn.IFNA(VLOOKUP(B260,SST!$AL$10:$AP$56,4,FALSE),"")</f>
        <v/>
      </c>
      <c r="U260" s="55">
        <f>_xlfn.IFNA(VLOOKUP(B260,'ASY168'!$AL$10:$AP$47,4,FALSE),"")</f>
        <v>57700</v>
      </c>
      <c r="V260" s="55" t="str">
        <f>_xlfn.IFNA(VLOOKUP(B260,HO!$AL$10:$AP$60,4,FALSE),"")</f>
        <v/>
      </c>
      <c r="W260" s="64">
        <f t="shared" si="307"/>
        <v>-106900</v>
      </c>
    </row>
    <row r="261" spans="2:23" s="46" customFormat="1" ht="14.4" outlineLevel="1" thickBot="1">
      <c r="B261" s="385">
        <v>381211</v>
      </c>
      <c r="C261" s="385" t="s">
        <v>183</v>
      </c>
      <c r="D261" s="387" t="str">
        <f>_xlfn.IFNA(VLOOKUP(B261,MPT!$AL$11:$AP$53,4,FALSE),"")</f>
        <v/>
      </c>
      <c r="E261" s="387" t="str">
        <f>_xlfn.IFNA(VLOOKUP(B261,CHB!$AL$10:$AP$58,4,FALSE),"")</f>
        <v/>
      </c>
      <c r="F261" s="387" t="str">
        <f>_xlfn.IFNA(VLOOKUP(B261,SNK!$AL$10:$AP$57,4,FALSE),"")</f>
        <v/>
      </c>
      <c r="G261" s="387" t="str">
        <f>_xlfn.IFNA(VLOOKUP(B261,STR!$AL$10:$AP$55,4,FALSE),"")</f>
        <v/>
      </c>
      <c r="H261" s="387" t="str">
        <f>_xlfn.IFNA(VLOOKUP(B261,KPC!$AR$10:$AV$59,4,FALSE),"")</f>
        <v/>
      </c>
      <c r="I261" s="387" t="str">
        <f>_xlfn.IFNA(VLOOKUP(B261,SNL!$AL$10:$AP$58,4,FALSE),"")</f>
        <v/>
      </c>
      <c r="J261" s="387" t="str">
        <f>_xlfn.IFNA(VLOOKUP(B261,PTR!$AL$10:$AP$56,4,FALSE),"")</f>
        <v/>
      </c>
      <c r="K261" s="387" t="str">
        <f>_xlfn.IFNA(VLOOKUP(B261,STG!$AM$10:$AQ$59,4,FALSE),"")</f>
        <v/>
      </c>
      <c r="L261" s="387" t="str">
        <f>_xlfn.IFNA(VLOOKUP(B261,RTK!$AO$10:$AS$55,4,FALSE),"")</f>
        <v/>
      </c>
      <c r="M261" s="387" t="str">
        <f>_xlfn.IFNA(VLOOKUP(B261,BKV!$AN$10:$AR$55,4,FALSE),"")</f>
        <v/>
      </c>
      <c r="N261" s="387" t="str">
        <f>_xlfn.IFNA(VLOOKUP(B261,BLV!$AN$10:$AR$53,4,FALSE),"")</f>
        <v/>
      </c>
      <c r="O261" s="387" t="str">
        <f>_xlfn.IFNA(VLOOKUP(B261,'Khr168'!$AN$10:$AR$47,4,FALSE),"")</f>
        <v/>
      </c>
      <c r="P261" s="387" t="str">
        <f>_xlfn.IFNA(VLOOKUP(B261,ASL!$AN$10:$AR$53,4,FALSE),"")</f>
        <v/>
      </c>
      <c r="Q261" s="387" t="str">
        <f>_xlfn.IFNA(VLOOKUP(B261,'99cash'!$AO$10:$AS$49,4,FALSE),"")</f>
        <v/>
      </c>
      <c r="R261" s="387" t="str">
        <f>_xlfn.IFNA(VLOOKUP(B261,KTL!$AN$10:$AR$56,4,FALSE),"")</f>
        <v/>
      </c>
      <c r="S261" s="387" t="str">
        <f>_xlfn.IFNA(VLOOKUP(B261,SLG!$AL$10:$AP$54,4,FALSE),"")</f>
        <v/>
      </c>
      <c r="T261" s="387" t="str">
        <f>_xlfn.IFNA(VLOOKUP(B261,SST!$AL$10:$AP$56,4,FALSE),"")</f>
        <v/>
      </c>
      <c r="U261" s="387" t="str">
        <f>_xlfn.IFNA(VLOOKUP(B261,'ASY168'!$AL$10:$AP$47,4,FALSE),"")</f>
        <v/>
      </c>
      <c r="V261" s="387">
        <f>_xlfn.IFNA(VLOOKUP(B261,HO!$AL$10:$AP$60,4,FALSE),"")</f>
        <v>1167264</v>
      </c>
      <c r="W261" s="64">
        <f t="shared" si="307"/>
        <v>1167264</v>
      </c>
    </row>
    <row r="262" spans="2:23" s="46" customFormat="1" ht="14.4" hidden="1" outlineLevel="1" thickBot="1">
      <c r="B262" s="385"/>
      <c r="C262" s="385"/>
      <c r="D262" s="357" t="str">
        <f>_xlfn.IFNA(VLOOKUP(B262,MPT!$AL$11:$AP$53,4,FALSE),"")</f>
        <v/>
      </c>
      <c r="E262" s="357" t="str">
        <f>_xlfn.IFNA(VLOOKUP(B262,CHB!$AL$10:$AP$58,4,FALSE),"")</f>
        <v/>
      </c>
      <c r="F262" s="357" t="str">
        <f>_xlfn.IFNA(VLOOKUP(B262,SNK!$AL$10:$AP$57,4,FALSE),"")</f>
        <v/>
      </c>
      <c r="G262" s="357" t="str">
        <f>_xlfn.IFNA(VLOOKUP(B262,STR!$AL$10:$AP$55,4,FALSE),"")</f>
        <v/>
      </c>
      <c r="H262" s="357" t="str">
        <f>_xlfn.IFNA(VLOOKUP(B262,KPC!$AR$10:$AV$59,4,FALSE),"")</f>
        <v/>
      </c>
      <c r="I262" s="357" t="str">
        <f>_xlfn.IFNA(VLOOKUP(B262,SNL!$AL$10:$AP$58,4,FALSE),"")</f>
        <v/>
      </c>
      <c r="J262" s="357" t="str">
        <f>_xlfn.IFNA(VLOOKUP(B262,PTR!$AL$10:$AP$56,4,FALSE),"")</f>
        <v/>
      </c>
      <c r="K262" s="357" t="str">
        <f>_xlfn.IFNA(VLOOKUP(B262,STG!$AM$10:$AQ$59,4,FALSE),"")</f>
        <v/>
      </c>
      <c r="L262" s="357" t="str">
        <f>_xlfn.IFNA(VLOOKUP(B262,RTK!$AO$10:$AS$55,4,FALSE),"")</f>
        <v/>
      </c>
      <c r="M262" s="357" t="str">
        <f>_xlfn.IFNA(VLOOKUP(B262,BKV!$AN$10:$AR$55,4,FALSE),"")</f>
        <v/>
      </c>
      <c r="N262" s="357" t="str">
        <f>_xlfn.IFNA(VLOOKUP(B262,BLV!$AN$10:$AR$53,4,FALSE),"")</f>
        <v/>
      </c>
      <c r="O262" s="357" t="str">
        <f>_xlfn.IFNA(VLOOKUP(B262,'Khr168'!$AN$10:$AR$47,4,FALSE),"")</f>
        <v/>
      </c>
      <c r="P262" s="357" t="str">
        <f>_xlfn.IFNA(VLOOKUP(B262,ASL!$AN$10:$AR$53,4,FALSE),"")</f>
        <v/>
      </c>
      <c r="Q262" s="357" t="str">
        <f>_xlfn.IFNA(VLOOKUP(B262,'99cash'!$AO$10:$AS$49,4,FALSE),"")</f>
        <v/>
      </c>
      <c r="R262" s="357" t="str">
        <f>_xlfn.IFNA(VLOOKUP(B262,KTL!$AN$10:$AR$56,4,FALSE),"")</f>
        <v/>
      </c>
      <c r="S262" s="357" t="str">
        <f>_xlfn.IFNA(VLOOKUP(B262,SLG!$AL$10:$AP$54,4,FALSE),"")</f>
        <v/>
      </c>
      <c r="T262" s="357" t="str">
        <f>_xlfn.IFNA(VLOOKUP(B262,SST!$AL$10:$AP$56,4,FALSE),"")</f>
        <v/>
      </c>
      <c r="U262" s="357" t="str">
        <f>_xlfn.IFNA(VLOOKUP(B262,'ASY168'!$AL$10:$AP$47,4,FALSE),"")</f>
        <v/>
      </c>
      <c r="V262" s="357" t="str">
        <f>_xlfn.IFNA(VLOOKUP(B262,HO!$AL$10:$AP$60,4,FALSE),"")</f>
        <v/>
      </c>
      <c r="W262" s="63"/>
    </row>
    <row r="263" spans="2:23" s="46" customFormat="1" ht="15" outlineLevel="1" thickBot="1">
      <c r="B263" s="386"/>
      <c r="C263" s="384" t="s">
        <v>35</v>
      </c>
      <c r="D263" s="353">
        <f>SUM(D258:D262)</f>
        <v>625400</v>
      </c>
      <c r="E263" s="353">
        <f t="shared" ref="E263:V263" si="311">SUM(E258:E262)</f>
        <v>612800</v>
      </c>
      <c r="F263" s="353">
        <f t="shared" si="311"/>
        <v>502300</v>
      </c>
      <c r="G263" s="353">
        <f t="shared" si="311"/>
        <v>1383400</v>
      </c>
      <c r="H263" s="353">
        <f t="shared" si="311"/>
        <v>273700</v>
      </c>
      <c r="I263" s="353">
        <f t="shared" si="311"/>
        <v>457500</v>
      </c>
      <c r="J263" s="353">
        <f t="shared" si="311"/>
        <v>846200</v>
      </c>
      <c r="K263" s="353">
        <f t="shared" si="311"/>
        <v>1000599</v>
      </c>
      <c r="L263" s="353">
        <f t="shared" si="311"/>
        <v>287800</v>
      </c>
      <c r="M263" s="353">
        <f t="shared" si="311"/>
        <v>1596900</v>
      </c>
      <c r="N263" s="353">
        <f t="shared" si="311"/>
        <v>976400</v>
      </c>
      <c r="O263" s="353">
        <f t="shared" si="311"/>
        <v>1158600</v>
      </c>
      <c r="P263" s="353">
        <f t="shared" si="311"/>
        <v>2196200</v>
      </c>
      <c r="Q263" s="353">
        <f t="shared" si="311"/>
        <v>881100</v>
      </c>
      <c r="R263" s="353">
        <f t="shared" si="311"/>
        <v>2376600</v>
      </c>
      <c r="S263" s="353">
        <f t="shared" si="311"/>
        <v>1270300</v>
      </c>
      <c r="T263" s="353">
        <f t="shared" si="311"/>
        <v>1678500</v>
      </c>
      <c r="U263" s="353">
        <f t="shared" si="311"/>
        <v>693600</v>
      </c>
      <c r="V263" s="353">
        <f t="shared" si="311"/>
        <v>8833664</v>
      </c>
      <c r="W263" s="63">
        <f t="shared" ref="W263:W274" si="312">SUM(D263:V263)</f>
        <v>27651563</v>
      </c>
    </row>
    <row r="264" spans="2:23" s="46" customFormat="1" ht="15" outlineLevel="1" thickBot="1">
      <c r="B264" s="386"/>
      <c r="C264" s="384" t="s">
        <v>36</v>
      </c>
      <c r="D264" s="355">
        <f>D263</f>
        <v>625400</v>
      </c>
      <c r="E264" s="355">
        <f t="shared" ref="E264:V264" si="313">E263</f>
        <v>612800</v>
      </c>
      <c r="F264" s="355">
        <f t="shared" si="313"/>
        <v>502300</v>
      </c>
      <c r="G264" s="355">
        <f t="shared" si="313"/>
        <v>1383400</v>
      </c>
      <c r="H264" s="355">
        <f t="shared" si="313"/>
        <v>273700</v>
      </c>
      <c r="I264" s="355">
        <f t="shared" si="313"/>
        <v>457500</v>
      </c>
      <c r="J264" s="355">
        <f t="shared" si="313"/>
        <v>846200</v>
      </c>
      <c r="K264" s="355">
        <f t="shared" si="313"/>
        <v>1000599</v>
      </c>
      <c r="L264" s="355">
        <f t="shared" si="313"/>
        <v>287800</v>
      </c>
      <c r="M264" s="355">
        <f t="shared" si="313"/>
        <v>1596900</v>
      </c>
      <c r="N264" s="355">
        <f t="shared" si="313"/>
        <v>976400</v>
      </c>
      <c r="O264" s="355">
        <f t="shared" si="313"/>
        <v>1158600</v>
      </c>
      <c r="P264" s="355">
        <f t="shared" si="313"/>
        <v>2196200</v>
      </c>
      <c r="Q264" s="355">
        <f t="shared" si="313"/>
        <v>881100</v>
      </c>
      <c r="R264" s="355">
        <f t="shared" si="313"/>
        <v>2376600</v>
      </c>
      <c r="S264" s="355">
        <f t="shared" si="313"/>
        <v>1270300</v>
      </c>
      <c r="T264" s="355">
        <f t="shared" si="313"/>
        <v>1678500</v>
      </c>
      <c r="U264" s="355">
        <f t="shared" si="313"/>
        <v>693600</v>
      </c>
      <c r="V264" s="355">
        <f t="shared" si="313"/>
        <v>8833664</v>
      </c>
      <c r="W264" s="64">
        <f t="shared" si="312"/>
        <v>27651563</v>
      </c>
    </row>
    <row r="265" spans="2:23" s="46" customFormat="1" ht="15" hidden="1" outlineLevel="1" thickBot="1">
      <c r="B265" s="386"/>
      <c r="C265" s="384" t="s">
        <v>37</v>
      </c>
      <c r="D265" s="357" t="str">
        <f>_xlfn.IFNA(VLOOKUP(B265,MPT!$AL$11:$AP$53,4,FALSE),"")</f>
        <v/>
      </c>
      <c r="E265" s="357" t="str">
        <f>_xlfn.IFNA(VLOOKUP(B265,CHB!$AL$10:$AP$58,4,FALSE),"")</f>
        <v/>
      </c>
      <c r="F265" s="357" t="str">
        <f>_xlfn.IFNA(VLOOKUP(B265,SNK!$AL$10:$AP$57,4,FALSE),"")</f>
        <v/>
      </c>
      <c r="G265" s="357" t="str">
        <f>_xlfn.IFNA(VLOOKUP(B265,STR!$AL$10:$AP$55,4,FALSE),"")</f>
        <v/>
      </c>
      <c r="H265" s="357" t="str">
        <f>_xlfn.IFNA(VLOOKUP(B265,KPC!$AR$10:$AV$59,4,FALSE),"")</f>
        <v/>
      </c>
      <c r="I265" s="357" t="str">
        <f>_xlfn.IFNA(VLOOKUP(B265,SNL!$AL$10:$AP$58,4,FALSE),"")</f>
        <v/>
      </c>
      <c r="J265" s="357" t="str">
        <f>_xlfn.IFNA(VLOOKUP(B265,PTR!$AL$10:$AP$56,4,FALSE),"")</f>
        <v/>
      </c>
      <c r="K265" s="357" t="str">
        <f>_xlfn.IFNA(VLOOKUP(B265,STG!$AM$10:$AQ$59,4,FALSE),"")</f>
        <v/>
      </c>
      <c r="L265" s="357" t="str">
        <f>_xlfn.IFNA(VLOOKUP(B265,RTK!$AO$10:$AS$55,4,FALSE),"")</f>
        <v/>
      </c>
      <c r="M265" s="357" t="str">
        <f>_xlfn.IFNA(VLOOKUP(B265,BKV!$AN$10:$AR$55,4,FALSE),"")</f>
        <v/>
      </c>
      <c r="N265" s="357" t="str">
        <f>_xlfn.IFNA(VLOOKUP(B265,BLV!$AN$10:$AR$53,4,FALSE),"")</f>
        <v/>
      </c>
      <c r="O265" s="357" t="str">
        <f>_xlfn.IFNA(VLOOKUP(B265,'Khr168'!$AN$10:$AR$47,4,FALSE),"")</f>
        <v/>
      </c>
      <c r="P265" s="357" t="str">
        <f>_xlfn.IFNA(VLOOKUP(B265,ASL!$AN$10:$AR$53,4,FALSE),"")</f>
        <v/>
      </c>
      <c r="Q265" s="357" t="str">
        <f>_xlfn.IFNA(VLOOKUP(B265,'99cash'!$AO$10:$AS$49,4,FALSE),"")</f>
        <v/>
      </c>
      <c r="R265" s="357" t="str">
        <f>_xlfn.IFNA(VLOOKUP(B265,KTL!$AN$10:$AR$56,4,FALSE),"")</f>
        <v/>
      </c>
      <c r="S265" s="357" t="str">
        <f>_xlfn.IFNA(VLOOKUP(B265,SLG!$AL$10:$AP$54,4,FALSE),"")</f>
        <v/>
      </c>
      <c r="T265" s="357" t="str">
        <f>_xlfn.IFNA(VLOOKUP(B265,SST!$AL$10:$AP$56,4,FALSE),"")</f>
        <v/>
      </c>
      <c r="U265" s="357" t="str">
        <f>_xlfn.IFNA(VLOOKUP(B265,'ASY168'!$AL$10:$AP$47,4,FALSE),"")</f>
        <v/>
      </c>
      <c r="V265" s="357" t="str">
        <f>_xlfn.IFNA(VLOOKUP(B265,HO!$AL$10:$AP$60,4,FALSE),"")</f>
        <v/>
      </c>
      <c r="W265" s="63">
        <f t="shared" si="312"/>
        <v>0</v>
      </c>
    </row>
    <row r="266" spans="2:23" s="46" customFormat="1" ht="15" hidden="1" outlineLevel="1" thickBot="1">
      <c r="B266" s="386"/>
      <c r="C266" s="384" t="s">
        <v>38</v>
      </c>
      <c r="D266" s="354">
        <f>SUM(D265)</f>
        <v>0</v>
      </c>
      <c r="E266" s="354">
        <f t="shared" ref="E266:V266" si="314">SUM(E265)</f>
        <v>0</v>
      </c>
      <c r="F266" s="354">
        <f t="shared" si="314"/>
        <v>0</v>
      </c>
      <c r="G266" s="354">
        <f t="shared" si="314"/>
        <v>0</v>
      </c>
      <c r="H266" s="354">
        <f t="shared" si="314"/>
        <v>0</v>
      </c>
      <c r="I266" s="354">
        <f t="shared" si="314"/>
        <v>0</v>
      </c>
      <c r="J266" s="354">
        <f t="shared" si="314"/>
        <v>0</v>
      </c>
      <c r="K266" s="354">
        <f t="shared" si="314"/>
        <v>0</v>
      </c>
      <c r="L266" s="354">
        <f t="shared" si="314"/>
        <v>0</v>
      </c>
      <c r="M266" s="354">
        <f t="shared" si="314"/>
        <v>0</v>
      </c>
      <c r="N266" s="354">
        <f t="shared" si="314"/>
        <v>0</v>
      </c>
      <c r="O266" s="354">
        <f t="shared" si="314"/>
        <v>0</v>
      </c>
      <c r="P266" s="354">
        <f t="shared" si="314"/>
        <v>0</v>
      </c>
      <c r="Q266" s="354">
        <f t="shared" si="314"/>
        <v>0</v>
      </c>
      <c r="R266" s="354">
        <f t="shared" si="314"/>
        <v>0</v>
      </c>
      <c r="S266" s="354">
        <f t="shared" si="314"/>
        <v>0</v>
      </c>
      <c r="T266" s="354">
        <f t="shared" si="314"/>
        <v>0</v>
      </c>
      <c r="U266" s="354">
        <f t="shared" si="314"/>
        <v>0</v>
      </c>
      <c r="V266" s="354">
        <f t="shared" si="314"/>
        <v>0</v>
      </c>
      <c r="W266" s="64">
        <f t="shared" si="312"/>
        <v>0</v>
      </c>
    </row>
    <row r="267" spans="2:23" s="46" customFormat="1" ht="15" hidden="1" outlineLevel="1" thickBot="1">
      <c r="B267" s="386"/>
      <c r="C267" s="384" t="s">
        <v>39</v>
      </c>
      <c r="D267" s="270">
        <f>D266</f>
        <v>0</v>
      </c>
      <c r="E267" s="270">
        <f t="shared" ref="E267:V267" si="315">E266</f>
        <v>0</v>
      </c>
      <c r="F267" s="270">
        <f t="shared" si="315"/>
        <v>0</v>
      </c>
      <c r="G267" s="270">
        <f t="shared" si="315"/>
        <v>0</v>
      </c>
      <c r="H267" s="270">
        <f t="shared" si="315"/>
        <v>0</v>
      </c>
      <c r="I267" s="270">
        <f t="shared" si="315"/>
        <v>0</v>
      </c>
      <c r="J267" s="270">
        <f t="shared" si="315"/>
        <v>0</v>
      </c>
      <c r="K267" s="270">
        <f t="shared" si="315"/>
        <v>0</v>
      </c>
      <c r="L267" s="270">
        <f t="shared" si="315"/>
        <v>0</v>
      </c>
      <c r="M267" s="270">
        <f t="shared" si="315"/>
        <v>0</v>
      </c>
      <c r="N267" s="270">
        <f t="shared" si="315"/>
        <v>0</v>
      </c>
      <c r="O267" s="270">
        <f t="shared" si="315"/>
        <v>0</v>
      </c>
      <c r="P267" s="270">
        <f t="shared" si="315"/>
        <v>0</v>
      </c>
      <c r="Q267" s="270">
        <f t="shared" si="315"/>
        <v>0</v>
      </c>
      <c r="R267" s="270">
        <f t="shared" si="315"/>
        <v>0</v>
      </c>
      <c r="S267" s="270">
        <f t="shared" si="315"/>
        <v>0</v>
      </c>
      <c r="T267" s="270">
        <f t="shared" si="315"/>
        <v>0</v>
      </c>
      <c r="U267" s="270">
        <f t="shared" si="315"/>
        <v>0</v>
      </c>
      <c r="V267" s="270">
        <f t="shared" si="315"/>
        <v>0</v>
      </c>
      <c r="W267" s="63">
        <f t="shared" si="312"/>
        <v>0</v>
      </c>
    </row>
    <row r="268" spans="2:23" s="46" customFormat="1" ht="15" hidden="1" outlineLevel="1" thickBot="1">
      <c r="B268" s="386"/>
      <c r="C268" s="384" t="s">
        <v>40</v>
      </c>
      <c r="D268" s="357" t="str">
        <f>_xlfn.IFNA(VLOOKUP(B268,MPT!$AL$11:$AP$53,4,FALSE),"")</f>
        <v/>
      </c>
      <c r="E268" s="357" t="str">
        <f>_xlfn.IFNA(VLOOKUP(B268,CHB!$AL$10:$AP$58,4,FALSE),"")</f>
        <v/>
      </c>
      <c r="F268" s="357" t="str">
        <f>_xlfn.IFNA(VLOOKUP(B268,SNK!$AL$10:$AP$57,4,FALSE),"")</f>
        <v/>
      </c>
      <c r="G268" s="357" t="str">
        <f>_xlfn.IFNA(VLOOKUP(B268,STR!$AL$10:$AP$55,4,FALSE),"")</f>
        <v/>
      </c>
      <c r="H268" s="357" t="str">
        <f>_xlfn.IFNA(VLOOKUP(B268,KPC!$AR$10:$AV$59,4,FALSE),"")</f>
        <v/>
      </c>
      <c r="I268" s="357" t="str">
        <f>_xlfn.IFNA(VLOOKUP(B268,SNL!$AL$10:$AP$58,4,FALSE),"")</f>
        <v/>
      </c>
      <c r="J268" s="357" t="str">
        <f>_xlfn.IFNA(VLOOKUP(B268,PTR!$AL$10:$AP$56,4,FALSE),"")</f>
        <v/>
      </c>
      <c r="K268" s="357" t="str">
        <f>_xlfn.IFNA(VLOOKUP(B268,STG!$AM$10:$AQ$59,4,FALSE),"")</f>
        <v/>
      </c>
      <c r="L268" s="357" t="str">
        <f>_xlfn.IFNA(VLOOKUP(B268,RTK!$AO$10:$AS$55,4,FALSE),"")</f>
        <v/>
      </c>
      <c r="M268" s="357" t="str">
        <f>_xlfn.IFNA(VLOOKUP(B268,BKV!$AN$10:$AR$55,4,FALSE),"")</f>
        <v/>
      </c>
      <c r="N268" s="357" t="str">
        <f>_xlfn.IFNA(VLOOKUP(B268,BLV!$AN$10:$AR$53,4,FALSE),"")</f>
        <v/>
      </c>
      <c r="O268" s="357" t="str">
        <f>_xlfn.IFNA(VLOOKUP(B268,'Khr168'!$AN$10:$AR$47,4,FALSE),"")</f>
        <v/>
      </c>
      <c r="P268" s="357" t="str">
        <f>_xlfn.IFNA(VLOOKUP(B268,ASL!$AN$10:$AR$53,4,FALSE),"")</f>
        <v/>
      </c>
      <c r="Q268" s="357" t="str">
        <f>_xlfn.IFNA(VLOOKUP(B268,'99cash'!$AO$10:$AS$49,4,FALSE),"")</f>
        <v/>
      </c>
      <c r="R268" s="357" t="str">
        <f>_xlfn.IFNA(VLOOKUP(B268,KTL!$AN$10:$AR$56,4,FALSE),"")</f>
        <v/>
      </c>
      <c r="S268" s="357" t="str">
        <f>_xlfn.IFNA(VLOOKUP(B268,SLG!$AL$10:$AP$54,4,FALSE),"")</f>
        <v/>
      </c>
      <c r="T268" s="357" t="str">
        <f>_xlfn.IFNA(VLOOKUP(B268,SST!$AL$10:$AP$56,4,FALSE),"")</f>
        <v/>
      </c>
      <c r="U268" s="357" t="str">
        <f>_xlfn.IFNA(VLOOKUP(B268,'ASY168'!$AL$10:$AP$47,4,FALSE),"")</f>
        <v/>
      </c>
      <c r="V268" s="357" t="str">
        <f>_xlfn.IFNA(VLOOKUP(B268,HO!$AL$10:$AP$60,4,FALSE),"")</f>
        <v/>
      </c>
      <c r="W268" s="64">
        <f t="shared" si="312"/>
        <v>0</v>
      </c>
    </row>
    <row r="269" spans="2:23" s="46" customFormat="1" ht="15" hidden="1" thickBot="1">
      <c r="B269" s="386"/>
      <c r="C269" s="384" t="s">
        <v>41</v>
      </c>
      <c r="D269" s="354">
        <f>SUM(D268)</f>
        <v>0</v>
      </c>
      <c r="E269" s="354">
        <f t="shared" ref="E269:V269" si="316">SUM(E268)</f>
        <v>0</v>
      </c>
      <c r="F269" s="354">
        <f t="shared" si="316"/>
        <v>0</v>
      </c>
      <c r="G269" s="354">
        <f t="shared" si="316"/>
        <v>0</v>
      </c>
      <c r="H269" s="354">
        <f t="shared" si="316"/>
        <v>0</v>
      </c>
      <c r="I269" s="354">
        <f t="shared" si="316"/>
        <v>0</v>
      </c>
      <c r="J269" s="354">
        <f t="shared" si="316"/>
        <v>0</v>
      </c>
      <c r="K269" s="354">
        <f t="shared" si="316"/>
        <v>0</v>
      </c>
      <c r="L269" s="354">
        <f t="shared" si="316"/>
        <v>0</v>
      </c>
      <c r="M269" s="354">
        <f t="shared" si="316"/>
        <v>0</v>
      </c>
      <c r="N269" s="354">
        <f t="shared" si="316"/>
        <v>0</v>
      </c>
      <c r="O269" s="354">
        <f t="shared" si="316"/>
        <v>0</v>
      </c>
      <c r="P269" s="354">
        <f t="shared" si="316"/>
        <v>0</v>
      </c>
      <c r="Q269" s="354">
        <f t="shared" si="316"/>
        <v>0</v>
      </c>
      <c r="R269" s="354">
        <f t="shared" si="316"/>
        <v>0</v>
      </c>
      <c r="S269" s="354">
        <f t="shared" si="316"/>
        <v>0</v>
      </c>
      <c r="T269" s="354">
        <f t="shared" si="316"/>
        <v>0</v>
      </c>
      <c r="U269" s="354">
        <f t="shared" si="316"/>
        <v>0</v>
      </c>
      <c r="V269" s="354">
        <f t="shared" si="316"/>
        <v>0</v>
      </c>
      <c r="W269" s="61">
        <f t="shared" si="312"/>
        <v>0</v>
      </c>
    </row>
    <row r="270" spans="2:23" s="46" customFormat="1" ht="15" outlineLevel="1" thickBot="1">
      <c r="B270" s="386"/>
      <c r="C270" s="384" t="s">
        <v>42</v>
      </c>
      <c r="D270" s="358">
        <f>D269+D267+D264</f>
        <v>625400</v>
      </c>
      <c r="E270" s="358">
        <f t="shared" ref="E270:V270" si="317">E269+E267+E264</f>
        <v>612800</v>
      </c>
      <c r="F270" s="358">
        <f t="shared" si="317"/>
        <v>502300</v>
      </c>
      <c r="G270" s="358">
        <f t="shared" si="317"/>
        <v>1383400</v>
      </c>
      <c r="H270" s="358">
        <f t="shared" si="317"/>
        <v>273700</v>
      </c>
      <c r="I270" s="358">
        <f t="shared" si="317"/>
        <v>457500</v>
      </c>
      <c r="J270" s="358">
        <f t="shared" si="317"/>
        <v>846200</v>
      </c>
      <c r="K270" s="358">
        <f t="shared" si="317"/>
        <v>1000599</v>
      </c>
      <c r="L270" s="358">
        <f t="shared" si="317"/>
        <v>287800</v>
      </c>
      <c r="M270" s="358">
        <f t="shared" si="317"/>
        <v>1596900</v>
      </c>
      <c r="N270" s="358">
        <f t="shared" si="317"/>
        <v>976400</v>
      </c>
      <c r="O270" s="358">
        <f t="shared" si="317"/>
        <v>1158600</v>
      </c>
      <c r="P270" s="358">
        <f t="shared" si="317"/>
        <v>2196200</v>
      </c>
      <c r="Q270" s="358">
        <f t="shared" si="317"/>
        <v>881100</v>
      </c>
      <c r="R270" s="358">
        <f t="shared" si="317"/>
        <v>2376600</v>
      </c>
      <c r="S270" s="358">
        <f t="shared" si="317"/>
        <v>1270300</v>
      </c>
      <c r="T270" s="358">
        <f t="shared" si="317"/>
        <v>1678500</v>
      </c>
      <c r="U270" s="358">
        <f t="shared" si="317"/>
        <v>693600</v>
      </c>
      <c r="V270" s="358">
        <f t="shared" si="317"/>
        <v>8833664</v>
      </c>
      <c r="W270" s="361">
        <f t="shared" si="312"/>
        <v>27651563</v>
      </c>
    </row>
    <row r="271" spans="2:23" s="46" customFormat="1" ht="14.4" outlineLevel="1" thickBot="1">
      <c r="B271" s="385">
        <v>411211</v>
      </c>
      <c r="C271" s="385" t="s">
        <v>44</v>
      </c>
      <c r="D271" s="55">
        <f>_xlfn.IFNA(VLOOKUP(B271,MPT!$AL$11:$AP$53,4,FALSE),"")</f>
        <v>113500000</v>
      </c>
      <c r="E271" s="55">
        <f>_xlfn.IFNA(VLOOKUP(B271,CHB!$AL$10:$AP$58,4,FALSE),"")</f>
        <v>150000000</v>
      </c>
      <c r="F271" s="55">
        <f>_xlfn.IFNA(VLOOKUP(B271,SNK!$AL$10:$AP$57,4,FALSE),"")</f>
        <v>102555600</v>
      </c>
      <c r="G271" s="55">
        <f>_xlfn.IFNA(VLOOKUP(B271,STR!$AL$10:$AP$55,4,FALSE),"")</f>
        <v>73000000</v>
      </c>
      <c r="H271" s="55">
        <f>_xlfn.IFNA(VLOOKUP(B271,KPC!$AR$10:$AV$59,4,FALSE),"")</f>
        <v>110000000</v>
      </c>
      <c r="I271" s="55">
        <f>_xlfn.IFNA(VLOOKUP(B271,SNL!$AL$10:$AP$58,4,FALSE),"")</f>
        <v>105000000</v>
      </c>
      <c r="J271" s="55">
        <f>_xlfn.IFNA(VLOOKUP(B271,PTR!$AL$10:$AP$56,4,FALSE),"")</f>
        <v>106217000</v>
      </c>
      <c r="K271" s="55">
        <f>_xlfn.IFNA(VLOOKUP(B271,STG!$AM$10:$AQ$59,4,FALSE),"")</f>
        <v>107000000</v>
      </c>
      <c r="L271" s="55">
        <f>_xlfn.IFNA(VLOOKUP(B271,RTK!$AO$10:$AS$55,4,FALSE),"")</f>
        <v>10000000</v>
      </c>
      <c r="M271" s="55">
        <f>_xlfn.IFNA(VLOOKUP(B271,BKV!$AN$10:$AR$55,4,FALSE),"")</f>
        <v>50000000</v>
      </c>
      <c r="N271" s="55" t="str">
        <f>_xlfn.IFNA(VLOOKUP(B271,BLV!$AN$10:$AR$53,4,FALSE),"")</f>
        <v/>
      </c>
      <c r="O271" s="55">
        <f>_xlfn.IFNA(VLOOKUP(B271,'Khr168'!$AN$10:$AR$47,4,FALSE),"")</f>
        <v>55500000</v>
      </c>
      <c r="P271" s="55" t="str">
        <f>_xlfn.IFNA(VLOOKUP(B271,ASL!$AN$10:$AR$53,4,FALSE),"")</f>
        <v/>
      </c>
      <c r="Q271" s="55">
        <f>_xlfn.IFNA(VLOOKUP(B271,'99cash'!$AO$10:$AS$49,4,FALSE),"")</f>
        <v>65000000</v>
      </c>
      <c r="R271" s="55">
        <f>_xlfn.IFNA(VLOOKUP(B271,KTL!$AN$10:$AR$56,4,FALSE),"")</f>
        <v>60000000</v>
      </c>
      <c r="S271" s="55" t="str">
        <f>_xlfn.IFNA(VLOOKUP(B271,SLG!$AL$10:$AP$54,4,FALSE),"")</f>
        <v/>
      </c>
      <c r="T271" s="55">
        <f>_xlfn.IFNA(VLOOKUP(B271,SST!$AL$10:$AP$56,4,FALSE),"")</f>
        <v>10000000</v>
      </c>
      <c r="U271" s="55">
        <f>_xlfn.IFNA(VLOOKUP(B271,'ASY168'!$AL$10:$AP$47,4,FALSE),"")</f>
        <v>50000000</v>
      </c>
      <c r="V271" s="55">
        <f>_xlfn.IFNA(VLOOKUP(B271,HO!$AL$10:$AP$60,4,FALSE),"")</f>
        <v>1047000000</v>
      </c>
      <c r="W271" s="64">
        <f t="shared" si="312"/>
        <v>2214772600</v>
      </c>
    </row>
    <row r="272" spans="2:23" s="46" customFormat="1" ht="14.4" outlineLevel="1" thickBot="1">
      <c r="B272" s="385">
        <v>412111</v>
      </c>
      <c r="C272" s="385" t="s">
        <v>61</v>
      </c>
      <c r="D272" s="387" t="str">
        <f>_xlfn.IFNA(VLOOKUP(B272,MPT!$AL$11:$AP$53,4,FALSE),"")</f>
        <v/>
      </c>
      <c r="E272" s="387">
        <f>_xlfn.IFNA(VLOOKUP(B272,CHB!$AL$10:$AP$58,4,FALSE),"")</f>
        <v>65332271</v>
      </c>
      <c r="F272" s="387">
        <f>_xlfn.IFNA(VLOOKUP(B272,SNK!$AL$10:$AP$57,4,FALSE),"")</f>
        <v>29460855</v>
      </c>
      <c r="G272" s="387">
        <f>_xlfn.IFNA(VLOOKUP(B272,STR!$AL$10:$AP$55,4,FALSE),"")</f>
        <v>41886690</v>
      </c>
      <c r="H272" s="387">
        <f>_xlfn.IFNA(VLOOKUP(B272,KPC!$AR$10:$AV$59,4,FALSE),"")</f>
        <v>25589562</v>
      </c>
      <c r="I272" s="387">
        <f>_xlfn.IFNA(VLOOKUP(B272,SNL!$AL$10:$AP$58,4,FALSE),"")</f>
        <v>64968263</v>
      </c>
      <c r="J272" s="387">
        <f>_xlfn.IFNA(VLOOKUP(B272,PTR!$AL$10:$AP$56,4,FALSE),"")</f>
        <v>53225510</v>
      </c>
      <c r="K272" s="387">
        <f>_xlfn.IFNA(VLOOKUP(B272,STG!$AM$10:$AQ$59,4,FALSE),"")</f>
        <v>35163150</v>
      </c>
      <c r="L272" s="387">
        <f>_xlfn.IFNA(VLOOKUP(B272,RTK!$AO$10:$AS$55,4,FALSE),"")</f>
        <v>9565009</v>
      </c>
      <c r="M272" s="387">
        <f>_xlfn.IFNA(VLOOKUP(B272,BKV!$AN$10:$AR$55,4,FALSE),"")</f>
        <v>14259396</v>
      </c>
      <c r="N272" s="387" t="str">
        <f>_xlfn.IFNA(VLOOKUP(B272,BLV!$AN$10:$AR$53,4,FALSE),"")</f>
        <v/>
      </c>
      <c r="O272" s="387" t="str">
        <f>_xlfn.IFNA(VLOOKUP(B272,'Khr168'!$AN$10:$AR$47,4,FALSE),"")</f>
        <v/>
      </c>
      <c r="P272" s="387" t="str">
        <f>_xlfn.IFNA(VLOOKUP(B272,ASL!$AN$10:$AR$53,4,FALSE),"")</f>
        <v/>
      </c>
      <c r="Q272" s="387" t="str">
        <f>_xlfn.IFNA(VLOOKUP(B272,'99cash'!$AO$10:$AS$49,4,FALSE),"")</f>
        <v/>
      </c>
      <c r="R272" s="387" t="str">
        <f>_xlfn.IFNA(VLOOKUP(B272,KTL!$AN$10:$AR$56,4,FALSE),"")</f>
        <v/>
      </c>
      <c r="S272" s="387" t="str">
        <f>_xlfn.IFNA(VLOOKUP(B272,SLG!$AL$10:$AP$54,4,FALSE),"")</f>
        <v/>
      </c>
      <c r="T272" s="387" t="str">
        <f>_xlfn.IFNA(VLOOKUP(B272,SST!$AL$10:$AP$56,4,FALSE),"")</f>
        <v/>
      </c>
      <c r="U272" s="387" t="str">
        <f>_xlfn.IFNA(VLOOKUP(B272,'ASY168'!$AL$10:$AP$47,4,FALSE),"")</f>
        <v/>
      </c>
      <c r="V272" s="387" t="str">
        <f>_xlfn.IFNA(VLOOKUP(B272,HO!$AL$10:$AP$60,4,FALSE),"")</f>
        <v/>
      </c>
      <c r="W272" s="63">
        <f t="shared" si="312"/>
        <v>339450706</v>
      </c>
    </row>
    <row r="273" spans="2:23" s="46" customFormat="1" ht="14.4" outlineLevel="1" thickBot="1">
      <c r="B273" s="385">
        <v>418111</v>
      </c>
      <c r="C273" s="385" t="s">
        <v>62</v>
      </c>
      <c r="D273" s="55" t="str">
        <f>_xlfn.IFNA(VLOOKUP(B273,MPT!$AL$11:$AP$53,4,FALSE),"")</f>
        <v/>
      </c>
      <c r="E273" s="55">
        <f>_xlfn.IFNA(VLOOKUP(B273,CHB!$AL$10:$AP$58,4,FALSE),"")</f>
        <v>-46836700</v>
      </c>
      <c r="F273" s="55">
        <f>_xlfn.IFNA(VLOOKUP(B273,SNK!$AL$10:$AP$57,4,FALSE),"")</f>
        <v>-99314900</v>
      </c>
      <c r="G273" s="55">
        <f>_xlfn.IFNA(VLOOKUP(B273,STR!$AL$10:$AP$55,4,FALSE),"")</f>
        <v>-80391900</v>
      </c>
      <c r="H273" s="55">
        <f>_xlfn.IFNA(VLOOKUP(B273,KPC!$AR$10:$AV$59,4,FALSE),"")</f>
        <v>-86483600</v>
      </c>
      <c r="I273" s="55">
        <f>_xlfn.IFNA(VLOOKUP(B273,SNL!$AL$10:$AP$58,4,FALSE),"")</f>
        <v>-169256000</v>
      </c>
      <c r="J273" s="55">
        <f>_xlfn.IFNA(VLOOKUP(B273,PTR!$AL$10:$AP$56,4,FALSE),"")</f>
        <v>-99608800</v>
      </c>
      <c r="K273" s="55">
        <f>_xlfn.IFNA(VLOOKUP(B273,STG!$AM$10:$AQ$59,4,FALSE),"")</f>
        <v>-66496800</v>
      </c>
      <c r="L273" s="55">
        <f>_xlfn.IFNA(VLOOKUP(B273,RTK!$AO$10:$AS$55,4,FALSE),"")</f>
        <v>-39714700</v>
      </c>
      <c r="M273" s="55">
        <f>_xlfn.IFNA(VLOOKUP(B273,BKV!$AN$10:$AR$55,4,FALSE),"")</f>
        <v>-105628900</v>
      </c>
      <c r="N273" s="55">
        <f>_xlfn.IFNA(VLOOKUP(B273,BLV!$AN$10:$AR$53,4,FALSE),"")</f>
        <v>-95378400</v>
      </c>
      <c r="O273" s="55" t="str">
        <f>_xlfn.IFNA(VLOOKUP(B273,'Khr168'!$AN$10:$AR$47,4,FALSE),"")</f>
        <v/>
      </c>
      <c r="P273" s="55">
        <f>_xlfn.IFNA(VLOOKUP(B273,ASL!$AN$10:$AR$53,4,FALSE),"")</f>
        <v>-70389700</v>
      </c>
      <c r="Q273" s="55" t="str">
        <f>_xlfn.IFNA(VLOOKUP(B273,'99cash'!$AO$10:$AS$49,4,FALSE),"")</f>
        <v/>
      </c>
      <c r="R273" s="55">
        <f>_xlfn.IFNA(VLOOKUP(B273,KTL!$AN$10:$AR$56,4,FALSE),"")</f>
        <v>-30831300</v>
      </c>
      <c r="S273" s="55">
        <f>_xlfn.IFNA(VLOOKUP(B273,SLG!$AL$10:$AP$54,4,FALSE),"")</f>
        <v>-22599700</v>
      </c>
      <c r="T273" s="55">
        <f>_xlfn.IFNA(VLOOKUP(B273,SST!$AL$10:$AP$56,4,FALSE),"")</f>
        <v>-23269100</v>
      </c>
      <c r="U273" s="55" t="str">
        <f>_xlfn.IFNA(VLOOKUP(B273,'ASY168'!$AL$10:$AP$47,4,FALSE),"")</f>
        <v/>
      </c>
      <c r="V273" s="55">
        <f>_xlfn.IFNA(VLOOKUP(B273,HO!$AL$10:$AP$60,4,FALSE),"")</f>
        <v>-200</v>
      </c>
      <c r="W273" s="64">
        <f t="shared" si="312"/>
        <v>-1036200700</v>
      </c>
    </row>
    <row r="274" spans="2:23" s="46" customFormat="1" ht="14.4" outlineLevel="1" thickBot="1">
      <c r="B274" s="385">
        <v>419111</v>
      </c>
      <c r="C274" s="385" t="s">
        <v>45</v>
      </c>
      <c r="D274" s="387">
        <f>_xlfn.IFNA(VLOOKUP(B274,MPT!$AL$11:$AP$53,4,FALSE),"")</f>
        <v>7052132</v>
      </c>
      <c r="E274" s="387" t="str">
        <f>_xlfn.IFNA(VLOOKUP(B274,CHB!$AL$10:$AP$58,4,FALSE),"")</f>
        <v/>
      </c>
      <c r="F274" s="387" t="str">
        <f>_xlfn.IFNA(VLOOKUP(B274,SNK!$AL$10:$AP$57,4,FALSE),"")</f>
        <v/>
      </c>
      <c r="G274" s="387" t="str">
        <f>_xlfn.IFNA(VLOOKUP(B274,STR!$AL$10:$AP$55,4,FALSE),"")</f>
        <v/>
      </c>
      <c r="H274" s="387" t="str">
        <f>_xlfn.IFNA(VLOOKUP(B274,KPC!$AR$10:$AV$59,4,FALSE),"")</f>
        <v/>
      </c>
      <c r="I274" s="387" t="str">
        <f>_xlfn.IFNA(VLOOKUP(B274,SNL!$AL$10:$AP$58,4,FALSE),"")</f>
        <v/>
      </c>
      <c r="J274" s="387" t="str">
        <f>_xlfn.IFNA(VLOOKUP(B274,PTR!$AL$10:$AP$56,4,FALSE),"")</f>
        <v/>
      </c>
      <c r="K274" s="387">
        <f>_xlfn.IFNA(VLOOKUP(B274,STG!$AM$10:$AQ$59,4,FALSE),"")</f>
        <v>66896650</v>
      </c>
      <c r="L274" s="387" t="str">
        <f>_xlfn.IFNA(VLOOKUP(B274,RTK!$AO$10:$AS$55,4,FALSE),"")</f>
        <v/>
      </c>
      <c r="M274" s="387">
        <f>_xlfn.IFNA(VLOOKUP(B274,BKV!$AN$10:$AR$55,4,FALSE),"")</f>
        <v>-1944721</v>
      </c>
      <c r="N274" s="387" t="str">
        <f>_xlfn.IFNA(VLOOKUP(B274,BLV!$AN$10:$AR$53,4,FALSE),"")</f>
        <v/>
      </c>
      <c r="O274" s="387" t="str">
        <f>_xlfn.IFNA(VLOOKUP(B274,'Khr168'!$AN$10:$AR$47,4,FALSE),"")</f>
        <v/>
      </c>
      <c r="P274" s="387" t="str">
        <f>_xlfn.IFNA(VLOOKUP(B274,ASL!$AN$10:$AR$53,4,FALSE),"")</f>
        <v/>
      </c>
      <c r="Q274" s="387" t="str">
        <f>_xlfn.IFNA(VLOOKUP(B274,'99cash'!$AO$10:$AS$49,4,FALSE),"")</f>
        <v/>
      </c>
      <c r="R274" s="387" t="str">
        <f>_xlfn.IFNA(VLOOKUP(B274,KTL!$AN$10:$AR$56,4,FALSE),"")</f>
        <v/>
      </c>
      <c r="S274" s="387" t="str">
        <f>_xlfn.IFNA(VLOOKUP(B274,SLG!$AL$10:$AP$54,4,FALSE),"")</f>
        <v/>
      </c>
      <c r="T274" s="387" t="str">
        <f>_xlfn.IFNA(VLOOKUP(B274,SST!$AL$10:$AP$56,4,FALSE),"")</f>
        <v/>
      </c>
      <c r="U274" s="387" t="str">
        <f>_xlfn.IFNA(VLOOKUP(B274,'ASY168'!$AL$10:$AP$47,4,FALSE),"")</f>
        <v/>
      </c>
      <c r="V274" s="387" t="str">
        <f>_xlfn.IFNA(VLOOKUP(B274,HO!$AL$10:$AP$60,4,FALSE),"")</f>
        <v/>
      </c>
      <c r="W274" s="64">
        <f t="shared" si="312"/>
        <v>72004061</v>
      </c>
    </row>
    <row r="275" spans="2:23" s="46" customFormat="1" ht="14.4" hidden="1" outlineLevel="1" thickBot="1">
      <c r="B275" s="385"/>
      <c r="C275" s="385"/>
      <c r="D275" s="357" t="str">
        <f>_xlfn.IFNA(VLOOKUP(B275,MPT!$AL$11:$AP$53,4,FALSE),"")</f>
        <v/>
      </c>
      <c r="E275" s="357" t="str">
        <f>_xlfn.IFNA(VLOOKUP(B275,CHB!$AL$10:$AP$58,4,FALSE),"")</f>
        <v/>
      </c>
      <c r="F275" s="357" t="str">
        <f>_xlfn.IFNA(VLOOKUP(B275,SNK!$AL$10:$AP$57,4,FALSE),"")</f>
        <v/>
      </c>
      <c r="G275" s="357" t="str">
        <f>_xlfn.IFNA(VLOOKUP(B275,STR!$AL$10:$AP$55,4,FALSE),"")</f>
        <v/>
      </c>
      <c r="H275" s="357" t="str">
        <f>_xlfn.IFNA(VLOOKUP(B275,KPC!$AR$10:$AV$59,4,FALSE),"")</f>
        <v/>
      </c>
      <c r="I275" s="357" t="str">
        <f>_xlfn.IFNA(VLOOKUP(B275,SNL!$AL$10:$AP$58,4,FALSE),"")</f>
        <v/>
      </c>
      <c r="J275" s="357" t="str">
        <f>_xlfn.IFNA(VLOOKUP(B275,PTR!$AL$10:$AP$56,4,FALSE),"")</f>
        <v/>
      </c>
      <c r="K275" s="357" t="str">
        <f>_xlfn.IFNA(VLOOKUP(B275,STG!$AM$10:$AQ$59,4,FALSE),"")</f>
        <v/>
      </c>
      <c r="L275" s="357" t="str">
        <f>_xlfn.IFNA(VLOOKUP(B275,RTK!$AO$10:$AS$55,4,FALSE),"")</f>
        <v/>
      </c>
      <c r="M275" s="357" t="str">
        <f>_xlfn.IFNA(VLOOKUP(B275,BKV!$AN$10:$AR$55,4,FALSE),"")</f>
        <v/>
      </c>
      <c r="N275" s="357" t="str">
        <f>_xlfn.IFNA(VLOOKUP(B275,BLV!$AN$10:$AR$53,4,FALSE),"")</f>
        <v/>
      </c>
      <c r="O275" s="357" t="str">
        <f>_xlfn.IFNA(VLOOKUP(B275,'Khr168'!$AN$10:$AR$47,4,FALSE),"")</f>
        <v/>
      </c>
      <c r="P275" s="357" t="str">
        <f>_xlfn.IFNA(VLOOKUP(B275,ASL!$AN$10:$AR$53,4,FALSE),"")</f>
        <v/>
      </c>
      <c r="Q275" s="357" t="str">
        <f>_xlfn.IFNA(VLOOKUP(B275,'99cash'!$AO$10:$AS$49,4,FALSE),"")</f>
        <v/>
      </c>
      <c r="R275" s="357" t="str">
        <f>_xlfn.IFNA(VLOOKUP(B275,KTL!$AN$10:$AR$56,4,FALSE),"")</f>
        <v/>
      </c>
      <c r="S275" s="357" t="str">
        <f>_xlfn.IFNA(VLOOKUP(B275,SLG!$AL$10:$AP$54,4,FALSE),"")</f>
        <v/>
      </c>
      <c r="T275" s="357" t="str">
        <f>_xlfn.IFNA(VLOOKUP(B275,SST!$AL$10:$AP$56,4,FALSE),"")</f>
        <v/>
      </c>
      <c r="U275" s="357" t="str">
        <f>_xlfn.IFNA(VLOOKUP(B275,'ASY168'!$AL$10:$AP$47,4,FALSE),"")</f>
        <v/>
      </c>
      <c r="V275" s="357" t="str">
        <f>_xlfn.IFNA(VLOOKUP(B275,HO!$AL$10:$AP$60,4,FALSE),"")</f>
        <v/>
      </c>
      <c r="W275" s="63"/>
    </row>
    <row r="276" spans="2:23" s="46" customFormat="1" ht="14.4" hidden="1" outlineLevel="1" thickBot="1">
      <c r="B276" s="385"/>
      <c r="C276" s="385"/>
      <c r="D276" s="357" t="str">
        <f>_xlfn.IFNA(VLOOKUP(B276,MPT!$AL$11:$AP$53,4,FALSE),"")</f>
        <v/>
      </c>
      <c r="E276" s="357" t="str">
        <f>_xlfn.IFNA(VLOOKUP(B276,CHB!$AL$10:$AP$58,4,FALSE),"")</f>
        <v/>
      </c>
      <c r="F276" s="357" t="str">
        <f>_xlfn.IFNA(VLOOKUP(B276,SNK!$AL$10:$AP$57,4,FALSE),"")</f>
        <v/>
      </c>
      <c r="G276" s="357" t="str">
        <f>_xlfn.IFNA(VLOOKUP(B276,STR!$AL$10:$AP$55,4,FALSE),"")</f>
        <v/>
      </c>
      <c r="H276" s="357" t="str">
        <f>_xlfn.IFNA(VLOOKUP(B276,KPC!$AR$10:$AV$59,4,FALSE),"")</f>
        <v/>
      </c>
      <c r="I276" s="357" t="str">
        <f>_xlfn.IFNA(VLOOKUP(B276,SNL!$AL$10:$AP$58,4,FALSE),"")</f>
        <v/>
      </c>
      <c r="J276" s="357" t="str">
        <f>_xlfn.IFNA(VLOOKUP(B276,PTR!$AL$10:$AP$56,4,FALSE),"")</f>
        <v/>
      </c>
      <c r="K276" s="357" t="str">
        <f>_xlfn.IFNA(VLOOKUP(B276,STG!$AM$10:$AQ$59,4,FALSE),"")</f>
        <v/>
      </c>
      <c r="L276" s="357" t="str">
        <f>_xlfn.IFNA(VLOOKUP(B276,RTK!$AO$10:$AS$55,4,FALSE),"")</f>
        <v/>
      </c>
      <c r="M276" s="357" t="str">
        <f>_xlfn.IFNA(VLOOKUP(B276,BKV!$AN$10:$AR$55,4,FALSE),"")</f>
        <v/>
      </c>
      <c r="N276" s="357" t="str">
        <f>_xlfn.IFNA(VLOOKUP(B276,BLV!$AN$10:$AR$53,4,FALSE),"")</f>
        <v/>
      </c>
      <c r="O276" s="357" t="str">
        <f>_xlfn.IFNA(VLOOKUP(B276,'Khr168'!$AN$10:$AR$47,4,FALSE),"")</f>
        <v/>
      </c>
      <c r="P276" s="357" t="str">
        <f>_xlfn.IFNA(VLOOKUP(B276,ASL!$AN$10:$AR$53,4,FALSE),"")</f>
        <v/>
      </c>
      <c r="Q276" s="357" t="str">
        <f>_xlfn.IFNA(VLOOKUP(B276,'99cash'!$AO$10:$AS$49,4,FALSE),"")</f>
        <v/>
      </c>
      <c r="R276" s="357" t="str">
        <f>_xlfn.IFNA(VLOOKUP(B276,KTL!$AN$10:$AR$56,4,FALSE),"")</f>
        <v/>
      </c>
      <c r="S276" s="357" t="str">
        <f>_xlfn.IFNA(VLOOKUP(B276,SLG!$AL$10:$AP$54,4,FALSE),"")</f>
        <v/>
      </c>
      <c r="T276" s="357" t="str">
        <f>_xlfn.IFNA(VLOOKUP(B276,SST!$AL$10:$AP$56,4,FALSE),"")</f>
        <v/>
      </c>
      <c r="U276" s="357" t="str">
        <f>_xlfn.IFNA(VLOOKUP(B276,'ASY168'!$AL$10:$AP$47,4,FALSE),"")</f>
        <v/>
      </c>
      <c r="V276" s="357" t="str">
        <f>_xlfn.IFNA(VLOOKUP(B276,HO!$AL$10:$AP$60,4,FALSE),"")</f>
        <v/>
      </c>
      <c r="W276" s="63"/>
    </row>
    <row r="277" spans="2:23" s="46" customFormat="1" ht="15" outlineLevel="1" thickBot="1">
      <c r="B277" s="386"/>
      <c r="C277" s="384" t="s">
        <v>46</v>
      </c>
      <c r="D277" s="353">
        <f>SUM(D271:D276)</f>
        <v>120552132</v>
      </c>
      <c r="E277" s="353">
        <f t="shared" ref="E277:V277" si="318">SUM(E271:E276)</f>
        <v>168495571</v>
      </c>
      <c r="F277" s="353">
        <f t="shared" si="318"/>
        <v>32701555</v>
      </c>
      <c r="G277" s="353">
        <f t="shared" si="318"/>
        <v>34494790</v>
      </c>
      <c r="H277" s="353">
        <f t="shared" si="318"/>
        <v>49105962</v>
      </c>
      <c r="I277" s="353">
        <f t="shared" si="318"/>
        <v>712263</v>
      </c>
      <c r="J277" s="353">
        <f t="shared" si="318"/>
        <v>59833710</v>
      </c>
      <c r="K277" s="353">
        <f t="shared" si="318"/>
        <v>142563000</v>
      </c>
      <c r="L277" s="353">
        <f t="shared" si="318"/>
        <v>-20149691</v>
      </c>
      <c r="M277" s="353">
        <f t="shared" si="318"/>
        <v>-43314225</v>
      </c>
      <c r="N277" s="353">
        <f t="shared" si="318"/>
        <v>-95378400</v>
      </c>
      <c r="O277" s="353">
        <f t="shared" si="318"/>
        <v>55500000</v>
      </c>
      <c r="P277" s="353">
        <f t="shared" si="318"/>
        <v>-70389700</v>
      </c>
      <c r="Q277" s="353">
        <f t="shared" si="318"/>
        <v>65000000</v>
      </c>
      <c r="R277" s="353">
        <f t="shared" si="318"/>
        <v>29168700</v>
      </c>
      <c r="S277" s="353">
        <f t="shared" si="318"/>
        <v>-22599700</v>
      </c>
      <c r="T277" s="353">
        <f t="shared" si="318"/>
        <v>-13269100</v>
      </c>
      <c r="U277" s="353">
        <f t="shared" si="318"/>
        <v>50000000</v>
      </c>
      <c r="V277" s="353">
        <f t="shared" si="318"/>
        <v>1046999800</v>
      </c>
      <c r="W277" s="64">
        <f>SUM(D277:V277)</f>
        <v>1590026667</v>
      </c>
    </row>
    <row r="278" spans="2:23" s="46" customFormat="1" ht="15" hidden="1" outlineLevel="1" thickBot="1">
      <c r="B278" s="386"/>
      <c r="C278" s="384" t="s">
        <v>330</v>
      </c>
      <c r="D278" s="358">
        <f>D277</f>
        <v>120552132</v>
      </c>
      <c r="E278" s="355">
        <f t="shared" ref="E278:V278" si="319">E277</f>
        <v>168495571</v>
      </c>
      <c r="F278" s="355">
        <f t="shared" si="319"/>
        <v>32701555</v>
      </c>
      <c r="G278" s="355">
        <f t="shared" si="319"/>
        <v>34494790</v>
      </c>
      <c r="H278" s="355">
        <f t="shared" si="319"/>
        <v>49105962</v>
      </c>
      <c r="I278" s="355">
        <f t="shared" si="319"/>
        <v>712263</v>
      </c>
      <c r="J278" s="355">
        <f t="shared" si="319"/>
        <v>59833710</v>
      </c>
      <c r="K278" s="355">
        <f t="shared" si="319"/>
        <v>142563000</v>
      </c>
      <c r="L278" s="355">
        <f t="shared" si="319"/>
        <v>-20149691</v>
      </c>
      <c r="M278" s="355">
        <f t="shared" si="319"/>
        <v>-43314225</v>
      </c>
      <c r="N278" s="355">
        <f t="shared" si="319"/>
        <v>-95378400</v>
      </c>
      <c r="O278" s="355">
        <f t="shared" si="319"/>
        <v>55500000</v>
      </c>
      <c r="P278" s="355">
        <f t="shared" si="319"/>
        <v>-70389700</v>
      </c>
      <c r="Q278" s="355">
        <f t="shared" si="319"/>
        <v>65000000</v>
      </c>
      <c r="R278" s="355">
        <f t="shared" si="319"/>
        <v>29168700</v>
      </c>
      <c r="S278" s="355">
        <f t="shared" si="319"/>
        <v>-22599700</v>
      </c>
      <c r="T278" s="355">
        <f t="shared" si="319"/>
        <v>-13269100</v>
      </c>
      <c r="U278" s="355">
        <f t="shared" si="319"/>
        <v>50000000</v>
      </c>
      <c r="V278" s="355">
        <f t="shared" si="319"/>
        <v>1046999800</v>
      </c>
      <c r="W278" s="362"/>
    </row>
    <row r="279" spans="2:23" s="46" customFormat="1" ht="15" hidden="1" outlineLevel="1" thickBot="1">
      <c r="B279" s="386"/>
      <c r="C279" s="384" t="s">
        <v>47</v>
      </c>
      <c r="D279" s="357">
        <f>MPT!AO52</f>
        <v>-46207294</v>
      </c>
      <c r="E279" s="371">
        <f>CHB!AO57</f>
        <v>16987772</v>
      </c>
      <c r="F279" s="357">
        <f>SNK!AO56</f>
        <v>115664756</v>
      </c>
      <c r="G279" s="357">
        <f>STR!AO54</f>
        <v>90525622</v>
      </c>
      <c r="H279" s="357">
        <f>KPC!AU58</f>
        <v>114435656</v>
      </c>
      <c r="I279" s="357">
        <f>SNL!AO57</f>
        <v>233639600</v>
      </c>
      <c r="J279" s="357">
        <f>PTR!AO55</f>
        <v>157236883</v>
      </c>
      <c r="K279" s="357">
        <f>STG!AP58</f>
        <v>-16061026</v>
      </c>
      <c r="L279" s="357">
        <f>RTK!AR54</f>
        <v>32590195</v>
      </c>
      <c r="M279" s="357">
        <f>BKV!AQ54</f>
        <v>133337971</v>
      </c>
      <c r="N279" s="357">
        <f>BLV!AQ52</f>
        <v>157518154</v>
      </c>
      <c r="O279" s="357">
        <f>'Khr168'!AQ46</f>
        <v>35510370</v>
      </c>
      <c r="P279" s="357">
        <f>ASL!AQ52</f>
        <v>79342078</v>
      </c>
      <c r="Q279" s="357">
        <f>'99cash'!AR48</f>
        <v>-14427946</v>
      </c>
      <c r="R279" s="357">
        <f>KTL!AQ55</f>
        <v>-4600086</v>
      </c>
      <c r="S279" s="357">
        <f>SLG!AO53</f>
        <v>-1682467</v>
      </c>
      <c r="T279" s="357">
        <f>SST!AO54</f>
        <v>57800431</v>
      </c>
      <c r="U279" s="357">
        <f>'ASY168'!AO46</f>
        <v>-35046750</v>
      </c>
      <c r="V279" s="357">
        <f>HO!AO59</f>
        <v>-17939583</v>
      </c>
      <c r="W279" s="63"/>
    </row>
    <row r="280" spans="2:23" s="46" customFormat="1" ht="15" outlineLevel="1" thickBot="1">
      <c r="B280" s="386"/>
      <c r="C280" s="384" t="s">
        <v>48</v>
      </c>
      <c r="D280" s="358">
        <f>D278+D270</f>
        <v>121177532</v>
      </c>
      <c r="E280" s="358">
        <f t="shared" ref="E280:V280" si="320">E278+E270</f>
        <v>169108371</v>
      </c>
      <c r="F280" s="358">
        <f t="shared" si="320"/>
        <v>33203855</v>
      </c>
      <c r="G280" s="358">
        <f t="shared" si="320"/>
        <v>35878190</v>
      </c>
      <c r="H280" s="358">
        <f t="shared" si="320"/>
        <v>49379662</v>
      </c>
      <c r="I280" s="358">
        <f t="shared" si="320"/>
        <v>1169763</v>
      </c>
      <c r="J280" s="358">
        <f t="shared" si="320"/>
        <v>60679910</v>
      </c>
      <c r="K280" s="358">
        <f t="shared" si="320"/>
        <v>143563599</v>
      </c>
      <c r="L280" s="358">
        <f t="shared" si="320"/>
        <v>-19861891</v>
      </c>
      <c r="M280" s="358">
        <f t="shared" si="320"/>
        <v>-41717325</v>
      </c>
      <c r="N280" s="358">
        <f t="shared" si="320"/>
        <v>-94402000</v>
      </c>
      <c r="O280" s="358">
        <f t="shared" si="320"/>
        <v>56658600</v>
      </c>
      <c r="P280" s="358">
        <f t="shared" si="320"/>
        <v>-68193500</v>
      </c>
      <c r="Q280" s="358">
        <f t="shared" si="320"/>
        <v>65881100</v>
      </c>
      <c r="R280" s="358">
        <f t="shared" si="320"/>
        <v>31545300</v>
      </c>
      <c r="S280" s="358">
        <f t="shared" si="320"/>
        <v>-21329400</v>
      </c>
      <c r="T280" s="358">
        <f t="shared" si="320"/>
        <v>-11590600</v>
      </c>
      <c r="U280" s="358">
        <f t="shared" si="320"/>
        <v>50693600</v>
      </c>
      <c r="V280" s="358">
        <f t="shared" si="320"/>
        <v>1055833464</v>
      </c>
      <c r="W280" s="64">
        <f>SUM(D280:V280)</f>
        <v>1617678230</v>
      </c>
    </row>
    <row r="281" spans="2:23" hidden="1">
      <c r="C281" s="42" t="s">
        <v>30</v>
      </c>
      <c r="D281" s="356">
        <f>MPT!AO35</f>
        <v>74970238</v>
      </c>
      <c r="E281" s="379">
        <f>CHB!AO39</f>
        <v>186096143</v>
      </c>
      <c r="F281" s="379">
        <f>SNK!AO38</f>
        <v>148868611</v>
      </c>
      <c r="G281" s="379">
        <f>STR!AO36</f>
        <v>126267212</v>
      </c>
      <c r="H281" s="379">
        <f>KPC!AU39</f>
        <v>163815318</v>
      </c>
      <c r="I281" s="379">
        <f>SNL!AO39</f>
        <v>224332563</v>
      </c>
      <c r="J281" s="382">
        <f>PTR!AO37</f>
        <v>217850192</v>
      </c>
      <c r="K281" s="379">
        <f>STG!AP38</f>
        <v>127444873</v>
      </c>
      <c r="L281" s="379">
        <f>RTK!AR36</f>
        <v>12728305</v>
      </c>
      <c r="M281" s="379">
        <f>BKV!AQ35</f>
        <v>91620645</v>
      </c>
      <c r="N281" s="379">
        <f>BLV!AQ36</f>
        <v>62962454</v>
      </c>
      <c r="O281" s="379">
        <f>'Khr168'!AQ30</f>
        <v>92168970</v>
      </c>
      <c r="P281" s="379">
        <f>ASL!AQ36</f>
        <v>11148578</v>
      </c>
      <c r="Q281" s="379">
        <f>'99cash'!AR32</f>
        <v>51453154</v>
      </c>
      <c r="R281" s="379">
        <f>KTL!AQ38</f>
        <v>26555814</v>
      </c>
      <c r="S281" s="379">
        <f>SLG!AO37</f>
        <v>-23011867</v>
      </c>
      <c r="T281" s="379">
        <f>SST!AO37</f>
        <v>46394231</v>
      </c>
      <c r="U281" s="379">
        <f>'ASY168'!AO29</f>
        <v>28646850</v>
      </c>
      <c r="V281" s="379">
        <f>HO!AO41</f>
        <v>1048694000</v>
      </c>
    </row>
    <row r="282" spans="2:23" hidden="1">
      <c r="C282" s="42" t="s">
        <v>336</v>
      </c>
      <c r="D282" s="372">
        <f>D257-D281</f>
        <v>0</v>
      </c>
      <c r="E282" s="372">
        <f t="shared" ref="E282:V282" si="321">E257-E281</f>
        <v>0</v>
      </c>
      <c r="F282" s="372">
        <f t="shared" si="321"/>
        <v>0</v>
      </c>
      <c r="G282" s="372">
        <f t="shared" si="321"/>
        <v>0</v>
      </c>
      <c r="H282" s="372">
        <f t="shared" si="321"/>
        <v>0</v>
      </c>
      <c r="I282" s="372">
        <f t="shared" si="321"/>
        <v>0</v>
      </c>
      <c r="J282" s="372">
        <f t="shared" si="321"/>
        <v>0</v>
      </c>
      <c r="K282" s="372">
        <f t="shared" si="321"/>
        <v>0</v>
      </c>
      <c r="L282" s="372">
        <f t="shared" si="321"/>
        <v>0</v>
      </c>
      <c r="M282" s="372">
        <f t="shared" si="321"/>
        <v>0</v>
      </c>
      <c r="N282" s="372">
        <f t="shared" si="321"/>
        <v>0</v>
      </c>
      <c r="O282" s="372">
        <f t="shared" si="321"/>
        <v>0</v>
      </c>
      <c r="P282" s="372">
        <f t="shared" si="321"/>
        <v>0</v>
      </c>
      <c r="Q282" s="372">
        <f t="shared" si="321"/>
        <v>0</v>
      </c>
      <c r="R282" s="372">
        <f t="shared" si="321"/>
        <v>0</v>
      </c>
      <c r="S282" s="372">
        <f t="shared" si="321"/>
        <v>0</v>
      </c>
      <c r="T282" s="372">
        <f t="shared" si="321"/>
        <v>0</v>
      </c>
      <c r="U282" s="372">
        <f t="shared" si="321"/>
        <v>0</v>
      </c>
      <c r="V282" s="372">
        <f t="shared" si="321"/>
        <v>0</v>
      </c>
    </row>
    <row r="283" spans="2:23" hidden="1">
      <c r="C283" s="42" t="s">
        <v>337</v>
      </c>
      <c r="D283" s="356">
        <f>MPT!AO47</f>
        <v>0</v>
      </c>
      <c r="E283" s="356">
        <f>CHB!AO51</f>
        <v>0</v>
      </c>
      <c r="F283" s="356"/>
      <c r="G283" s="356">
        <f>STR!AO48</f>
        <v>0</v>
      </c>
      <c r="H283" s="356"/>
      <c r="I283" s="356"/>
      <c r="J283" s="356"/>
      <c r="K283" s="356"/>
      <c r="L283" s="356"/>
      <c r="M283" s="356"/>
      <c r="N283" s="356"/>
      <c r="O283" s="356"/>
      <c r="P283" s="356"/>
      <c r="Q283" s="356"/>
      <c r="R283" s="356"/>
      <c r="S283" s="356"/>
      <c r="T283" s="356"/>
      <c r="U283" s="356"/>
      <c r="V283" s="356"/>
    </row>
    <row r="284" spans="2:23" hidden="1">
      <c r="C284" s="42" t="s">
        <v>336</v>
      </c>
      <c r="D284" s="372">
        <f>D270-D283</f>
        <v>625400</v>
      </c>
      <c r="E284" s="372">
        <f t="shared" ref="E284:V284" si="322">E270-E283</f>
        <v>612800</v>
      </c>
      <c r="F284" s="372">
        <f t="shared" si="322"/>
        <v>502300</v>
      </c>
      <c r="G284" s="372">
        <f t="shared" si="322"/>
        <v>1383400</v>
      </c>
      <c r="H284" s="372">
        <f t="shared" si="322"/>
        <v>273700</v>
      </c>
      <c r="I284" s="372">
        <f t="shared" si="322"/>
        <v>457500</v>
      </c>
      <c r="J284" s="372">
        <f t="shared" si="322"/>
        <v>846200</v>
      </c>
      <c r="K284" s="372">
        <f t="shared" si="322"/>
        <v>1000599</v>
      </c>
      <c r="L284" s="372">
        <f t="shared" si="322"/>
        <v>287800</v>
      </c>
      <c r="M284" s="372">
        <f t="shared" si="322"/>
        <v>1596900</v>
      </c>
      <c r="N284" s="372">
        <f t="shared" si="322"/>
        <v>976400</v>
      </c>
      <c r="O284" s="372">
        <f t="shared" si="322"/>
        <v>1158600</v>
      </c>
      <c r="P284" s="372">
        <f t="shared" si="322"/>
        <v>2196200</v>
      </c>
      <c r="Q284" s="372">
        <f t="shared" si="322"/>
        <v>881100</v>
      </c>
      <c r="R284" s="372">
        <f t="shared" si="322"/>
        <v>2376600</v>
      </c>
      <c r="S284" s="372">
        <f t="shared" si="322"/>
        <v>1270300</v>
      </c>
      <c r="T284" s="372">
        <f t="shared" si="322"/>
        <v>1678500</v>
      </c>
      <c r="U284" s="372">
        <f t="shared" si="322"/>
        <v>693600</v>
      </c>
      <c r="V284" s="372">
        <f t="shared" si="322"/>
        <v>8833664</v>
      </c>
    </row>
    <row r="285" spans="2:23" hidden="1">
      <c r="C285" s="42" t="s">
        <v>338</v>
      </c>
      <c r="D285" s="356">
        <f>MPT!AO49</f>
        <v>113500000</v>
      </c>
      <c r="E285" s="356"/>
      <c r="F285" s="356"/>
      <c r="G285" s="356"/>
      <c r="H285" s="356"/>
      <c r="I285" s="356"/>
      <c r="J285" s="356"/>
      <c r="K285" s="356"/>
      <c r="L285" s="356"/>
      <c r="M285" s="356"/>
      <c r="N285" s="356"/>
      <c r="O285" s="356"/>
      <c r="P285" s="356"/>
      <c r="Q285" s="356"/>
      <c r="R285" s="356"/>
      <c r="S285" s="356"/>
      <c r="T285" s="356"/>
      <c r="U285" s="356"/>
      <c r="V285" s="356"/>
    </row>
    <row r="286" spans="2:23" hidden="1">
      <c r="C286" s="42" t="s">
        <v>336</v>
      </c>
      <c r="D286" s="372">
        <f>D278-D285</f>
        <v>7052132</v>
      </c>
      <c r="E286" s="372">
        <f t="shared" ref="E286:V286" si="323">E278-E285</f>
        <v>168495571</v>
      </c>
      <c r="F286" s="372">
        <f t="shared" si="323"/>
        <v>32701555</v>
      </c>
      <c r="G286" s="372">
        <f t="shared" si="323"/>
        <v>34494790</v>
      </c>
      <c r="H286" s="372">
        <f t="shared" si="323"/>
        <v>49105962</v>
      </c>
      <c r="I286" s="372">
        <f t="shared" si="323"/>
        <v>712263</v>
      </c>
      <c r="J286" s="372">
        <f t="shared" si="323"/>
        <v>59833710</v>
      </c>
      <c r="K286" s="372">
        <f t="shared" si="323"/>
        <v>142563000</v>
      </c>
      <c r="L286" s="372">
        <f t="shared" si="323"/>
        <v>-20149691</v>
      </c>
      <c r="M286" s="372">
        <f t="shared" si="323"/>
        <v>-43314225</v>
      </c>
      <c r="N286" s="372">
        <f t="shared" si="323"/>
        <v>-95378400</v>
      </c>
      <c r="O286" s="372">
        <f t="shared" si="323"/>
        <v>55500000</v>
      </c>
      <c r="P286" s="372">
        <f t="shared" si="323"/>
        <v>-70389700</v>
      </c>
      <c r="Q286" s="372">
        <f t="shared" si="323"/>
        <v>65000000</v>
      </c>
      <c r="R286" s="372">
        <f t="shared" si="323"/>
        <v>29168700</v>
      </c>
      <c r="S286" s="372">
        <f t="shared" si="323"/>
        <v>-22599700</v>
      </c>
      <c r="T286" s="372">
        <f t="shared" si="323"/>
        <v>-13269100</v>
      </c>
      <c r="U286" s="372">
        <f t="shared" si="323"/>
        <v>50000000</v>
      </c>
      <c r="V286" s="372">
        <f t="shared" si="323"/>
        <v>1046999800</v>
      </c>
    </row>
    <row r="287" spans="2:23" hidden="1"/>
  </sheetData>
  <conditionalFormatting sqref="B2:B44">
    <cfRule type="duplicateValues" dxfId="558" priority="3505"/>
  </conditionalFormatting>
  <conditionalFormatting sqref="B49:B91">
    <cfRule type="duplicateValues" dxfId="557" priority="660"/>
  </conditionalFormatting>
  <conditionalFormatting sqref="B100:B142">
    <cfRule type="duplicateValues" dxfId="556" priority="582"/>
  </conditionalFormatting>
  <conditionalFormatting sqref="B143">
    <cfRule type="duplicateValues" dxfId="555" priority="584"/>
  </conditionalFormatting>
  <conditionalFormatting sqref="B151:B193">
    <cfRule type="duplicateValues" dxfId="554" priority="504"/>
  </conditionalFormatting>
  <conditionalFormatting sqref="B194">
    <cfRule type="duplicateValues" dxfId="553" priority="506"/>
  </conditionalFormatting>
  <conditionalFormatting sqref="B228:B273 B201:B203 B217:B221 B275:B280 B205:B210">
    <cfRule type="duplicateValues" dxfId="552" priority="426"/>
  </conditionalFormatting>
  <conditionalFormatting sqref="B274">
    <cfRule type="duplicateValues" dxfId="551" priority="34"/>
  </conditionalFormatting>
  <conditionalFormatting sqref="B281">
    <cfRule type="duplicateValues" dxfId="550" priority="428"/>
  </conditionalFormatting>
  <conditionalFormatting sqref="B282:B1048576 B45:B48 B1 B92:B99 B144:B150 B195:B200">
    <cfRule type="duplicateValues" dxfId="549" priority="3514"/>
  </conditionalFormatting>
  <conditionalFormatting sqref="C28">
    <cfRule type="duplicateValues" dxfId="548" priority="909"/>
    <cfRule type="duplicateValues" dxfId="547" priority="910"/>
    <cfRule type="duplicateValues" dxfId="546" priority="908"/>
  </conditionalFormatting>
  <conditionalFormatting sqref="C29">
    <cfRule type="duplicateValues" dxfId="545" priority="904"/>
    <cfRule type="duplicateValues" dxfId="544" priority="903"/>
    <cfRule type="duplicateValues" dxfId="543" priority="902"/>
  </conditionalFormatting>
  <conditionalFormatting sqref="C30">
    <cfRule type="duplicateValues" dxfId="542" priority="983"/>
    <cfRule type="duplicateValues" dxfId="541" priority="984"/>
    <cfRule type="duplicateValues" dxfId="540" priority="985"/>
  </conditionalFormatting>
  <conditionalFormatting sqref="C31">
    <cfRule type="duplicateValues" dxfId="539" priority="900"/>
    <cfRule type="duplicateValues" dxfId="538" priority="899"/>
    <cfRule type="duplicateValues" dxfId="537" priority="901"/>
  </conditionalFormatting>
  <conditionalFormatting sqref="C32">
    <cfRule type="duplicateValues" dxfId="536" priority="982"/>
    <cfRule type="duplicateValues" dxfId="535" priority="981"/>
    <cfRule type="duplicateValues" dxfId="534" priority="980"/>
  </conditionalFormatting>
  <conditionalFormatting sqref="C33">
    <cfRule type="duplicateValues" dxfId="533" priority="896"/>
    <cfRule type="duplicateValues" dxfId="532" priority="897"/>
    <cfRule type="duplicateValues" dxfId="531" priority="898"/>
  </conditionalFormatting>
  <conditionalFormatting sqref="C34">
    <cfRule type="duplicateValues" dxfId="530" priority="979"/>
    <cfRule type="duplicateValues" dxfId="529" priority="978"/>
    <cfRule type="duplicateValues" dxfId="528" priority="977"/>
  </conditionalFormatting>
  <conditionalFormatting sqref="C35">
    <cfRule type="duplicateValues" dxfId="527" priority="895"/>
    <cfRule type="duplicateValues" dxfId="526" priority="893"/>
    <cfRule type="duplicateValues" dxfId="525" priority="894"/>
  </conditionalFormatting>
  <conditionalFormatting sqref="C37">
    <cfRule type="duplicateValues" dxfId="524" priority="892"/>
    <cfRule type="duplicateValues" dxfId="523" priority="891"/>
    <cfRule type="duplicateValues" dxfId="522" priority="890"/>
  </conditionalFormatting>
  <conditionalFormatting sqref="C38">
    <cfRule type="duplicateValues" dxfId="521" priority="889"/>
    <cfRule type="duplicateValues" dxfId="520" priority="887"/>
    <cfRule type="duplicateValues" dxfId="519" priority="888"/>
  </conditionalFormatting>
  <conditionalFormatting sqref="C39">
    <cfRule type="duplicateValues" dxfId="518" priority="973"/>
    <cfRule type="duplicateValues" dxfId="517" priority="972"/>
    <cfRule type="duplicateValues" dxfId="516" priority="971"/>
  </conditionalFormatting>
  <conditionalFormatting sqref="C40:C44">
    <cfRule type="duplicateValues" dxfId="515" priority="3444"/>
    <cfRule type="duplicateValues" dxfId="514" priority="3443"/>
    <cfRule type="duplicateValues" dxfId="513" priority="3445"/>
  </conditionalFormatting>
  <conditionalFormatting sqref="C75">
    <cfRule type="duplicateValues" dxfId="512" priority="638"/>
    <cfRule type="duplicateValues" dxfId="511" priority="637"/>
    <cfRule type="duplicateValues" dxfId="510" priority="636"/>
  </conditionalFormatting>
  <conditionalFormatting sqref="C76">
    <cfRule type="duplicateValues" dxfId="509" priority="633"/>
    <cfRule type="duplicateValues" dxfId="508" priority="635"/>
    <cfRule type="duplicateValues" dxfId="507" priority="634"/>
  </conditionalFormatting>
  <conditionalFormatting sqref="C77">
    <cfRule type="duplicateValues" dxfId="506" priority="650"/>
    <cfRule type="duplicateValues" dxfId="505" priority="649"/>
    <cfRule type="duplicateValues" dxfId="504" priority="648"/>
  </conditionalFormatting>
  <conditionalFormatting sqref="C78">
    <cfRule type="duplicateValues" dxfId="503" priority="630"/>
    <cfRule type="duplicateValues" dxfId="502" priority="631"/>
    <cfRule type="duplicateValues" dxfId="501" priority="632"/>
  </conditionalFormatting>
  <conditionalFormatting sqref="C79">
    <cfRule type="duplicateValues" dxfId="500" priority="647"/>
    <cfRule type="duplicateValues" dxfId="499" priority="645"/>
    <cfRule type="duplicateValues" dxfId="498" priority="646"/>
  </conditionalFormatting>
  <conditionalFormatting sqref="C80">
    <cfRule type="duplicateValues" dxfId="497" priority="627"/>
    <cfRule type="duplicateValues" dxfId="496" priority="629"/>
    <cfRule type="duplicateValues" dxfId="495" priority="628"/>
  </conditionalFormatting>
  <conditionalFormatting sqref="C81">
    <cfRule type="duplicateValues" dxfId="494" priority="642"/>
    <cfRule type="duplicateValues" dxfId="493" priority="643"/>
    <cfRule type="duplicateValues" dxfId="492" priority="644"/>
  </conditionalFormatting>
  <conditionalFormatting sqref="C82">
    <cfRule type="duplicateValues" dxfId="491" priority="624"/>
    <cfRule type="duplicateValues" dxfId="490" priority="625"/>
    <cfRule type="duplicateValues" dxfId="489" priority="626"/>
  </conditionalFormatting>
  <conditionalFormatting sqref="C84">
    <cfRule type="duplicateValues" dxfId="488" priority="622"/>
    <cfRule type="duplicateValues" dxfId="487" priority="623"/>
    <cfRule type="duplicateValues" dxfId="486" priority="621"/>
  </conditionalFormatting>
  <conditionalFormatting sqref="C85">
    <cfRule type="duplicateValues" dxfId="485" priority="619"/>
    <cfRule type="duplicateValues" dxfId="484" priority="620"/>
    <cfRule type="duplicateValues" dxfId="483" priority="618"/>
  </conditionalFormatting>
  <conditionalFormatting sqref="C86">
    <cfRule type="duplicateValues" dxfId="482" priority="640"/>
    <cfRule type="duplicateValues" dxfId="481" priority="641"/>
    <cfRule type="duplicateValues" dxfId="480" priority="639"/>
  </conditionalFormatting>
  <conditionalFormatting sqref="C87:C91">
    <cfRule type="duplicateValues" dxfId="479" priority="651"/>
    <cfRule type="duplicateValues" dxfId="478" priority="652"/>
    <cfRule type="duplicateValues" dxfId="477" priority="653"/>
  </conditionalFormatting>
  <conditionalFormatting sqref="C126">
    <cfRule type="duplicateValues" dxfId="476" priority="559"/>
    <cfRule type="duplicateValues" dxfId="475" priority="560"/>
    <cfRule type="duplicateValues" dxfId="474" priority="558"/>
  </conditionalFormatting>
  <conditionalFormatting sqref="C127">
    <cfRule type="duplicateValues" dxfId="473" priority="555"/>
    <cfRule type="duplicateValues" dxfId="472" priority="556"/>
    <cfRule type="duplicateValues" dxfId="471" priority="557"/>
  </conditionalFormatting>
  <conditionalFormatting sqref="C128">
    <cfRule type="duplicateValues" dxfId="470" priority="572"/>
    <cfRule type="duplicateValues" dxfId="469" priority="570"/>
    <cfRule type="duplicateValues" dxfId="468" priority="571"/>
  </conditionalFormatting>
  <conditionalFormatting sqref="C129">
    <cfRule type="duplicateValues" dxfId="467" priority="554"/>
    <cfRule type="duplicateValues" dxfId="466" priority="553"/>
    <cfRule type="duplicateValues" dxfId="465" priority="552"/>
  </conditionalFormatting>
  <conditionalFormatting sqref="C130">
    <cfRule type="duplicateValues" dxfId="464" priority="568"/>
    <cfRule type="duplicateValues" dxfId="463" priority="567"/>
    <cfRule type="duplicateValues" dxfId="462" priority="569"/>
  </conditionalFormatting>
  <conditionalFormatting sqref="C131">
    <cfRule type="duplicateValues" dxfId="461" priority="549"/>
    <cfRule type="duplicateValues" dxfId="460" priority="551"/>
    <cfRule type="duplicateValues" dxfId="459" priority="550"/>
  </conditionalFormatting>
  <conditionalFormatting sqref="C132">
    <cfRule type="duplicateValues" dxfId="458" priority="566"/>
    <cfRule type="duplicateValues" dxfId="457" priority="565"/>
    <cfRule type="duplicateValues" dxfId="456" priority="564"/>
  </conditionalFormatting>
  <conditionalFormatting sqref="C133">
    <cfRule type="duplicateValues" dxfId="455" priority="546"/>
    <cfRule type="duplicateValues" dxfId="454" priority="548"/>
    <cfRule type="duplicateValues" dxfId="453" priority="547"/>
  </conditionalFormatting>
  <conditionalFormatting sqref="C135">
    <cfRule type="duplicateValues" dxfId="452" priority="543"/>
    <cfRule type="duplicateValues" dxfId="451" priority="545"/>
    <cfRule type="duplicateValues" dxfId="450" priority="544"/>
  </conditionalFormatting>
  <conditionalFormatting sqref="C136">
    <cfRule type="duplicateValues" dxfId="449" priority="540"/>
    <cfRule type="duplicateValues" dxfId="448" priority="541"/>
    <cfRule type="duplicateValues" dxfId="447" priority="542"/>
  </conditionalFormatting>
  <conditionalFormatting sqref="C137">
    <cfRule type="duplicateValues" dxfId="446" priority="561"/>
    <cfRule type="duplicateValues" dxfId="445" priority="562"/>
    <cfRule type="duplicateValues" dxfId="444" priority="563"/>
  </conditionalFormatting>
  <conditionalFormatting sqref="C138:C142">
    <cfRule type="duplicateValues" dxfId="443" priority="573"/>
    <cfRule type="duplicateValues" dxfId="442" priority="574"/>
    <cfRule type="duplicateValues" dxfId="441" priority="575"/>
  </conditionalFormatting>
  <conditionalFormatting sqref="C177">
    <cfRule type="duplicateValues" dxfId="440" priority="480"/>
    <cfRule type="duplicateValues" dxfId="439" priority="481"/>
    <cfRule type="duplicateValues" dxfId="438" priority="482"/>
  </conditionalFormatting>
  <conditionalFormatting sqref="C178">
    <cfRule type="duplicateValues" dxfId="437" priority="478"/>
    <cfRule type="duplicateValues" dxfId="436" priority="479"/>
    <cfRule type="duplicateValues" dxfId="435" priority="477"/>
  </conditionalFormatting>
  <conditionalFormatting sqref="C179">
    <cfRule type="duplicateValues" dxfId="434" priority="494"/>
    <cfRule type="duplicateValues" dxfId="433" priority="492"/>
    <cfRule type="duplicateValues" dxfId="432" priority="493"/>
  </conditionalFormatting>
  <conditionalFormatting sqref="C180">
    <cfRule type="duplicateValues" dxfId="431" priority="476"/>
    <cfRule type="duplicateValues" dxfId="430" priority="474"/>
    <cfRule type="duplicateValues" dxfId="429" priority="475"/>
  </conditionalFormatting>
  <conditionalFormatting sqref="C181">
    <cfRule type="duplicateValues" dxfId="428" priority="491"/>
    <cfRule type="duplicateValues" dxfId="427" priority="489"/>
    <cfRule type="duplicateValues" dxfId="426" priority="490"/>
  </conditionalFormatting>
  <conditionalFormatting sqref="C182">
    <cfRule type="duplicateValues" dxfId="425" priority="472"/>
    <cfRule type="duplicateValues" dxfId="424" priority="471"/>
    <cfRule type="duplicateValues" dxfId="423" priority="473"/>
  </conditionalFormatting>
  <conditionalFormatting sqref="C183">
    <cfRule type="duplicateValues" dxfId="422" priority="486"/>
    <cfRule type="duplicateValues" dxfId="421" priority="487"/>
    <cfRule type="duplicateValues" dxfId="420" priority="488"/>
  </conditionalFormatting>
  <conditionalFormatting sqref="C184">
    <cfRule type="duplicateValues" dxfId="419" priority="469"/>
    <cfRule type="duplicateValues" dxfId="418" priority="470"/>
    <cfRule type="duplicateValues" dxfId="417" priority="468"/>
  </conditionalFormatting>
  <conditionalFormatting sqref="C186">
    <cfRule type="duplicateValues" dxfId="416" priority="466"/>
    <cfRule type="duplicateValues" dxfId="415" priority="465"/>
    <cfRule type="duplicateValues" dxfId="414" priority="467"/>
  </conditionalFormatting>
  <conditionalFormatting sqref="C187">
    <cfRule type="duplicateValues" dxfId="413" priority="462"/>
    <cfRule type="duplicateValues" dxfId="412" priority="464"/>
    <cfRule type="duplicateValues" dxfId="411" priority="463"/>
  </conditionalFormatting>
  <conditionalFormatting sqref="C188">
    <cfRule type="duplicateValues" dxfId="410" priority="484"/>
    <cfRule type="duplicateValues" dxfId="409" priority="485"/>
    <cfRule type="duplicateValues" dxfId="408" priority="483"/>
  </conditionalFormatting>
  <conditionalFormatting sqref="C189:C193">
    <cfRule type="duplicateValues" dxfId="407" priority="495"/>
    <cfRule type="duplicateValues" dxfId="406" priority="497"/>
    <cfRule type="duplicateValues" dxfId="405" priority="496"/>
  </conditionalFormatting>
  <conditionalFormatting sqref="C257">
    <cfRule type="duplicateValues" dxfId="404" priority="404"/>
    <cfRule type="duplicateValues" dxfId="403" priority="403"/>
    <cfRule type="duplicateValues" dxfId="402" priority="402"/>
  </conditionalFormatting>
  <conditionalFormatting sqref="C258:C262">
    <cfRule type="duplicateValues" dxfId="401" priority="401"/>
    <cfRule type="duplicateValues" dxfId="400" priority="400"/>
    <cfRule type="duplicateValues" dxfId="399" priority="399"/>
  </conditionalFormatting>
  <conditionalFormatting sqref="C263">
    <cfRule type="duplicateValues" dxfId="398" priority="414"/>
    <cfRule type="duplicateValues" dxfId="397" priority="415"/>
    <cfRule type="duplicateValues" dxfId="396" priority="416"/>
  </conditionalFormatting>
  <conditionalFormatting sqref="C264">
    <cfRule type="duplicateValues" dxfId="395" priority="396"/>
    <cfRule type="duplicateValues" dxfId="394" priority="398"/>
    <cfRule type="duplicateValues" dxfId="393" priority="397"/>
  </conditionalFormatting>
  <conditionalFormatting sqref="C265">
    <cfRule type="duplicateValues" dxfId="392" priority="413"/>
    <cfRule type="duplicateValues" dxfId="391" priority="412"/>
    <cfRule type="duplicateValues" dxfId="390" priority="411"/>
  </conditionalFormatting>
  <conditionalFormatting sqref="C266">
    <cfRule type="duplicateValues" dxfId="389" priority="395"/>
    <cfRule type="duplicateValues" dxfId="388" priority="393"/>
    <cfRule type="duplicateValues" dxfId="387" priority="394"/>
  </conditionalFormatting>
  <conditionalFormatting sqref="C267">
    <cfRule type="duplicateValues" dxfId="386" priority="408"/>
    <cfRule type="duplicateValues" dxfId="385" priority="409"/>
    <cfRule type="duplicateValues" dxfId="384" priority="410"/>
  </conditionalFormatting>
  <conditionalFormatting sqref="C268">
    <cfRule type="duplicateValues" dxfId="383" priority="392"/>
    <cfRule type="duplicateValues" dxfId="382" priority="391"/>
    <cfRule type="duplicateValues" dxfId="381" priority="390"/>
  </conditionalFormatting>
  <conditionalFormatting sqref="C270">
    <cfRule type="duplicateValues" dxfId="380" priority="389"/>
    <cfRule type="duplicateValues" dxfId="379" priority="388"/>
    <cfRule type="duplicateValues" dxfId="378" priority="387"/>
  </conditionalFormatting>
  <conditionalFormatting sqref="C271">
    <cfRule type="duplicateValues" dxfId="377" priority="384"/>
    <cfRule type="duplicateValues" dxfId="376" priority="385"/>
    <cfRule type="duplicateValues" dxfId="375" priority="386"/>
  </conditionalFormatting>
  <conditionalFormatting sqref="C272">
    <cfRule type="duplicateValues" dxfId="374" priority="407"/>
    <cfRule type="duplicateValues" dxfId="373" priority="406"/>
    <cfRule type="duplicateValues" dxfId="372" priority="405"/>
  </conditionalFormatting>
  <conditionalFormatting sqref="C273 C275:C280">
    <cfRule type="duplicateValues" dxfId="371" priority="419"/>
    <cfRule type="duplicateValues" dxfId="370" priority="418"/>
    <cfRule type="duplicateValues" dxfId="369" priority="417"/>
  </conditionalFormatting>
  <conditionalFormatting sqref="C274">
    <cfRule type="duplicateValues" dxfId="368" priority="33"/>
    <cfRule type="duplicateValues" dxfId="367" priority="32"/>
    <cfRule type="duplicateValues" dxfId="366" priority="31"/>
  </conditionalFormatting>
  <conditionalFormatting sqref="W28">
    <cfRule type="duplicateValues" dxfId="365" priority="743"/>
    <cfRule type="duplicateValues" dxfId="364" priority="744"/>
    <cfRule type="duplicateValues" dxfId="363" priority="745"/>
  </conditionalFormatting>
  <conditionalFormatting sqref="W29">
    <cfRule type="duplicateValues" dxfId="362" priority="738"/>
    <cfRule type="duplicateValues" dxfId="361" priority="737"/>
    <cfRule type="duplicateValues" dxfId="360" priority="739"/>
  </conditionalFormatting>
  <conditionalFormatting sqref="W30">
    <cfRule type="duplicateValues" dxfId="359" priority="819"/>
    <cfRule type="duplicateValues" dxfId="358" priority="820"/>
    <cfRule type="duplicateValues" dxfId="357" priority="818"/>
  </conditionalFormatting>
  <conditionalFormatting sqref="W31">
    <cfRule type="duplicateValues" dxfId="356" priority="736"/>
    <cfRule type="duplicateValues" dxfId="355" priority="734"/>
    <cfRule type="duplicateValues" dxfId="354" priority="735"/>
  </conditionalFormatting>
  <conditionalFormatting sqref="W32">
    <cfRule type="duplicateValues" dxfId="353" priority="815"/>
    <cfRule type="duplicateValues" dxfId="352" priority="817"/>
    <cfRule type="duplicateValues" dxfId="351" priority="816"/>
  </conditionalFormatting>
  <conditionalFormatting sqref="W33">
    <cfRule type="duplicateValues" dxfId="350" priority="732"/>
    <cfRule type="duplicateValues" dxfId="349" priority="733"/>
    <cfRule type="duplicateValues" dxfId="348" priority="731"/>
  </conditionalFormatting>
  <conditionalFormatting sqref="W34">
    <cfRule type="duplicateValues" dxfId="347" priority="814"/>
    <cfRule type="duplicateValues" dxfId="346" priority="813"/>
    <cfRule type="duplicateValues" dxfId="345" priority="812"/>
  </conditionalFormatting>
  <conditionalFormatting sqref="W35">
    <cfRule type="duplicateValues" dxfId="344" priority="730"/>
    <cfRule type="duplicateValues" dxfId="343" priority="729"/>
    <cfRule type="duplicateValues" dxfId="342" priority="728"/>
  </conditionalFormatting>
  <conditionalFormatting sqref="W36 C36 C2:C27 W2:W27">
    <cfRule type="duplicateValues" dxfId="341" priority="3521"/>
  </conditionalFormatting>
  <conditionalFormatting sqref="W36 C36 C6:C27 W6:W27">
    <cfRule type="duplicateValues" dxfId="340" priority="3515"/>
  </conditionalFormatting>
  <conditionalFormatting sqref="W36 C36">
    <cfRule type="duplicateValues" dxfId="339" priority="3519"/>
  </conditionalFormatting>
  <conditionalFormatting sqref="W37">
    <cfRule type="duplicateValues" dxfId="338" priority="726"/>
    <cfRule type="duplicateValues" dxfId="337" priority="727"/>
    <cfRule type="duplicateValues" dxfId="336" priority="725"/>
  </conditionalFormatting>
  <conditionalFormatting sqref="W38">
    <cfRule type="duplicateValues" dxfId="335" priority="722"/>
    <cfRule type="duplicateValues" dxfId="334" priority="723"/>
    <cfRule type="duplicateValues" dxfId="333" priority="724"/>
  </conditionalFormatting>
  <conditionalFormatting sqref="W39">
    <cfRule type="duplicateValues" dxfId="332" priority="808"/>
    <cfRule type="duplicateValues" dxfId="331" priority="807"/>
    <cfRule type="duplicateValues" dxfId="330" priority="806"/>
  </conditionalFormatting>
  <conditionalFormatting sqref="W40:W44">
    <cfRule type="duplicateValues" dxfId="329" priority="3454"/>
    <cfRule type="duplicateValues" dxfId="328" priority="3452"/>
    <cfRule type="duplicateValues" dxfId="327" priority="3453"/>
  </conditionalFormatting>
  <conditionalFormatting sqref="W75">
    <cfRule type="duplicateValues" dxfId="326" priority="605"/>
    <cfRule type="duplicateValues" dxfId="325" priority="604"/>
    <cfRule type="duplicateValues" dxfId="324" priority="603"/>
  </conditionalFormatting>
  <conditionalFormatting sqref="W76">
    <cfRule type="duplicateValues" dxfId="323" priority="602"/>
    <cfRule type="duplicateValues" dxfId="322" priority="601"/>
    <cfRule type="duplicateValues" dxfId="321" priority="600"/>
  </conditionalFormatting>
  <conditionalFormatting sqref="W77">
    <cfRule type="duplicateValues" dxfId="320" priority="615"/>
    <cfRule type="duplicateValues" dxfId="319" priority="617"/>
    <cfRule type="duplicateValues" dxfId="318" priority="616"/>
  </conditionalFormatting>
  <conditionalFormatting sqref="W78">
    <cfRule type="duplicateValues" dxfId="317" priority="599"/>
    <cfRule type="duplicateValues" dxfId="316" priority="598"/>
    <cfRule type="duplicateValues" dxfId="315" priority="597"/>
  </conditionalFormatting>
  <conditionalFormatting sqref="W79">
    <cfRule type="duplicateValues" dxfId="314" priority="612"/>
    <cfRule type="duplicateValues" dxfId="313" priority="613"/>
    <cfRule type="duplicateValues" dxfId="312" priority="614"/>
  </conditionalFormatting>
  <conditionalFormatting sqref="W80">
    <cfRule type="duplicateValues" dxfId="311" priority="595"/>
    <cfRule type="duplicateValues" dxfId="310" priority="596"/>
    <cfRule type="duplicateValues" dxfId="309" priority="594"/>
  </conditionalFormatting>
  <conditionalFormatting sqref="W81">
    <cfRule type="duplicateValues" dxfId="308" priority="609"/>
    <cfRule type="duplicateValues" dxfId="307" priority="610"/>
    <cfRule type="duplicateValues" dxfId="306" priority="611"/>
  </conditionalFormatting>
  <conditionalFormatting sqref="W82">
    <cfRule type="duplicateValues" dxfId="305" priority="591"/>
    <cfRule type="duplicateValues" dxfId="304" priority="592"/>
    <cfRule type="duplicateValues" dxfId="303" priority="593"/>
  </conditionalFormatting>
  <conditionalFormatting sqref="W83 C83 C49:C74 W49:W74">
    <cfRule type="duplicateValues" dxfId="302" priority="3531"/>
  </conditionalFormatting>
  <conditionalFormatting sqref="W83 C83 C53:C74 W53:W74">
    <cfRule type="duplicateValues" dxfId="301" priority="3525"/>
  </conditionalFormatting>
  <conditionalFormatting sqref="W83 C83">
    <cfRule type="duplicateValues" dxfId="300" priority="3529"/>
  </conditionalFormatting>
  <conditionalFormatting sqref="W84">
    <cfRule type="duplicateValues" dxfId="299" priority="588"/>
    <cfRule type="duplicateValues" dxfId="298" priority="590"/>
    <cfRule type="duplicateValues" dxfId="297" priority="589"/>
  </conditionalFormatting>
  <conditionalFormatting sqref="W85">
    <cfRule type="duplicateValues" dxfId="296" priority="585"/>
    <cfRule type="duplicateValues" dxfId="295" priority="586"/>
    <cfRule type="duplicateValues" dxfId="294" priority="587"/>
  </conditionalFormatting>
  <conditionalFormatting sqref="W86">
    <cfRule type="duplicateValues" dxfId="293" priority="606"/>
    <cfRule type="duplicateValues" dxfId="292" priority="608"/>
    <cfRule type="duplicateValues" dxfId="291" priority="607"/>
  </conditionalFormatting>
  <conditionalFormatting sqref="W87:W91">
    <cfRule type="duplicateValues" dxfId="290" priority="658"/>
    <cfRule type="duplicateValues" dxfId="289" priority="659"/>
    <cfRule type="duplicateValues" dxfId="288" priority="657"/>
  </conditionalFormatting>
  <conditionalFormatting sqref="W126">
    <cfRule type="duplicateValues" dxfId="287" priority="526"/>
    <cfRule type="duplicateValues" dxfId="286" priority="525"/>
    <cfRule type="duplicateValues" dxfId="285" priority="527"/>
  </conditionalFormatting>
  <conditionalFormatting sqref="W127">
    <cfRule type="duplicateValues" dxfId="284" priority="524"/>
    <cfRule type="duplicateValues" dxfId="283" priority="523"/>
    <cfRule type="duplicateValues" dxfId="282" priority="522"/>
  </conditionalFormatting>
  <conditionalFormatting sqref="W128">
    <cfRule type="duplicateValues" dxfId="281" priority="537"/>
    <cfRule type="duplicateValues" dxfId="280" priority="538"/>
    <cfRule type="duplicateValues" dxfId="279" priority="539"/>
  </conditionalFormatting>
  <conditionalFormatting sqref="W129">
    <cfRule type="duplicateValues" dxfId="278" priority="519"/>
    <cfRule type="duplicateValues" dxfId="277" priority="521"/>
    <cfRule type="duplicateValues" dxfId="276" priority="520"/>
  </conditionalFormatting>
  <conditionalFormatting sqref="W130">
    <cfRule type="duplicateValues" dxfId="275" priority="534"/>
    <cfRule type="duplicateValues" dxfId="274" priority="535"/>
    <cfRule type="duplicateValues" dxfId="273" priority="536"/>
  </conditionalFormatting>
  <conditionalFormatting sqref="W131">
    <cfRule type="duplicateValues" dxfId="272" priority="518"/>
    <cfRule type="duplicateValues" dxfId="271" priority="516"/>
    <cfRule type="duplicateValues" dxfId="270" priority="517"/>
  </conditionalFormatting>
  <conditionalFormatting sqref="W132">
    <cfRule type="duplicateValues" dxfId="269" priority="531"/>
    <cfRule type="duplicateValues" dxfId="268" priority="532"/>
    <cfRule type="duplicateValues" dxfId="267" priority="533"/>
  </conditionalFormatting>
  <conditionalFormatting sqref="W133">
    <cfRule type="duplicateValues" dxfId="266" priority="513"/>
    <cfRule type="duplicateValues" dxfId="265" priority="514"/>
    <cfRule type="duplicateValues" dxfId="264" priority="515"/>
  </conditionalFormatting>
  <conditionalFormatting sqref="W134 C134 C100:C125 W100:W125">
    <cfRule type="duplicateValues" dxfId="263" priority="3543"/>
  </conditionalFormatting>
  <conditionalFormatting sqref="W134 C134 C104:C125 W104:W125">
    <cfRule type="duplicateValues" dxfId="262" priority="3537"/>
  </conditionalFormatting>
  <conditionalFormatting sqref="W134 C134">
    <cfRule type="duplicateValues" dxfId="261" priority="3541"/>
  </conditionalFormatting>
  <conditionalFormatting sqref="W135">
    <cfRule type="duplicateValues" dxfId="260" priority="510"/>
    <cfRule type="duplicateValues" dxfId="259" priority="512"/>
    <cfRule type="duplicateValues" dxfId="258" priority="511"/>
  </conditionalFormatting>
  <conditionalFormatting sqref="W136">
    <cfRule type="duplicateValues" dxfId="257" priority="508"/>
    <cfRule type="duplicateValues" dxfId="256" priority="509"/>
    <cfRule type="duplicateValues" dxfId="255" priority="507"/>
  </conditionalFormatting>
  <conditionalFormatting sqref="W137">
    <cfRule type="duplicateValues" dxfId="254" priority="528"/>
    <cfRule type="duplicateValues" dxfId="253" priority="529"/>
    <cfRule type="duplicateValues" dxfId="252" priority="530"/>
  </conditionalFormatting>
  <conditionalFormatting sqref="W138:W142">
    <cfRule type="duplicateValues" dxfId="251" priority="581"/>
    <cfRule type="duplicateValues" dxfId="250" priority="580"/>
    <cfRule type="duplicateValues" dxfId="249" priority="579"/>
  </conditionalFormatting>
  <conditionalFormatting sqref="W143 C143">
    <cfRule type="duplicateValues" dxfId="248" priority="3535"/>
  </conditionalFormatting>
  <conditionalFormatting sqref="W177">
    <cfRule type="duplicateValues" dxfId="247" priority="447"/>
    <cfRule type="duplicateValues" dxfId="246" priority="448"/>
    <cfRule type="duplicateValues" dxfId="245" priority="449"/>
  </conditionalFormatting>
  <conditionalFormatting sqref="W178">
    <cfRule type="duplicateValues" dxfId="244" priority="444"/>
    <cfRule type="duplicateValues" dxfId="243" priority="445"/>
    <cfRule type="duplicateValues" dxfId="242" priority="446"/>
  </conditionalFormatting>
  <conditionalFormatting sqref="W179">
    <cfRule type="duplicateValues" dxfId="241" priority="459"/>
    <cfRule type="duplicateValues" dxfId="240" priority="460"/>
    <cfRule type="duplicateValues" dxfId="239" priority="461"/>
  </conditionalFormatting>
  <conditionalFormatting sqref="W180">
    <cfRule type="duplicateValues" dxfId="238" priority="441"/>
    <cfRule type="duplicateValues" dxfId="237" priority="442"/>
    <cfRule type="duplicateValues" dxfId="236" priority="443"/>
  </conditionalFormatting>
  <conditionalFormatting sqref="W181">
    <cfRule type="duplicateValues" dxfId="235" priority="457"/>
    <cfRule type="duplicateValues" dxfId="234" priority="458"/>
    <cfRule type="duplicateValues" dxfId="233" priority="456"/>
  </conditionalFormatting>
  <conditionalFormatting sqref="W182">
    <cfRule type="duplicateValues" dxfId="232" priority="438"/>
    <cfRule type="duplicateValues" dxfId="231" priority="439"/>
    <cfRule type="duplicateValues" dxfId="230" priority="440"/>
  </conditionalFormatting>
  <conditionalFormatting sqref="W183">
    <cfRule type="duplicateValues" dxfId="229" priority="453"/>
    <cfRule type="duplicateValues" dxfId="228" priority="454"/>
    <cfRule type="duplicateValues" dxfId="227" priority="455"/>
  </conditionalFormatting>
  <conditionalFormatting sqref="W184">
    <cfRule type="duplicateValues" dxfId="226" priority="435"/>
    <cfRule type="duplicateValues" dxfId="225" priority="437"/>
    <cfRule type="duplicateValues" dxfId="224" priority="436"/>
  </conditionalFormatting>
  <conditionalFormatting sqref="W185 C185 C151:C176 W151:W176">
    <cfRule type="duplicateValues" dxfId="223" priority="3555"/>
  </conditionalFormatting>
  <conditionalFormatting sqref="W185 C185 C155:C176 W155:W176">
    <cfRule type="duplicateValues" dxfId="222" priority="3549"/>
  </conditionalFormatting>
  <conditionalFormatting sqref="W185 C185">
    <cfRule type="duplicateValues" dxfId="221" priority="3553"/>
  </conditionalFormatting>
  <conditionalFormatting sqref="W186">
    <cfRule type="duplicateValues" dxfId="220" priority="434"/>
    <cfRule type="duplicateValues" dxfId="219" priority="433"/>
    <cfRule type="duplicateValues" dxfId="218" priority="432"/>
  </conditionalFormatting>
  <conditionalFormatting sqref="W187">
    <cfRule type="duplicateValues" dxfId="217" priority="429"/>
    <cfRule type="duplicateValues" dxfId="216" priority="431"/>
    <cfRule type="duplicateValues" dxfId="215" priority="430"/>
  </conditionalFormatting>
  <conditionalFormatting sqref="W188">
    <cfRule type="duplicateValues" dxfId="214" priority="450"/>
    <cfRule type="duplicateValues" dxfId="213" priority="451"/>
    <cfRule type="duplicateValues" dxfId="212" priority="452"/>
  </conditionalFormatting>
  <conditionalFormatting sqref="W189:W193">
    <cfRule type="duplicateValues" dxfId="211" priority="503"/>
    <cfRule type="duplicateValues" dxfId="210" priority="502"/>
    <cfRule type="duplicateValues" dxfId="209" priority="501"/>
  </conditionalFormatting>
  <conditionalFormatting sqref="W194 C194">
    <cfRule type="duplicateValues" dxfId="208" priority="3547"/>
  </conditionalFormatting>
  <conditionalFormatting sqref="W208">
    <cfRule type="duplicateValues" dxfId="207" priority="2"/>
    <cfRule type="duplicateValues" dxfId="206" priority="3"/>
    <cfRule type="duplicateValues" dxfId="205" priority="1"/>
  </conditionalFormatting>
  <conditionalFormatting sqref="W209">
    <cfRule type="duplicateValues" dxfId="204" priority="4"/>
    <cfRule type="duplicateValues" dxfId="203" priority="6"/>
    <cfRule type="duplicateValues" dxfId="202" priority="5"/>
  </conditionalFormatting>
  <conditionalFormatting sqref="W210">
    <cfRule type="duplicateValues" dxfId="201" priority="8"/>
    <cfRule type="duplicateValues" dxfId="200" priority="9"/>
    <cfRule type="duplicateValues" dxfId="199" priority="7"/>
  </conditionalFormatting>
  <conditionalFormatting sqref="W211:W212 C269 W269 W201:W207 C217:C221 W232:W249 W251:W256 C228:C256 C201:C203 C205:C210">
    <cfRule type="duplicateValues" dxfId="198" priority="422"/>
  </conditionalFormatting>
  <conditionalFormatting sqref="W211:W212 C269 W269 W205:W207 C217:C221 W232:W249 W251:W256 C228:C256 C205:C210">
    <cfRule type="duplicateValues" dxfId="197" priority="420"/>
  </conditionalFormatting>
  <conditionalFormatting sqref="W213:W217">
    <cfRule type="duplicateValues" dxfId="196" priority="38"/>
    <cfRule type="duplicateValues" dxfId="195" priority="37"/>
  </conditionalFormatting>
  <conditionalFormatting sqref="W218">
    <cfRule type="duplicateValues" dxfId="194" priority="12"/>
    <cfRule type="duplicateValues" dxfId="193" priority="10"/>
    <cfRule type="duplicateValues" dxfId="192" priority="11"/>
  </conditionalFormatting>
  <conditionalFormatting sqref="W219:W229">
    <cfRule type="duplicateValues" dxfId="191" priority="35"/>
    <cfRule type="duplicateValues" dxfId="190" priority="36"/>
  </conditionalFormatting>
  <conditionalFormatting sqref="W230">
    <cfRule type="duplicateValues" dxfId="189" priority="18"/>
    <cfRule type="duplicateValues" dxfId="188" priority="17"/>
    <cfRule type="duplicateValues" dxfId="187" priority="16"/>
  </conditionalFormatting>
  <conditionalFormatting sqref="W231">
    <cfRule type="duplicateValues" dxfId="186" priority="15"/>
    <cfRule type="duplicateValues" dxfId="185" priority="13"/>
    <cfRule type="duplicateValues" dxfId="184" priority="14"/>
  </conditionalFormatting>
  <conditionalFormatting sqref="W250">
    <cfRule type="duplicateValues" dxfId="183" priority="19"/>
    <cfRule type="duplicateValues" dxfId="182" priority="20"/>
    <cfRule type="duplicateValues" dxfId="181" priority="21"/>
  </conditionalFormatting>
  <conditionalFormatting sqref="W257">
    <cfRule type="duplicateValues" dxfId="180" priority="370"/>
    <cfRule type="duplicateValues" dxfId="179" priority="371"/>
    <cfRule type="duplicateValues" dxfId="178" priority="369"/>
  </conditionalFormatting>
  <conditionalFormatting sqref="W258 W262">
    <cfRule type="duplicateValues" dxfId="177" priority="368"/>
    <cfRule type="duplicateValues" dxfId="176" priority="366"/>
    <cfRule type="duplicateValues" dxfId="175" priority="367"/>
  </conditionalFormatting>
  <conditionalFormatting sqref="W259">
    <cfRule type="duplicateValues" dxfId="174" priority="22"/>
    <cfRule type="duplicateValues" dxfId="173" priority="24"/>
    <cfRule type="duplicateValues" dxfId="172" priority="23"/>
  </conditionalFormatting>
  <conditionalFormatting sqref="W260">
    <cfRule type="duplicateValues" dxfId="171" priority="27"/>
    <cfRule type="duplicateValues" dxfId="170" priority="25"/>
    <cfRule type="duplicateValues" dxfId="169" priority="26"/>
  </conditionalFormatting>
  <conditionalFormatting sqref="W261">
    <cfRule type="duplicateValues" dxfId="168" priority="29"/>
    <cfRule type="duplicateValues" dxfId="167" priority="28"/>
    <cfRule type="duplicateValues" dxfId="166" priority="30"/>
  </conditionalFormatting>
  <conditionalFormatting sqref="W263">
    <cfRule type="duplicateValues" dxfId="165" priority="381"/>
    <cfRule type="duplicateValues" dxfId="164" priority="382"/>
    <cfRule type="duplicateValues" dxfId="163" priority="383"/>
  </conditionalFormatting>
  <conditionalFormatting sqref="W264">
    <cfRule type="duplicateValues" dxfId="162" priority="363"/>
    <cfRule type="duplicateValues" dxfId="161" priority="365"/>
    <cfRule type="duplicateValues" dxfId="160" priority="364"/>
  </conditionalFormatting>
  <conditionalFormatting sqref="W265">
    <cfRule type="duplicateValues" dxfId="159" priority="378"/>
    <cfRule type="duplicateValues" dxfId="158" priority="379"/>
    <cfRule type="duplicateValues" dxfId="157" priority="380"/>
  </conditionalFormatting>
  <conditionalFormatting sqref="W266">
    <cfRule type="duplicateValues" dxfId="156" priority="360"/>
    <cfRule type="duplicateValues" dxfId="155" priority="361"/>
    <cfRule type="duplicateValues" dxfId="154" priority="362"/>
  </conditionalFormatting>
  <conditionalFormatting sqref="W267">
    <cfRule type="duplicateValues" dxfId="153" priority="375"/>
    <cfRule type="duplicateValues" dxfId="152" priority="376"/>
    <cfRule type="duplicateValues" dxfId="151" priority="377"/>
  </conditionalFormatting>
  <conditionalFormatting sqref="W268">
    <cfRule type="duplicateValues" dxfId="150" priority="357"/>
    <cfRule type="duplicateValues" dxfId="149" priority="359"/>
    <cfRule type="duplicateValues" dxfId="148" priority="358"/>
  </conditionalFormatting>
  <conditionalFormatting sqref="W269 C269">
    <cfRule type="duplicateValues" dxfId="147" priority="3576"/>
  </conditionalFormatting>
  <conditionalFormatting sqref="W270">
    <cfRule type="duplicateValues" dxfId="146" priority="354"/>
    <cfRule type="duplicateValues" dxfId="145" priority="355"/>
    <cfRule type="duplicateValues" dxfId="144" priority="356"/>
  </conditionalFormatting>
  <conditionalFormatting sqref="W271">
    <cfRule type="duplicateValues" dxfId="143" priority="352"/>
    <cfRule type="duplicateValues" dxfId="142" priority="353"/>
    <cfRule type="duplicateValues" dxfId="141" priority="351"/>
  </conditionalFormatting>
  <conditionalFormatting sqref="W272">
    <cfRule type="duplicateValues" dxfId="140" priority="373"/>
    <cfRule type="duplicateValues" dxfId="139" priority="374"/>
    <cfRule type="duplicateValues" dxfId="138" priority="372"/>
  </conditionalFormatting>
  <conditionalFormatting sqref="W273:W280">
    <cfRule type="duplicateValues" dxfId="137" priority="423"/>
    <cfRule type="duplicateValues" dxfId="136" priority="424"/>
    <cfRule type="duplicateValues" dxfId="135" priority="425"/>
  </conditionalFormatting>
  <conditionalFormatting sqref="W281 C281">
    <cfRule type="duplicateValues" dxfId="134" priority="3559"/>
  </conditionalFormatting>
  <conditionalFormatting sqref="W282:W1048576 C282:C1048576 C45:C48 W45:W48 C1 W1 C92:C99 W92:W99 C144:C150 W144:W150 C195:C200 W195:W200">
    <cfRule type="duplicateValues" dxfId="133" priority="3590"/>
  </conditionalFormatting>
  <pageMargins left="0.7" right="0.7" top="0.25" bottom="0.75" header="0.3" footer="0.3"/>
  <pageSetup scale="43" orientation="landscape"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B2:AR104"/>
  <sheetViews>
    <sheetView topLeftCell="A76" zoomScale="70" zoomScaleNormal="70" workbookViewId="0">
      <selection activeCell="A85" sqref="A85"/>
    </sheetView>
  </sheetViews>
  <sheetFormatPr defaultRowHeight="14.4"/>
  <cols>
    <col min="1" max="1" width="3.44140625" customWidth="1"/>
    <col min="2" max="2" width="14.6640625" customWidth="1"/>
    <col min="3" max="3" width="72.33203125" customWidth="1"/>
    <col min="4" max="4" width="13.5546875" customWidth="1"/>
    <col min="5" max="5" width="11.6640625" customWidth="1"/>
    <col min="6" max="6" width="12.6640625" customWidth="1"/>
    <col min="7" max="7" width="5.44140625" customWidth="1"/>
    <col min="8" max="8" width="14" customWidth="1"/>
    <col min="9" max="9" width="79.5546875" customWidth="1"/>
    <col min="10" max="10" width="16.6640625" customWidth="1"/>
    <col min="11" max="11" width="16" customWidth="1"/>
    <col min="12" max="12" width="18.33203125" customWidth="1"/>
    <col min="13" max="13" width="8" customWidth="1"/>
    <col min="14" max="14" width="12.33203125" customWidth="1"/>
    <col min="15" max="15" width="81.33203125" customWidth="1"/>
    <col min="16" max="16" width="16.109375" customWidth="1"/>
    <col min="17" max="17" width="15" customWidth="1"/>
    <col min="18" max="18" width="15.5546875" customWidth="1"/>
    <col min="20" max="20" width="11.44140625" customWidth="1"/>
    <col min="21" max="21" width="97" customWidth="1"/>
    <col min="22" max="22" width="15.44140625" customWidth="1"/>
    <col min="23" max="23" width="14.33203125" customWidth="1"/>
    <col min="24" max="24" width="17.44140625" customWidth="1"/>
    <col min="25" max="25" width="14.5546875" customWidth="1"/>
    <col min="26" max="26" width="15.44140625" customWidth="1"/>
    <col min="27" max="27" width="79.109375" customWidth="1"/>
    <col min="28" max="28" width="12.33203125" customWidth="1"/>
    <col min="29" max="29" width="13.33203125" customWidth="1"/>
    <col min="30" max="30" width="13.33203125" bestFit="1" customWidth="1"/>
    <col min="31" max="31" width="13.109375" bestFit="1" customWidth="1"/>
    <col min="33" max="33" width="77" customWidth="1"/>
    <col min="38" max="38" width="11.5546875" bestFit="1" customWidth="1"/>
    <col min="39" max="39" width="74.88671875" customWidth="1"/>
    <col min="40" max="40" width="10.33203125" customWidth="1"/>
    <col min="41" max="41" width="19.109375" customWidth="1"/>
    <col min="42" max="42" width="14.33203125" customWidth="1"/>
    <col min="43" max="43" width="13.88671875" customWidth="1"/>
    <col min="44" max="44" width="13.44140625" customWidth="1"/>
  </cols>
  <sheetData>
    <row r="2" spans="2:42" ht="23.25" customHeight="1"/>
    <row r="3" spans="2:42" ht="23.25" customHeight="1">
      <c r="B3" s="583" t="s">
        <v>0</v>
      </c>
      <c r="C3" s="583"/>
      <c r="D3" s="583"/>
      <c r="E3" s="583"/>
      <c r="F3" s="583"/>
      <c r="H3" s="574" t="s">
        <v>0</v>
      </c>
      <c r="I3" s="574"/>
      <c r="J3" s="574"/>
      <c r="K3" s="574"/>
      <c r="L3" s="574"/>
      <c r="N3" s="574" t="s">
        <v>0</v>
      </c>
      <c r="O3" s="574"/>
      <c r="P3" s="574"/>
      <c r="Q3" s="574"/>
      <c r="R3" s="574"/>
      <c r="T3" s="574" t="s">
        <v>0</v>
      </c>
      <c r="U3" s="574"/>
      <c r="V3" s="574"/>
      <c r="W3" s="574"/>
      <c r="X3" s="574"/>
      <c r="Z3" s="574" t="s">
        <v>0</v>
      </c>
      <c r="AA3" s="574"/>
      <c r="AB3" s="574"/>
      <c r="AC3" s="574"/>
      <c r="AD3" s="574"/>
      <c r="AF3" s="574" t="s">
        <v>0</v>
      </c>
      <c r="AG3" s="574"/>
      <c r="AH3" s="574"/>
      <c r="AI3" s="574"/>
      <c r="AJ3" s="574"/>
      <c r="AL3" s="574" t="s">
        <v>0</v>
      </c>
      <c r="AM3" s="574"/>
      <c r="AN3" s="574"/>
      <c r="AO3" s="574"/>
      <c r="AP3" s="574"/>
    </row>
    <row r="4" spans="2:42" ht="19.5" customHeight="1">
      <c r="B4" s="584" t="s">
        <v>1</v>
      </c>
      <c r="C4" s="584"/>
      <c r="D4" s="584"/>
      <c r="E4" s="584"/>
      <c r="F4" s="584"/>
      <c r="H4" s="575" t="s">
        <v>1</v>
      </c>
      <c r="I4" s="575"/>
      <c r="J4" s="575"/>
      <c r="K4" s="575"/>
      <c r="L4" s="575"/>
      <c r="N4" s="575" t="s">
        <v>1</v>
      </c>
      <c r="O4" s="575"/>
      <c r="P4" s="575"/>
      <c r="Q4" s="575"/>
      <c r="R4" s="575"/>
      <c r="T4" s="575" t="s">
        <v>1</v>
      </c>
      <c r="U4" s="575"/>
      <c r="V4" s="575"/>
      <c r="W4" s="575"/>
      <c r="X4" s="575"/>
      <c r="Z4" s="575" t="s">
        <v>1</v>
      </c>
      <c r="AA4" s="575"/>
      <c r="AB4" s="575"/>
      <c r="AC4" s="575"/>
      <c r="AD4" s="575"/>
      <c r="AF4" s="575" t="s">
        <v>1</v>
      </c>
      <c r="AG4" s="575"/>
      <c r="AH4" s="575"/>
      <c r="AI4" s="575"/>
      <c r="AJ4" s="575"/>
      <c r="AL4" s="575" t="s">
        <v>1</v>
      </c>
      <c r="AM4" s="575"/>
      <c r="AN4" s="575"/>
      <c r="AO4" s="575"/>
      <c r="AP4" s="575"/>
    </row>
    <row r="5" spans="2:42">
      <c r="B5" s="585" t="s">
        <v>2</v>
      </c>
      <c r="C5" s="585"/>
      <c r="D5" s="585"/>
      <c r="E5" s="585"/>
      <c r="F5" s="585"/>
      <c r="H5" s="576" t="s">
        <v>2</v>
      </c>
      <c r="I5" s="576"/>
      <c r="J5" s="576"/>
      <c r="K5" s="576"/>
      <c r="L5" s="576"/>
      <c r="N5" s="576" t="s">
        <v>2</v>
      </c>
      <c r="O5" s="576"/>
      <c r="P5" s="576"/>
      <c r="Q5" s="576"/>
      <c r="R5" s="576"/>
      <c r="T5" s="576" t="s">
        <v>2</v>
      </c>
      <c r="U5" s="576"/>
      <c r="V5" s="576"/>
      <c r="W5" s="576"/>
      <c r="X5" s="576"/>
      <c r="Z5" s="576" t="s">
        <v>2</v>
      </c>
      <c r="AA5" s="576"/>
      <c r="AB5" s="576"/>
      <c r="AC5" s="576"/>
      <c r="AD5" s="576"/>
      <c r="AF5" s="576" t="s">
        <v>2</v>
      </c>
      <c r="AG5" s="576"/>
      <c r="AH5" s="576"/>
      <c r="AI5" s="576"/>
      <c r="AJ5" s="576"/>
      <c r="AL5" s="576" t="s">
        <v>2</v>
      </c>
      <c r="AM5" s="576"/>
      <c r="AN5" s="576"/>
      <c r="AO5" s="576"/>
      <c r="AP5" s="576"/>
    </row>
    <row r="6" spans="2:42">
      <c r="B6" s="585"/>
      <c r="C6" s="585"/>
      <c r="D6" s="585"/>
      <c r="E6" s="585"/>
      <c r="F6" s="585"/>
      <c r="H6" s="576"/>
      <c r="I6" s="576"/>
      <c r="J6" s="576"/>
      <c r="K6" s="576"/>
      <c r="L6" s="576"/>
      <c r="N6" s="576"/>
      <c r="O6" s="576"/>
      <c r="P6" s="576"/>
      <c r="Q6" s="576"/>
      <c r="R6" s="576"/>
      <c r="T6" s="576"/>
      <c r="U6" s="576"/>
      <c r="V6" s="576"/>
      <c r="W6" s="576"/>
      <c r="X6" s="576"/>
      <c r="Z6" s="576"/>
      <c r="AA6" s="576"/>
      <c r="AB6" s="576"/>
      <c r="AC6" s="576"/>
      <c r="AD6" s="576"/>
      <c r="AF6" s="576"/>
      <c r="AG6" s="576"/>
      <c r="AH6" s="576"/>
      <c r="AI6" s="576"/>
      <c r="AJ6" s="576"/>
      <c r="AL6" s="576"/>
      <c r="AM6" s="576"/>
      <c r="AN6" s="576"/>
      <c r="AO6" s="576"/>
      <c r="AP6" s="576"/>
    </row>
    <row r="7" spans="2:42" ht="15" thickBot="1">
      <c r="B7" s="586"/>
      <c r="C7" s="586"/>
      <c r="D7" s="586"/>
      <c r="E7" s="586"/>
      <c r="F7" s="586"/>
      <c r="H7" s="577"/>
      <c r="I7" s="577"/>
      <c r="J7" s="577"/>
      <c r="K7" s="577"/>
      <c r="L7" s="577"/>
      <c r="N7" s="577"/>
      <c r="O7" s="577"/>
      <c r="P7" s="577"/>
      <c r="Q7" s="577"/>
      <c r="R7" s="577"/>
      <c r="T7" s="577"/>
      <c r="U7" s="577"/>
      <c r="V7" s="577"/>
      <c r="W7" s="577"/>
      <c r="X7" s="577"/>
      <c r="Z7" s="577"/>
      <c r="AA7" s="577"/>
      <c r="AB7" s="577"/>
      <c r="AC7" s="577"/>
      <c r="AD7" s="577"/>
      <c r="AF7" s="577"/>
      <c r="AG7" s="577"/>
      <c r="AH7" s="577"/>
      <c r="AI7" s="577"/>
      <c r="AJ7" s="577"/>
      <c r="AL7" s="577"/>
      <c r="AM7" s="577"/>
      <c r="AN7" s="577"/>
      <c r="AO7" s="577"/>
      <c r="AP7" s="577"/>
    </row>
    <row r="8" spans="2:42">
      <c r="B8" s="585"/>
      <c r="C8" s="585"/>
      <c r="D8" s="585"/>
      <c r="E8" s="585"/>
      <c r="F8" s="585"/>
      <c r="H8" s="576"/>
      <c r="I8" s="576"/>
      <c r="J8" s="576"/>
      <c r="K8" s="576"/>
      <c r="L8" s="576"/>
      <c r="N8" s="576"/>
      <c r="O8" s="576"/>
      <c r="P8" s="576"/>
      <c r="Q8" s="576"/>
      <c r="R8" s="576"/>
      <c r="T8" s="576"/>
      <c r="U8" s="576"/>
      <c r="V8" s="576"/>
      <c r="W8" s="576"/>
      <c r="X8" s="576"/>
      <c r="Z8" s="576"/>
      <c r="AA8" s="576"/>
      <c r="AB8" s="576"/>
      <c r="AC8" s="576"/>
      <c r="AD8" s="576"/>
      <c r="AF8" s="576"/>
      <c r="AG8" s="576"/>
      <c r="AH8" s="576"/>
      <c r="AI8" s="576"/>
      <c r="AJ8" s="576"/>
      <c r="AL8" s="576"/>
      <c r="AM8" s="576"/>
      <c r="AN8" s="576"/>
      <c r="AO8" s="576"/>
      <c r="AP8" s="576"/>
    </row>
    <row r="9" spans="2:42">
      <c r="B9" s="585" t="s">
        <v>273</v>
      </c>
      <c r="C9" s="585"/>
      <c r="D9" s="585"/>
      <c r="E9" s="585"/>
      <c r="F9" s="585"/>
      <c r="H9" s="576" t="s">
        <v>3</v>
      </c>
      <c r="I9" s="576"/>
      <c r="J9" s="576"/>
      <c r="K9" s="576"/>
      <c r="L9" s="576"/>
      <c r="N9" s="576" t="s">
        <v>257</v>
      </c>
      <c r="O9" s="576"/>
      <c r="P9" s="576"/>
      <c r="Q9" s="576"/>
      <c r="R9" s="576"/>
      <c r="T9" s="576" t="s">
        <v>302</v>
      </c>
      <c r="U9" s="576"/>
      <c r="V9" s="576"/>
      <c r="W9" s="576"/>
      <c r="X9" s="576"/>
      <c r="Z9" s="576" t="s">
        <v>301</v>
      </c>
      <c r="AA9" s="576"/>
      <c r="AB9" s="576"/>
      <c r="AC9" s="576"/>
      <c r="AD9" s="576"/>
      <c r="AF9" s="576" t="s">
        <v>322</v>
      </c>
      <c r="AG9" s="576"/>
      <c r="AH9" s="576"/>
      <c r="AI9" s="576"/>
      <c r="AJ9" s="576"/>
      <c r="AL9" s="576" t="s">
        <v>326</v>
      </c>
      <c r="AM9" s="576"/>
      <c r="AN9" s="576"/>
      <c r="AO9" s="576"/>
      <c r="AP9" s="576"/>
    </row>
    <row r="10" spans="2:42" ht="15" thickBot="1">
      <c r="B10" s="587"/>
      <c r="C10" s="587"/>
      <c r="D10" s="587"/>
      <c r="E10" s="587"/>
      <c r="F10" s="587"/>
      <c r="H10" s="578"/>
      <c r="I10" s="578"/>
      <c r="J10" s="578"/>
      <c r="K10" s="578"/>
      <c r="L10" s="578"/>
      <c r="N10" s="578"/>
      <c r="O10" s="578"/>
      <c r="P10" s="578"/>
      <c r="Q10" s="578"/>
      <c r="R10" s="578"/>
      <c r="T10" s="578"/>
      <c r="U10" s="578"/>
      <c r="V10" s="578"/>
      <c r="W10" s="578"/>
      <c r="X10" s="578"/>
      <c r="Z10" s="578"/>
      <c r="AA10" s="578"/>
      <c r="AB10" s="578"/>
      <c r="AC10" s="578"/>
      <c r="AD10" s="578"/>
      <c r="AF10" s="578"/>
      <c r="AG10" s="578"/>
      <c r="AH10" s="578"/>
      <c r="AI10" s="578"/>
      <c r="AJ10" s="578"/>
      <c r="AL10" s="578"/>
      <c r="AM10" s="578"/>
      <c r="AN10" s="578"/>
      <c r="AO10" s="578"/>
      <c r="AP10" s="578"/>
    </row>
    <row r="11" spans="2:42" ht="43.8" thickBot="1">
      <c r="B11" s="163" t="s">
        <v>96</v>
      </c>
      <c r="C11" s="163" t="s">
        <v>4</v>
      </c>
      <c r="D11" s="471" t="s">
        <v>5</v>
      </c>
      <c r="E11" s="471" t="s">
        <v>6</v>
      </c>
      <c r="F11" s="471" t="s">
        <v>7</v>
      </c>
      <c r="H11" s="2" t="s">
        <v>96</v>
      </c>
      <c r="I11" s="2" t="s">
        <v>4</v>
      </c>
      <c r="J11" s="2" t="s">
        <v>5</v>
      </c>
      <c r="K11" s="2" t="s">
        <v>6</v>
      </c>
      <c r="L11" s="2" t="s">
        <v>7</v>
      </c>
      <c r="N11" s="2" t="s">
        <v>96</v>
      </c>
      <c r="O11" s="2" t="s">
        <v>4</v>
      </c>
      <c r="P11" s="2" t="s">
        <v>5</v>
      </c>
      <c r="Q11" s="2" t="s">
        <v>6</v>
      </c>
      <c r="R11" s="2" t="s">
        <v>7</v>
      </c>
      <c r="T11" s="2" t="s">
        <v>96</v>
      </c>
      <c r="U11" s="2" t="s">
        <v>4</v>
      </c>
      <c r="V11" s="2" t="s">
        <v>5</v>
      </c>
      <c r="W11" s="2" t="s">
        <v>6</v>
      </c>
      <c r="X11" s="2" t="s">
        <v>7</v>
      </c>
      <c r="Z11" s="2" t="s">
        <v>96</v>
      </c>
      <c r="AA11" s="2" t="s">
        <v>4</v>
      </c>
      <c r="AB11" s="2" t="s">
        <v>5</v>
      </c>
      <c r="AC11" s="2" t="s">
        <v>6</v>
      </c>
      <c r="AD11" s="2" t="s">
        <v>7</v>
      </c>
      <c r="AF11" s="2" t="s">
        <v>96</v>
      </c>
      <c r="AG11" s="2" t="s">
        <v>4</v>
      </c>
      <c r="AH11" s="2" t="s">
        <v>5</v>
      </c>
      <c r="AI11" s="2" t="s">
        <v>6</v>
      </c>
      <c r="AJ11" s="2" t="s">
        <v>7</v>
      </c>
      <c r="AL11" s="2" t="s">
        <v>96</v>
      </c>
      <c r="AM11" s="2" t="s">
        <v>4</v>
      </c>
      <c r="AN11" s="2" t="s">
        <v>5</v>
      </c>
      <c r="AO11" s="2" t="s">
        <v>6</v>
      </c>
      <c r="AP11" s="2" t="s">
        <v>7</v>
      </c>
    </row>
    <row r="12" spans="2:42" ht="15" thickBot="1">
      <c r="B12" s="164"/>
      <c r="C12" s="165" t="s">
        <v>8</v>
      </c>
      <c r="D12" s="166"/>
      <c r="E12" s="167"/>
      <c r="F12" s="167"/>
      <c r="H12" s="128"/>
      <c r="I12" s="3" t="s">
        <v>8</v>
      </c>
      <c r="J12" s="4"/>
      <c r="K12" s="5"/>
      <c r="L12" s="5"/>
      <c r="N12" s="128"/>
      <c r="O12" s="3" t="s">
        <v>8</v>
      </c>
      <c r="P12" s="4"/>
      <c r="Q12" s="5"/>
      <c r="R12" s="5"/>
      <c r="T12" s="128"/>
      <c r="U12" s="3" t="s">
        <v>8</v>
      </c>
      <c r="V12" s="4"/>
      <c r="W12" s="5"/>
      <c r="X12" s="5"/>
      <c r="Z12" s="128"/>
      <c r="AA12" s="3" t="s">
        <v>8</v>
      </c>
      <c r="AB12" s="4"/>
      <c r="AC12" s="5"/>
      <c r="AD12" s="5"/>
      <c r="AF12" s="128"/>
      <c r="AG12" s="3" t="s">
        <v>8</v>
      </c>
      <c r="AH12" s="4"/>
      <c r="AI12" s="5"/>
      <c r="AJ12" s="5"/>
      <c r="AL12" s="128"/>
      <c r="AM12" s="3" t="s">
        <v>8</v>
      </c>
      <c r="AN12" s="4"/>
      <c r="AO12" s="5"/>
      <c r="AP12" s="5"/>
    </row>
    <row r="13" spans="2:42" ht="15" thickBot="1">
      <c r="B13" s="164"/>
      <c r="C13" s="165" t="s">
        <v>9</v>
      </c>
      <c r="D13" s="166"/>
      <c r="E13" s="167"/>
      <c r="F13" s="167"/>
      <c r="H13" s="128"/>
      <c r="I13" s="3" t="s">
        <v>9</v>
      </c>
      <c r="J13" s="4"/>
      <c r="K13" s="5"/>
      <c r="L13" s="5"/>
      <c r="N13" s="128"/>
      <c r="O13" s="3" t="s">
        <v>9</v>
      </c>
      <c r="P13" s="4"/>
      <c r="Q13" s="5"/>
      <c r="R13" s="5"/>
      <c r="T13" s="128"/>
      <c r="U13" s="3" t="s">
        <v>9</v>
      </c>
      <c r="V13" s="4"/>
      <c r="W13" s="5"/>
      <c r="X13" s="5"/>
      <c r="Z13" s="128"/>
      <c r="AA13" s="3" t="s">
        <v>9</v>
      </c>
      <c r="AB13" s="4"/>
      <c r="AC13" s="5"/>
      <c r="AD13" s="5"/>
      <c r="AF13" s="128"/>
      <c r="AG13" s="3" t="s">
        <v>9</v>
      </c>
      <c r="AH13" s="4"/>
      <c r="AI13" s="5"/>
      <c r="AJ13" s="5"/>
      <c r="AL13" s="128"/>
      <c r="AM13" s="3" t="s">
        <v>9</v>
      </c>
      <c r="AN13" s="4"/>
      <c r="AO13" s="5"/>
      <c r="AP13" s="5"/>
    </row>
    <row r="14" spans="2:42" ht="15" thickBot="1">
      <c r="B14" s="164"/>
      <c r="C14" s="165" t="s">
        <v>10</v>
      </c>
      <c r="D14" s="166"/>
      <c r="E14" s="167"/>
      <c r="F14" s="167"/>
      <c r="H14" s="128"/>
      <c r="I14" s="3" t="s">
        <v>10</v>
      </c>
      <c r="J14" s="4"/>
      <c r="K14" s="5"/>
      <c r="L14" s="5"/>
      <c r="N14" s="128"/>
      <c r="O14" s="3" t="s">
        <v>10</v>
      </c>
      <c r="P14" s="4"/>
      <c r="Q14" s="5"/>
      <c r="R14" s="5"/>
      <c r="T14" s="128"/>
      <c r="U14" s="3" t="s">
        <v>10</v>
      </c>
      <c r="V14" s="4"/>
      <c r="W14" s="5"/>
      <c r="X14" s="5"/>
      <c r="Z14" s="128"/>
      <c r="AA14" s="3" t="s">
        <v>10</v>
      </c>
      <c r="AB14" s="4"/>
      <c r="AC14" s="5"/>
      <c r="AD14" s="5"/>
      <c r="AF14" s="128"/>
      <c r="AG14" s="3" t="s">
        <v>10</v>
      </c>
      <c r="AH14" s="4"/>
      <c r="AI14" s="5"/>
      <c r="AJ14" s="5"/>
      <c r="AL14" s="128"/>
      <c r="AM14" s="3" t="s">
        <v>10</v>
      </c>
      <c r="AN14" s="4"/>
      <c r="AO14" s="5"/>
      <c r="AP14" s="5"/>
    </row>
    <row r="15" spans="2:42" ht="15" thickBot="1">
      <c r="B15" s="166">
        <v>111111102</v>
      </c>
      <c r="C15" s="166" t="s">
        <v>11</v>
      </c>
      <c r="D15" s="167">
        <v>0</v>
      </c>
      <c r="E15" s="168">
        <v>1852550</v>
      </c>
      <c r="F15" s="167">
        <v>463</v>
      </c>
      <c r="H15" s="4">
        <v>111111102</v>
      </c>
      <c r="I15" s="4" t="s">
        <v>11</v>
      </c>
      <c r="J15" s="5">
        <v>0</v>
      </c>
      <c r="K15" s="6">
        <v>1994650</v>
      </c>
      <c r="L15" s="5">
        <v>499</v>
      </c>
      <c r="N15" s="4">
        <v>111111102</v>
      </c>
      <c r="O15" s="4" t="s">
        <v>11</v>
      </c>
      <c r="P15" s="5">
        <v>0</v>
      </c>
      <c r="Q15" s="6">
        <v>1525550</v>
      </c>
      <c r="R15" s="5">
        <v>381</v>
      </c>
      <c r="T15" s="4">
        <v>111111102</v>
      </c>
      <c r="U15" s="4" t="s">
        <v>11</v>
      </c>
      <c r="V15" s="5">
        <v>0</v>
      </c>
      <c r="W15" s="6">
        <v>1716750</v>
      </c>
      <c r="X15" s="5">
        <v>429</v>
      </c>
      <c r="Z15" s="4">
        <v>111111102</v>
      </c>
      <c r="AA15" s="4" t="s">
        <v>11</v>
      </c>
      <c r="AB15" s="5">
        <v>0</v>
      </c>
      <c r="AC15" s="6">
        <v>1337700</v>
      </c>
      <c r="AD15" s="5">
        <v>334</v>
      </c>
      <c r="AF15" s="4">
        <v>111111102</v>
      </c>
      <c r="AG15" s="4" t="s">
        <v>11</v>
      </c>
      <c r="AH15" s="5">
        <v>0</v>
      </c>
      <c r="AI15" s="6">
        <v>1370100</v>
      </c>
      <c r="AJ15" s="5">
        <v>343</v>
      </c>
      <c r="AL15" s="4">
        <v>111111102</v>
      </c>
      <c r="AM15" s="4" t="s">
        <v>11</v>
      </c>
      <c r="AN15" s="5">
        <v>0</v>
      </c>
      <c r="AO15" s="6">
        <v>3690000</v>
      </c>
      <c r="AP15" s="5">
        <v>923</v>
      </c>
    </row>
    <row r="16" spans="2:42" ht="15" thickBot="1">
      <c r="B16" s="166">
        <v>112121</v>
      </c>
      <c r="C16" s="166" t="s">
        <v>12</v>
      </c>
      <c r="D16" s="167">
        <v>0</v>
      </c>
      <c r="E16" s="168">
        <v>4000000</v>
      </c>
      <c r="F16" s="168">
        <v>1000</v>
      </c>
      <c r="H16" s="4">
        <v>112121</v>
      </c>
      <c r="I16" s="4" t="s">
        <v>12</v>
      </c>
      <c r="J16" s="5">
        <v>0</v>
      </c>
      <c r="K16" s="6">
        <v>4000000</v>
      </c>
      <c r="L16" s="6">
        <v>1000</v>
      </c>
      <c r="N16" s="4">
        <v>112121</v>
      </c>
      <c r="O16" s="4" t="s">
        <v>12</v>
      </c>
      <c r="P16" s="5">
        <v>0</v>
      </c>
      <c r="Q16" s="6">
        <v>4000000</v>
      </c>
      <c r="R16" s="6">
        <v>1000</v>
      </c>
      <c r="T16" s="4">
        <v>112121</v>
      </c>
      <c r="U16" s="4" t="s">
        <v>12</v>
      </c>
      <c r="V16" s="5">
        <v>0</v>
      </c>
      <c r="W16" s="6">
        <v>4000000</v>
      </c>
      <c r="X16" s="6">
        <v>1000</v>
      </c>
      <c r="Z16" s="4">
        <v>112121</v>
      </c>
      <c r="AA16" s="4" t="s">
        <v>12</v>
      </c>
      <c r="AB16" s="5">
        <v>0</v>
      </c>
      <c r="AC16" s="6">
        <v>4000000</v>
      </c>
      <c r="AD16" s="6">
        <v>1000</v>
      </c>
      <c r="AF16" s="4">
        <v>112121</v>
      </c>
      <c r="AG16" s="4" t="s">
        <v>12</v>
      </c>
      <c r="AH16" s="5">
        <v>0</v>
      </c>
      <c r="AI16" s="6">
        <v>4000000</v>
      </c>
      <c r="AJ16" s="6">
        <v>1000</v>
      </c>
      <c r="AL16" s="4">
        <v>112121</v>
      </c>
      <c r="AM16" s="4" t="s">
        <v>12</v>
      </c>
      <c r="AN16" s="5">
        <v>0</v>
      </c>
      <c r="AO16" s="6">
        <v>4000000</v>
      </c>
      <c r="AP16" s="6">
        <v>1000</v>
      </c>
    </row>
    <row r="17" spans="2:42" ht="15" thickBot="1">
      <c r="B17" s="166">
        <v>113211101</v>
      </c>
      <c r="C17" s="166" t="s">
        <v>13</v>
      </c>
      <c r="D17" s="167">
        <v>0</v>
      </c>
      <c r="E17" s="168">
        <v>57621220</v>
      </c>
      <c r="F17" s="168">
        <v>14405</v>
      </c>
      <c r="H17" s="4">
        <v>113211101</v>
      </c>
      <c r="I17" s="4" t="s">
        <v>13</v>
      </c>
      <c r="J17" s="5">
        <v>0</v>
      </c>
      <c r="K17" s="6">
        <v>51236520</v>
      </c>
      <c r="L17" s="6">
        <v>12809</v>
      </c>
      <c r="N17" s="4">
        <v>113211101</v>
      </c>
      <c r="O17" s="4" t="s">
        <v>13</v>
      </c>
      <c r="P17" s="5">
        <v>0</v>
      </c>
      <c r="Q17" s="6">
        <v>41286986</v>
      </c>
      <c r="R17" s="6">
        <v>10322</v>
      </c>
      <c r="T17" s="4">
        <v>113211101</v>
      </c>
      <c r="U17" s="4" t="s">
        <v>13</v>
      </c>
      <c r="V17" s="5">
        <v>0</v>
      </c>
      <c r="W17" s="6">
        <v>36299186</v>
      </c>
      <c r="X17" s="6">
        <v>9075</v>
      </c>
      <c r="Z17" s="4">
        <v>113211101</v>
      </c>
      <c r="AA17" s="4" t="s">
        <v>13</v>
      </c>
      <c r="AB17" s="5">
        <v>0</v>
      </c>
      <c r="AC17" s="6">
        <v>25688386</v>
      </c>
      <c r="AD17" s="6">
        <v>6422</v>
      </c>
      <c r="AF17" s="4">
        <v>113211101</v>
      </c>
      <c r="AG17" s="4" t="s">
        <v>13</v>
      </c>
      <c r="AH17" s="5">
        <v>0</v>
      </c>
      <c r="AI17" s="6">
        <v>23022886</v>
      </c>
      <c r="AJ17" s="6">
        <v>5756</v>
      </c>
      <c r="AL17" s="4">
        <v>113211101</v>
      </c>
      <c r="AM17" s="4" t="s">
        <v>13</v>
      </c>
      <c r="AN17" s="5">
        <v>0</v>
      </c>
      <c r="AO17" s="6">
        <v>10708886</v>
      </c>
      <c r="AP17" s="6">
        <v>2677</v>
      </c>
    </row>
    <row r="18" spans="2:42" ht="15" thickBot="1">
      <c r="B18" s="164"/>
      <c r="C18" s="165" t="s">
        <v>14</v>
      </c>
      <c r="D18" s="166"/>
      <c r="E18" s="169">
        <v>63473770</v>
      </c>
      <c r="F18" s="169">
        <v>15868.44</v>
      </c>
      <c r="H18" s="128"/>
      <c r="I18" s="3" t="s">
        <v>14</v>
      </c>
      <c r="J18" s="4"/>
      <c r="K18" s="7">
        <v>57231170</v>
      </c>
      <c r="L18" s="7">
        <v>14307.79</v>
      </c>
      <c r="N18" s="128"/>
      <c r="O18" s="3" t="s">
        <v>14</v>
      </c>
      <c r="P18" s="4"/>
      <c r="Q18" s="7">
        <v>46812536</v>
      </c>
      <c r="R18" s="7">
        <v>11703.13</v>
      </c>
      <c r="T18" s="128"/>
      <c r="U18" s="3" t="s">
        <v>14</v>
      </c>
      <c r="V18" s="4"/>
      <c r="W18" s="7">
        <v>42015936</v>
      </c>
      <c r="X18" s="7">
        <v>10503.98</v>
      </c>
      <c r="Z18" s="128"/>
      <c r="AA18" s="3" t="s">
        <v>14</v>
      </c>
      <c r="AB18" s="4"/>
      <c r="AC18" s="7">
        <v>31026086</v>
      </c>
      <c r="AD18" s="7">
        <v>7756.52</v>
      </c>
      <c r="AF18" s="128"/>
      <c r="AG18" s="3" t="s">
        <v>14</v>
      </c>
      <c r="AH18" s="4"/>
      <c r="AI18" s="7">
        <v>28392986</v>
      </c>
      <c r="AJ18" s="7">
        <v>7098.25</v>
      </c>
      <c r="AL18" s="128"/>
      <c r="AM18" s="3" t="s">
        <v>14</v>
      </c>
      <c r="AN18" s="4"/>
      <c r="AO18" s="7">
        <v>18398886</v>
      </c>
      <c r="AP18" s="7">
        <v>4599.72</v>
      </c>
    </row>
    <row r="19" spans="2:42" ht="15" thickBot="1">
      <c r="B19" s="164"/>
      <c r="C19" s="165" t="s">
        <v>15</v>
      </c>
      <c r="D19" s="166"/>
      <c r="E19" s="167"/>
      <c r="F19" s="167"/>
      <c r="H19" s="128"/>
      <c r="I19" s="3" t="s">
        <v>15</v>
      </c>
      <c r="J19" s="4"/>
      <c r="K19" s="5"/>
      <c r="L19" s="5"/>
      <c r="N19" s="128"/>
      <c r="O19" s="3" t="s">
        <v>15</v>
      </c>
      <c r="P19" s="4"/>
      <c r="Q19" s="5"/>
      <c r="R19" s="5"/>
      <c r="S19" s="158"/>
      <c r="T19" s="128"/>
      <c r="U19" s="3" t="s">
        <v>15</v>
      </c>
      <c r="V19" s="4"/>
      <c r="W19" s="5"/>
      <c r="X19" s="5"/>
      <c r="Z19" s="128"/>
      <c r="AA19" s="3" t="s">
        <v>15</v>
      </c>
      <c r="AB19" s="4"/>
      <c r="AC19" s="5"/>
      <c r="AD19" s="5"/>
      <c r="AF19" s="128"/>
      <c r="AG19" s="3" t="s">
        <v>15</v>
      </c>
      <c r="AH19" s="4"/>
      <c r="AI19" s="5"/>
      <c r="AJ19" s="5"/>
      <c r="AL19" s="128"/>
      <c r="AM19" s="3" t="s">
        <v>15</v>
      </c>
      <c r="AN19" s="4"/>
      <c r="AO19" s="5"/>
      <c r="AP19" s="5"/>
    </row>
    <row r="20" spans="2:42" ht="24.6" thickBot="1">
      <c r="B20" s="166">
        <v>133111105</v>
      </c>
      <c r="C20" s="166" t="s">
        <v>56</v>
      </c>
      <c r="D20" s="167">
        <v>0</v>
      </c>
      <c r="E20" s="168">
        <v>-36512248</v>
      </c>
      <c r="F20" s="168">
        <v>-9128</v>
      </c>
      <c r="H20" s="4">
        <v>133111105</v>
      </c>
      <c r="I20" s="4" t="s">
        <v>56</v>
      </c>
      <c r="J20" s="5">
        <v>0</v>
      </c>
      <c r="K20" s="6">
        <v>-36512248</v>
      </c>
      <c r="L20" s="6">
        <v>-9128</v>
      </c>
      <c r="N20" s="4">
        <v>133111105</v>
      </c>
      <c r="O20" s="4" t="s">
        <v>56</v>
      </c>
      <c r="P20" s="5">
        <v>0</v>
      </c>
      <c r="Q20" s="6">
        <v>-36512248</v>
      </c>
      <c r="R20" s="6">
        <v>-9128</v>
      </c>
      <c r="T20" s="4">
        <v>133111105</v>
      </c>
      <c r="U20" s="4" t="s">
        <v>56</v>
      </c>
      <c r="V20" s="5">
        <v>0</v>
      </c>
      <c r="W20" s="6">
        <v>-36512248</v>
      </c>
      <c r="X20" s="6">
        <v>-9128</v>
      </c>
      <c r="Z20" s="4">
        <v>133111105</v>
      </c>
      <c r="AA20" s="4" t="s">
        <v>56</v>
      </c>
      <c r="AB20" s="5">
        <v>0</v>
      </c>
      <c r="AC20" s="6">
        <v>-36512248</v>
      </c>
      <c r="AD20" s="6">
        <v>-9128</v>
      </c>
      <c r="AF20" s="4">
        <v>133111105</v>
      </c>
      <c r="AG20" s="4" t="s">
        <v>56</v>
      </c>
      <c r="AH20" s="5">
        <v>0</v>
      </c>
      <c r="AI20" s="6">
        <v>-36512248</v>
      </c>
      <c r="AJ20" s="6">
        <v>-9128</v>
      </c>
      <c r="AL20" s="4">
        <v>133111105</v>
      </c>
      <c r="AM20" s="4" t="s">
        <v>56</v>
      </c>
      <c r="AN20" s="5">
        <v>0</v>
      </c>
      <c r="AO20" s="6">
        <v>-36512248</v>
      </c>
      <c r="AP20" s="6">
        <v>-9128</v>
      </c>
    </row>
    <row r="21" spans="2:42" ht="15" thickBot="1">
      <c r="B21" s="164"/>
      <c r="C21" s="165" t="s">
        <v>16</v>
      </c>
      <c r="D21" s="166"/>
      <c r="E21" s="169">
        <v>-36512248</v>
      </c>
      <c r="F21" s="169">
        <v>-9128.06</v>
      </c>
      <c r="H21" s="128"/>
      <c r="I21" s="3" t="s">
        <v>16</v>
      </c>
      <c r="J21" s="4"/>
      <c r="K21" s="7">
        <v>-36512248</v>
      </c>
      <c r="L21" s="7">
        <v>-9128.06</v>
      </c>
      <c r="N21" s="128"/>
      <c r="O21" s="3" t="s">
        <v>16</v>
      </c>
      <c r="P21" s="4"/>
      <c r="Q21" s="7">
        <v>-36512248</v>
      </c>
      <c r="R21" s="7">
        <v>-9128.06</v>
      </c>
      <c r="T21" s="128"/>
      <c r="U21" s="3" t="s">
        <v>16</v>
      </c>
      <c r="V21" s="4"/>
      <c r="W21" s="7">
        <v>-36512248</v>
      </c>
      <c r="X21" s="7">
        <v>-9128.06</v>
      </c>
      <c r="Z21" s="128"/>
      <c r="AA21" s="3" t="s">
        <v>16</v>
      </c>
      <c r="AB21" s="4"/>
      <c r="AC21" s="7">
        <v>-36512248</v>
      </c>
      <c r="AD21" s="7">
        <v>-9128.06</v>
      </c>
      <c r="AF21" s="128"/>
      <c r="AG21" s="3" t="s">
        <v>16</v>
      </c>
      <c r="AH21" s="4"/>
      <c r="AI21" s="7">
        <v>-36512248</v>
      </c>
      <c r="AJ21" s="7">
        <v>-9128.06</v>
      </c>
      <c r="AL21" s="128"/>
      <c r="AM21" s="3" t="s">
        <v>16</v>
      </c>
      <c r="AN21" s="4"/>
      <c r="AO21" s="7">
        <v>-36512248</v>
      </c>
      <c r="AP21" s="7">
        <v>-9128.06</v>
      </c>
    </row>
    <row r="22" spans="2:42" ht="15" thickBot="1">
      <c r="B22" s="164"/>
      <c r="C22" s="165" t="s">
        <v>17</v>
      </c>
      <c r="D22" s="166"/>
      <c r="E22" s="167"/>
      <c r="F22" s="167"/>
      <c r="H22" s="128"/>
      <c r="I22" s="3" t="s">
        <v>17</v>
      </c>
      <c r="J22" s="4"/>
      <c r="K22" s="5"/>
      <c r="L22" s="5"/>
      <c r="N22" s="128"/>
      <c r="O22" s="3" t="s">
        <v>17</v>
      </c>
      <c r="P22" s="4"/>
      <c r="Q22" s="5"/>
      <c r="R22" s="5"/>
      <c r="S22" s="158"/>
      <c r="T22" s="128"/>
      <c r="U22" s="3" t="s">
        <v>17</v>
      </c>
      <c r="V22" s="4"/>
      <c r="W22" s="5"/>
      <c r="X22" s="5"/>
      <c r="Z22" s="128"/>
      <c r="AA22" s="3" t="s">
        <v>17</v>
      </c>
      <c r="AB22" s="4"/>
      <c r="AC22" s="5"/>
      <c r="AD22" s="5"/>
      <c r="AF22" s="128"/>
      <c r="AG22" s="3" t="s">
        <v>17</v>
      </c>
      <c r="AH22" s="4"/>
      <c r="AI22" s="5"/>
      <c r="AJ22" s="5"/>
      <c r="AL22" s="128"/>
      <c r="AM22" s="3" t="s">
        <v>17</v>
      </c>
      <c r="AN22" s="4"/>
      <c r="AO22" s="5"/>
      <c r="AP22" s="5"/>
    </row>
    <row r="23" spans="2:42" ht="15" thickBot="1">
      <c r="B23" s="166">
        <v>123211101</v>
      </c>
      <c r="C23" s="166" t="s">
        <v>18</v>
      </c>
      <c r="D23" s="167">
        <v>0</v>
      </c>
      <c r="E23" s="168">
        <v>4397200</v>
      </c>
      <c r="F23" s="168">
        <v>1099</v>
      </c>
      <c r="H23" s="4">
        <v>123211101</v>
      </c>
      <c r="I23" s="4" t="s">
        <v>18</v>
      </c>
      <c r="J23" s="5">
        <v>0</v>
      </c>
      <c r="K23" s="6">
        <v>4105100</v>
      </c>
      <c r="L23" s="6">
        <v>1026</v>
      </c>
      <c r="N23" s="4">
        <v>123211101</v>
      </c>
      <c r="O23" s="4" t="s">
        <v>18</v>
      </c>
      <c r="P23" s="5">
        <v>0</v>
      </c>
      <c r="Q23" s="6">
        <v>3469700</v>
      </c>
      <c r="R23" s="5">
        <v>867</v>
      </c>
      <c r="T23" s="4">
        <v>123211101</v>
      </c>
      <c r="U23" s="4" t="s">
        <v>18</v>
      </c>
      <c r="V23" s="5">
        <v>0</v>
      </c>
      <c r="W23" s="6">
        <v>3236500</v>
      </c>
      <c r="X23" s="5">
        <v>809</v>
      </c>
      <c r="Z23" s="4">
        <v>123211101</v>
      </c>
      <c r="AA23" s="4" t="s">
        <v>18</v>
      </c>
      <c r="AB23" s="5">
        <v>0</v>
      </c>
      <c r="AC23" s="6">
        <v>4600500</v>
      </c>
      <c r="AD23" s="6">
        <v>1150</v>
      </c>
      <c r="AF23" s="4">
        <v>123211101</v>
      </c>
      <c r="AG23" s="4" t="s">
        <v>18</v>
      </c>
      <c r="AH23" s="5">
        <v>0</v>
      </c>
      <c r="AI23" s="6">
        <v>4187500</v>
      </c>
      <c r="AJ23" s="6">
        <v>1047</v>
      </c>
      <c r="AL23" s="4">
        <v>123211101</v>
      </c>
      <c r="AM23" s="4" t="s">
        <v>18</v>
      </c>
      <c r="AN23" s="5">
        <v>0</v>
      </c>
      <c r="AO23" s="6">
        <v>3875000</v>
      </c>
      <c r="AP23" s="5">
        <v>969</v>
      </c>
    </row>
    <row r="24" spans="2:42" ht="15" thickBot="1">
      <c r="B24" s="166">
        <v>123511101</v>
      </c>
      <c r="C24" s="166" t="s">
        <v>19</v>
      </c>
      <c r="D24" s="167">
        <v>0</v>
      </c>
      <c r="E24" s="168">
        <v>65266700</v>
      </c>
      <c r="F24" s="168">
        <v>16317</v>
      </c>
      <c r="H24" s="4">
        <v>123511101</v>
      </c>
      <c r="I24" s="4" t="s">
        <v>19</v>
      </c>
      <c r="J24" s="5">
        <v>0</v>
      </c>
      <c r="K24" s="6">
        <v>66249700</v>
      </c>
      <c r="L24" s="6">
        <v>16562</v>
      </c>
      <c r="N24" s="4">
        <v>123511101</v>
      </c>
      <c r="O24" s="4" t="s">
        <v>19</v>
      </c>
      <c r="P24" s="5">
        <v>0</v>
      </c>
      <c r="Q24" s="6">
        <v>68268100</v>
      </c>
      <c r="R24" s="6">
        <v>17067</v>
      </c>
      <c r="T24" s="4">
        <v>123511101</v>
      </c>
      <c r="U24" s="4" t="s">
        <v>19</v>
      </c>
      <c r="V24" s="5">
        <v>0</v>
      </c>
      <c r="W24" s="6">
        <v>68526200</v>
      </c>
      <c r="X24" s="6">
        <v>17132</v>
      </c>
      <c r="Z24" s="4">
        <v>123511101</v>
      </c>
      <c r="AA24" s="4" t="s">
        <v>19</v>
      </c>
      <c r="AB24" s="5">
        <v>0</v>
      </c>
      <c r="AC24" s="6">
        <v>76212800</v>
      </c>
      <c r="AD24" s="6">
        <v>19053</v>
      </c>
      <c r="AF24" s="4">
        <v>123511101</v>
      </c>
      <c r="AG24" s="4" t="s">
        <v>19</v>
      </c>
      <c r="AH24" s="5">
        <v>0</v>
      </c>
      <c r="AI24" s="6">
        <v>78212400</v>
      </c>
      <c r="AJ24" s="6">
        <v>19553</v>
      </c>
      <c r="AL24" s="4">
        <v>123511101</v>
      </c>
      <c r="AM24" s="4" t="s">
        <v>19</v>
      </c>
      <c r="AN24" s="5">
        <v>0</v>
      </c>
      <c r="AO24" s="6">
        <v>88806700</v>
      </c>
      <c r="AP24" s="6">
        <v>22202</v>
      </c>
    </row>
    <row r="25" spans="2:42" ht="15" thickBot="1">
      <c r="B25" s="164"/>
      <c r="C25" s="165" t="s">
        <v>20</v>
      </c>
      <c r="D25" s="166"/>
      <c r="E25" s="169">
        <v>69663900</v>
      </c>
      <c r="F25" s="169">
        <v>17415.98</v>
      </c>
      <c r="H25" s="128"/>
      <c r="I25" s="3" t="s">
        <v>20</v>
      </c>
      <c r="J25" s="4"/>
      <c r="K25" s="7">
        <v>70354800</v>
      </c>
      <c r="L25" s="7">
        <v>17588.7</v>
      </c>
      <c r="N25" s="128"/>
      <c r="O25" s="3" t="s">
        <v>20</v>
      </c>
      <c r="P25" s="4"/>
      <c r="Q25" s="7">
        <v>71737800</v>
      </c>
      <c r="R25" s="7">
        <v>17934.45</v>
      </c>
      <c r="T25" s="4">
        <v>221812</v>
      </c>
      <c r="U25" s="4" t="s">
        <v>82</v>
      </c>
      <c r="V25" s="5">
        <v>0</v>
      </c>
      <c r="W25" s="6">
        <v>100000</v>
      </c>
      <c r="X25" s="5">
        <v>25</v>
      </c>
      <c r="Z25" s="4">
        <v>221812</v>
      </c>
      <c r="AA25" s="4" t="s">
        <v>82</v>
      </c>
      <c r="AB25" s="5">
        <v>0</v>
      </c>
      <c r="AC25" s="6">
        <v>100000</v>
      </c>
      <c r="AD25" s="5">
        <v>25</v>
      </c>
      <c r="AF25" s="4">
        <v>221812</v>
      </c>
      <c r="AG25" s="4" t="s">
        <v>82</v>
      </c>
      <c r="AH25" s="5">
        <v>0</v>
      </c>
      <c r="AI25" s="6">
        <v>100000</v>
      </c>
      <c r="AJ25" s="5">
        <v>25</v>
      </c>
      <c r="AL25" s="128"/>
      <c r="AM25" s="3" t="s">
        <v>20</v>
      </c>
      <c r="AN25" s="4"/>
      <c r="AO25" s="7">
        <v>92681700</v>
      </c>
      <c r="AP25" s="7">
        <v>23170.43</v>
      </c>
    </row>
    <row r="26" spans="2:42" ht="15" thickBot="1">
      <c r="B26" s="164"/>
      <c r="C26" s="165" t="s">
        <v>21</v>
      </c>
      <c r="D26" s="166"/>
      <c r="E26" s="167">
        <v>0</v>
      </c>
      <c r="F26" s="167">
        <v>0</v>
      </c>
      <c r="H26" s="128"/>
      <c r="I26" s="3" t="s">
        <v>21</v>
      </c>
      <c r="J26" s="4"/>
      <c r="K26" s="5">
        <v>0</v>
      </c>
      <c r="L26" s="5">
        <v>0</v>
      </c>
      <c r="N26" s="128"/>
      <c r="O26" s="3" t="s">
        <v>21</v>
      </c>
      <c r="P26" s="4"/>
      <c r="Q26" s="5">
        <v>0</v>
      </c>
      <c r="R26" s="5">
        <v>0</v>
      </c>
      <c r="S26" s="158"/>
      <c r="T26" s="128"/>
      <c r="U26" s="3" t="s">
        <v>20</v>
      </c>
      <c r="V26" s="4"/>
      <c r="W26" s="7">
        <v>71862700</v>
      </c>
      <c r="X26" s="7">
        <v>17965.68</v>
      </c>
      <c r="Z26" s="128"/>
      <c r="AA26" s="3" t="s">
        <v>20</v>
      </c>
      <c r="AB26" s="4"/>
      <c r="AC26" s="7">
        <v>80913300</v>
      </c>
      <c r="AD26" s="7">
        <v>20228.330000000002</v>
      </c>
      <c r="AF26" s="128"/>
      <c r="AG26" s="3" t="s">
        <v>20</v>
      </c>
      <c r="AH26" s="4"/>
      <c r="AI26" s="7">
        <v>82499900</v>
      </c>
      <c r="AJ26" s="7">
        <v>20624.98</v>
      </c>
      <c r="AL26" s="128"/>
      <c r="AM26" s="3" t="s">
        <v>21</v>
      </c>
      <c r="AN26" s="4"/>
      <c r="AO26" s="5">
        <v>0</v>
      </c>
      <c r="AP26" s="5">
        <v>0</v>
      </c>
    </row>
    <row r="27" spans="2:42" ht="15" thickBot="1">
      <c r="B27" s="164"/>
      <c r="C27" s="165" t="s">
        <v>22</v>
      </c>
      <c r="D27" s="166"/>
      <c r="E27" s="167"/>
      <c r="F27" s="167"/>
      <c r="H27" s="128"/>
      <c r="I27" s="3" t="s">
        <v>22</v>
      </c>
      <c r="J27" s="4"/>
      <c r="K27" s="5"/>
      <c r="L27" s="5"/>
      <c r="N27" s="128"/>
      <c r="O27" s="3" t="s">
        <v>22</v>
      </c>
      <c r="P27" s="4"/>
      <c r="Q27" s="5"/>
      <c r="R27" s="5"/>
      <c r="T27" s="128"/>
      <c r="U27" s="3" t="s">
        <v>21</v>
      </c>
      <c r="V27" s="4"/>
      <c r="W27" s="5">
        <v>0</v>
      </c>
      <c r="X27" s="5">
        <v>0</v>
      </c>
      <c r="Z27" s="128"/>
      <c r="AA27" s="3" t="s">
        <v>21</v>
      </c>
      <c r="AB27" s="4"/>
      <c r="AC27" s="5">
        <v>0</v>
      </c>
      <c r="AD27" s="5">
        <v>0</v>
      </c>
      <c r="AF27" s="128"/>
      <c r="AG27" s="3" t="s">
        <v>21</v>
      </c>
      <c r="AH27" s="4"/>
      <c r="AI27" s="5">
        <v>0</v>
      </c>
      <c r="AJ27" s="5">
        <v>0</v>
      </c>
      <c r="AL27" s="128"/>
      <c r="AM27" s="3" t="s">
        <v>22</v>
      </c>
      <c r="AN27" s="4"/>
      <c r="AO27" s="5"/>
      <c r="AP27" s="5"/>
    </row>
    <row r="28" spans="2:42" ht="15" thickBot="1">
      <c r="B28" s="166">
        <v>273211</v>
      </c>
      <c r="C28" s="166" t="s">
        <v>23</v>
      </c>
      <c r="D28" s="167">
        <v>0</v>
      </c>
      <c r="E28" s="168">
        <v>487200</v>
      </c>
      <c r="F28" s="167">
        <v>122</v>
      </c>
      <c r="H28" s="4">
        <v>273211</v>
      </c>
      <c r="I28" s="4" t="s">
        <v>23</v>
      </c>
      <c r="J28" s="5">
        <v>0</v>
      </c>
      <c r="K28" s="6">
        <v>487200</v>
      </c>
      <c r="L28" s="5">
        <v>122</v>
      </c>
      <c r="N28" s="4">
        <v>273211</v>
      </c>
      <c r="O28" s="4" t="s">
        <v>23</v>
      </c>
      <c r="P28" s="5">
        <v>0</v>
      </c>
      <c r="Q28" s="6">
        <v>487200</v>
      </c>
      <c r="R28" s="5">
        <v>122</v>
      </c>
      <c r="T28" s="128"/>
      <c r="U28" s="3" t="s">
        <v>22</v>
      </c>
      <c r="V28" s="4"/>
      <c r="W28" s="5"/>
      <c r="X28" s="5"/>
      <c r="Z28" s="128"/>
      <c r="AA28" s="3" t="s">
        <v>22</v>
      </c>
      <c r="AB28" s="4"/>
      <c r="AC28" s="5"/>
      <c r="AD28" s="5"/>
      <c r="AF28" s="128"/>
      <c r="AG28" s="3" t="s">
        <v>22</v>
      </c>
      <c r="AH28" s="4"/>
      <c r="AI28" s="5"/>
      <c r="AJ28" s="5"/>
      <c r="AL28" s="4">
        <v>273211</v>
      </c>
      <c r="AM28" s="4" t="s">
        <v>23</v>
      </c>
      <c r="AN28" s="5">
        <v>0</v>
      </c>
      <c r="AO28" s="6">
        <v>487200</v>
      </c>
      <c r="AP28" s="5">
        <v>122</v>
      </c>
    </row>
    <row r="29" spans="2:42" ht="15" thickBot="1">
      <c r="B29" s="166">
        <v>273311</v>
      </c>
      <c r="C29" s="166" t="s">
        <v>24</v>
      </c>
      <c r="D29" s="167">
        <v>0</v>
      </c>
      <c r="E29" s="168">
        <v>683000</v>
      </c>
      <c r="F29" s="167">
        <v>171</v>
      </c>
      <c r="H29" s="4">
        <v>273311</v>
      </c>
      <c r="I29" s="4" t="s">
        <v>24</v>
      </c>
      <c r="J29" s="5">
        <v>0</v>
      </c>
      <c r="K29" s="6">
        <v>683000</v>
      </c>
      <c r="L29" s="5">
        <v>171</v>
      </c>
      <c r="N29" s="4">
        <v>273311</v>
      </c>
      <c r="O29" s="4" t="s">
        <v>24</v>
      </c>
      <c r="P29" s="5">
        <v>0</v>
      </c>
      <c r="Q29" s="6">
        <v>683000</v>
      </c>
      <c r="R29" s="5">
        <v>171</v>
      </c>
      <c r="T29" s="4">
        <v>273211</v>
      </c>
      <c r="U29" s="4" t="s">
        <v>23</v>
      </c>
      <c r="V29" s="5">
        <v>0</v>
      </c>
      <c r="W29" s="6">
        <v>487200</v>
      </c>
      <c r="X29" s="5">
        <v>122</v>
      </c>
      <c r="Z29" s="4">
        <v>273211</v>
      </c>
      <c r="AA29" s="4" t="s">
        <v>23</v>
      </c>
      <c r="AB29" s="5">
        <v>0</v>
      </c>
      <c r="AC29" s="6">
        <v>487200</v>
      </c>
      <c r="AD29" s="5">
        <v>122</v>
      </c>
      <c r="AF29" s="4">
        <v>273211</v>
      </c>
      <c r="AG29" s="4" t="s">
        <v>23</v>
      </c>
      <c r="AH29" s="5">
        <v>0</v>
      </c>
      <c r="AI29" s="6">
        <v>487200</v>
      </c>
      <c r="AJ29" s="5">
        <v>122</v>
      </c>
      <c r="AL29" s="4">
        <v>273311</v>
      </c>
      <c r="AM29" s="4" t="s">
        <v>24</v>
      </c>
      <c r="AN29" s="5">
        <v>0</v>
      </c>
      <c r="AO29" s="6">
        <v>683000</v>
      </c>
      <c r="AP29" s="5">
        <v>171</v>
      </c>
    </row>
    <row r="30" spans="2:42" ht="15" thickBot="1">
      <c r="B30" s="166">
        <v>274321</v>
      </c>
      <c r="C30" s="166" t="s">
        <v>25</v>
      </c>
      <c r="D30" s="167">
        <v>0</v>
      </c>
      <c r="E30" s="168">
        <v>-304500</v>
      </c>
      <c r="F30" s="167">
        <v>-76</v>
      </c>
      <c r="H30" s="4">
        <v>274321</v>
      </c>
      <c r="I30" s="4" t="s">
        <v>25</v>
      </c>
      <c r="J30" s="5">
        <v>0</v>
      </c>
      <c r="K30" s="6">
        <v>-324800</v>
      </c>
      <c r="L30" s="5">
        <v>-81</v>
      </c>
      <c r="N30" s="4">
        <v>274321</v>
      </c>
      <c r="O30" s="4" t="s">
        <v>25</v>
      </c>
      <c r="P30" s="5">
        <v>0</v>
      </c>
      <c r="Q30" s="6">
        <v>-345100</v>
      </c>
      <c r="R30" s="5">
        <v>-86</v>
      </c>
      <c r="T30" s="4">
        <v>273311</v>
      </c>
      <c r="U30" s="4" t="s">
        <v>24</v>
      </c>
      <c r="V30" s="5">
        <v>0</v>
      </c>
      <c r="W30" s="6">
        <v>683000</v>
      </c>
      <c r="X30" s="5">
        <v>171</v>
      </c>
      <c r="Z30" s="4">
        <v>273311</v>
      </c>
      <c r="AA30" s="4" t="s">
        <v>24</v>
      </c>
      <c r="AB30" s="5">
        <v>0</v>
      </c>
      <c r="AC30" s="6">
        <v>683000</v>
      </c>
      <c r="AD30" s="5">
        <v>171</v>
      </c>
      <c r="AF30" s="4">
        <v>273311</v>
      </c>
      <c r="AG30" s="4" t="s">
        <v>24</v>
      </c>
      <c r="AH30" s="5">
        <v>0</v>
      </c>
      <c r="AI30" s="6">
        <v>683000</v>
      </c>
      <c r="AJ30" s="5">
        <v>171</v>
      </c>
      <c r="AL30" s="4">
        <v>274321</v>
      </c>
      <c r="AM30" s="4" t="s">
        <v>25</v>
      </c>
      <c r="AN30" s="5">
        <v>0</v>
      </c>
      <c r="AO30" s="6">
        <v>-426300</v>
      </c>
      <c r="AP30" s="5">
        <v>-107</v>
      </c>
    </row>
    <row r="31" spans="2:42" ht="15" thickBot="1">
      <c r="B31" s="166">
        <v>274331</v>
      </c>
      <c r="C31" s="166" t="s">
        <v>26</v>
      </c>
      <c r="D31" s="167">
        <v>0</v>
      </c>
      <c r="E31" s="168">
        <v>-171000</v>
      </c>
      <c r="F31" s="167">
        <v>-43</v>
      </c>
      <c r="H31" s="4">
        <v>274331</v>
      </c>
      <c r="I31" s="4" t="s">
        <v>26</v>
      </c>
      <c r="J31" s="5">
        <v>0</v>
      </c>
      <c r="K31" s="6">
        <v>-199500</v>
      </c>
      <c r="L31" s="5">
        <v>-50</v>
      </c>
      <c r="N31" s="4">
        <v>274331</v>
      </c>
      <c r="O31" s="4" t="s">
        <v>26</v>
      </c>
      <c r="P31" s="5">
        <v>0</v>
      </c>
      <c r="Q31" s="6">
        <v>-228000</v>
      </c>
      <c r="R31" s="5">
        <v>-57</v>
      </c>
      <c r="T31" s="4">
        <v>274321</v>
      </c>
      <c r="U31" s="4" t="s">
        <v>25</v>
      </c>
      <c r="V31" s="5">
        <v>0</v>
      </c>
      <c r="W31" s="6">
        <v>-365400</v>
      </c>
      <c r="X31" s="5">
        <v>-91</v>
      </c>
      <c r="Z31" s="4">
        <v>274321</v>
      </c>
      <c r="AA31" s="4" t="s">
        <v>25</v>
      </c>
      <c r="AB31" s="5">
        <v>0</v>
      </c>
      <c r="AC31" s="6">
        <v>-385700</v>
      </c>
      <c r="AD31" s="5">
        <v>-96</v>
      </c>
      <c r="AF31" s="4">
        <v>274321</v>
      </c>
      <c r="AG31" s="4" t="s">
        <v>25</v>
      </c>
      <c r="AH31" s="5">
        <v>0</v>
      </c>
      <c r="AI31" s="6">
        <v>-406000</v>
      </c>
      <c r="AJ31" s="5">
        <v>-102</v>
      </c>
      <c r="AL31" s="4">
        <v>274331</v>
      </c>
      <c r="AM31" s="4" t="s">
        <v>26</v>
      </c>
      <c r="AN31" s="5">
        <v>0</v>
      </c>
      <c r="AO31" s="6">
        <v>-342000</v>
      </c>
      <c r="AP31" s="5">
        <v>-86</v>
      </c>
    </row>
    <row r="32" spans="2:42" ht="15" thickBot="1">
      <c r="B32" s="164"/>
      <c r="C32" s="165" t="s">
        <v>27</v>
      </c>
      <c r="D32" s="166"/>
      <c r="E32" s="169">
        <v>694700</v>
      </c>
      <c r="F32" s="167">
        <v>173.68</v>
      </c>
      <c r="H32" s="128"/>
      <c r="I32" s="3" t="s">
        <v>27</v>
      </c>
      <c r="J32" s="4"/>
      <c r="K32" s="7">
        <v>645900</v>
      </c>
      <c r="L32" s="5">
        <v>161.47999999999999</v>
      </c>
      <c r="N32" s="128"/>
      <c r="O32" s="3" t="s">
        <v>27</v>
      </c>
      <c r="P32" s="4"/>
      <c r="Q32" s="7">
        <v>597100</v>
      </c>
      <c r="R32" s="5">
        <v>149.28</v>
      </c>
      <c r="T32" s="4">
        <v>274331</v>
      </c>
      <c r="U32" s="4" t="s">
        <v>26</v>
      </c>
      <c r="V32" s="5">
        <v>0</v>
      </c>
      <c r="W32" s="6">
        <v>-256500</v>
      </c>
      <c r="X32" s="5">
        <v>-64</v>
      </c>
      <c r="Z32" s="4">
        <v>274331</v>
      </c>
      <c r="AA32" s="4" t="s">
        <v>26</v>
      </c>
      <c r="AB32" s="5">
        <v>0</v>
      </c>
      <c r="AC32" s="6">
        <v>-285000</v>
      </c>
      <c r="AD32" s="5">
        <v>-71</v>
      </c>
      <c r="AF32" s="4">
        <v>274331</v>
      </c>
      <c r="AG32" s="4" t="s">
        <v>26</v>
      </c>
      <c r="AH32" s="5">
        <v>0</v>
      </c>
      <c r="AI32" s="6">
        <v>-313500</v>
      </c>
      <c r="AJ32" s="5">
        <v>-78</v>
      </c>
      <c r="AL32" s="128"/>
      <c r="AM32" s="3" t="s">
        <v>27</v>
      </c>
      <c r="AN32" s="4"/>
      <c r="AO32" s="7">
        <v>401900</v>
      </c>
      <c r="AP32" s="5">
        <v>100.48</v>
      </c>
    </row>
    <row r="33" spans="2:42" ht="15" thickBot="1">
      <c r="B33" s="164"/>
      <c r="C33" s="165" t="s">
        <v>28</v>
      </c>
      <c r="D33" s="166"/>
      <c r="E33" s="167"/>
      <c r="F33" s="167"/>
      <c r="H33" s="128"/>
      <c r="I33" s="3" t="s">
        <v>28</v>
      </c>
      <c r="J33" s="4"/>
      <c r="K33" s="5"/>
      <c r="L33" s="5"/>
      <c r="N33" s="128"/>
      <c r="O33" s="3" t="s">
        <v>28</v>
      </c>
      <c r="P33" s="4"/>
      <c r="Q33" s="5"/>
      <c r="R33" s="5"/>
      <c r="S33" s="158"/>
      <c r="T33" s="128"/>
      <c r="U33" s="3" t="s">
        <v>27</v>
      </c>
      <c r="V33" s="4"/>
      <c r="W33" s="7">
        <v>548300</v>
      </c>
      <c r="X33" s="5">
        <v>137.08000000000001</v>
      </c>
      <c r="Z33" s="128"/>
      <c r="AA33" s="3" t="s">
        <v>27</v>
      </c>
      <c r="AB33" s="4"/>
      <c r="AC33" s="7">
        <v>499500</v>
      </c>
      <c r="AD33" s="5">
        <v>124.88</v>
      </c>
      <c r="AF33" s="128"/>
      <c r="AG33" s="3" t="s">
        <v>27</v>
      </c>
      <c r="AH33" s="4"/>
      <c r="AI33" s="7">
        <v>450700</v>
      </c>
      <c r="AJ33" s="5">
        <v>112.68</v>
      </c>
      <c r="AL33" s="128"/>
      <c r="AM33" s="3" t="s">
        <v>28</v>
      </c>
      <c r="AN33" s="4"/>
      <c r="AO33" s="5"/>
      <c r="AP33" s="5"/>
    </row>
    <row r="34" spans="2:42" ht="15" thickBot="1">
      <c r="B34" s="164"/>
      <c r="C34" s="165" t="s">
        <v>29</v>
      </c>
      <c r="D34" s="166"/>
      <c r="E34" s="167">
        <v>0</v>
      </c>
      <c r="F34" s="167">
        <v>0</v>
      </c>
      <c r="H34" s="128"/>
      <c r="I34" s="3" t="s">
        <v>29</v>
      </c>
      <c r="J34" s="4"/>
      <c r="K34" s="5">
        <v>0</v>
      </c>
      <c r="L34" s="5">
        <v>0</v>
      </c>
      <c r="N34" s="128"/>
      <c r="O34" s="3" t="s">
        <v>29</v>
      </c>
      <c r="P34" s="4"/>
      <c r="Q34" s="5">
        <v>0</v>
      </c>
      <c r="R34" s="5">
        <v>0</v>
      </c>
      <c r="T34" s="128"/>
      <c r="U34" s="3" t="s">
        <v>28</v>
      </c>
      <c r="V34" s="4"/>
      <c r="W34" s="5"/>
      <c r="X34" s="5"/>
      <c r="Z34" s="128"/>
      <c r="AA34" s="3" t="s">
        <v>28</v>
      </c>
      <c r="AB34" s="4"/>
      <c r="AC34" s="5"/>
      <c r="AD34" s="5"/>
      <c r="AF34" s="128"/>
      <c r="AG34" s="3" t="s">
        <v>28</v>
      </c>
      <c r="AH34" s="4"/>
      <c r="AI34" s="5"/>
      <c r="AJ34" s="5"/>
      <c r="AL34" s="128"/>
      <c r="AM34" s="3" t="s">
        <v>29</v>
      </c>
      <c r="AN34" s="4"/>
      <c r="AO34" s="5">
        <v>0</v>
      </c>
      <c r="AP34" s="5">
        <v>0</v>
      </c>
    </row>
    <row r="35" spans="2:42" ht="15" thickBot="1">
      <c r="B35" s="164"/>
      <c r="C35" s="165" t="s">
        <v>30</v>
      </c>
      <c r="D35" s="166"/>
      <c r="E35" s="169">
        <v>97320122</v>
      </c>
      <c r="F35" s="169">
        <v>24330.03</v>
      </c>
      <c r="H35" s="128"/>
      <c r="I35" s="3" t="s">
        <v>30</v>
      </c>
      <c r="J35" s="4"/>
      <c r="K35" s="7">
        <v>91719622</v>
      </c>
      <c r="L35" s="7">
        <v>22929.91</v>
      </c>
      <c r="N35" s="128"/>
      <c r="O35" s="152" t="s">
        <v>30</v>
      </c>
      <c r="P35" s="160"/>
      <c r="Q35" s="161">
        <v>82635188</v>
      </c>
      <c r="R35" s="161">
        <v>20658.8</v>
      </c>
      <c r="T35" s="128"/>
      <c r="U35" s="3" t="s">
        <v>29</v>
      </c>
      <c r="V35" s="4"/>
      <c r="W35" s="5">
        <v>0</v>
      </c>
      <c r="X35" s="5">
        <v>0</v>
      </c>
      <c r="Z35" s="128"/>
      <c r="AA35" s="3" t="s">
        <v>29</v>
      </c>
      <c r="AB35" s="4"/>
      <c r="AC35" s="5">
        <v>0</v>
      </c>
      <c r="AD35" s="5">
        <v>0</v>
      </c>
      <c r="AF35" s="128"/>
      <c r="AG35" s="3" t="s">
        <v>29</v>
      </c>
      <c r="AH35" s="4"/>
      <c r="AI35" s="5">
        <v>0</v>
      </c>
      <c r="AJ35" s="5">
        <v>0</v>
      </c>
      <c r="AL35" s="128"/>
      <c r="AM35" s="3" t="s">
        <v>30</v>
      </c>
      <c r="AN35" s="4"/>
      <c r="AO35" s="7">
        <v>74970238</v>
      </c>
      <c r="AP35" s="7">
        <v>18742.560000000001</v>
      </c>
    </row>
    <row r="36" spans="2:42" ht="15" thickBot="1">
      <c r="B36" s="164"/>
      <c r="C36" s="165" t="s">
        <v>31</v>
      </c>
      <c r="D36" s="166"/>
      <c r="E36" s="167"/>
      <c r="F36" s="167"/>
      <c r="H36" s="128"/>
      <c r="I36" s="3" t="s">
        <v>31</v>
      </c>
      <c r="J36" s="4"/>
      <c r="K36" s="5"/>
      <c r="L36" s="5"/>
      <c r="N36" s="128"/>
      <c r="O36" s="3" t="s">
        <v>31</v>
      </c>
      <c r="P36" s="4"/>
      <c r="Q36" s="5"/>
      <c r="R36" s="5"/>
      <c r="S36" s="158"/>
      <c r="T36" s="128"/>
      <c r="U36" s="3" t="s">
        <v>30</v>
      </c>
      <c r="V36" s="4"/>
      <c r="W36" s="7">
        <v>77914688</v>
      </c>
      <c r="X36" s="7">
        <v>19478.669999999998</v>
      </c>
      <c r="Z36" s="128"/>
      <c r="AA36" s="3" t="s">
        <v>30</v>
      </c>
      <c r="AB36" s="4"/>
      <c r="AC36" s="7">
        <v>75926638</v>
      </c>
      <c r="AD36" s="7">
        <v>18981.66</v>
      </c>
      <c r="AF36" s="128"/>
      <c r="AG36" s="3" t="s">
        <v>30</v>
      </c>
      <c r="AH36" s="4"/>
      <c r="AI36" s="7">
        <v>74831338</v>
      </c>
      <c r="AJ36" s="7">
        <v>18707.830000000002</v>
      </c>
      <c r="AL36" s="128"/>
      <c r="AM36" s="3" t="s">
        <v>31</v>
      </c>
      <c r="AN36" s="4"/>
      <c r="AO36" s="5"/>
      <c r="AP36" s="5"/>
    </row>
    <row r="37" spans="2:42" ht="15" thickBot="1">
      <c r="B37" s="164"/>
      <c r="C37" s="165" t="s">
        <v>32</v>
      </c>
      <c r="D37" s="166"/>
      <c r="E37" s="167"/>
      <c r="F37" s="167"/>
      <c r="H37" s="128"/>
      <c r="I37" s="3" t="s">
        <v>32</v>
      </c>
      <c r="J37" s="4"/>
      <c r="K37" s="5"/>
      <c r="L37" s="5"/>
      <c r="N37" s="128"/>
      <c r="O37" s="3" t="s">
        <v>32</v>
      </c>
      <c r="P37" s="4"/>
      <c r="Q37" s="5"/>
      <c r="R37" s="5"/>
      <c r="T37" s="128"/>
      <c r="U37" s="3" t="s">
        <v>31</v>
      </c>
      <c r="V37" s="4"/>
      <c r="W37" s="5"/>
      <c r="X37" s="5"/>
      <c r="Z37" s="128"/>
      <c r="AA37" s="3" t="s">
        <v>31</v>
      </c>
      <c r="AB37" s="4"/>
      <c r="AC37" s="5"/>
      <c r="AD37" s="5"/>
      <c r="AF37" s="128"/>
      <c r="AG37" s="3" t="s">
        <v>31</v>
      </c>
      <c r="AH37" s="4"/>
      <c r="AI37" s="5"/>
      <c r="AJ37" s="5"/>
      <c r="AL37" s="128"/>
      <c r="AM37" s="3" t="s">
        <v>32</v>
      </c>
      <c r="AN37" s="4"/>
      <c r="AO37" s="5"/>
      <c r="AP37" s="5"/>
    </row>
    <row r="38" spans="2:42" ht="15" thickBot="1">
      <c r="B38" s="164"/>
      <c r="C38" s="165" t="s">
        <v>33</v>
      </c>
      <c r="D38" s="166"/>
      <c r="E38" s="167"/>
      <c r="F38" s="167"/>
      <c r="H38" s="128"/>
      <c r="I38" s="3" t="s">
        <v>33</v>
      </c>
      <c r="J38" s="4"/>
      <c r="K38" s="5"/>
      <c r="L38" s="5"/>
      <c r="N38" s="128"/>
      <c r="O38" s="3" t="s">
        <v>33</v>
      </c>
      <c r="P38" s="4"/>
      <c r="Q38" s="5"/>
      <c r="R38" s="5"/>
      <c r="T38" s="128"/>
      <c r="U38" s="3" t="s">
        <v>32</v>
      </c>
      <c r="V38" s="4"/>
      <c r="W38" s="5"/>
      <c r="X38" s="5"/>
      <c r="Z38" s="128"/>
      <c r="AA38" s="3" t="s">
        <v>32</v>
      </c>
      <c r="AB38" s="4"/>
      <c r="AC38" s="5"/>
      <c r="AD38" s="5"/>
      <c r="AF38" s="128"/>
      <c r="AG38" s="3" t="s">
        <v>32</v>
      </c>
      <c r="AH38" s="4"/>
      <c r="AI38" s="5"/>
      <c r="AJ38" s="5"/>
      <c r="AL38" s="128"/>
      <c r="AM38" s="3" t="s">
        <v>33</v>
      </c>
      <c r="AN38" s="4"/>
      <c r="AO38" s="5"/>
      <c r="AP38" s="5"/>
    </row>
    <row r="39" spans="2:42" ht="15" thickBot="1">
      <c r="B39" s="166">
        <v>351211101</v>
      </c>
      <c r="C39" s="166" t="s">
        <v>34</v>
      </c>
      <c r="D39" s="167">
        <v>0</v>
      </c>
      <c r="E39" s="168">
        <v>166400</v>
      </c>
      <c r="F39" s="167">
        <v>42</v>
      </c>
      <c r="H39" s="4">
        <v>351211101</v>
      </c>
      <c r="I39" s="4" t="s">
        <v>34</v>
      </c>
      <c r="J39" s="5">
        <v>0</v>
      </c>
      <c r="K39" s="6">
        <v>262400</v>
      </c>
      <c r="L39" s="5">
        <v>66</v>
      </c>
      <c r="N39" s="4">
        <v>351211101</v>
      </c>
      <c r="O39" s="4" t="s">
        <v>34</v>
      </c>
      <c r="P39" s="5">
        <v>0</v>
      </c>
      <c r="Q39" s="6">
        <v>343100</v>
      </c>
      <c r="R39" s="5">
        <v>86</v>
      </c>
      <c r="T39" s="128"/>
      <c r="U39" s="3" t="s">
        <v>33</v>
      </c>
      <c r="V39" s="4"/>
      <c r="W39" s="5"/>
      <c r="X39" s="5"/>
      <c r="Z39" s="128"/>
      <c r="AA39" s="3" t="s">
        <v>33</v>
      </c>
      <c r="AB39" s="4"/>
      <c r="AC39" s="5"/>
      <c r="AD39" s="5"/>
      <c r="AF39" s="128"/>
      <c r="AG39" s="3" t="s">
        <v>33</v>
      </c>
      <c r="AH39" s="4"/>
      <c r="AI39" s="5"/>
      <c r="AJ39" s="5"/>
      <c r="AL39" s="4">
        <v>351211101</v>
      </c>
      <c r="AM39" s="4" t="s">
        <v>34</v>
      </c>
      <c r="AN39" s="5">
        <v>0</v>
      </c>
      <c r="AO39" s="6">
        <v>625400</v>
      </c>
      <c r="AP39" s="5">
        <v>156</v>
      </c>
    </row>
    <row r="40" spans="2:42" ht="15" thickBot="1">
      <c r="B40" s="166">
        <v>362111</v>
      </c>
      <c r="C40" s="166" t="s">
        <v>274</v>
      </c>
      <c r="D40" s="167">
        <v>0</v>
      </c>
      <c r="E40" s="168">
        <v>4201434</v>
      </c>
      <c r="F40" s="168">
        <v>1050</v>
      </c>
      <c r="H40" s="4">
        <v>362111</v>
      </c>
      <c r="I40" s="4" t="s">
        <v>274</v>
      </c>
      <c r="J40" s="5">
        <v>0</v>
      </c>
      <c r="K40" s="6">
        <v>4201434</v>
      </c>
      <c r="L40" s="6">
        <v>1050</v>
      </c>
      <c r="N40" s="128"/>
      <c r="O40" s="3" t="s">
        <v>35</v>
      </c>
      <c r="P40" s="4"/>
      <c r="Q40" s="5"/>
      <c r="R40" s="5"/>
      <c r="T40" s="4">
        <v>351211101</v>
      </c>
      <c r="U40" s="4" t="s">
        <v>34</v>
      </c>
      <c r="V40" s="5">
        <v>0</v>
      </c>
      <c r="W40" s="6">
        <v>408400</v>
      </c>
      <c r="X40" s="5">
        <v>102</v>
      </c>
      <c r="Z40" s="4">
        <v>351211101</v>
      </c>
      <c r="AA40" s="4" t="s">
        <v>34</v>
      </c>
      <c r="AB40" s="5">
        <v>0</v>
      </c>
      <c r="AC40" s="6">
        <v>473700</v>
      </c>
      <c r="AD40" s="5">
        <v>118</v>
      </c>
      <c r="AF40" s="4">
        <v>351211101</v>
      </c>
      <c r="AG40" s="4" t="s">
        <v>34</v>
      </c>
      <c r="AH40" s="5">
        <v>0</v>
      </c>
      <c r="AI40" s="6">
        <v>546700</v>
      </c>
      <c r="AJ40" s="5">
        <v>137</v>
      </c>
      <c r="AL40" s="128"/>
      <c r="AM40" s="3" t="s">
        <v>35</v>
      </c>
      <c r="AN40" s="4"/>
      <c r="AO40" s="5"/>
      <c r="AP40" s="5"/>
    </row>
    <row r="41" spans="2:42" ht="15" thickBot="1">
      <c r="B41" s="164"/>
      <c r="C41" s="165" t="s">
        <v>35</v>
      </c>
      <c r="D41" s="166"/>
      <c r="E41" s="167"/>
      <c r="F41" s="167"/>
      <c r="H41" s="128"/>
      <c r="I41" s="3" t="s">
        <v>35</v>
      </c>
      <c r="J41" s="4"/>
      <c r="K41" s="5"/>
      <c r="L41" s="5"/>
      <c r="N41" s="128"/>
      <c r="O41" s="3" t="s">
        <v>36</v>
      </c>
      <c r="P41" s="4"/>
      <c r="Q41" s="5">
        <v>0</v>
      </c>
      <c r="R41" s="5">
        <v>0</v>
      </c>
      <c r="T41" s="128"/>
      <c r="U41" s="3" t="s">
        <v>35</v>
      </c>
      <c r="V41" s="4"/>
      <c r="W41" s="5"/>
      <c r="X41" s="5"/>
      <c r="Z41" s="128"/>
      <c r="AA41" s="3" t="s">
        <v>35</v>
      </c>
      <c r="AB41" s="4"/>
      <c r="AC41" s="5"/>
      <c r="AD41" s="5"/>
      <c r="AF41" s="128"/>
      <c r="AG41" s="3" t="s">
        <v>35</v>
      </c>
      <c r="AH41" s="4"/>
      <c r="AI41" s="5"/>
      <c r="AJ41" s="5"/>
      <c r="AL41" s="128"/>
      <c r="AM41" s="3" t="s">
        <v>36</v>
      </c>
      <c r="AN41" s="4"/>
      <c r="AO41" s="5">
        <v>0</v>
      </c>
      <c r="AP41" s="5">
        <v>0</v>
      </c>
    </row>
    <row r="42" spans="2:42" ht="15" thickBot="1">
      <c r="B42" s="164"/>
      <c r="C42" s="165" t="s">
        <v>36</v>
      </c>
      <c r="D42" s="166"/>
      <c r="E42" s="167">
        <v>0</v>
      </c>
      <c r="F42" s="167">
        <v>0</v>
      </c>
      <c r="H42" s="128"/>
      <c r="I42" s="3" t="s">
        <v>36</v>
      </c>
      <c r="J42" s="4"/>
      <c r="K42" s="5">
        <v>0</v>
      </c>
      <c r="L42" s="5">
        <v>0</v>
      </c>
      <c r="N42" s="128"/>
      <c r="O42" s="3" t="s">
        <v>37</v>
      </c>
      <c r="P42" s="4"/>
      <c r="Q42" s="5"/>
      <c r="R42" s="5"/>
      <c r="T42" s="128"/>
      <c r="U42" s="3" t="s">
        <v>36</v>
      </c>
      <c r="V42" s="4"/>
      <c r="W42" s="5">
        <v>0</v>
      </c>
      <c r="X42" s="5">
        <v>0</v>
      </c>
      <c r="Z42" s="128"/>
      <c r="AA42" s="3" t="s">
        <v>36</v>
      </c>
      <c r="AB42" s="4"/>
      <c r="AC42" s="5">
        <v>0</v>
      </c>
      <c r="AD42" s="5">
        <v>0</v>
      </c>
      <c r="AF42" s="128"/>
      <c r="AG42" s="3" t="s">
        <v>36</v>
      </c>
      <c r="AH42" s="4"/>
      <c r="AI42" s="5">
        <v>0</v>
      </c>
      <c r="AJ42" s="5">
        <v>0</v>
      </c>
      <c r="AL42" s="128"/>
      <c r="AM42" s="3" t="s">
        <v>37</v>
      </c>
      <c r="AN42" s="4"/>
      <c r="AO42" s="5"/>
      <c r="AP42" s="5"/>
    </row>
    <row r="43" spans="2:42" ht="15" thickBot="1">
      <c r="B43" s="164"/>
      <c r="C43" s="165" t="s">
        <v>37</v>
      </c>
      <c r="D43" s="166"/>
      <c r="E43" s="167"/>
      <c r="F43" s="167"/>
      <c r="H43" s="128"/>
      <c r="I43" s="3" t="s">
        <v>37</v>
      </c>
      <c r="J43" s="4"/>
      <c r="K43" s="5"/>
      <c r="L43" s="5"/>
      <c r="N43" s="128"/>
      <c r="O43" s="3" t="s">
        <v>38</v>
      </c>
      <c r="P43" s="4"/>
      <c r="Q43" s="5">
        <v>0</v>
      </c>
      <c r="R43" s="5">
        <v>0</v>
      </c>
      <c r="T43" s="128"/>
      <c r="U43" s="3" t="s">
        <v>37</v>
      </c>
      <c r="V43" s="4"/>
      <c r="W43" s="5"/>
      <c r="X43" s="5"/>
      <c r="Z43" s="128"/>
      <c r="AA43" s="3" t="s">
        <v>37</v>
      </c>
      <c r="AB43" s="4"/>
      <c r="AC43" s="5"/>
      <c r="AD43" s="5"/>
      <c r="AF43" s="128"/>
      <c r="AG43" s="3" t="s">
        <v>37</v>
      </c>
      <c r="AH43" s="4"/>
      <c r="AI43" s="5"/>
      <c r="AJ43" s="5"/>
      <c r="AL43" s="128"/>
      <c r="AM43" s="3" t="s">
        <v>38</v>
      </c>
      <c r="AN43" s="4"/>
      <c r="AO43" s="5">
        <v>0</v>
      </c>
      <c r="AP43" s="5">
        <v>0</v>
      </c>
    </row>
    <row r="44" spans="2:42" ht="15" thickBot="1">
      <c r="B44" s="164"/>
      <c r="C44" s="165" t="s">
        <v>38</v>
      </c>
      <c r="D44" s="166"/>
      <c r="E44" s="167">
        <v>0</v>
      </c>
      <c r="F44" s="167">
        <v>0</v>
      </c>
      <c r="H44" s="128"/>
      <c r="I44" s="3" t="s">
        <v>38</v>
      </c>
      <c r="J44" s="4"/>
      <c r="K44" s="5">
        <v>0</v>
      </c>
      <c r="L44" s="5">
        <v>0</v>
      </c>
      <c r="N44" s="128"/>
      <c r="O44" s="3" t="s">
        <v>39</v>
      </c>
      <c r="P44" s="4"/>
      <c r="Q44" s="7">
        <v>343100</v>
      </c>
      <c r="R44" s="5">
        <v>85.78</v>
      </c>
      <c r="T44" s="128"/>
      <c r="U44" s="3" t="s">
        <v>38</v>
      </c>
      <c r="V44" s="4"/>
      <c r="W44" s="5">
        <v>0</v>
      </c>
      <c r="X44" s="5">
        <v>0</v>
      </c>
      <c r="Z44" s="128"/>
      <c r="AA44" s="3" t="s">
        <v>38</v>
      </c>
      <c r="AB44" s="4"/>
      <c r="AC44" s="5">
        <v>0</v>
      </c>
      <c r="AD44" s="5">
        <v>0</v>
      </c>
      <c r="AF44" s="128"/>
      <c r="AG44" s="3" t="s">
        <v>38</v>
      </c>
      <c r="AH44" s="4"/>
      <c r="AI44" s="5">
        <v>0</v>
      </c>
      <c r="AJ44" s="5">
        <v>0</v>
      </c>
      <c r="AL44" s="128"/>
      <c r="AM44" s="3" t="s">
        <v>39</v>
      </c>
      <c r="AN44" s="4"/>
      <c r="AO44" s="7">
        <v>625400</v>
      </c>
      <c r="AP44" s="5">
        <v>156.35</v>
      </c>
    </row>
    <row r="45" spans="2:42" ht="15" thickBot="1">
      <c r="B45" s="164"/>
      <c r="C45" s="165" t="s">
        <v>39</v>
      </c>
      <c r="D45" s="166"/>
      <c r="E45" s="169">
        <v>4367834</v>
      </c>
      <c r="F45" s="169">
        <v>1091.96</v>
      </c>
      <c r="H45" s="128"/>
      <c r="I45" s="3" t="s">
        <v>39</v>
      </c>
      <c r="J45" s="4"/>
      <c r="K45" s="7">
        <v>4463834</v>
      </c>
      <c r="L45" s="7">
        <v>1115.96</v>
      </c>
      <c r="N45" s="128"/>
      <c r="O45" s="3" t="s">
        <v>40</v>
      </c>
      <c r="P45" s="4"/>
      <c r="Q45" s="5"/>
      <c r="R45" s="5"/>
      <c r="T45" s="128"/>
      <c r="U45" s="3" t="s">
        <v>39</v>
      </c>
      <c r="V45" s="4"/>
      <c r="W45" s="7">
        <v>408400</v>
      </c>
      <c r="X45" s="5">
        <v>102.1</v>
      </c>
      <c r="Z45" s="128"/>
      <c r="AA45" s="3" t="s">
        <v>39</v>
      </c>
      <c r="AB45" s="4"/>
      <c r="AC45" s="7">
        <v>473700</v>
      </c>
      <c r="AD45" s="5">
        <v>118.43</v>
      </c>
      <c r="AF45" s="128"/>
      <c r="AG45" s="3" t="s">
        <v>39</v>
      </c>
      <c r="AH45" s="4"/>
      <c r="AI45" s="7">
        <v>546700</v>
      </c>
      <c r="AJ45" s="5">
        <v>136.68</v>
      </c>
      <c r="AL45" s="128"/>
      <c r="AM45" s="3" t="s">
        <v>40</v>
      </c>
      <c r="AN45" s="4"/>
      <c r="AO45" s="5"/>
      <c r="AP45" s="5"/>
    </row>
    <row r="46" spans="2:42" ht="15" thickBot="1">
      <c r="B46" s="164"/>
      <c r="C46" s="165" t="s">
        <v>40</v>
      </c>
      <c r="D46" s="166"/>
      <c r="E46" s="167"/>
      <c r="F46" s="167"/>
      <c r="H46" s="128"/>
      <c r="I46" s="3" t="s">
        <v>40</v>
      </c>
      <c r="J46" s="4"/>
      <c r="K46" s="5"/>
      <c r="L46" s="5"/>
      <c r="N46" s="128"/>
      <c r="O46" s="3" t="s">
        <v>41</v>
      </c>
      <c r="P46" s="4"/>
      <c r="Q46" s="5">
        <v>0</v>
      </c>
      <c r="R46" s="5">
        <v>0</v>
      </c>
      <c r="T46" s="128"/>
      <c r="U46" s="3" t="s">
        <v>40</v>
      </c>
      <c r="V46" s="4"/>
      <c r="W46" s="5"/>
      <c r="X46" s="5"/>
      <c r="Z46" s="128"/>
      <c r="AA46" s="3" t="s">
        <v>40</v>
      </c>
      <c r="AB46" s="4"/>
      <c r="AC46" s="5"/>
      <c r="AD46" s="5"/>
      <c r="AF46" s="128"/>
      <c r="AG46" s="3" t="s">
        <v>40</v>
      </c>
      <c r="AH46" s="4"/>
      <c r="AI46" s="5"/>
      <c r="AJ46" s="5"/>
      <c r="AL46" s="128"/>
      <c r="AM46" s="3" t="s">
        <v>41</v>
      </c>
      <c r="AN46" s="4"/>
      <c r="AO46" s="5">
        <v>0</v>
      </c>
      <c r="AP46" s="5">
        <v>0</v>
      </c>
    </row>
    <row r="47" spans="2:42" ht="15" thickBot="1">
      <c r="B47" s="164"/>
      <c r="C47" s="165" t="s">
        <v>41</v>
      </c>
      <c r="D47" s="166"/>
      <c r="E47" s="167">
        <v>0</v>
      </c>
      <c r="F47" s="167">
        <v>0</v>
      </c>
      <c r="H47" s="128"/>
      <c r="I47" s="3" t="s">
        <v>41</v>
      </c>
      <c r="J47" s="4"/>
      <c r="K47" s="5">
        <v>0</v>
      </c>
      <c r="L47" s="5">
        <v>0</v>
      </c>
      <c r="N47" s="128"/>
      <c r="O47" s="152" t="s">
        <v>42</v>
      </c>
      <c r="P47" s="160"/>
      <c r="Q47" s="161">
        <f>Q44</f>
        <v>343100</v>
      </c>
      <c r="R47" s="162">
        <v>0</v>
      </c>
      <c r="T47" s="128"/>
      <c r="U47" s="3" t="s">
        <v>41</v>
      </c>
      <c r="V47" s="4"/>
      <c r="W47" s="5">
        <v>0</v>
      </c>
      <c r="X47" s="5">
        <v>0</v>
      </c>
      <c r="Z47" s="128"/>
      <c r="AA47" s="3" t="s">
        <v>41</v>
      </c>
      <c r="AB47" s="4"/>
      <c r="AC47" s="5">
        <v>0</v>
      </c>
      <c r="AD47" s="5">
        <v>0</v>
      </c>
      <c r="AF47" s="128"/>
      <c r="AG47" s="3" t="s">
        <v>41</v>
      </c>
      <c r="AH47" s="4"/>
      <c r="AI47" s="5">
        <v>0</v>
      </c>
      <c r="AJ47" s="5">
        <v>0</v>
      </c>
      <c r="AL47" s="128"/>
      <c r="AM47" s="3" t="s">
        <v>42</v>
      </c>
      <c r="AN47" s="4"/>
      <c r="AO47" s="5">
        <v>0</v>
      </c>
      <c r="AP47" s="5">
        <v>0</v>
      </c>
    </row>
    <row r="48" spans="2:42" ht="15" thickBot="1">
      <c r="B48" s="164"/>
      <c r="C48" s="165" t="s">
        <v>42</v>
      </c>
      <c r="D48" s="166"/>
      <c r="E48" s="167">
        <v>0</v>
      </c>
      <c r="F48" s="167">
        <v>0</v>
      </c>
      <c r="H48" s="128"/>
      <c r="I48" s="3" t="s">
        <v>42</v>
      </c>
      <c r="J48" s="4"/>
      <c r="K48" s="5">
        <v>0</v>
      </c>
      <c r="L48" s="5">
        <v>0</v>
      </c>
      <c r="N48" s="128"/>
      <c r="O48" s="3" t="s">
        <v>43</v>
      </c>
      <c r="P48" s="4"/>
      <c r="Q48" s="5"/>
      <c r="R48" s="5"/>
      <c r="T48" s="128"/>
      <c r="U48" s="3" t="s">
        <v>42</v>
      </c>
      <c r="V48" s="4"/>
      <c r="W48" s="5">
        <v>0</v>
      </c>
      <c r="X48" s="5">
        <v>0</v>
      </c>
      <c r="Z48" s="128"/>
      <c r="AA48" s="3" t="s">
        <v>42</v>
      </c>
      <c r="AB48" s="4"/>
      <c r="AC48" s="5">
        <v>0</v>
      </c>
      <c r="AD48" s="5">
        <v>0</v>
      </c>
      <c r="AF48" s="128"/>
      <c r="AG48" s="3" t="s">
        <v>42</v>
      </c>
      <c r="AH48" s="4"/>
      <c r="AI48" s="5">
        <v>0</v>
      </c>
      <c r="AJ48" s="5">
        <v>0</v>
      </c>
      <c r="AL48" s="128"/>
      <c r="AM48" s="3" t="s">
        <v>43</v>
      </c>
      <c r="AN48" s="4"/>
      <c r="AO48" s="5"/>
      <c r="AP48" s="5"/>
    </row>
    <row r="49" spans="2:44" ht="15" thickBot="1">
      <c r="B49" s="164"/>
      <c r="C49" s="165" t="s">
        <v>43</v>
      </c>
      <c r="D49" s="166"/>
      <c r="E49" s="167"/>
      <c r="F49" s="167"/>
      <c r="H49" s="128"/>
      <c r="I49" s="3" t="s">
        <v>43</v>
      </c>
      <c r="J49" s="4"/>
      <c r="K49" s="5"/>
      <c r="L49" s="5"/>
      <c r="N49" s="4">
        <v>411211</v>
      </c>
      <c r="O49" s="4" t="s">
        <v>44</v>
      </c>
      <c r="P49" s="5">
        <v>0</v>
      </c>
      <c r="Q49" s="6">
        <v>113500000</v>
      </c>
      <c r="R49" s="6">
        <v>28375</v>
      </c>
      <c r="T49" s="128"/>
      <c r="U49" s="3" t="s">
        <v>43</v>
      </c>
      <c r="V49" s="4"/>
      <c r="W49" s="5"/>
      <c r="X49" s="5"/>
      <c r="Z49" s="128"/>
      <c r="AA49" s="3" t="s">
        <v>43</v>
      </c>
      <c r="AB49" s="4"/>
      <c r="AC49" s="5"/>
      <c r="AD49" s="5"/>
      <c r="AF49" s="128"/>
      <c r="AG49" s="3" t="s">
        <v>43</v>
      </c>
      <c r="AH49" s="4"/>
      <c r="AI49" s="5"/>
      <c r="AJ49" s="5"/>
      <c r="AL49" s="4">
        <v>411211</v>
      </c>
      <c r="AM49" s="4" t="s">
        <v>44</v>
      </c>
      <c r="AN49" s="5">
        <v>0</v>
      </c>
      <c r="AO49" s="6">
        <v>113500000</v>
      </c>
      <c r="AP49" s="6">
        <v>28375</v>
      </c>
    </row>
    <row r="50" spans="2:44" ht="15" thickBot="1">
      <c r="B50" s="166">
        <v>411211</v>
      </c>
      <c r="C50" s="166" t="s">
        <v>44</v>
      </c>
      <c r="D50" s="167">
        <v>0</v>
      </c>
      <c r="E50" s="168">
        <v>113500000</v>
      </c>
      <c r="F50" s="168">
        <v>28375</v>
      </c>
      <c r="H50" s="4">
        <v>411211</v>
      </c>
      <c r="I50" s="4" t="s">
        <v>44</v>
      </c>
      <c r="J50" s="5">
        <v>0</v>
      </c>
      <c r="K50" s="6">
        <v>113500000</v>
      </c>
      <c r="L50" s="6">
        <v>28375</v>
      </c>
      <c r="N50" s="4">
        <v>419111</v>
      </c>
      <c r="O50" s="4" t="s">
        <v>45</v>
      </c>
      <c r="P50" s="5">
        <v>0</v>
      </c>
      <c r="Q50" s="6">
        <v>7052132</v>
      </c>
      <c r="R50" s="6">
        <v>1763</v>
      </c>
      <c r="T50" s="4">
        <v>411211</v>
      </c>
      <c r="U50" s="4" t="s">
        <v>44</v>
      </c>
      <c r="V50" s="5">
        <v>0</v>
      </c>
      <c r="W50" s="6">
        <v>113500000</v>
      </c>
      <c r="X50" s="6">
        <v>28375</v>
      </c>
      <c r="Z50" s="4">
        <v>411211</v>
      </c>
      <c r="AA50" s="4" t="s">
        <v>44</v>
      </c>
      <c r="AB50" s="5">
        <v>0</v>
      </c>
      <c r="AC50" s="6">
        <v>113500000</v>
      </c>
      <c r="AD50" s="6">
        <v>28375</v>
      </c>
      <c r="AF50" s="4">
        <v>411211</v>
      </c>
      <c r="AG50" s="4" t="s">
        <v>44</v>
      </c>
      <c r="AH50" s="5">
        <v>0</v>
      </c>
      <c r="AI50" s="6">
        <v>113500000</v>
      </c>
      <c r="AJ50" s="6">
        <v>28375</v>
      </c>
      <c r="AL50" s="4">
        <v>419111</v>
      </c>
      <c r="AM50" s="4" t="s">
        <v>45</v>
      </c>
      <c r="AN50" s="5">
        <v>0</v>
      </c>
      <c r="AO50" s="6">
        <v>7052132</v>
      </c>
      <c r="AP50" s="6">
        <v>1763</v>
      </c>
    </row>
    <row r="51" spans="2:44" ht="15" thickBot="1">
      <c r="B51" s="166">
        <v>419111</v>
      </c>
      <c r="C51" s="166" t="s">
        <v>45</v>
      </c>
      <c r="D51" s="167">
        <v>0</v>
      </c>
      <c r="E51" s="168">
        <v>7052132</v>
      </c>
      <c r="F51" s="168">
        <v>1763</v>
      </c>
      <c r="H51" s="4">
        <v>419111</v>
      </c>
      <c r="I51" s="4" t="s">
        <v>45</v>
      </c>
      <c r="J51" s="5">
        <v>0</v>
      </c>
      <c r="K51" s="6">
        <v>7052132</v>
      </c>
      <c r="L51" s="6">
        <v>1763</v>
      </c>
      <c r="N51" s="128"/>
      <c r="O51" s="3" t="s">
        <v>46</v>
      </c>
      <c r="P51" s="4"/>
      <c r="Q51" s="7">
        <v>120552132</v>
      </c>
      <c r="R51" s="7">
        <v>30138.03</v>
      </c>
      <c r="T51" s="4">
        <v>419111</v>
      </c>
      <c r="U51" s="4" t="s">
        <v>45</v>
      </c>
      <c r="V51" s="5">
        <v>0</v>
      </c>
      <c r="W51" s="6">
        <v>7052132</v>
      </c>
      <c r="X51" s="6">
        <v>1763</v>
      </c>
      <c r="Z51" s="4">
        <v>419111</v>
      </c>
      <c r="AA51" s="4" t="s">
        <v>45</v>
      </c>
      <c r="AB51" s="5">
        <v>0</v>
      </c>
      <c r="AC51" s="6">
        <v>7052132</v>
      </c>
      <c r="AD51" s="6">
        <v>1763</v>
      </c>
      <c r="AF51" s="4">
        <v>419111</v>
      </c>
      <c r="AG51" s="4" t="s">
        <v>45</v>
      </c>
      <c r="AH51" s="5">
        <v>0</v>
      </c>
      <c r="AI51" s="6">
        <v>7052132</v>
      </c>
      <c r="AJ51" s="6">
        <v>1763</v>
      </c>
      <c r="AL51" s="128"/>
      <c r="AM51" s="3" t="s">
        <v>46</v>
      </c>
      <c r="AN51" s="4"/>
      <c r="AO51" s="7">
        <v>120552132</v>
      </c>
      <c r="AP51" s="7">
        <v>30138.03</v>
      </c>
    </row>
    <row r="52" spans="2:44" ht="15" thickBot="1">
      <c r="B52" s="164"/>
      <c r="C52" s="165" t="s">
        <v>46</v>
      </c>
      <c r="D52" s="166"/>
      <c r="E52" s="169">
        <v>120552132</v>
      </c>
      <c r="F52" s="169">
        <v>30138.03</v>
      </c>
      <c r="H52" s="128"/>
      <c r="I52" s="3" t="s">
        <v>46</v>
      </c>
      <c r="J52" s="4"/>
      <c r="K52" s="7">
        <v>120552132</v>
      </c>
      <c r="L52" s="7">
        <v>30138.03</v>
      </c>
      <c r="N52" s="128"/>
      <c r="O52" s="3" t="s">
        <v>47</v>
      </c>
      <c r="P52" s="4"/>
      <c r="Q52" s="7">
        <v>-38260044</v>
      </c>
      <c r="R52" s="7">
        <v>-9565.01</v>
      </c>
      <c r="T52" s="128"/>
      <c r="U52" s="3" t="s">
        <v>46</v>
      </c>
      <c r="V52" s="4"/>
      <c r="W52" s="7">
        <v>120552132</v>
      </c>
      <c r="X52" s="7">
        <v>30138.03</v>
      </c>
      <c r="Z52" s="128"/>
      <c r="AA52" s="3" t="s">
        <v>46</v>
      </c>
      <c r="AB52" s="4"/>
      <c r="AC52" s="7">
        <v>120552132</v>
      </c>
      <c r="AD52" s="7">
        <v>30138.03</v>
      </c>
      <c r="AF52" s="128"/>
      <c r="AG52" s="3" t="s">
        <v>46</v>
      </c>
      <c r="AH52" s="4"/>
      <c r="AI52" s="7">
        <v>120552132</v>
      </c>
      <c r="AJ52" s="7">
        <v>30138.03</v>
      </c>
      <c r="AL52" s="128"/>
      <c r="AM52" s="3" t="s">
        <v>47</v>
      </c>
      <c r="AN52" s="4"/>
      <c r="AO52" s="7">
        <v>-46207294</v>
      </c>
      <c r="AP52" s="7">
        <v>-11551.82</v>
      </c>
    </row>
    <row r="53" spans="2:44" ht="15" thickBot="1">
      <c r="B53" s="164"/>
      <c r="C53" s="165" t="s">
        <v>47</v>
      </c>
      <c r="D53" s="166"/>
      <c r="E53" s="169">
        <v>-27599844</v>
      </c>
      <c r="F53" s="169">
        <v>-6899.96</v>
      </c>
      <c r="H53" s="128"/>
      <c r="I53" s="3" t="s">
        <v>47</v>
      </c>
      <c r="J53" s="4"/>
      <c r="K53" s="7">
        <v>-33296344</v>
      </c>
      <c r="L53" s="7">
        <v>-8324.09</v>
      </c>
      <c r="N53" s="128"/>
      <c r="O53" s="3" t="s">
        <v>48</v>
      </c>
      <c r="P53" s="4"/>
      <c r="Q53" s="7">
        <v>82635188</v>
      </c>
      <c r="R53" s="7">
        <v>20658.8</v>
      </c>
      <c r="T53" s="128"/>
      <c r="U53" s="3" t="s">
        <v>47</v>
      </c>
      <c r="V53" s="4"/>
      <c r="W53" s="7">
        <v>-43045844</v>
      </c>
      <c r="X53" s="7">
        <v>-10761.46</v>
      </c>
      <c r="Z53" s="128"/>
      <c r="AA53" s="3" t="s">
        <v>47</v>
      </c>
      <c r="AB53" s="4"/>
      <c r="AC53" s="7">
        <v>-45099194</v>
      </c>
      <c r="AD53" s="7">
        <v>-11274.8</v>
      </c>
      <c r="AF53" s="128"/>
      <c r="AG53" s="3" t="s">
        <v>47</v>
      </c>
      <c r="AH53" s="4"/>
      <c r="AI53" s="7">
        <v>-46267494</v>
      </c>
      <c r="AJ53" s="7">
        <v>-11566.87</v>
      </c>
      <c r="AL53" s="297"/>
      <c r="AM53" s="13" t="s">
        <v>48</v>
      </c>
      <c r="AN53" s="14"/>
      <c r="AO53" s="15">
        <v>74970238</v>
      </c>
      <c r="AP53" s="15">
        <v>18742.560000000001</v>
      </c>
    </row>
    <row r="54" spans="2:44" ht="48.6" thickBot="1">
      <c r="B54" s="164"/>
      <c r="C54" s="165" t="s">
        <v>48</v>
      </c>
      <c r="D54" s="166"/>
      <c r="E54" s="169">
        <v>97320122</v>
      </c>
      <c r="F54" s="169">
        <v>24330.03</v>
      </c>
      <c r="H54" s="297"/>
      <c r="I54" s="13" t="s">
        <v>48</v>
      </c>
      <c r="J54" s="14"/>
      <c r="K54" s="15">
        <v>91719622</v>
      </c>
      <c r="L54" s="15">
        <v>22929.91</v>
      </c>
      <c r="N54" s="129"/>
      <c r="O54" s="12"/>
      <c r="P54" s="1"/>
      <c r="Q54" s="1"/>
      <c r="T54" s="297"/>
      <c r="U54" s="13" t="s">
        <v>48</v>
      </c>
      <c r="V54" s="14"/>
      <c r="W54" s="15">
        <v>77914688</v>
      </c>
      <c r="X54" s="15">
        <v>19478.669999999998</v>
      </c>
      <c r="Z54" s="13" t="s">
        <v>48</v>
      </c>
      <c r="AA54" s="14"/>
      <c r="AB54" s="15">
        <v>75926638</v>
      </c>
      <c r="AC54" s="15">
        <v>18981.66</v>
      </c>
      <c r="AE54" s="297"/>
      <c r="AF54" s="13" t="s">
        <v>48</v>
      </c>
      <c r="AG54" s="14"/>
      <c r="AH54" s="15">
        <v>74831338</v>
      </c>
      <c r="AI54" s="15">
        <v>18707.830000000002</v>
      </c>
    </row>
    <row r="55" spans="2:44">
      <c r="B55" s="170"/>
      <c r="C55" s="170"/>
      <c r="D55" s="171"/>
      <c r="E55" s="1"/>
      <c r="F55" s="1"/>
      <c r="I55" s="8"/>
      <c r="J55" s="8"/>
      <c r="K55" s="9"/>
      <c r="L55" s="1"/>
      <c r="N55" s="8"/>
      <c r="O55" s="8"/>
      <c r="P55" s="129"/>
      <c r="Q55" s="1"/>
      <c r="R55" s="1"/>
      <c r="Z55" s="472"/>
      <c r="AA55" s="473"/>
      <c r="AB55" s="474"/>
      <c r="AC55" s="474"/>
      <c r="AD55" s="474"/>
      <c r="AF55" s="475"/>
      <c r="AG55" s="472"/>
      <c r="AH55" s="473"/>
      <c r="AI55" s="474"/>
      <c r="AJ55" s="474"/>
    </row>
    <row r="56" spans="2:44">
      <c r="B56" s="140"/>
      <c r="C56" s="140"/>
      <c r="D56" s="170"/>
      <c r="E56" s="1"/>
      <c r="F56" s="1"/>
      <c r="I56" s="10" t="s">
        <v>50</v>
      </c>
      <c r="J56" s="10" t="s">
        <v>52</v>
      </c>
      <c r="K56" s="8"/>
      <c r="L56" s="1"/>
      <c r="N56" s="10"/>
      <c r="O56" s="10"/>
      <c r="P56" s="8"/>
      <c r="Q56" s="1"/>
      <c r="R56" s="1"/>
      <c r="Z56" s="472"/>
      <c r="AA56" s="473"/>
      <c r="AB56" s="474"/>
      <c r="AC56" s="474"/>
      <c r="AD56" s="474"/>
      <c r="AF56" s="475"/>
      <c r="AG56" s="472"/>
      <c r="AH56" s="473"/>
      <c r="AI56" s="474"/>
      <c r="AJ56" s="474"/>
    </row>
    <row r="57" spans="2:44">
      <c r="B57" s="172"/>
      <c r="C57" s="172"/>
      <c r="D57" s="140"/>
      <c r="E57" s="1"/>
      <c r="F57" s="1"/>
      <c r="I57" s="11"/>
      <c r="J57" s="11"/>
      <c r="K57" s="10" t="s">
        <v>55</v>
      </c>
      <c r="L57" s="1"/>
      <c r="N57" s="11"/>
      <c r="O57" s="11"/>
      <c r="P57" s="10"/>
      <c r="Q57" s="1"/>
      <c r="R57" s="1"/>
    </row>
    <row r="58" spans="2:44">
      <c r="B58" s="142"/>
      <c r="C58" s="142"/>
      <c r="D58" s="172"/>
      <c r="E58" s="1"/>
      <c r="F58" s="1"/>
      <c r="N58" s="11"/>
      <c r="O58" s="11"/>
      <c r="P58" s="10"/>
      <c r="Q58" s="1"/>
    </row>
    <row r="60" spans="2:44" s="17" customFormat="1" ht="22.8">
      <c r="B60" s="319" t="s">
        <v>92</v>
      </c>
      <c r="H60" s="18" t="s">
        <v>92</v>
      </c>
      <c r="M60"/>
      <c r="N60" s="18" t="s">
        <v>92</v>
      </c>
      <c r="O60"/>
      <c r="P60"/>
      <c r="Q60"/>
      <c r="T60" s="18" t="s">
        <v>92</v>
      </c>
      <c r="U60"/>
      <c r="V60"/>
      <c r="W60"/>
      <c r="X60"/>
      <c r="Y60"/>
      <c r="Z60" s="18" t="s">
        <v>92</v>
      </c>
      <c r="AA60"/>
      <c r="AB60"/>
      <c r="AC60"/>
      <c r="AD60"/>
      <c r="AE60"/>
      <c r="AF60" s="18" t="s">
        <v>92</v>
      </c>
      <c r="AG60"/>
      <c r="AH60"/>
      <c r="AI60"/>
      <c r="AJ60"/>
      <c r="AK60"/>
      <c r="AL60" s="18" t="s">
        <v>92</v>
      </c>
      <c r="AM60"/>
      <c r="AN60"/>
      <c r="AO60"/>
      <c r="AP60"/>
      <c r="AQ60"/>
      <c r="AR60"/>
    </row>
    <row r="61" spans="2:44" s="17" customFormat="1" ht="34.200000000000003">
      <c r="B61" s="320" t="s">
        <v>116</v>
      </c>
      <c r="H61" s="18" t="s">
        <v>116</v>
      </c>
      <c r="N61" s="18" t="s">
        <v>116</v>
      </c>
      <c r="T61" s="18" t="s">
        <v>116</v>
      </c>
      <c r="U61"/>
      <c r="V61"/>
      <c r="W61"/>
      <c r="X61"/>
      <c r="Y61"/>
      <c r="Z61" s="18" t="s">
        <v>116</v>
      </c>
      <c r="AA61"/>
      <c r="AB61"/>
      <c r="AC61"/>
      <c r="AD61"/>
      <c r="AE61"/>
      <c r="AF61" s="18" t="s">
        <v>116</v>
      </c>
      <c r="AG61"/>
      <c r="AH61"/>
      <c r="AI61"/>
      <c r="AJ61"/>
      <c r="AK61"/>
      <c r="AL61" s="18" t="s">
        <v>116</v>
      </c>
      <c r="AM61"/>
      <c r="AN61"/>
      <c r="AO61"/>
      <c r="AP61"/>
      <c r="AQ61"/>
      <c r="AR61"/>
    </row>
    <row r="62" spans="2:44" s="17" customFormat="1">
      <c r="B62" s="588" t="s">
        <v>94</v>
      </c>
      <c r="H62" s="572" t="s">
        <v>94</v>
      </c>
      <c r="N62" s="572" t="s">
        <v>94</v>
      </c>
      <c r="T62" s="572" t="s">
        <v>94</v>
      </c>
      <c r="Z62" s="572" t="s">
        <v>94</v>
      </c>
      <c r="AF62" s="572" t="s">
        <v>94</v>
      </c>
      <c r="AG62"/>
      <c r="AH62"/>
      <c r="AI62"/>
      <c r="AJ62"/>
      <c r="AL62" s="572" t="s">
        <v>94</v>
      </c>
      <c r="AM62"/>
      <c r="AN62"/>
      <c r="AO62"/>
    </row>
    <row r="63" spans="2:44" s="17" customFormat="1">
      <c r="B63" s="588"/>
      <c r="H63" s="572"/>
      <c r="N63" s="572"/>
      <c r="T63" s="572"/>
      <c r="Z63" s="572"/>
      <c r="AF63" s="572"/>
      <c r="AG63"/>
      <c r="AH63"/>
      <c r="AI63"/>
      <c r="AJ63"/>
      <c r="AL63" s="572"/>
      <c r="AM63"/>
      <c r="AN63"/>
      <c r="AO63"/>
    </row>
    <row r="64" spans="2:44" s="17" customFormat="1" ht="15" thickBot="1">
      <c r="B64" s="589"/>
      <c r="H64" s="573"/>
      <c r="N64" s="573"/>
      <c r="T64" s="573"/>
      <c r="Z64" s="573"/>
      <c r="AF64" s="573"/>
      <c r="AG64"/>
      <c r="AH64"/>
      <c r="AI64"/>
      <c r="AJ64"/>
      <c r="AL64" s="573"/>
      <c r="AM64"/>
      <c r="AN64"/>
      <c r="AO64"/>
    </row>
    <row r="65" spans="2:41" s="17" customFormat="1">
      <c r="B65" s="588"/>
      <c r="H65" s="572"/>
      <c r="N65" s="572"/>
      <c r="T65" s="572"/>
      <c r="Z65" s="572"/>
      <c r="AF65" s="572"/>
      <c r="AG65"/>
      <c r="AH65"/>
      <c r="AI65"/>
      <c r="AJ65"/>
      <c r="AL65" s="572"/>
      <c r="AM65"/>
      <c r="AN65"/>
      <c r="AO65"/>
    </row>
    <row r="66" spans="2:41" s="17" customFormat="1" ht="60">
      <c r="B66" s="229" t="s">
        <v>275</v>
      </c>
      <c r="H66" s="19" t="s">
        <v>95</v>
      </c>
      <c r="N66" s="19" t="s">
        <v>260</v>
      </c>
      <c r="T66" s="19" t="s">
        <v>288</v>
      </c>
      <c r="Z66" s="19" t="s">
        <v>303</v>
      </c>
      <c r="AF66" s="19" t="s">
        <v>317</v>
      </c>
      <c r="AG66"/>
      <c r="AH66"/>
      <c r="AI66"/>
      <c r="AJ66"/>
      <c r="AL66" s="19" t="s">
        <v>325</v>
      </c>
      <c r="AM66"/>
      <c r="AN66"/>
      <c r="AO66"/>
    </row>
    <row r="67" spans="2:41" s="17" customFormat="1" ht="15" thickBot="1">
      <c r="B67" s="230"/>
      <c r="H67" s="20"/>
      <c r="N67" s="20"/>
      <c r="T67" s="20"/>
      <c r="Z67" s="20"/>
      <c r="AF67" s="20"/>
      <c r="AG67"/>
      <c r="AH67"/>
      <c r="AI67"/>
      <c r="AJ67"/>
      <c r="AL67" s="20"/>
      <c r="AM67"/>
      <c r="AN67"/>
      <c r="AO67"/>
    </row>
    <row r="68" spans="2:41" s="17" customFormat="1" ht="25.2" thickBot="1">
      <c r="B68" s="231" t="s">
        <v>96</v>
      </c>
      <c r="C68" s="231" t="s">
        <v>97</v>
      </c>
      <c r="D68" s="231" t="s">
        <v>98</v>
      </c>
      <c r="E68" s="231" t="s">
        <v>99</v>
      </c>
      <c r="H68" s="21" t="s">
        <v>96</v>
      </c>
      <c r="I68" s="21" t="s">
        <v>97</v>
      </c>
      <c r="J68" s="21" t="s">
        <v>98</v>
      </c>
      <c r="K68" s="21" t="s">
        <v>99</v>
      </c>
      <c r="N68" s="21" t="s">
        <v>96</v>
      </c>
      <c r="O68" s="21" t="s">
        <v>97</v>
      </c>
      <c r="P68" s="21" t="s">
        <v>98</v>
      </c>
      <c r="Q68" s="21" t="s">
        <v>99</v>
      </c>
      <c r="R68"/>
      <c r="S68"/>
      <c r="T68" s="21" t="s">
        <v>96</v>
      </c>
      <c r="U68" s="21" t="s">
        <v>97</v>
      </c>
      <c r="V68" s="21" t="s">
        <v>98</v>
      </c>
      <c r="W68" s="21" t="s">
        <v>99</v>
      </c>
      <c r="X68" s="476"/>
      <c r="Z68" s="21" t="s">
        <v>96</v>
      </c>
      <c r="AA68" s="21" t="s">
        <v>97</v>
      </c>
      <c r="AB68" s="21" t="s">
        <v>98</v>
      </c>
      <c r="AC68" s="21" t="s">
        <v>99</v>
      </c>
      <c r="AD68" s="476"/>
      <c r="AF68" s="21" t="s">
        <v>96</v>
      </c>
      <c r="AG68" s="21" t="s">
        <v>97</v>
      </c>
      <c r="AH68" s="21" t="s">
        <v>98</v>
      </c>
      <c r="AI68" s="21" t="s">
        <v>99</v>
      </c>
      <c r="AJ68" s="476"/>
      <c r="AL68" s="21" t="s">
        <v>96</v>
      </c>
      <c r="AM68" s="21" t="s">
        <v>97</v>
      </c>
      <c r="AN68" s="21" t="s">
        <v>98</v>
      </c>
      <c r="AO68" s="36" t="s">
        <v>99</v>
      </c>
    </row>
    <row r="69" spans="2:41" s="17" customFormat="1">
      <c r="B69" s="17">
        <v>531111102</v>
      </c>
      <c r="C69" s="17" t="s">
        <v>117</v>
      </c>
      <c r="D69" s="17">
        <v>1598500</v>
      </c>
      <c r="E69" s="17">
        <v>1598500</v>
      </c>
      <c r="H69" s="17">
        <v>531111102</v>
      </c>
      <c r="I69" s="17" t="s">
        <v>117</v>
      </c>
      <c r="J69" s="17">
        <v>2477300</v>
      </c>
      <c r="K69" s="17">
        <v>4075800</v>
      </c>
      <c r="M69"/>
      <c r="N69">
        <v>531111102</v>
      </c>
      <c r="O69" t="s">
        <v>117</v>
      </c>
      <c r="P69">
        <v>3251200</v>
      </c>
      <c r="Q69">
        <v>7327000</v>
      </c>
      <c r="R69"/>
      <c r="S69"/>
      <c r="T69" s="17">
        <v>531111102</v>
      </c>
      <c r="U69" s="17" t="s">
        <v>117</v>
      </c>
      <c r="V69" s="17">
        <v>2189900</v>
      </c>
      <c r="W69" s="17">
        <v>9516900</v>
      </c>
      <c r="Z69" s="17">
        <v>531111102</v>
      </c>
      <c r="AA69" s="17" t="s">
        <v>117</v>
      </c>
      <c r="AB69" s="321">
        <v>3447900</v>
      </c>
      <c r="AC69" s="17">
        <v>12964800</v>
      </c>
      <c r="AF69">
        <v>531111102</v>
      </c>
      <c r="AG69" t="s">
        <v>117</v>
      </c>
      <c r="AH69">
        <v>4719000</v>
      </c>
      <c r="AI69">
        <v>17683800</v>
      </c>
      <c r="AJ69"/>
      <c r="AL69">
        <v>531111102</v>
      </c>
      <c r="AM69" t="s">
        <v>117</v>
      </c>
      <c r="AN69">
        <v>6674000</v>
      </c>
      <c r="AO69">
        <v>24357800</v>
      </c>
    </row>
    <row r="70" spans="2:41" s="17" customFormat="1">
      <c r="B70" s="17">
        <v>523011101</v>
      </c>
      <c r="C70" s="17" t="s">
        <v>118</v>
      </c>
      <c r="D70" s="17">
        <v>440800</v>
      </c>
      <c r="E70" s="17">
        <v>440800</v>
      </c>
      <c r="H70" s="17">
        <v>523011101</v>
      </c>
      <c r="I70" s="17" t="s">
        <v>118</v>
      </c>
      <c r="J70" s="17">
        <v>866300</v>
      </c>
      <c r="K70" s="17">
        <v>1307100</v>
      </c>
      <c r="M70"/>
      <c r="N70">
        <v>523011101</v>
      </c>
      <c r="O70" t="s">
        <v>118</v>
      </c>
      <c r="P70">
        <v>426800</v>
      </c>
      <c r="Q70">
        <v>1733900</v>
      </c>
      <c r="R70"/>
      <c r="S70"/>
      <c r="T70">
        <v>523011101</v>
      </c>
      <c r="U70" t="s">
        <v>118</v>
      </c>
      <c r="V70">
        <v>125500</v>
      </c>
      <c r="W70">
        <v>1859400</v>
      </c>
      <c r="X70"/>
      <c r="Y70"/>
      <c r="Z70">
        <v>523011101</v>
      </c>
      <c r="AA70" t="s">
        <v>118</v>
      </c>
      <c r="AB70" s="37">
        <v>162700</v>
      </c>
      <c r="AC70">
        <v>2022100</v>
      </c>
      <c r="AD70"/>
      <c r="AF70">
        <v>523011101</v>
      </c>
      <c r="AG70" t="s">
        <v>118</v>
      </c>
      <c r="AH70">
        <v>341700</v>
      </c>
      <c r="AI70">
        <v>2363800</v>
      </c>
      <c r="AJ70"/>
      <c r="AL70">
        <v>523011101</v>
      </c>
      <c r="AM70" t="s">
        <v>118</v>
      </c>
      <c r="AN70">
        <v>417900</v>
      </c>
      <c r="AO70">
        <v>2781700</v>
      </c>
    </row>
    <row r="71" spans="2:41" s="17" customFormat="1">
      <c r="B71" s="17">
        <v>531111103</v>
      </c>
      <c r="C71" s="17" t="s">
        <v>119</v>
      </c>
      <c r="D71" s="17">
        <v>43300</v>
      </c>
      <c r="E71" s="17">
        <v>43300</v>
      </c>
      <c r="H71" s="17">
        <v>531111103</v>
      </c>
      <c r="I71" s="17" t="s">
        <v>119</v>
      </c>
      <c r="J71" s="17">
        <v>131100</v>
      </c>
      <c r="K71" s="17">
        <v>174400</v>
      </c>
      <c r="M71"/>
      <c r="N71">
        <v>531111103</v>
      </c>
      <c r="O71" t="s">
        <v>119</v>
      </c>
      <c r="P71">
        <v>205700</v>
      </c>
      <c r="Q71">
        <v>380100</v>
      </c>
      <c r="R71"/>
      <c r="S71"/>
      <c r="T71">
        <v>531111103</v>
      </c>
      <c r="U71" t="s">
        <v>119</v>
      </c>
      <c r="V71">
        <v>129100</v>
      </c>
      <c r="W71">
        <v>509200</v>
      </c>
      <c r="X71"/>
      <c r="Y71"/>
      <c r="Z71">
        <v>531111103</v>
      </c>
      <c r="AA71" t="s">
        <v>119</v>
      </c>
      <c r="AB71" s="37">
        <v>187100</v>
      </c>
      <c r="AC71">
        <v>696300</v>
      </c>
      <c r="AD71"/>
      <c r="AF71">
        <v>531111103</v>
      </c>
      <c r="AG71" t="s">
        <v>119</v>
      </c>
      <c r="AH71">
        <v>189600</v>
      </c>
      <c r="AI71">
        <v>885900</v>
      </c>
      <c r="AJ71"/>
      <c r="AL71">
        <v>531111103</v>
      </c>
      <c r="AM71" t="s">
        <v>119</v>
      </c>
      <c r="AN71">
        <v>129200</v>
      </c>
      <c r="AO71">
        <v>1015100</v>
      </c>
    </row>
    <row r="72" spans="2:41" s="17" customFormat="1" ht="15" thickBot="1">
      <c r="B72" s="17">
        <v>523211101</v>
      </c>
      <c r="C72" s="17" t="s">
        <v>120</v>
      </c>
      <c r="D72" s="17">
        <v>390800</v>
      </c>
      <c r="E72" s="17">
        <v>390800</v>
      </c>
      <c r="H72" s="17">
        <v>523211101</v>
      </c>
      <c r="I72" s="17" t="s">
        <v>120</v>
      </c>
      <c r="J72" s="17">
        <v>16400</v>
      </c>
      <c r="K72" s="17">
        <v>407200</v>
      </c>
      <c r="M72"/>
      <c r="N72">
        <v>523211101</v>
      </c>
      <c r="O72" t="s">
        <v>120</v>
      </c>
      <c r="P72">
        <v>27000</v>
      </c>
      <c r="Q72">
        <v>434200</v>
      </c>
      <c r="R72"/>
      <c r="S72"/>
      <c r="T72">
        <v>523211101</v>
      </c>
      <c r="U72" t="s">
        <v>120</v>
      </c>
      <c r="V72">
        <v>1800</v>
      </c>
      <c r="W72">
        <v>436000</v>
      </c>
      <c r="X72"/>
      <c r="Y72"/>
      <c r="Z72">
        <v>523211101</v>
      </c>
      <c r="AA72" t="s">
        <v>120</v>
      </c>
      <c r="AB72" s="37">
        <v>23700</v>
      </c>
      <c r="AC72">
        <v>459700</v>
      </c>
      <c r="AD72"/>
      <c r="AF72">
        <v>523211101</v>
      </c>
      <c r="AG72" t="s">
        <v>120</v>
      </c>
      <c r="AH72">
        <v>40000</v>
      </c>
      <c r="AI72">
        <v>499700</v>
      </c>
      <c r="AJ72"/>
      <c r="AL72">
        <v>523211101</v>
      </c>
      <c r="AM72" t="s">
        <v>120</v>
      </c>
      <c r="AN72">
        <v>31800</v>
      </c>
      <c r="AO72">
        <v>531500</v>
      </c>
    </row>
    <row r="73" spans="2:41" s="17" customFormat="1" ht="15" thickBot="1">
      <c r="B73" s="590" t="s">
        <v>103</v>
      </c>
      <c r="C73" s="591"/>
      <c r="D73" s="232">
        <v>2473400</v>
      </c>
      <c r="E73" s="232">
        <v>2473400</v>
      </c>
      <c r="H73" s="17">
        <v>512111101</v>
      </c>
      <c r="I73" s="17" t="s">
        <v>102</v>
      </c>
      <c r="J73" s="17">
        <v>15900</v>
      </c>
      <c r="K73" s="17">
        <v>15900</v>
      </c>
      <c r="M73"/>
      <c r="N73">
        <v>536512206</v>
      </c>
      <c r="O73" t="s">
        <v>149</v>
      </c>
      <c r="P73">
        <v>550000</v>
      </c>
      <c r="Q73">
        <v>550000</v>
      </c>
      <c r="R73"/>
      <c r="S73"/>
      <c r="T73">
        <v>512111101</v>
      </c>
      <c r="U73" t="s">
        <v>102</v>
      </c>
      <c r="V73">
        <v>12700</v>
      </c>
      <c r="W73">
        <v>41200</v>
      </c>
      <c r="X73"/>
      <c r="Y73"/>
      <c r="Z73">
        <v>512111101</v>
      </c>
      <c r="AA73" t="s">
        <v>102</v>
      </c>
      <c r="AB73" s="37">
        <v>9600</v>
      </c>
      <c r="AC73">
        <v>50800</v>
      </c>
      <c r="AD73"/>
      <c r="AF73">
        <v>512111101</v>
      </c>
      <c r="AG73" t="s">
        <v>102</v>
      </c>
      <c r="AH73">
        <v>8100</v>
      </c>
      <c r="AI73">
        <v>58900</v>
      </c>
      <c r="AJ73"/>
      <c r="AL73">
        <v>536512206</v>
      </c>
      <c r="AM73" t="s">
        <v>149</v>
      </c>
      <c r="AN73">
        <v>870600</v>
      </c>
      <c r="AO73">
        <v>1420600</v>
      </c>
    </row>
    <row r="74" spans="2:41" s="17" customFormat="1" ht="15" thickBot="1">
      <c r="B74" s="17">
        <v>631111101</v>
      </c>
      <c r="C74" s="17" t="s">
        <v>121</v>
      </c>
      <c r="D74" s="17">
        <v>5760000</v>
      </c>
      <c r="E74" s="17">
        <v>5760000</v>
      </c>
      <c r="H74" s="568" t="s">
        <v>103</v>
      </c>
      <c r="I74" s="569"/>
      <c r="J74" s="22">
        <v>3507000</v>
      </c>
      <c r="K74" s="22">
        <v>5980400</v>
      </c>
      <c r="M74"/>
      <c r="N74">
        <v>512111101</v>
      </c>
      <c r="O74" t="s">
        <v>102</v>
      </c>
      <c r="P74">
        <v>12600</v>
      </c>
      <c r="Q74">
        <v>28500</v>
      </c>
      <c r="R74"/>
      <c r="S74"/>
      <c r="T74" s="581" t="s">
        <v>103</v>
      </c>
      <c r="U74" s="582"/>
      <c r="V74" s="137">
        <v>2459000</v>
      </c>
      <c r="W74" s="137">
        <v>12912700</v>
      </c>
      <c r="X74" s="477"/>
      <c r="Y74"/>
      <c r="Z74">
        <v>536221</v>
      </c>
      <c r="AA74" t="s">
        <v>172</v>
      </c>
      <c r="AB74" s="37">
        <v>50</v>
      </c>
      <c r="AC74">
        <v>50</v>
      </c>
      <c r="AD74"/>
      <c r="AF74" s="568" t="s">
        <v>103</v>
      </c>
      <c r="AG74" s="569"/>
      <c r="AH74" s="22">
        <v>5298400</v>
      </c>
      <c r="AI74" s="22">
        <v>22042150</v>
      </c>
      <c r="AJ74" s="478"/>
      <c r="AL74">
        <v>512111101</v>
      </c>
      <c r="AM74" t="s">
        <v>102</v>
      </c>
      <c r="AN74">
        <v>6200</v>
      </c>
      <c r="AO74">
        <v>65100</v>
      </c>
    </row>
    <row r="75" spans="2:41" s="17" customFormat="1" ht="15" thickBot="1">
      <c r="B75" s="17">
        <v>636211103</v>
      </c>
      <c r="C75" s="17" t="s">
        <v>122</v>
      </c>
      <c r="D75" s="17">
        <v>60500</v>
      </c>
      <c r="E75" s="17">
        <v>60500</v>
      </c>
      <c r="H75" s="17">
        <v>631111101</v>
      </c>
      <c r="I75" s="17" t="s">
        <v>121</v>
      </c>
      <c r="J75" s="17">
        <v>5720000</v>
      </c>
      <c r="K75" s="17">
        <v>11480000</v>
      </c>
      <c r="M75"/>
      <c r="N75" s="581" t="s">
        <v>103</v>
      </c>
      <c r="O75" s="582"/>
      <c r="P75" s="137">
        <v>4473300</v>
      </c>
      <c r="Q75" s="137">
        <v>10453700</v>
      </c>
      <c r="R75"/>
      <c r="S75"/>
      <c r="T75">
        <v>631111101</v>
      </c>
      <c r="U75" t="s">
        <v>121</v>
      </c>
      <c r="V75">
        <v>3920000</v>
      </c>
      <c r="W75">
        <v>21068000</v>
      </c>
      <c r="X75"/>
      <c r="Y75"/>
      <c r="Z75" s="568" t="s">
        <v>103</v>
      </c>
      <c r="AA75" s="569"/>
      <c r="AB75" s="22">
        <v>3831050</v>
      </c>
      <c r="AC75" s="22">
        <v>16743750</v>
      </c>
      <c r="AD75" s="478"/>
      <c r="AF75">
        <v>631111101</v>
      </c>
      <c r="AG75" t="s">
        <v>121</v>
      </c>
      <c r="AH75">
        <v>4380000</v>
      </c>
      <c r="AI75">
        <v>29368000</v>
      </c>
      <c r="AJ75"/>
      <c r="AL75" s="568" t="s">
        <v>103</v>
      </c>
      <c r="AM75" s="569"/>
      <c r="AN75" s="22">
        <v>8129700</v>
      </c>
      <c r="AO75" s="22">
        <v>30171850</v>
      </c>
    </row>
    <row r="76" spans="2:41" s="17" customFormat="1">
      <c r="B76" s="17">
        <v>633311101</v>
      </c>
      <c r="C76" s="17" t="s">
        <v>123</v>
      </c>
      <c r="D76" s="17">
        <v>3000</v>
      </c>
      <c r="E76" s="17">
        <v>3000</v>
      </c>
      <c r="H76" s="17">
        <v>636211103</v>
      </c>
      <c r="I76" s="17" t="s">
        <v>122</v>
      </c>
      <c r="J76" s="17">
        <v>60500</v>
      </c>
      <c r="K76" s="17">
        <v>121000</v>
      </c>
      <c r="M76"/>
      <c r="N76">
        <v>631111101</v>
      </c>
      <c r="O76" t="s">
        <v>121</v>
      </c>
      <c r="P76">
        <v>5668000</v>
      </c>
      <c r="Q76">
        <v>17148000</v>
      </c>
      <c r="R76"/>
      <c r="S76"/>
      <c r="T76">
        <v>634231103</v>
      </c>
      <c r="U76" t="s">
        <v>166</v>
      </c>
      <c r="V76">
        <v>960000</v>
      </c>
      <c r="W76">
        <v>1162000</v>
      </c>
      <c r="X76"/>
      <c r="Y76"/>
      <c r="Z76">
        <v>631111101</v>
      </c>
      <c r="AA76" t="s">
        <v>121</v>
      </c>
      <c r="AB76">
        <v>3920000</v>
      </c>
      <c r="AC76">
        <v>24988000</v>
      </c>
      <c r="AD76"/>
      <c r="AF76">
        <v>636211103</v>
      </c>
      <c r="AG76" t="s">
        <v>122</v>
      </c>
      <c r="AH76">
        <v>60500</v>
      </c>
      <c r="AI76">
        <v>361700</v>
      </c>
      <c r="AJ76"/>
      <c r="AL76">
        <v>631111101</v>
      </c>
      <c r="AM76" t="s">
        <v>121</v>
      </c>
      <c r="AN76">
        <v>5637300</v>
      </c>
      <c r="AO76">
        <v>35005300</v>
      </c>
    </row>
    <row r="77" spans="2:41" s="17" customFormat="1">
      <c r="B77" s="17">
        <v>633311102</v>
      </c>
      <c r="C77" s="17" t="s">
        <v>125</v>
      </c>
      <c r="D77" s="17">
        <v>2900</v>
      </c>
      <c r="E77" s="17">
        <v>2900</v>
      </c>
      <c r="H77" s="17">
        <v>633311101</v>
      </c>
      <c r="I77" s="17" t="s">
        <v>123</v>
      </c>
      <c r="J77" s="17">
        <v>1500</v>
      </c>
      <c r="K77" s="17">
        <v>4500</v>
      </c>
      <c r="M77"/>
      <c r="N77">
        <v>634231103</v>
      </c>
      <c r="O77" t="s">
        <v>166</v>
      </c>
      <c r="P77">
        <v>202000</v>
      </c>
      <c r="Q77">
        <v>202000</v>
      </c>
      <c r="R77"/>
      <c r="S77"/>
      <c r="T77">
        <v>636211103</v>
      </c>
      <c r="U77" t="s">
        <v>122</v>
      </c>
      <c r="V77">
        <v>60000</v>
      </c>
      <c r="W77">
        <v>241200</v>
      </c>
      <c r="X77"/>
      <c r="Y77"/>
      <c r="Z77">
        <v>636211103</v>
      </c>
      <c r="AA77" t="s">
        <v>122</v>
      </c>
      <c r="AB77">
        <v>60000</v>
      </c>
      <c r="AC77">
        <v>301200</v>
      </c>
      <c r="AD77"/>
      <c r="AF77">
        <v>633311101</v>
      </c>
      <c r="AG77" t="s">
        <v>123</v>
      </c>
      <c r="AH77">
        <v>14900</v>
      </c>
      <c r="AI77">
        <v>44900</v>
      </c>
      <c r="AJ77"/>
      <c r="AL77">
        <v>634231103</v>
      </c>
      <c r="AM77" t="s">
        <v>166</v>
      </c>
      <c r="AN77">
        <v>80000</v>
      </c>
      <c r="AO77">
        <v>1242000</v>
      </c>
    </row>
    <row r="78" spans="2:41" s="17" customFormat="1">
      <c r="B78" s="17">
        <v>645211101</v>
      </c>
      <c r="C78" s="17" t="s">
        <v>127</v>
      </c>
      <c r="D78" s="17">
        <v>10294</v>
      </c>
      <c r="E78" s="17">
        <v>10294</v>
      </c>
      <c r="H78" s="17">
        <v>637111106</v>
      </c>
      <c r="I78" s="17" t="s">
        <v>124</v>
      </c>
      <c r="J78" s="17">
        <v>32000</v>
      </c>
      <c r="K78" s="17">
        <v>32000</v>
      </c>
      <c r="M78"/>
      <c r="N78">
        <v>636211103</v>
      </c>
      <c r="O78" t="s">
        <v>122</v>
      </c>
      <c r="P78">
        <v>60200</v>
      </c>
      <c r="Q78">
        <v>181200</v>
      </c>
      <c r="R78"/>
      <c r="S78"/>
      <c r="T78">
        <v>633311101</v>
      </c>
      <c r="U78" t="s">
        <v>123</v>
      </c>
      <c r="V78">
        <v>13500</v>
      </c>
      <c r="W78">
        <v>19500</v>
      </c>
      <c r="X78"/>
      <c r="Y78"/>
      <c r="Z78">
        <v>633311101</v>
      </c>
      <c r="AA78" t="s">
        <v>123</v>
      </c>
      <c r="AB78">
        <v>10500</v>
      </c>
      <c r="AC78">
        <v>30000</v>
      </c>
      <c r="AD78"/>
      <c r="AF78">
        <v>633311102</v>
      </c>
      <c r="AG78" t="s">
        <v>125</v>
      </c>
      <c r="AH78">
        <v>2900</v>
      </c>
      <c r="AI78">
        <v>19500</v>
      </c>
      <c r="AJ78"/>
      <c r="AL78">
        <v>636211103</v>
      </c>
      <c r="AM78" t="s">
        <v>122</v>
      </c>
      <c r="AN78">
        <v>60700</v>
      </c>
      <c r="AO78">
        <v>422400</v>
      </c>
    </row>
    <row r="79" spans="2:41" s="17" customFormat="1">
      <c r="B79" s="17">
        <v>638012</v>
      </c>
      <c r="C79" s="17" t="s">
        <v>128</v>
      </c>
      <c r="D79" s="17">
        <v>0</v>
      </c>
      <c r="E79" s="17">
        <v>0</v>
      </c>
      <c r="H79" s="17">
        <v>633311102</v>
      </c>
      <c r="I79" s="17" t="s">
        <v>125</v>
      </c>
      <c r="J79" s="17">
        <v>2900</v>
      </c>
      <c r="K79" s="17">
        <v>5800</v>
      </c>
      <c r="M79"/>
      <c r="N79">
        <v>633311101</v>
      </c>
      <c r="O79" t="s">
        <v>123</v>
      </c>
      <c r="P79">
        <v>1500</v>
      </c>
      <c r="Q79">
        <v>6000</v>
      </c>
      <c r="R79"/>
      <c r="S79"/>
      <c r="T79">
        <v>633311102</v>
      </c>
      <c r="U79" t="s">
        <v>125</v>
      </c>
      <c r="V79">
        <v>5000</v>
      </c>
      <c r="W79">
        <v>13700</v>
      </c>
      <c r="X79"/>
      <c r="Y79"/>
      <c r="Z79">
        <v>633311102</v>
      </c>
      <c r="AA79" t="s">
        <v>125</v>
      </c>
      <c r="AB79">
        <v>2900</v>
      </c>
      <c r="AC79">
        <v>16600</v>
      </c>
      <c r="AD79"/>
      <c r="AF79">
        <v>645211101</v>
      </c>
      <c r="AG79" t="s">
        <v>127</v>
      </c>
      <c r="AH79">
        <v>38310</v>
      </c>
      <c r="AI79">
        <v>177731</v>
      </c>
      <c r="AJ79"/>
      <c r="AL79">
        <v>633311101</v>
      </c>
      <c r="AM79" t="s">
        <v>123</v>
      </c>
      <c r="AN79">
        <v>20700</v>
      </c>
      <c r="AO79">
        <v>65600</v>
      </c>
    </row>
    <row r="80" spans="2:41" s="17" customFormat="1">
      <c r="B80" s="17">
        <v>634211101</v>
      </c>
      <c r="C80" s="17" t="s">
        <v>109</v>
      </c>
      <c r="D80" s="17">
        <v>18000</v>
      </c>
      <c r="E80" s="17">
        <v>18000</v>
      </c>
      <c r="H80" s="17">
        <v>634311102</v>
      </c>
      <c r="I80" s="17" t="s">
        <v>126</v>
      </c>
      <c r="J80" s="17">
        <v>1200000</v>
      </c>
      <c r="K80" s="17">
        <v>1200000</v>
      </c>
      <c r="M80"/>
      <c r="N80">
        <v>637111106</v>
      </c>
      <c r="O80" t="s">
        <v>124</v>
      </c>
      <c r="P80">
        <v>28000</v>
      </c>
      <c r="Q80">
        <v>60000</v>
      </c>
      <c r="R80"/>
      <c r="S80"/>
      <c r="T80">
        <v>645211101</v>
      </c>
      <c r="U80" t="s">
        <v>127</v>
      </c>
      <c r="V80">
        <v>44733</v>
      </c>
      <c r="W80">
        <v>114831</v>
      </c>
      <c r="X80"/>
      <c r="Y80"/>
      <c r="Z80">
        <v>645211101</v>
      </c>
      <c r="AA80" t="s">
        <v>127</v>
      </c>
      <c r="AB80">
        <v>24590</v>
      </c>
      <c r="AC80">
        <v>139421</v>
      </c>
      <c r="AD80"/>
      <c r="AF80">
        <v>634211101</v>
      </c>
      <c r="AG80" t="s">
        <v>109</v>
      </c>
      <c r="AH80">
        <v>120000</v>
      </c>
      <c r="AI80">
        <v>336000</v>
      </c>
      <c r="AJ80"/>
      <c r="AL80">
        <v>633311102</v>
      </c>
      <c r="AM80" t="s">
        <v>125</v>
      </c>
      <c r="AN80">
        <v>2900</v>
      </c>
      <c r="AO80">
        <v>22400</v>
      </c>
    </row>
    <row r="81" spans="2:41" s="17" customFormat="1">
      <c r="B81" s="17">
        <v>632151</v>
      </c>
      <c r="C81" s="17" t="s">
        <v>112</v>
      </c>
      <c r="D81" s="17">
        <v>20300</v>
      </c>
      <c r="E81" s="17">
        <v>20300</v>
      </c>
      <c r="H81" s="17">
        <v>645211101</v>
      </c>
      <c r="I81" s="17" t="s">
        <v>127</v>
      </c>
      <c r="J81" s="17">
        <v>24734</v>
      </c>
      <c r="K81" s="17">
        <v>35028</v>
      </c>
      <c r="M81"/>
      <c r="N81">
        <v>633311102</v>
      </c>
      <c r="O81" t="s">
        <v>125</v>
      </c>
      <c r="P81">
        <v>2900</v>
      </c>
      <c r="Q81">
        <v>8700</v>
      </c>
      <c r="R81"/>
      <c r="S81"/>
      <c r="T81">
        <v>634211101</v>
      </c>
      <c r="U81" t="s">
        <v>109</v>
      </c>
      <c r="V81">
        <v>60000</v>
      </c>
      <c r="W81">
        <v>156000</v>
      </c>
      <c r="X81"/>
      <c r="Y81"/>
      <c r="Z81">
        <v>634211101</v>
      </c>
      <c r="AA81" t="s">
        <v>109</v>
      </c>
      <c r="AB81">
        <v>60000</v>
      </c>
      <c r="AC81">
        <v>216000</v>
      </c>
      <c r="AD81"/>
      <c r="AF81">
        <v>632151</v>
      </c>
      <c r="AG81" t="s">
        <v>112</v>
      </c>
      <c r="AH81">
        <v>20300</v>
      </c>
      <c r="AI81">
        <v>121800</v>
      </c>
      <c r="AJ81"/>
      <c r="AL81">
        <v>645211101</v>
      </c>
      <c r="AM81" t="s">
        <v>127</v>
      </c>
      <c r="AN81">
        <v>52984</v>
      </c>
      <c r="AO81">
        <v>230715</v>
      </c>
    </row>
    <row r="82" spans="2:41" s="17" customFormat="1">
      <c r="B82" s="17">
        <v>653111101</v>
      </c>
      <c r="C82" s="17" t="s">
        <v>131</v>
      </c>
      <c r="D82" s="17">
        <v>66</v>
      </c>
      <c r="E82" s="17">
        <v>66</v>
      </c>
      <c r="H82" s="17">
        <v>638012</v>
      </c>
      <c r="I82" s="17" t="s">
        <v>128</v>
      </c>
      <c r="J82" s="17">
        <v>0</v>
      </c>
      <c r="K82" s="17">
        <v>0</v>
      </c>
      <c r="M82"/>
      <c r="N82">
        <v>645211101</v>
      </c>
      <c r="O82" t="s">
        <v>127</v>
      </c>
      <c r="P82">
        <v>35070</v>
      </c>
      <c r="Q82">
        <v>70098</v>
      </c>
      <c r="R82"/>
      <c r="S82"/>
      <c r="T82">
        <v>637111103</v>
      </c>
      <c r="U82" t="s">
        <v>143</v>
      </c>
      <c r="V82">
        <v>10000</v>
      </c>
      <c r="W82">
        <v>36000</v>
      </c>
      <c r="X82"/>
      <c r="Y82"/>
      <c r="Z82">
        <v>637111103</v>
      </c>
      <c r="AA82" t="s">
        <v>143</v>
      </c>
      <c r="AB82">
        <v>16500</v>
      </c>
      <c r="AC82">
        <v>52500</v>
      </c>
      <c r="AD82"/>
      <c r="AF82">
        <v>653111101</v>
      </c>
      <c r="AG82" t="s">
        <v>131</v>
      </c>
      <c r="AH82">
        <v>110</v>
      </c>
      <c r="AI82">
        <v>537</v>
      </c>
      <c r="AJ82"/>
      <c r="AL82">
        <v>634211101</v>
      </c>
      <c r="AM82" t="s">
        <v>109</v>
      </c>
      <c r="AN82">
        <v>120000</v>
      </c>
      <c r="AO82">
        <v>456000</v>
      </c>
    </row>
    <row r="83" spans="2:41" s="17" customFormat="1">
      <c r="B83" s="17">
        <v>645111101</v>
      </c>
      <c r="C83" s="17" t="s">
        <v>132</v>
      </c>
      <c r="D83" s="17">
        <v>600000</v>
      </c>
      <c r="E83" s="17">
        <v>600000</v>
      </c>
      <c r="H83" s="17">
        <v>634211101</v>
      </c>
      <c r="I83" s="17" t="s">
        <v>109</v>
      </c>
      <c r="J83" s="17">
        <v>18000</v>
      </c>
      <c r="K83" s="17">
        <v>36000</v>
      </c>
      <c r="M83"/>
      <c r="N83">
        <v>634211101</v>
      </c>
      <c r="O83" t="s">
        <v>109</v>
      </c>
      <c r="P83">
        <v>60000</v>
      </c>
      <c r="Q83">
        <v>96000</v>
      </c>
      <c r="R83"/>
      <c r="S83"/>
      <c r="T83">
        <v>632151</v>
      </c>
      <c r="U83" t="s">
        <v>112</v>
      </c>
      <c r="V83">
        <v>20300</v>
      </c>
      <c r="W83">
        <v>81200</v>
      </c>
      <c r="X83"/>
      <c r="Y83"/>
      <c r="Z83">
        <v>632151</v>
      </c>
      <c r="AA83" t="s">
        <v>112</v>
      </c>
      <c r="AB83">
        <v>20300</v>
      </c>
      <c r="AC83">
        <v>101500</v>
      </c>
      <c r="AD83"/>
      <c r="AF83">
        <v>637111101</v>
      </c>
      <c r="AG83" t="s">
        <v>146</v>
      </c>
      <c r="AH83">
        <v>60000</v>
      </c>
      <c r="AI83">
        <v>120000</v>
      </c>
      <c r="AJ83"/>
      <c r="AL83">
        <v>632151</v>
      </c>
      <c r="AM83" t="s">
        <v>112</v>
      </c>
      <c r="AN83">
        <v>20300</v>
      </c>
      <c r="AO83">
        <v>142100</v>
      </c>
    </row>
    <row r="84" spans="2:41" s="17" customFormat="1">
      <c r="B84" s="17">
        <v>631111105</v>
      </c>
      <c r="C84" s="17" t="s">
        <v>133</v>
      </c>
      <c r="D84" s="17">
        <v>96000</v>
      </c>
      <c r="E84" s="17">
        <v>96000</v>
      </c>
      <c r="H84" s="17">
        <v>661611103</v>
      </c>
      <c r="I84" s="17" t="s">
        <v>129</v>
      </c>
      <c r="J84" s="17">
        <v>500</v>
      </c>
      <c r="K84" s="17">
        <v>500</v>
      </c>
      <c r="M84"/>
      <c r="N84">
        <v>637111103</v>
      </c>
      <c r="O84" t="s">
        <v>143</v>
      </c>
      <c r="P84">
        <v>26000</v>
      </c>
      <c r="Q84">
        <v>26000</v>
      </c>
      <c r="R84"/>
      <c r="S84"/>
      <c r="T84">
        <v>653111101</v>
      </c>
      <c r="U84" t="s">
        <v>131</v>
      </c>
      <c r="V84">
        <v>115</v>
      </c>
      <c r="W84">
        <v>397</v>
      </c>
      <c r="X84"/>
      <c r="Y84"/>
      <c r="Z84">
        <v>637121101</v>
      </c>
      <c r="AA84" t="s">
        <v>158</v>
      </c>
      <c r="AB84">
        <v>63000</v>
      </c>
      <c r="AC84">
        <v>63000</v>
      </c>
      <c r="AD84"/>
      <c r="AF84">
        <v>645111101</v>
      </c>
      <c r="AG84" t="s">
        <v>132</v>
      </c>
      <c r="AH84">
        <v>303000</v>
      </c>
      <c r="AI84">
        <v>2476300</v>
      </c>
      <c r="AJ84"/>
      <c r="AL84">
        <v>653111101</v>
      </c>
      <c r="AM84" t="s">
        <v>131</v>
      </c>
      <c r="AN84">
        <v>36</v>
      </c>
      <c r="AO84">
        <v>573</v>
      </c>
    </row>
    <row r="85" spans="2:41" s="17" customFormat="1">
      <c r="B85" s="17">
        <v>661611104</v>
      </c>
      <c r="C85" s="17" t="s">
        <v>134</v>
      </c>
      <c r="D85" s="17">
        <v>367040</v>
      </c>
      <c r="E85" s="17">
        <v>367040</v>
      </c>
      <c r="H85" s="17">
        <v>632151</v>
      </c>
      <c r="I85" s="17" t="s">
        <v>112</v>
      </c>
      <c r="J85" s="17">
        <v>20300</v>
      </c>
      <c r="K85" s="17">
        <v>40600</v>
      </c>
      <c r="M85"/>
      <c r="N85">
        <v>632151</v>
      </c>
      <c r="O85" t="s">
        <v>112</v>
      </c>
      <c r="P85">
        <v>20300</v>
      </c>
      <c r="Q85">
        <v>60900</v>
      </c>
      <c r="R85"/>
      <c r="S85"/>
      <c r="T85">
        <v>645111101</v>
      </c>
      <c r="U85" t="s">
        <v>132</v>
      </c>
      <c r="V85">
        <v>200000</v>
      </c>
      <c r="W85">
        <v>1973300</v>
      </c>
      <c r="X85"/>
      <c r="Y85"/>
      <c r="Z85">
        <v>653111101</v>
      </c>
      <c r="AA85" t="s">
        <v>131</v>
      </c>
      <c r="AB85">
        <v>30</v>
      </c>
      <c r="AC85">
        <v>427</v>
      </c>
      <c r="AD85"/>
      <c r="AF85">
        <v>631111105</v>
      </c>
      <c r="AG85" t="s">
        <v>133</v>
      </c>
      <c r="AH85">
        <v>73000</v>
      </c>
      <c r="AI85">
        <v>476300</v>
      </c>
      <c r="AJ85"/>
      <c r="AL85">
        <v>645111101</v>
      </c>
      <c r="AM85" t="s">
        <v>132</v>
      </c>
      <c r="AN85">
        <v>573300</v>
      </c>
      <c r="AO85">
        <v>3049600</v>
      </c>
    </row>
    <row r="86" spans="2:41" s="17" customFormat="1">
      <c r="B86" s="17">
        <v>645212103</v>
      </c>
      <c r="C86" s="17" t="s">
        <v>135</v>
      </c>
      <c r="D86" s="17">
        <v>10000</v>
      </c>
      <c r="E86" s="17">
        <v>10000</v>
      </c>
      <c r="H86" s="17">
        <v>637121102</v>
      </c>
      <c r="I86" s="17" t="s">
        <v>130</v>
      </c>
      <c r="J86" s="17">
        <v>2500</v>
      </c>
      <c r="K86" s="17">
        <v>2500</v>
      </c>
      <c r="M86"/>
      <c r="N86">
        <v>637121102</v>
      </c>
      <c r="O86" t="s">
        <v>130</v>
      </c>
      <c r="P86">
        <v>9500</v>
      </c>
      <c r="Q86">
        <v>12000</v>
      </c>
      <c r="R86"/>
      <c r="S86"/>
      <c r="T86">
        <v>634211104</v>
      </c>
      <c r="U86" t="s">
        <v>165</v>
      </c>
      <c r="V86">
        <v>400000</v>
      </c>
      <c r="W86">
        <v>1560200</v>
      </c>
      <c r="X86"/>
      <c r="Y86"/>
      <c r="Z86">
        <v>645111101</v>
      </c>
      <c r="AA86" t="s">
        <v>132</v>
      </c>
      <c r="AB86">
        <v>200000</v>
      </c>
      <c r="AC86">
        <v>2173300</v>
      </c>
      <c r="AD86"/>
      <c r="AF86">
        <v>661611104</v>
      </c>
      <c r="AG86" t="s">
        <v>134</v>
      </c>
      <c r="AH86">
        <v>230880</v>
      </c>
      <c r="AI86">
        <v>1895732</v>
      </c>
      <c r="AJ86"/>
      <c r="AL86">
        <v>631111105</v>
      </c>
      <c r="AM86" t="s">
        <v>133</v>
      </c>
      <c r="AN86">
        <v>78700</v>
      </c>
      <c r="AO86">
        <v>555000</v>
      </c>
    </row>
    <row r="87" spans="2:41" s="17" customFormat="1">
      <c r="B87" s="17">
        <v>645212104</v>
      </c>
      <c r="C87" s="17" t="s">
        <v>136</v>
      </c>
      <c r="D87" s="17">
        <v>102500</v>
      </c>
      <c r="E87" s="17">
        <v>102500</v>
      </c>
      <c r="H87" s="17">
        <v>653111101</v>
      </c>
      <c r="I87" s="17" t="s">
        <v>131</v>
      </c>
      <c r="J87" s="17">
        <v>126</v>
      </c>
      <c r="K87" s="17">
        <v>192</v>
      </c>
      <c r="M87"/>
      <c r="N87">
        <v>653111101</v>
      </c>
      <c r="O87" t="s">
        <v>131</v>
      </c>
      <c r="P87">
        <v>90</v>
      </c>
      <c r="Q87">
        <v>282</v>
      </c>
      <c r="R87"/>
      <c r="S87"/>
      <c r="T87">
        <v>631111105</v>
      </c>
      <c r="U87" t="s">
        <v>133</v>
      </c>
      <c r="V87">
        <v>65300</v>
      </c>
      <c r="W87">
        <v>338000</v>
      </c>
      <c r="X87"/>
      <c r="Y87"/>
      <c r="Z87">
        <v>631111105</v>
      </c>
      <c r="AA87" t="s">
        <v>133</v>
      </c>
      <c r="AB87">
        <v>65300</v>
      </c>
      <c r="AC87">
        <v>403300</v>
      </c>
      <c r="AD87"/>
      <c r="AF87">
        <v>637111102</v>
      </c>
      <c r="AG87" t="s">
        <v>151</v>
      </c>
      <c r="AH87">
        <v>15000</v>
      </c>
      <c r="AI87">
        <v>15000</v>
      </c>
      <c r="AJ87"/>
      <c r="AL87">
        <v>661611104</v>
      </c>
      <c r="AM87" t="s">
        <v>134</v>
      </c>
      <c r="AN87">
        <v>230880</v>
      </c>
      <c r="AO87">
        <v>2126612</v>
      </c>
    </row>
    <row r="88" spans="2:41" s="17" customFormat="1">
      <c r="B88" s="17">
        <v>632161</v>
      </c>
      <c r="C88" s="17" t="s">
        <v>105</v>
      </c>
      <c r="D88" s="17">
        <v>28500</v>
      </c>
      <c r="E88" s="17">
        <v>28500</v>
      </c>
      <c r="H88" s="17">
        <v>645111101</v>
      </c>
      <c r="I88" s="17" t="s">
        <v>132</v>
      </c>
      <c r="J88" s="17">
        <v>593300</v>
      </c>
      <c r="K88" s="17">
        <v>1193300</v>
      </c>
      <c r="M88"/>
      <c r="N88">
        <v>637111101</v>
      </c>
      <c r="O88" t="s">
        <v>146</v>
      </c>
      <c r="P88">
        <v>60000</v>
      </c>
      <c r="Q88">
        <v>60000</v>
      </c>
      <c r="R88"/>
      <c r="S88"/>
      <c r="T88">
        <v>661611104</v>
      </c>
      <c r="U88" t="s">
        <v>134</v>
      </c>
      <c r="V88">
        <v>332852</v>
      </c>
      <c r="W88">
        <v>1433972</v>
      </c>
      <c r="X88"/>
      <c r="Y88"/>
      <c r="Z88">
        <v>661611104</v>
      </c>
      <c r="AA88" t="s">
        <v>134</v>
      </c>
      <c r="AB88">
        <v>230880</v>
      </c>
      <c r="AC88">
        <v>1664852</v>
      </c>
      <c r="AD88"/>
      <c r="AF88">
        <v>645212103</v>
      </c>
      <c r="AG88" t="s">
        <v>135</v>
      </c>
      <c r="AH88">
        <v>10000</v>
      </c>
      <c r="AI88">
        <v>60000</v>
      </c>
      <c r="AJ88"/>
      <c r="AL88">
        <v>637111102</v>
      </c>
      <c r="AM88" t="s">
        <v>151</v>
      </c>
      <c r="AN88">
        <v>35000</v>
      </c>
      <c r="AO88">
        <v>50000</v>
      </c>
    </row>
    <row r="89" spans="2:41" s="17" customFormat="1" ht="15" thickBot="1">
      <c r="B89" s="17">
        <v>633211103</v>
      </c>
      <c r="C89" s="17" t="s">
        <v>137</v>
      </c>
      <c r="D89" s="17">
        <v>922500</v>
      </c>
      <c r="E89" s="17">
        <v>922500</v>
      </c>
      <c r="H89" s="17">
        <v>631111105</v>
      </c>
      <c r="I89" s="17" t="s">
        <v>133</v>
      </c>
      <c r="J89" s="17">
        <v>96000</v>
      </c>
      <c r="K89" s="17">
        <v>192000</v>
      </c>
      <c r="M89"/>
      <c r="N89">
        <v>645111101</v>
      </c>
      <c r="O89" t="s">
        <v>132</v>
      </c>
      <c r="P89">
        <v>580000</v>
      </c>
      <c r="Q89">
        <v>1773300</v>
      </c>
      <c r="R89"/>
      <c r="S89"/>
      <c r="T89">
        <v>637111104</v>
      </c>
      <c r="U89" t="s">
        <v>154</v>
      </c>
      <c r="V89">
        <v>20000</v>
      </c>
      <c r="W89">
        <v>20000</v>
      </c>
      <c r="X89"/>
      <c r="Y89"/>
      <c r="Z89">
        <v>645212103</v>
      </c>
      <c r="AA89" t="s">
        <v>135</v>
      </c>
      <c r="AB89">
        <v>10000</v>
      </c>
      <c r="AC89">
        <v>50000</v>
      </c>
      <c r="AD89"/>
      <c r="AF89">
        <v>645212105</v>
      </c>
      <c r="AG89" t="s">
        <v>289</v>
      </c>
      <c r="AH89">
        <v>9000</v>
      </c>
      <c r="AI89">
        <v>147000</v>
      </c>
      <c r="AJ89"/>
      <c r="AL89">
        <v>645212103</v>
      </c>
      <c r="AM89" t="s">
        <v>135</v>
      </c>
      <c r="AN89">
        <v>10000</v>
      </c>
      <c r="AO89">
        <v>70000</v>
      </c>
    </row>
    <row r="90" spans="2:41" s="17" customFormat="1" ht="15" thickBot="1">
      <c r="B90" s="590" t="s">
        <v>114</v>
      </c>
      <c r="C90" s="591"/>
      <c r="D90" s="232">
        <v>8001600</v>
      </c>
      <c r="E90" s="232">
        <v>8001600</v>
      </c>
      <c r="H90" s="17">
        <v>661611104</v>
      </c>
      <c r="I90" s="17" t="s">
        <v>134</v>
      </c>
      <c r="J90" s="17">
        <v>367040</v>
      </c>
      <c r="K90" s="17">
        <v>734080</v>
      </c>
      <c r="M90"/>
      <c r="N90">
        <v>634211104</v>
      </c>
      <c r="O90" t="s">
        <v>165</v>
      </c>
      <c r="P90">
        <v>1160200</v>
      </c>
      <c r="Q90">
        <v>1160200</v>
      </c>
      <c r="R90"/>
      <c r="S90"/>
      <c r="T90">
        <v>645212103</v>
      </c>
      <c r="U90" t="s">
        <v>135</v>
      </c>
      <c r="V90">
        <v>10000</v>
      </c>
      <c r="W90">
        <v>40000</v>
      </c>
      <c r="X90"/>
      <c r="Y90"/>
      <c r="Z90">
        <v>645212105</v>
      </c>
      <c r="AA90" t="s">
        <v>289</v>
      </c>
      <c r="AB90">
        <v>69000</v>
      </c>
      <c r="AC90">
        <v>138000</v>
      </c>
      <c r="AD90"/>
      <c r="AF90">
        <v>645212104</v>
      </c>
      <c r="AG90" t="s">
        <v>136</v>
      </c>
      <c r="AH90">
        <v>100000</v>
      </c>
      <c r="AI90">
        <v>612500</v>
      </c>
      <c r="AJ90"/>
      <c r="AL90">
        <v>645212105</v>
      </c>
      <c r="AM90" t="s">
        <v>289</v>
      </c>
      <c r="AN90">
        <v>18000</v>
      </c>
      <c r="AO90">
        <v>165000</v>
      </c>
    </row>
    <row r="91" spans="2:41" s="17" customFormat="1" ht="15" thickBot="1">
      <c r="B91" s="592" t="s">
        <v>115</v>
      </c>
      <c r="C91" s="593"/>
      <c r="D91" s="232">
        <v>-5528200</v>
      </c>
      <c r="E91" s="232">
        <v>-5528200</v>
      </c>
      <c r="H91" s="17">
        <v>645212103</v>
      </c>
      <c r="I91" s="17" t="s">
        <v>135</v>
      </c>
      <c r="J91" s="17">
        <v>10000</v>
      </c>
      <c r="K91" s="17">
        <v>20000</v>
      </c>
      <c r="M91"/>
      <c r="N91">
        <v>631111105</v>
      </c>
      <c r="O91" t="s">
        <v>133</v>
      </c>
      <c r="P91">
        <v>80700</v>
      </c>
      <c r="Q91">
        <v>272700</v>
      </c>
      <c r="R91"/>
      <c r="S91"/>
      <c r="T91">
        <v>645212105</v>
      </c>
      <c r="U91" t="s">
        <v>289</v>
      </c>
      <c r="V91">
        <v>69000</v>
      </c>
      <c r="W91">
        <v>69000</v>
      </c>
      <c r="X91"/>
      <c r="Y91"/>
      <c r="Z91">
        <v>645212104</v>
      </c>
      <c r="AA91" t="s">
        <v>136</v>
      </c>
      <c r="AB91">
        <v>102500</v>
      </c>
      <c r="AC91">
        <v>512500</v>
      </c>
      <c r="AD91"/>
      <c r="AF91">
        <v>632161</v>
      </c>
      <c r="AG91" t="s">
        <v>105</v>
      </c>
      <c r="AH91">
        <v>28500</v>
      </c>
      <c r="AI91">
        <v>171000</v>
      </c>
      <c r="AJ91"/>
      <c r="AL91">
        <v>645212104</v>
      </c>
      <c r="AM91" t="s">
        <v>136</v>
      </c>
      <c r="AN91">
        <v>100000</v>
      </c>
      <c r="AO91">
        <v>712500</v>
      </c>
    </row>
    <row r="92" spans="2:41" s="17" customFormat="1">
      <c r="B92" s="233"/>
      <c r="C92" s="233"/>
      <c r="D92" s="234"/>
      <c r="H92" s="17">
        <v>645212104</v>
      </c>
      <c r="I92" s="17" t="s">
        <v>136</v>
      </c>
      <c r="J92" s="17">
        <v>102500</v>
      </c>
      <c r="K92" s="17">
        <v>205000</v>
      </c>
      <c r="M92"/>
      <c r="N92">
        <v>661611104</v>
      </c>
      <c r="O92" t="s">
        <v>134</v>
      </c>
      <c r="P92">
        <v>367040</v>
      </c>
      <c r="Q92">
        <v>1101120</v>
      </c>
      <c r="R92"/>
      <c r="S92"/>
      <c r="T92">
        <v>645212104</v>
      </c>
      <c r="U92" t="s">
        <v>136</v>
      </c>
      <c r="V92">
        <v>102500</v>
      </c>
      <c r="W92">
        <v>410000</v>
      </c>
      <c r="X92"/>
      <c r="Y92"/>
      <c r="Z92">
        <v>632161</v>
      </c>
      <c r="AA92" t="s">
        <v>105</v>
      </c>
      <c r="AB92">
        <v>28500</v>
      </c>
      <c r="AC92">
        <v>142500</v>
      </c>
      <c r="AD92"/>
      <c r="AF92">
        <v>633211103</v>
      </c>
      <c r="AG92" t="s">
        <v>137</v>
      </c>
      <c r="AH92">
        <v>1000000</v>
      </c>
      <c r="AI92">
        <v>5690000</v>
      </c>
      <c r="AJ92"/>
      <c r="AL92">
        <v>632161</v>
      </c>
      <c r="AM92" t="s">
        <v>105</v>
      </c>
      <c r="AN92">
        <v>28500</v>
      </c>
      <c r="AO92">
        <v>199500</v>
      </c>
    </row>
    <row r="93" spans="2:41" s="17" customFormat="1" ht="15" thickBot="1">
      <c r="B93" s="8"/>
      <c r="C93" s="8"/>
      <c r="D93" s="233"/>
      <c r="H93" s="17">
        <v>632161</v>
      </c>
      <c r="I93" s="17" t="s">
        <v>105</v>
      </c>
      <c r="J93" s="17">
        <v>28500</v>
      </c>
      <c r="K93" s="17">
        <v>57000</v>
      </c>
      <c r="M93"/>
      <c r="N93">
        <v>634211103</v>
      </c>
      <c r="O93" t="s">
        <v>263</v>
      </c>
      <c r="P93">
        <v>11500</v>
      </c>
      <c r="Q93">
        <v>11500</v>
      </c>
      <c r="R93"/>
      <c r="S93"/>
      <c r="T93">
        <v>632161</v>
      </c>
      <c r="U93" t="s">
        <v>105</v>
      </c>
      <c r="V93">
        <v>28500</v>
      </c>
      <c r="W93">
        <v>114000</v>
      </c>
      <c r="X93"/>
      <c r="Y93"/>
      <c r="Z93">
        <v>633211103</v>
      </c>
      <c r="AA93" t="s">
        <v>137</v>
      </c>
      <c r="AB93">
        <v>1000000</v>
      </c>
      <c r="AC93">
        <v>4690000</v>
      </c>
      <c r="AD93"/>
      <c r="AF93">
        <v>645311</v>
      </c>
      <c r="AG93" t="s">
        <v>113</v>
      </c>
      <c r="AH93">
        <v>300</v>
      </c>
      <c r="AI93">
        <v>2300</v>
      </c>
      <c r="AJ93"/>
      <c r="AL93">
        <v>633211103</v>
      </c>
      <c r="AM93" t="s">
        <v>137</v>
      </c>
      <c r="AN93">
        <v>1000000</v>
      </c>
      <c r="AO93">
        <v>6690000</v>
      </c>
    </row>
    <row r="94" spans="2:41" s="17" customFormat="1" ht="15" thickBot="1">
      <c r="B94" s="235"/>
      <c r="C94" s="235"/>
      <c r="D94" s="8"/>
      <c r="H94" s="17">
        <v>633211103</v>
      </c>
      <c r="I94" s="17" t="s">
        <v>137</v>
      </c>
      <c r="J94" s="17">
        <v>922500</v>
      </c>
      <c r="K94" s="17">
        <v>1845000</v>
      </c>
      <c r="M94"/>
      <c r="N94">
        <v>645212103</v>
      </c>
      <c r="O94" t="s">
        <v>135</v>
      </c>
      <c r="P94">
        <v>10000</v>
      </c>
      <c r="Q94">
        <v>30000</v>
      </c>
      <c r="R94"/>
      <c r="S94"/>
      <c r="T94">
        <v>633211103</v>
      </c>
      <c r="U94" t="s">
        <v>137</v>
      </c>
      <c r="V94">
        <v>922500</v>
      </c>
      <c r="W94">
        <v>3690000</v>
      </c>
      <c r="X94"/>
      <c r="Y94"/>
      <c r="Z94">
        <v>645311</v>
      </c>
      <c r="AA94" t="s">
        <v>113</v>
      </c>
      <c r="AB94">
        <v>400</v>
      </c>
      <c r="AC94">
        <v>2000</v>
      </c>
      <c r="AD94"/>
      <c r="AF94" s="568" t="s">
        <v>114</v>
      </c>
      <c r="AG94" s="569"/>
      <c r="AH94" s="22">
        <v>6466700</v>
      </c>
      <c r="AI94" s="22">
        <v>46238000</v>
      </c>
      <c r="AJ94" s="478"/>
      <c r="AL94">
        <v>645311</v>
      </c>
      <c r="AM94" t="s">
        <v>113</v>
      </c>
      <c r="AN94">
        <v>200</v>
      </c>
      <c r="AO94">
        <v>2500</v>
      </c>
    </row>
    <row r="95" spans="2:41" s="17" customFormat="1" ht="15" thickBot="1">
      <c r="B95" s="11"/>
      <c r="C95" s="11"/>
      <c r="D95" s="235"/>
      <c r="H95" s="17">
        <v>645311</v>
      </c>
      <c r="I95" s="17" t="s">
        <v>113</v>
      </c>
      <c r="J95" s="17">
        <v>600</v>
      </c>
      <c r="K95" s="17">
        <v>600</v>
      </c>
      <c r="M95"/>
      <c r="N95">
        <v>645212104</v>
      </c>
      <c r="O95" t="s">
        <v>136</v>
      </c>
      <c r="P95">
        <v>102500</v>
      </c>
      <c r="Q95">
        <v>307500</v>
      </c>
      <c r="R95"/>
      <c r="S95"/>
      <c r="T95">
        <v>645311</v>
      </c>
      <c r="U95" t="s">
        <v>113</v>
      </c>
      <c r="V95">
        <v>500</v>
      </c>
      <c r="W95">
        <v>1600</v>
      </c>
      <c r="X95"/>
      <c r="Y95"/>
      <c r="Z95" s="568" t="s">
        <v>114</v>
      </c>
      <c r="AA95" s="569"/>
      <c r="AB95" s="22">
        <v>5884400</v>
      </c>
      <c r="AC95" s="22">
        <v>39771300</v>
      </c>
      <c r="AD95" s="478"/>
      <c r="AF95" s="570" t="s">
        <v>115</v>
      </c>
      <c r="AG95" s="571"/>
      <c r="AH95" s="22">
        <v>-1168300</v>
      </c>
      <c r="AI95" s="22">
        <v>-24195850</v>
      </c>
      <c r="AJ95" s="478"/>
      <c r="AL95" s="568" t="s">
        <v>114</v>
      </c>
      <c r="AM95" s="569"/>
      <c r="AN95" s="22">
        <v>8069500</v>
      </c>
      <c r="AO95" s="22">
        <v>54307500</v>
      </c>
    </row>
    <row r="96" spans="2:41" s="17" customFormat="1" ht="15" thickBot="1">
      <c r="H96" s="568" t="s">
        <v>114</v>
      </c>
      <c r="I96" s="569"/>
      <c r="J96" s="22">
        <v>9203500</v>
      </c>
      <c r="K96" s="22">
        <v>17205100</v>
      </c>
      <c r="M96"/>
      <c r="N96">
        <v>632161</v>
      </c>
      <c r="O96" t="s">
        <v>105</v>
      </c>
      <c r="P96">
        <v>28500</v>
      </c>
      <c r="Q96">
        <v>85500</v>
      </c>
      <c r="R96"/>
      <c r="S96"/>
      <c r="T96" s="581" t="s">
        <v>114</v>
      </c>
      <c r="U96" s="582"/>
      <c r="V96" s="137">
        <v>7244800</v>
      </c>
      <c r="W96" s="137">
        <v>33886900</v>
      </c>
      <c r="X96" s="477"/>
      <c r="Y96"/>
      <c r="Z96" s="570" t="s">
        <v>115</v>
      </c>
      <c r="AA96" s="571"/>
      <c r="AB96" s="22">
        <v>-2053350</v>
      </c>
      <c r="AC96" s="22">
        <v>-23027550</v>
      </c>
      <c r="AD96" s="478"/>
      <c r="AL96" s="570" t="s">
        <v>115</v>
      </c>
      <c r="AM96" s="571"/>
      <c r="AN96" s="22">
        <v>60200</v>
      </c>
      <c r="AO96" s="22">
        <v>-24135650</v>
      </c>
    </row>
    <row r="97" spans="8:44" s="17" customFormat="1" ht="15" thickBot="1">
      <c r="H97" s="570" t="s">
        <v>115</v>
      </c>
      <c r="I97" s="571"/>
      <c r="J97" s="22">
        <v>-5696500</v>
      </c>
      <c r="K97" s="22">
        <v>-11224700</v>
      </c>
      <c r="M97"/>
      <c r="N97">
        <v>633211103</v>
      </c>
      <c r="O97" t="s">
        <v>137</v>
      </c>
      <c r="P97">
        <v>922500</v>
      </c>
      <c r="Q97">
        <v>2767500</v>
      </c>
      <c r="R97"/>
      <c r="S97"/>
      <c r="T97" s="579" t="s">
        <v>115</v>
      </c>
      <c r="U97" s="580"/>
      <c r="V97" s="137">
        <v>-4785800</v>
      </c>
      <c r="W97" s="137">
        <v>-20974200</v>
      </c>
      <c r="X97" s="477"/>
      <c r="Y97"/>
      <c r="Z97"/>
    </row>
    <row r="98" spans="8:44" s="17" customFormat="1" ht="15" thickBot="1">
      <c r="M98"/>
      <c r="N98">
        <v>645311</v>
      </c>
      <c r="O98" t="s">
        <v>113</v>
      </c>
      <c r="P98">
        <v>500</v>
      </c>
      <c r="Q98">
        <v>1100</v>
      </c>
      <c r="R98"/>
      <c r="S98"/>
      <c r="T98" s="236"/>
      <c r="U98" s="236"/>
      <c r="V98" s="139"/>
      <c r="W98"/>
      <c r="X98"/>
      <c r="Y98"/>
      <c r="Z98"/>
    </row>
    <row r="99" spans="8:44" s="17" customFormat="1" ht="15" thickBot="1">
      <c r="M99"/>
      <c r="N99" s="581" t="s">
        <v>114</v>
      </c>
      <c r="O99" s="582"/>
      <c r="P99" s="137">
        <v>9437000</v>
      </c>
      <c r="Q99" s="137">
        <v>26642100</v>
      </c>
      <c r="R99"/>
      <c r="S99"/>
      <c r="T99" s="140"/>
      <c r="U99" s="140"/>
      <c r="V99" s="236"/>
      <c r="W99"/>
      <c r="X99"/>
      <c r="Y99"/>
      <c r="Z99"/>
    </row>
    <row r="100" spans="8:44" s="17" customFormat="1" ht="15" thickBot="1">
      <c r="M100"/>
      <c r="N100" s="579" t="s">
        <v>115</v>
      </c>
      <c r="O100" s="580"/>
      <c r="P100" s="137">
        <v>-4963700</v>
      </c>
      <c r="Q100" s="137">
        <v>-16188400</v>
      </c>
      <c r="R100"/>
      <c r="S100"/>
      <c r="T100" s="141"/>
      <c r="U100" s="141"/>
      <c r="V100" s="140"/>
      <c r="W100"/>
      <c r="X100"/>
      <c r="Y100"/>
      <c r="Z100"/>
    </row>
    <row r="101" spans="8:44">
      <c r="N101" s="138"/>
      <c r="O101" s="138"/>
      <c r="P101" s="139"/>
      <c r="T101" s="142"/>
      <c r="U101" s="142"/>
      <c r="V101" s="141"/>
      <c r="AA101" s="17"/>
      <c r="AB101" s="17"/>
      <c r="AC101" s="17"/>
      <c r="AD101" s="17"/>
      <c r="AE101" s="17"/>
      <c r="AF101" s="17"/>
      <c r="AG101" s="17"/>
      <c r="AH101" s="17"/>
      <c r="AI101" s="17"/>
      <c r="AJ101" s="17"/>
      <c r="AK101" s="17"/>
      <c r="AL101" s="17"/>
      <c r="AM101" s="17"/>
      <c r="AN101" s="17"/>
      <c r="AO101" s="17"/>
      <c r="AP101" s="17"/>
      <c r="AQ101" s="17"/>
      <c r="AR101" s="17"/>
    </row>
    <row r="102" spans="8:44">
      <c r="N102" s="140"/>
      <c r="O102" s="140"/>
      <c r="P102" s="138"/>
      <c r="AA102" s="17"/>
      <c r="AB102" s="17"/>
      <c r="AC102" s="17"/>
      <c r="AD102" s="17"/>
      <c r="AE102" s="17"/>
      <c r="AF102" s="17"/>
      <c r="AG102" s="17"/>
      <c r="AH102" s="17"/>
      <c r="AI102" s="17"/>
      <c r="AJ102" s="17"/>
      <c r="AK102" s="17"/>
      <c r="AL102" s="17"/>
      <c r="AM102" s="17"/>
      <c r="AN102" s="17"/>
      <c r="AO102" s="17"/>
      <c r="AP102" s="17"/>
      <c r="AQ102" s="17"/>
      <c r="AR102" s="17"/>
    </row>
    <row r="103" spans="8:44">
      <c r="N103" s="141"/>
      <c r="O103" s="141"/>
      <c r="P103" s="140"/>
    </row>
    <row r="104" spans="8:44">
      <c r="N104" s="142"/>
      <c r="O104" s="142"/>
      <c r="P104" s="141"/>
    </row>
  </sheetData>
  <mergeCells count="63">
    <mergeCell ref="AL62:AL65"/>
    <mergeCell ref="AL75:AM75"/>
    <mergeCell ref="AL95:AM95"/>
    <mergeCell ref="AL96:AM96"/>
    <mergeCell ref="AL3:AP3"/>
    <mergeCell ref="AL4:AP4"/>
    <mergeCell ref="AL5:AP8"/>
    <mergeCell ref="AL9:AP9"/>
    <mergeCell ref="AL10:AP10"/>
    <mergeCell ref="H3:L3"/>
    <mergeCell ref="H4:L4"/>
    <mergeCell ref="H5:L8"/>
    <mergeCell ref="H9:L9"/>
    <mergeCell ref="H10:L10"/>
    <mergeCell ref="T74:U74"/>
    <mergeCell ref="T96:U96"/>
    <mergeCell ref="AF62:AF65"/>
    <mergeCell ref="AF74:AG74"/>
    <mergeCell ref="AF94:AG94"/>
    <mergeCell ref="AF95:AG95"/>
    <mergeCell ref="Z62:Z65"/>
    <mergeCell ref="Z75:AA75"/>
    <mergeCell ref="Z95:AA95"/>
    <mergeCell ref="T3:X3"/>
    <mergeCell ref="T4:X4"/>
    <mergeCell ref="T5:X8"/>
    <mergeCell ref="T9:X9"/>
    <mergeCell ref="T10:X10"/>
    <mergeCell ref="B62:B65"/>
    <mergeCell ref="B73:C73"/>
    <mergeCell ref="B90:C90"/>
    <mergeCell ref="B91:C91"/>
    <mergeCell ref="N62:N65"/>
    <mergeCell ref="N75:O75"/>
    <mergeCell ref="H74:I74"/>
    <mergeCell ref="B3:F3"/>
    <mergeCell ref="B4:F4"/>
    <mergeCell ref="B5:F8"/>
    <mergeCell ref="B9:F9"/>
    <mergeCell ref="B10:F10"/>
    <mergeCell ref="N99:O99"/>
    <mergeCell ref="N100:O100"/>
    <mergeCell ref="N3:R3"/>
    <mergeCell ref="N4:R4"/>
    <mergeCell ref="N5:R8"/>
    <mergeCell ref="N9:R9"/>
    <mergeCell ref="N10:R10"/>
    <mergeCell ref="H96:I96"/>
    <mergeCell ref="H97:I97"/>
    <mergeCell ref="H62:H65"/>
    <mergeCell ref="AF3:AJ3"/>
    <mergeCell ref="AF4:AJ4"/>
    <mergeCell ref="AF5:AJ8"/>
    <mergeCell ref="AF9:AJ9"/>
    <mergeCell ref="AF10:AJ10"/>
    <mergeCell ref="T97:U97"/>
    <mergeCell ref="Z96:AA96"/>
    <mergeCell ref="Z3:AD3"/>
    <mergeCell ref="Z4:AD4"/>
    <mergeCell ref="Z5:AD8"/>
    <mergeCell ref="Z9:AD9"/>
    <mergeCell ref="Z10:AD10"/>
    <mergeCell ref="T62:T65"/>
  </mergeCells>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B1:AP95"/>
  <sheetViews>
    <sheetView topLeftCell="AH73" zoomScale="60" zoomScaleNormal="60" workbookViewId="0">
      <selection activeCell="AO91" sqref="AO91"/>
    </sheetView>
  </sheetViews>
  <sheetFormatPr defaultColWidth="9.109375" defaultRowHeight="21.6"/>
  <cols>
    <col min="1" max="1" width="2.6640625" style="415" customWidth="1"/>
    <col min="2" max="2" width="13.44140625" style="415" customWidth="1"/>
    <col min="3" max="3" width="98.44140625" style="415" customWidth="1"/>
    <col min="4" max="4" width="19" style="415" customWidth="1"/>
    <col min="5" max="5" width="17.33203125" style="415" customWidth="1"/>
    <col min="6" max="6" width="22.88671875" style="415" customWidth="1"/>
    <col min="7" max="7" width="17.44140625" style="415" customWidth="1"/>
    <col min="8" max="8" width="12.44140625" style="415" customWidth="1"/>
    <col min="9" max="9" width="86.109375" style="415" customWidth="1"/>
    <col min="10" max="10" width="19.6640625" style="415" customWidth="1"/>
    <col min="11" max="11" width="18.44140625" style="415" customWidth="1"/>
    <col min="12" max="12" width="18.109375" style="415" customWidth="1"/>
    <col min="13" max="13" width="10.44140625" style="415" bestFit="1" customWidth="1"/>
    <col min="14" max="14" width="13" style="415" bestFit="1" customWidth="1"/>
    <col min="15" max="15" width="93.109375" style="415" customWidth="1"/>
    <col min="16" max="16" width="19.5546875" style="415" customWidth="1"/>
    <col min="17" max="17" width="21.88671875" style="415" customWidth="1"/>
    <col min="18" max="18" width="15.5546875" style="415" customWidth="1"/>
    <col min="19" max="19" width="16.6640625" style="415" customWidth="1"/>
    <col min="20" max="20" width="13.44140625" style="415" customWidth="1"/>
    <col min="21" max="21" width="93.33203125" style="415" customWidth="1"/>
    <col min="22" max="22" width="23.88671875" style="415" customWidth="1"/>
    <col min="23" max="23" width="9.44140625" style="415" bestFit="1" customWidth="1"/>
    <col min="24" max="24" width="16" style="415" bestFit="1" customWidth="1"/>
    <col min="25" max="25" width="12.109375" style="415" bestFit="1" customWidth="1"/>
    <col min="26" max="26" width="10.33203125" style="415" customWidth="1"/>
    <col min="27" max="27" width="81.6640625" style="415" customWidth="1"/>
    <col min="28" max="28" width="14" style="415" customWidth="1"/>
    <col min="29" max="29" width="14.88671875" style="415" customWidth="1"/>
    <col min="30" max="30" width="14.33203125" style="415" customWidth="1"/>
    <col min="31" max="31" width="9.44140625" style="415" bestFit="1" customWidth="1"/>
    <col min="32" max="32" width="16" style="415" bestFit="1" customWidth="1"/>
    <col min="33" max="33" width="84.88671875" style="415" customWidth="1"/>
    <col min="34" max="34" width="15" style="415" customWidth="1"/>
    <col min="35" max="35" width="16.109375" style="415" customWidth="1"/>
    <col min="36" max="36" width="15.33203125" style="415" customWidth="1"/>
    <col min="37" max="37" width="11.44140625" style="415" bestFit="1" customWidth="1"/>
    <col min="38" max="38" width="15.6640625" style="415" bestFit="1" customWidth="1"/>
    <col min="39" max="39" width="88.109375" style="415" customWidth="1"/>
    <col min="40" max="40" width="15.6640625" style="415" customWidth="1"/>
    <col min="41" max="41" width="17.33203125" style="415" customWidth="1"/>
    <col min="42" max="42" width="15.6640625" style="415" customWidth="1"/>
    <col min="43" max="43" width="9.44140625" style="415" bestFit="1" customWidth="1"/>
    <col min="44" max="44" width="15" style="415" customWidth="1"/>
    <col min="45" max="45" width="10.88671875" style="415" bestFit="1" customWidth="1"/>
    <col min="46" max="16384" width="9.109375" style="415"/>
  </cols>
  <sheetData>
    <row r="1" spans="2:42" ht="22.5" customHeight="1"/>
    <row r="2" spans="2:42" ht="22.5" customHeight="1">
      <c r="B2" s="594" t="s">
        <v>0</v>
      </c>
      <c r="C2" s="594"/>
      <c r="D2" s="594"/>
      <c r="E2" s="594"/>
      <c r="F2" s="594"/>
      <c r="G2" s="416"/>
      <c r="H2" s="597" t="s">
        <v>0</v>
      </c>
      <c r="I2" s="597"/>
      <c r="J2" s="597"/>
      <c r="K2" s="597"/>
      <c r="L2" s="597"/>
      <c r="N2" s="597" t="s">
        <v>0</v>
      </c>
      <c r="O2" s="597"/>
      <c r="P2" s="597"/>
      <c r="Q2" s="597"/>
      <c r="R2" s="597"/>
      <c r="T2" s="597" t="s">
        <v>0</v>
      </c>
      <c r="U2" s="597"/>
      <c r="V2" s="597"/>
      <c r="W2" s="597"/>
      <c r="X2" s="597"/>
      <c r="Z2" s="597" t="s">
        <v>0</v>
      </c>
      <c r="AA2" s="597"/>
      <c r="AB2" s="597"/>
      <c r="AC2" s="597"/>
      <c r="AD2" s="597"/>
      <c r="AF2" s="597" t="s">
        <v>0</v>
      </c>
      <c r="AG2" s="597"/>
      <c r="AH2" s="597"/>
      <c r="AI2" s="597"/>
      <c r="AJ2" s="597"/>
      <c r="AL2" s="597" t="s">
        <v>0</v>
      </c>
      <c r="AM2" s="597"/>
      <c r="AN2" s="597"/>
      <c r="AO2" s="597"/>
      <c r="AP2" s="597"/>
    </row>
    <row r="3" spans="2:42" ht="22.5" customHeight="1">
      <c r="B3" s="594" t="s">
        <v>71</v>
      </c>
      <c r="C3" s="594"/>
      <c r="D3" s="594"/>
      <c r="E3" s="594"/>
      <c r="F3" s="594"/>
      <c r="G3" s="416"/>
      <c r="H3" s="597" t="s">
        <v>71</v>
      </c>
      <c r="I3" s="597"/>
      <c r="J3" s="597"/>
      <c r="K3" s="597"/>
      <c r="L3" s="597"/>
      <c r="N3" s="597" t="s">
        <v>71</v>
      </c>
      <c r="O3" s="597"/>
      <c r="P3" s="597"/>
      <c r="Q3" s="597"/>
      <c r="R3" s="597"/>
      <c r="T3" s="597" t="s">
        <v>71</v>
      </c>
      <c r="U3" s="597"/>
      <c r="V3" s="597"/>
      <c r="W3" s="597"/>
      <c r="X3" s="597"/>
      <c r="Z3" s="597" t="s">
        <v>71</v>
      </c>
      <c r="AA3" s="597"/>
      <c r="AB3" s="597"/>
      <c r="AC3" s="597"/>
      <c r="AD3" s="597"/>
      <c r="AF3" s="597" t="s">
        <v>71</v>
      </c>
      <c r="AG3" s="597"/>
      <c r="AH3" s="597"/>
      <c r="AI3" s="597"/>
      <c r="AJ3" s="597"/>
      <c r="AL3" s="597" t="s">
        <v>71</v>
      </c>
      <c r="AM3" s="597"/>
      <c r="AN3" s="597"/>
      <c r="AO3" s="597"/>
      <c r="AP3" s="597"/>
    </row>
    <row r="4" spans="2:42" ht="22.5" customHeight="1">
      <c r="B4" s="595" t="s">
        <v>2</v>
      </c>
      <c r="C4" s="595"/>
      <c r="D4" s="595"/>
      <c r="E4" s="595"/>
      <c r="F4" s="595"/>
      <c r="G4" s="417"/>
      <c r="H4" s="598" t="s">
        <v>2</v>
      </c>
      <c r="I4" s="598"/>
      <c r="J4" s="598"/>
      <c r="K4" s="598"/>
      <c r="L4" s="598"/>
      <c r="N4" s="598" t="s">
        <v>2</v>
      </c>
      <c r="O4" s="598"/>
      <c r="P4" s="598"/>
      <c r="Q4" s="598"/>
      <c r="R4" s="598"/>
      <c r="T4" s="598" t="s">
        <v>2</v>
      </c>
      <c r="U4" s="598"/>
      <c r="V4" s="598"/>
      <c r="W4" s="598"/>
      <c r="X4" s="598"/>
      <c r="Z4" s="598" t="s">
        <v>2</v>
      </c>
      <c r="AA4" s="598"/>
      <c r="AB4" s="598"/>
      <c r="AC4" s="598"/>
      <c r="AD4" s="598"/>
      <c r="AF4" s="598" t="s">
        <v>2</v>
      </c>
      <c r="AG4" s="598"/>
      <c r="AH4" s="598"/>
      <c r="AI4" s="598"/>
      <c r="AJ4" s="598"/>
      <c r="AL4" s="598" t="s">
        <v>2</v>
      </c>
      <c r="AM4" s="598"/>
      <c r="AN4" s="598"/>
      <c r="AO4" s="598"/>
      <c r="AP4" s="598"/>
    </row>
    <row r="5" spans="2:42" ht="22.5" customHeight="1">
      <c r="B5" s="595"/>
      <c r="C5" s="595"/>
      <c r="D5" s="595"/>
      <c r="E5" s="595"/>
      <c r="F5" s="595"/>
      <c r="G5" s="417"/>
      <c r="H5" s="598"/>
      <c r="I5" s="598"/>
      <c r="J5" s="598"/>
      <c r="K5" s="598"/>
      <c r="L5" s="598"/>
      <c r="N5" s="598"/>
      <c r="O5" s="598"/>
      <c r="P5" s="598"/>
      <c r="Q5" s="598"/>
      <c r="R5" s="598"/>
      <c r="T5" s="598"/>
      <c r="U5" s="598"/>
      <c r="V5" s="598"/>
      <c r="W5" s="598"/>
      <c r="X5" s="598"/>
      <c r="Z5" s="598"/>
      <c r="AA5" s="598"/>
      <c r="AB5" s="598"/>
      <c r="AC5" s="598"/>
      <c r="AD5" s="598"/>
      <c r="AF5" s="598"/>
      <c r="AG5" s="598"/>
      <c r="AH5" s="598"/>
      <c r="AI5" s="598"/>
      <c r="AJ5" s="598"/>
      <c r="AL5" s="598"/>
      <c r="AM5" s="598"/>
      <c r="AN5" s="598"/>
      <c r="AO5" s="598"/>
      <c r="AP5" s="598"/>
    </row>
    <row r="6" spans="2:42" ht="22.5" customHeight="1" thickBot="1">
      <c r="B6" s="596"/>
      <c r="C6" s="596"/>
      <c r="D6" s="596"/>
      <c r="E6" s="596"/>
      <c r="F6" s="596"/>
      <c r="G6" s="417"/>
      <c r="H6" s="599"/>
      <c r="I6" s="599"/>
      <c r="J6" s="599"/>
      <c r="K6" s="599"/>
      <c r="L6" s="599"/>
      <c r="N6" s="599"/>
      <c r="O6" s="599"/>
      <c r="P6" s="599"/>
      <c r="Q6" s="599"/>
      <c r="R6" s="599"/>
      <c r="T6" s="599"/>
      <c r="U6" s="599"/>
      <c r="V6" s="599"/>
      <c r="W6" s="599"/>
      <c r="X6" s="599"/>
      <c r="Z6" s="599"/>
      <c r="AA6" s="599"/>
      <c r="AB6" s="599"/>
      <c r="AC6" s="599"/>
      <c r="AD6" s="599"/>
      <c r="AF6" s="599"/>
      <c r="AG6" s="599"/>
      <c r="AH6" s="599"/>
      <c r="AI6" s="599"/>
      <c r="AJ6" s="599"/>
      <c r="AL6" s="599"/>
      <c r="AM6" s="599"/>
      <c r="AN6" s="599"/>
      <c r="AO6" s="599"/>
      <c r="AP6" s="599"/>
    </row>
    <row r="7" spans="2:42" ht="22.5" customHeight="1">
      <c r="B7" s="595"/>
      <c r="C7" s="595"/>
      <c r="D7" s="595"/>
      <c r="E7" s="595"/>
      <c r="F7" s="595"/>
      <c r="G7" s="417"/>
      <c r="H7" s="598"/>
      <c r="I7" s="598"/>
      <c r="J7" s="598"/>
      <c r="K7" s="598"/>
      <c r="L7" s="598"/>
      <c r="N7" s="598"/>
      <c r="O7" s="598"/>
      <c r="P7" s="598"/>
      <c r="Q7" s="598"/>
      <c r="R7" s="598"/>
      <c r="T7" s="598"/>
      <c r="U7" s="598"/>
      <c r="V7" s="598"/>
      <c r="W7" s="598"/>
      <c r="X7" s="598"/>
      <c r="Z7" s="598"/>
      <c r="AA7" s="598"/>
      <c r="AB7" s="598"/>
      <c r="AC7" s="598"/>
      <c r="AD7" s="598"/>
      <c r="AF7" s="598"/>
      <c r="AG7" s="598"/>
      <c r="AH7" s="598"/>
      <c r="AI7" s="598"/>
      <c r="AJ7" s="598"/>
      <c r="AL7" s="598"/>
      <c r="AM7" s="598"/>
      <c r="AN7" s="598"/>
      <c r="AO7" s="598"/>
      <c r="AP7" s="598"/>
    </row>
    <row r="8" spans="2:42" ht="22.5" customHeight="1">
      <c r="B8" s="595" t="s">
        <v>339</v>
      </c>
      <c r="C8" s="595"/>
      <c r="D8" s="595"/>
      <c r="E8" s="595"/>
      <c r="F8" s="595"/>
      <c r="G8" s="417"/>
      <c r="H8" s="598" t="s">
        <v>340</v>
      </c>
      <c r="I8" s="598"/>
      <c r="J8" s="598"/>
      <c r="K8" s="598"/>
      <c r="L8" s="598"/>
      <c r="N8" s="598" t="s">
        <v>341</v>
      </c>
      <c r="O8" s="598"/>
      <c r="P8" s="598"/>
      <c r="Q8" s="598"/>
      <c r="R8" s="598"/>
      <c r="T8" s="598" t="s">
        <v>342</v>
      </c>
      <c r="U8" s="598"/>
      <c r="V8" s="598"/>
      <c r="W8" s="598"/>
      <c r="X8" s="598"/>
      <c r="Z8" s="598" t="s">
        <v>343</v>
      </c>
      <c r="AA8" s="598"/>
      <c r="AB8" s="598"/>
      <c r="AC8" s="598"/>
      <c r="AD8" s="598"/>
      <c r="AF8" s="598" t="s">
        <v>344</v>
      </c>
      <c r="AG8" s="598"/>
      <c r="AH8" s="598"/>
      <c r="AI8" s="598"/>
      <c r="AJ8" s="598"/>
      <c r="AL8" s="598" t="s">
        <v>345</v>
      </c>
      <c r="AM8" s="598"/>
      <c r="AN8" s="598"/>
      <c r="AO8" s="598"/>
      <c r="AP8" s="598"/>
    </row>
    <row r="9" spans="2:42" ht="22.5" customHeight="1" thickBot="1">
      <c r="B9" s="601"/>
      <c r="C9" s="601"/>
      <c r="D9" s="601"/>
      <c r="E9" s="601"/>
      <c r="F9" s="601"/>
      <c r="G9" s="418"/>
      <c r="H9" s="600"/>
      <c r="I9" s="600"/>
      <c r="J9" s="600"/>
      <c r="K9" s="600"/>
      <c r="L9" s="600"/>
      <c r="N9" s="600"/>
      <c r="O9" s="600"/>
      <c r="P9" s="600"/>
      <c r="Q9" s="600"/>
      <c r="R9" s="600"/>
      <c r="T9" s="600"/>
      <c r="U9" s="600"/>
      <c r="V9" s="600"/>
      <c r="W9" s="600"/>
      <c r="X9" s="600"/>
      <c r="Z9" s="600"/>
      <c r="AA9" s="600"/>
      <c r="AB9" s="600"/>
      <c r="AC9" s="600"/>
      <c r="AD9" s="600"/>
      <c r="AF9" s="600"/>
      <c r="AG9" s="600"/>
      <c r="AH9" s="600"/>
      <c r="AI9" s="600"/>
      <c r="AJ9" s="600"/>
      <c r="AL9" s="600"/>
      <c r="AM9" s="600"/>
      <c r="AN9" s="600"/>
      <c r="AO9" s="600"/>
      <c r="AP9" s="600"/>
    </row>
    <row r="10" spans="2:42" s="422" customFormat="1" ht="22.5" customHeight="1" thickBot="1">
      <c r="B10" s="419" t="s">
        <v>96</v>
      </c>
      <c r="C10" s="419" t="s">
        <v>4</v>
      </c>
      <c r="D10" s="419" t="s">
        <v>5</v>
      </c>
      <c r="E10" s="419" t="s">
        <v>6</v>
      </c>
      <c r="F10" s="419" t="s">
        <v>7</v>
      </c>
      <c r="G10" s="420"/>
      <c r="H10" s="421" t="s">
        <v>96</v>
      </c>
      <c r="I10" s="421" t="s">
        <v>4</v>
      </c>
      <c r="J10" s="421" t="s">
        <v>5</v>
      </c>
      <c r="K10" s="421" t="s">
        <v>6</v>
      </c>
      <c r="L10" s="421" t="s">
        <v>7</v>
      </c>
      <c r="N10" s="421" t="s">
        <v>96</v>
      </c>
      <c r="O10" s="421" t="s">
        <v>4</v>
      </c>
      <c r="P10" s="421" t="s">
        <v>5</v>
      </c>
      <c r="Q10" s="421" t="s">
        <v>6</v>
      </c>
      <c r="R10" s="421" t="s">
        <v>7</v>
      </c>
      <c r="T10" s="421" t="s">
        <v>96</v>
      </c>
      <c r="U10" s="421" t="s">
        <v>4</v>
      </c>
      <c r="V10" s="421" t="s">
        <v>5</v>
      </c>
      <c r="W10" s="421" t="s">
        <v>6</v>
      </c>
      <c r="X10" s="421" t="s">
        <v>7</v>
      </c>
      <c r="Z10" s="421" t="s">
        <v>96</v>
      </c>
      <c r="AA10" s="421" t="s">
        <v>4</v>
      </c>
      <c r="AB10" s="421" t="s">
        <v>5</v>
      </c>
      <c r="AC10" s="421" t="s">
        <v>6</v>
      </c>
      <c r="AD10" s="421" t="s">
        <v>7</v>
      </c>
      <c r="AF10" s="421" t="s">
        <v>96</v>
      </c>
      <c r="AG10" s="421" t="s">
        <v>4</v>
      </c>
      <c r="AH10" s="421" t="s">
        <v>5</v>
      </c>
      <c r="AI10" s="421" t="s">
        <v>6</v>
      </c>
      <c r="AJ10" s="421" t="s">
        <v>7</v>
      </c>
      <c r="AL10" s="421" t="s">
        <v>96</v>
      </c>
      <c r="AM10" s="421" t="s">
        <v>4</v>
      </c>
      <c r="AN10" s="421" t="s">
        <v>5</v>
      </c>
      <c r="AO10" s="421" t="s">
        <v>6</v>
      </c>
      <c r="AP10" s="421" t="s">
        <v>7</v>
      </c>
    </row>
    <row r="11" spans="2:42" ht="22.5" customHeight="1" thickBot="1">
      <c r="B11" s="423"/>
      <c r="C11" s="424" t="s">
        <v>8</v>
      </c>
      <c r="D11" s="423"/>
      <c r="E11" s="425"/>
      <c r="F11" s="425"/>
      <c r="G11" s="426"/>
      <c r="H11" s="427"/>
      <c r="I11" s="428" t="s">
        <v>8</v>
      </c>
      <c r="J11" s="427"/>
      <c r="K11" s="429"/>
      <c r="L11" s="429"/>
      <c r="N11" s="427"/>
      <c r="O11" s="428" t="s">
        <v>8</v>
      </c>
      <c r="P11" s="427"/>
      <c r="Q11" s="429"/>
      <c r="R11" s="429"/>
      <c r="T11" s="427"/>
      <c r="U11" s="428" t="s">
        <v>8</v>
      </c>
      <c r="V11" s="427"/>
      <c r="W11" s="429"/>
      <c r="X11" s="429"/>
      <c r="Z11" s="427"/>
      <c r="AA11" s="428" t="s">
        <v>8</v>
      </c>
      <c r="AB11" s="427"/>
      <c r="AC11" s="429"/>
      <c r="AD11" s="429"/>
      <c r="AF11" s="427"/>
      <c r="AG11" s="428" t="s">
        <v>8</v>
      </c>
      <c r="AH11" s="427"/>
      <c r="AI11" s="429"/>
      <c r="AJ11" s="429"/>
      <c r="AL11" s="427"/>
      <c r="AM11" s="428" t="s">
        <v>8</v>
      </c>
      <c r="AN11" s="427"/>
      <c r="AO11" s="429"/>
      <c r="AP11" s="429"/>
    </row>
    <row r="12" spans="2:42" ht="22.5" customHeight="1" thickBot="1">
      <c r="B12" s="423"/>
      <c r="C12" s="424" t="s">
        <v>9</v>
      </c>
      <c r="D12" s="423"/>
      <c r="E12" s="425"/>
      <c r="F12" s="425"/>
      <c r="G12" s="426"/>
      <c r="H12" s="427"/>
      <c r="I12" s="428" t="s">
        <v>9</v>
      </c>
      <c r="J12" s="427"/>
      <c r="K12" s="429"/>
      <c r="L12" s="429"/>
      <c r="N12" s="427"/>
      <c r="O12" s="428" t="s">
        <v>9</v>
      </c>
      <c r="P12" s="427"/>
      <c r="Q12" s="429"/>
      <c r="R12" s="429"/>
      <c r="T12" s="427"/>
      <c r="U12" s="428" t="s">
        <v>9</v>
      </c>
      <c r="V12" s="427"/>
      <c r="W12" s="429"/>
      <c r="X12" s="429"/>
      <c r="Z12" s="427"/>
      <c r="AA12" s="428" t="s">
        <v>9</v>
      </c>
      <c r="AB12" s="427"/>
      <c r="AC12" s="429"/>
      <c r="AD12" s="429"/>
      <c r="AF12" s="427"/>
      <c r="AG12" s="428" t="s">
        <v>9</v>
      </c>
      <c r="AH12" s="427"/>
      <c r="AI12" s="429"/>
      <c r="AJ12" s="429"/>
      <c r="AL12" s="427"/>
      <c r="AM12" s="428" t="s">
        <v>9</v>
      </c>
      <c r="AN12" s="427"/>
      <c r="AO12" s="429"/>
      <c r="AP12" s="429"/>
    </row>
    <row r="13" spans="2:42" ht="22.5" customHeight="1" thickBot="1">
      <c r="B13" s="423"/>
      <c r="C13" s="424" t="s">
        <v>10</v>
      </c>
      <c r="D13" s="423"/>
      <c r="E13" s="425"/>
      <c r="F13" s="425"/>
      <c r="G13" s="426"/>
      <c r="H13" s="427"/>
      <c r="I13" s="428" t="s">
        <v>10</v>
      </c>
      <c r="J13" s="427"/>
      <c r="K13" s="429"/>
      <c r="L13" s="429"/>
      <c r="N13" s="427"/>
      <c r="O13" s="428" t="s">
        <v>10</v>
      </c>
      <c r="P13" s="427"/>
      <c r="Q13" s="429"/>
      <c r="R13" s="429"/>
      <c r="T13" s="427"/>
      <c r="U13" s="428" t="s">
        <v>10</v>
      </c>
      <c r="V13" s="427"/>
      <c r="W13" s="429"/>
      <c r="X13" s="429"/>
      <c r="Z13" s="427"/>
      <c r="AA13" s="428" t="s">
        <v>10</v>
      </c>
      <c r="AB13" s="427"/>
      <c r="AC13" s="429"/>
      <c r="AD13" s="429"/>
      <c r="AF13" s="427"/>
      <c r="AG13" s="428" t="s">
        <v>10</v>
      </c>
      <c r="AH13" s="427"/>
      <c r="AI13" s="429"/>
      <c r="AJ13" s="429"/>
      <c r="AL13" s="427"/>
      <c r="AM13" s="428" t="s">
        <v>10</v>
      </c>
      <c r="AN13" s="427"/>
      <c r="AO13" s="429"/>
      <c r="AP13" s="429"/>
    </row>
    <row r="14" spans="2:42" ht="22.5" customHeight="1" thickBot="1">
      <c r="B14" s="423">
        <v>111111102</v>
      </c>
      <c r="C14" s="423" t="s">
        <v>11</v>
      </c>
      <c r="D14" s="425">
        <v>0</v>
      </c>
      <c r="E14" s="430">
        <v>1317600</v>
      </c>
      <c r="F14" s="425">
        <v>329</v>
      </c>
      <c r="G14" s="426"/>
      <c r="H14" s="427">
        <v>111111102</v>
      </c>
      <c r="I14" s="427" t="s">
        <v>11</v>
      </c>
      <c r="J14" s="429">
        <v>0</v>
      </c>
      <c r="K14" s="431">
        <v>4465000</v>
      </c>
      <c r="L14" s="431">
        <v>1116</v>
      </c>
      <c r="N14" s="427">
        <v>111111102</v>
      </c>
      <c r="O14" s="427" t="s">
        <v>11</v>
      </c>
      <c r="P14" s="429">
        <v>0</v>
      </c>
      <c r="Q14" s="431">
        <v>4118700</v>
      </c>
      <c r="R14" s="431">
        <v>1030</v>
      </c>
      <c r="T14" s="427">
        <v>111111102</v>
      </c>
      <c r="U14" s="427" t="s">
        <v>11</v>
      </c>
      <c r="V14" s="429">
        <v>0</v>
      </c>
      <c r="W14" s="431">
        <v>3341500</v>
      </c>
      <c r="X14" s="429">
        <v>835</v>
      </c>
      <c r="Z14" s="427">
        <v>111111102</v>
      </c>
      <c r="AA14" s="427" t="s">
        <v>11</v>
      </c>
      <c r="AB14" s="429">
        <v>0</v>
      </c>
      <c r="AC14" s="431">
        <v>4128000</v>
      </c>
      <c r="AD14" s="431">
        <v>1032</v>
      </c>
      <c r="AF14" s="427">
        <v>111111102</v>
      </c>
      <c r="AG14" s="427" t="s">
        <v>11</v>
      </c>
      <c r="AH14" s="429">
        <v>0</v>
      </c>
      <c r="AI14" s="431">
        <v>5110200</v>
      </c>
      <c r="AJ14" s="431">
        <v>1278</v>
      </c>
      <c r="AL14" s="427">
        <v>111111102</v>
      </c>
      <c r="AM14" s="427" t="s">
        <v>11</v>
      </c>
      <c r="AN14" s="429">
        <v>0</v>
      </c>
      <c r="AO14" s="431">
        <v>5309800</v>
      </c>
      <c r="AP14" s="431">
        <v>1327</v>
      </c>
    </row>
    <row r="15" spans="2:42" ht="22.5" customHeight="1" thickBot="1">
      <c r="B15" s="423">
        <v>113211101</v>
      </c>
      <c r="C15" s="423" t="s">
        <v>13</v>
      </c>
      <c r="D15" s="425">
        <v>0</v>
      </c>
      <c r="E15" s="430">
        <v>1027700</v>
      </c>
      <c r="F15" s="425">
        <v>257</v>
      </c>
      <c r="G15" s="426"/>
      <c r="H15" s="427">
        <v>113211101</v>
      </c>
      <c r="I15" s="427" t="s">
        <v>13</v>
      </c>
      <c r="J15" s="429">
        <v>0</v>
      </c>
      <c r="K15" s="429">
        <v>400</v>
      </c>
      <c r="L15" s="429">
        <v>0</v>
      </c>
      <c r="N15" s="427">
        <v>113211101</v>
      </c>
      <c r="O15" s="427" t="s">
        <v>13</v>
      </c>
      <c r="P15" s="429">
        <v>0</v>
      </c>
      <c r="Q15" s="431">
        <v>2557600</v>
      </c>
      <c r="R15" s="429">
        <v>639</v>
      </c>
      <c r="T15" s="427">
        <v>113211101</v>
      </c>
      <c r="U15" s="427" t="s">
        <v>13</v>
      </c>
      <c r="V15" s="429">
        <v>0</v>
      </c>
      <c r="W15" s="431">
        <v>703100</v>
      </c>
      <c r="X15" s="429">
        <v>176</v>
      </c>
      <c r="Z15" s="427">
        <v>113211101</v>
      </c>
      <c r="AA15" s="427" t="s">
        <v>13</v>
      </c>
      <c r="AB15" s="429">
        <v>0</v>
      </c>
      <c r="AC15" s="431">
        <v>297500</v>
      </c>
      <c r="AD15" s="429">
        <v>74</v>
      </c>
      <c r="AF15" s="427">
        <v>113211101</v>
      </c>
      <c r="AG15" s="427" t="s">
        <v>13</v>
      </c>
      <c r="AH15" s="429">
        <v>0</v>
      </c>
      <c r="AI15" s="431">
        <v>1505800</v>
      </c>
      <c r="AJ15" s="429">
        <v>376</v>
      </c>
      <c r="AL15" s="427">
        <v>113211101</v>
      </c>
      <c r="AM15" s="427" t="s">
        <v>13</v>
      </c>
      <c r="AN15" s="429">
        <v>0</v>
      </c>
      <c r="AO15" s="431">
        <v>4336200</v>
      </c>
      <c r="AP15" s="431">
        <v>1084</v>
      </c>
    </row>
    <row r="16" spans="2:42" ht="22.5" customHeight="1" thickBot="1">
      <c r="B16" s="423"/>
      <c r="C16" s="424" t="s">
        <v>14</v>
      </c>
      <c r="D16" s="423"/>
      <c r="E16" s="432">
        <v>2345300</v>
      </c>
      <c r="F16" s="425">
        <v>586.33000000000004</v>
      </c>
      <c r="G16" s="426"/>
      <c r="H16" s="427"/>
      <c r="I16" s="428" t="s">
        <v>14</v>
      </c>
      <c r="J16" s="427"/>
      <c r="K16" s="433">
        <v>4465400</v>
      </c>
      <c r="L16" s="433">
        <v>1116.3499999999999</v>
      </c>
      <c r="N16" s="427"/>
      <c r="O16" s="428" t="s">
        <v>14</v>
      </c>
      <c r="P16" s="427"/>
      <c r="Q16" s="433">
        <v>6676300</v>
      </c>
      <c r="R16" s="433">
        <v>1669.08</v>
      </c>
      <c r="T16" s="427"/>
      <c r="U16" s="428" t="s">
        <v>14</v>
      </c>
      <c r="V16" s="427"/>
      <c r="W16" s="433">
        <v>4044600</v>
      </c>
      <c r="X16" s="433">
        <v>1011.15</v>
      </c>
      <c r="Z16" s="427"/>
      <c r="AA16" s="428" t="s">
        <v>14</v>
      </c>
      <c r="AB16" s="427"/>
      <c r="AC16" s="433">
        <v>4425500</v>
      </c>
      <c r="AD16" s="433">
        <v>1106.3800000000001</v>
      </c>
      <c r="AF16" s="427"/>
      <c r="AG16" s="428" t="s">
        <v>14</v>
      </c>
      <c r="AH16" s="427"/>
      <c r="AI16" s="433">
        <v>6616000</v>
      </c>
      <c r="AJ16" s="433">
        <v>1654</v>
      </c>
      <c r="AL16" s="427"/>
      <c r="AM16" s="428" t="s">
        <v>14</v>
      </c>
      <c r="AN16" s="427"/>
      <c r="AO16" s="433">
        <v>9646000</v>
      </c>
      <c r="AP16" s="433">
        <v>2411.5</v>
      </c>
    </row>
    <row r="17" spans="2:42" ht="22.5" customHeight="1" thickBot="1">
      <c r="B17" s="423"/>
      <c r="C17" s="424" t="s">
        <v>15</v>
      </c>
      <c r="D17" s="423"/>
      <c r="E17" s="425"/>
      <c r="F17" s="425"/>
      <c r="G17" s="426"/>
      <c r="H17" s="427"/>
      <c r="I17" s="428" t="s">
        <v>15</v>
      </c>
      <c r="J17" s="427"/>
      <c r="K17" s="429"/>
      <c r="L17" s="429"/>
      <c r="N17" s="427"/>
      <c r="O17" s="428" t="s">
        <v>15</v>
      </c>
      <c r="P17" s="427"/>
      <c r="Q17" s="429"/>
      <c r="R17" s="429"/>
      <c r="T17" s="427"/>
      <c r="U17" s="428" t="s">
        <v>15</v>
      </c>
      <c r="V17" s="427"/>
      <c r="W17" s="429"/>
      <c r="X17" s="429"/>
      <c r="Z17" s="427"/>
      <c r="AA17" s="428" t="s">
        <v>15</v>
      </c>
      <c r="AB17" s="427"/>
      <c r="AC17" s="429"/>
      <c r="AD17" s="429"/>
      <c r="AF17" s="427"/>
      <c r="AG17" s="428" t="s">
        <v>15</v>
      </c>
      <c r="AH17" s="427"/>
      <c r="AI17" s="429"/>
      <c r="AJ17" s="429"/>
      <c r="AL17" s="427"/>
      <c r="AM17" s="428" t="s">
        <v>15</v>
      </c>
      <c r="AN17" s="427"/>
      <c r="AO17" s="429"/>
      <c r="AP17" s="429"/>
    </row>
    <row r="18" spans="2:42" ht="22.5" customHeight="1" thickBot="1">
      <c r="B18" s="423">
        <v>133111105</v>
      </c>
      <c r="C18" s="423" t="s">
        <v>56</v>
      </c>
      <c r="D18" s="425">
        <v>0</v>
      </c>
      <c r="E18" s="430">
        <v>-39140600</v>
      </c>
      <c r="F18" s="430">
        <v>-9785</v>
      </c>
      <c r="G18" s="434"/>
      <c r="H18" s="427">
        <v>133111105</v>
      </c>
      <c r="I18" s="427" t="s">
        <v>56</v>
      </c>
      <c r="J18" s="429">
        <v>0</v>
      </c>
      <c r="K18" s="431">
        <v>-39140600</v>
      </c>
      <c r="L18" s="431">
        <v>-9785</v>
      </c>
      <c r="N18" s="427">
        <v>133111105</v>
      </c>
      <c r="O18" s="427" t="s">
        <v>56</v>
      </c>
      <c r="P18" s="429">
        <v>0</v>
      </c>
      <c r="Q18" s="431">
        <v>-41596300</v>
      </c>
      <c r="R18" s="431">
        <v>-10399</v>
      </c>
      <c r="T18" s="427">
        <v>133111105</v>
      </c>
      <c r="U18" s="427" t="s">
        <v>56</v>
      </c>
      <c r="V18" s="429">
        <v>0</v>
      </c>
      <c r="W18" s="431">
        <v>-44143900</v>
      </c>
      <c r="X18" s="431">
        <v>-11036</v>
      </c>
      <c r="Z18" s="427">
        <v>133111105</v>
      </c>
      <c r="AA18" s="427" t="s">
        <v>56</v>
      </c>
      <c r="AB18" s="429">
        <v>0</v>
      </c>
      <c r="AC18" s="431">
        <v>-46680500</v>
      </c>
      <c r="AD18" s="431">
        <v>-11670</v>
      </c>
      <c r="AF18" s="427">
        <v>133111105</v>
      </c>
      <c r="AG18" s="427" t="s">
        <v>56</v>
      </c>
      <c r="AH18" s="429">
        <v>0</v>
      </c>
      <c r="AI18" s="431">
        <v>-49194300</v>
      </c>
      <c r="AJ18" s="431">
        <v>-12299</v>
      </c>
      <c r="AL18" s="427">
        <v>133111105</v>
      </c>
      <c r="AM18" s="427" t="s">
        <v>56</v>
      </c>
      <c r="AN18" s="429">
        <v>0</v>
      </c>
      <c r="AO18" s="431">
        <v>-51892700</v>
      </c>
      <c r="AP18" s="431">
        <v>-12973</v>
      </c>
    </row>
    <row r="19" spans="2:42" ht="22.5" customHeight="1" thickBot="1">
      <c r="B19" s="423"/>
      <c r="C19" s="424" t="s">
        <v>16</v>
      </c>
      <c r="D19" s="423"/>
      <c r="E19" s="432">
        <v>-39140600</v>
      </c>
      <c r="F19" s="432">
        <v>-9785.15</v>
      </c>
      <c r="G19" s="435"/>
      <c r="H19" s="427"/>
      <c r="I19" s="428" t="s">
        <v>16</v>
      </c>
      <c r="J19" s="427"/>
      <c r="K19" s="433">
        <v>-39140600</v>
      </c>
      <c r="L19" s="433">
        <v>-9785.15</v>
      </c>
      <c r="N19" s="427"/>
      <c r="O19" s="428" t="s">
        <v>16</v>
      </c>
      <c r="P19" s="427"/>
      <c r="Q19" s="433">
        <v>-41596300</v>
      </c>
      <c r="R19" s="433">
        <v>-10399.08</v>
      </c>
      <c r="T19" s="427"/>
      <c r="U19" s="428" t="s">
        <v>16</v>
      </c>
      <c r="V19" s="427"/>
      <c r="W19" s="433">
        <v>-44143900</v>
      </c>
      <c r="X19" s="433">
        <v>-11035.98</v>
      </c>
      <c r="Z19" s="427"/>
      <c r="AA19" s="428" t="s">
        <v>16</v>
      </c>
      <c r="AB19" s="427"/>
      <c r="AC19" s="433">
        <v>-46680500</v>
      </c>
      <c r="AD19" s="433">
        <v>-11670.13</v>
      </c>
      <c r="AF19" s="427"/>
      <c r="AG19" s="428" t="s">
        <v>16</v>
      </c>
      <c r="AH19" s="427"/>
      <c r="AI19" s="433">
        <v>-49194300</v>
      </c>
      <c r="AJ19" s="433">
        <v>-12298.58</v>
      </c>
      <c r="AL19" s="427"/>
      <c r="AM19" s="428" t="s">
        <v>16</v>
      </c>
      <c r="AN19" s="427"/>
      <c r="AO19" s="433">
        <v>-51892700</v>
      </c>
      <c r="AP19" s="433">
        <v>-12973.18</v>
      </c>
    </row>
    <row r="20" spans="2:42" ht="22.5" customHeight="1" thickBot="1">
      <c r="B20" s="423"/>
      <c r="C20" s="424" t="s">
        <v>17</v>
      </c>
      <c r="D20" s="423"/>
      <c r="E20" s="425"/>
      <c r="F20" s="425"/>
      <c r="G20" s="426"/>
      <c r="H20" s="427"/>
      <c r="I20" s="428" t="s">
        <v>17</v>
      </c>
      <c r="J20" s="427"/>
      <c r="K20" s="429"/>
      <c r="L20" s="429"/>
      <c r="N20" s="427"/>
      <c r="O20" s="428" t="s">
        <v>17</v>
      </c>
      <c r="P20" s="427"/>
      <c r="Q20" s="429"/>
      <c r="R20" s="429"/>
      <c r="T20" s="427"/>
      <c r="U20" s="428" t="s">
        <v>17</v>
      </c>
      <c r="V20" s="427"/>
      <c r="W20" s="429"/>
      <c r="X20" s="429"/>
      <c r="Z20" s="427"/>
      <c r="AA20" s="428" t="s">
        <v>17</v>
      </c>
      <c r="AB20" s="427"/>
      <c r="AC20" s="429"/>
      <c r="AD20" s="429"/>
      <c r="AF20" s="427"/>
      <c r="AG20" s="428" t="s">
        <v>17</v>
      </c>
      <c r="AH20" s="427"/>
      <c r="AI20" s="429"/>
      <c r="AJ20" s="429"/>
      <c r="AL20" s="427"/>
      <c r="AM20" s="428" t="s">
        <v>17</v>
      </c>
      <c r="AN20" s="427"/>
      <c r="AO20" s="429"/>
      <c r="AP20" s="429"/>
    </row>
    <row r="21" spans="2:42" ht="22.5" customHeight="1" thickBot="1">
      <c r="B21" s="423">
        <v>122711101</v>
      </c>
      <c r="C21" s="423" t="s">
        <v>63</v>
      </c>
      <c r="D21" s="425">
        <v>0</v>
      </c>
      <c r="E21" s="430">
        <v>6020300</v>
      </c>
      <c r="F21" s="430">
        <v>1505</v>
      </c>
      <c r="G21" s="434"/>
      <c r="H21" s="427">
        <v>122711101</v>
      </c>
      <c r="I21" s="427" t="s">
        <v>63</v>
      </c>
      <c r="J21" s="429">
        <v>0</v>
      </c>
      <c r="K21" s="431">
        <v>12803200</v>
      </c>
      <c r="L21" s="431">
        <v>3201</v>
      </c>
      <c r="N21" s="427">
        <v>122711101</v>
      </c>
      <c r="O21" s="427" t="s">
        <v>63</v>
      </c>
      <c r="P21" s="429">
        <v>0</v>
      </c>
      <c r="Q21" s="431">
        <v>9710800</v>
      </c>
      <c r="R21" s="431">
        <v>2428</v>
      </c>
      <c r="T21" s="427">
        <v>122711101</v>
      </c>
      <c r="U21" s="427" t="s">
        <v>63</v>
      </c>
      <c r="V21" s="429">
        <v>0</v>
      </c>
      <c r="W21" s="431">
        <v>10468200</v>
      </c>
      <c r="X21" s="431">
        <v>2617</v>
      </c>
      <c r="Z21" s="427">
        <v>122711101</v>
      </c>
      <c r="AA21" s="427" t="s">
        <v>63</v>
      </c>
      <c r="AB21" s="429">
        <v>0</v>
      </c>
      <c r="AC21" s="431">
        <v>22940700</v>
      </c>
      <c r="AD21" s="431">
        <v>5735</v>
      </c>
      <c r="AF21" s="427">
        <v>122711101</v>
      </c>
      <c r="AG21" s="427" t="s">
        <v>63</v>
      </c>
      <c r="AH21" s="429">
        <v>0</v>
      </c>
      <c r="AI21" s="431">
        <v>26458500</v>
      </c>
      <c r="AJ21" s="431">
        <v>6615</v>
      </c>
      <c r="AL21" s="427">
        <v>122711101</v>
      </c>
      <c r="AM21" s="427" t="s">
        <v>63</v>
      </c>
      <c r="AN21" s="429">
        <v>0</v>
      </c>
      <c r="AO21" s="431">
        <v>31384500</v>
      </c>
      <c r="AP21" s="431">
        <v>7846</v>
      </c>
    </row>
    <row r="22" spans="2:42" ht="22.5" customHeight="1" thickBot="1">
      <c r="B22" s="423">
        <v>123211101</v>
      </c>
      <c r="C22" s="423" t="s">
        <v>18</v>
      </c>
      <c r="D22" s="425">
        <v>0</v>
      </c>
      <c r="E22" s="430">
        <v>2357900</v>
      </c>
      <c r="F22" s="425">
        <v>589</v>
      </c>
      <c r="G22" s="426"/>
      <c r="H22" s="427">
        <v>123211101</v>
      </c>
      <c r="I22" s="427" t="s">
        <v>18</v>
      </c>
      <c r="J22" s="429">
        <v>0</v>
      </c>
      <c r="K22" s="431">
        <v>4757900</v>
      </c>
      <c r="L22" s="431">
        <v>1189</v>
      </c>
      <c r="N22" s="427">
        <v>123211101</v>
      </c>
      <c r="O22" s="427" t="s">
        <v>18</v>
      </c>
      <c r="P22" s="429">
        <v>0</v>
      </c>
      <c r="Q22" s="431">
        <v>4757900</v>
      </c>
      <c r="R22" s="431">
        <v>1189</v>
      </c>
      <c r="T22" s="427">
        <v>123211101</v>
      </c>
      <c r="U22" s="427" t="s">
        <v>18</v>
      </c>
      <c r="V22" s="429">
        <v>0</v>
      </c>
      <c r="W22" s="431">
        <v>4557900</v>
      </c>
      <c r="X22" s="431">
        <v>1139</v>
      </c>
      <c r="Z22" s="427">
        <v>123211101</v>
      </c>
      <c r="AA22" s="427" t="s">
        <v>18</v>
      </c>
      <c r="AB22" s="429">
        <v>0</v>
      </c>
      <c r="AC22" s="431">
        <v>4357900</v>
      </c>
      <c r="AD22" s="431">
        <v>1089</v>
      </c>
      <c r="AF22" s="427">
        <v>123211101</v>
      </c>
      <c r="AG22" s="427" t="s">
        <v>18</v>
      </c>
      <c r="AH22" s="429">
        <v>0</v>
      </c>
      <c r="AI22" s="431">
        <v>3200000</v>
      </c>
      <c r="AJ22" s="429">
        <v>800</v>
      </c>
      <c r="AL22" s="427">
        <v>123211101</v>
      </c>
      <c r="AM22" s="427" t="s">
        <v>18</v>
      </c>
      <c r="AN22" s="429">
        <v>0</v>
      </c>
      <c r="AO22" s="431">
        <v>3100000</v>
      </c>
      <c r="AP22" s="429">
        <v>775</v>
      </c>
    </row>
    <row r="23" spans="2:42" ht="22.5" customHeight="1" thickBot="1">
      <c r="B23" s="423">
        <v>123511101</v>
      </c>
      <c r="C23" s="423" t="s">
        <v>19</v>
      </c>
      <c r="D23" s="425">
        <v>0</v>
      </c>
      <c r="E23" s="430">
        <v>80572861</v>
      </c>
      <c r="F23" s="430">
        <v>20143</v>
      </c>
      <c r="G23" s="434"/>
      <c r="H23" s="427">
        <v>123511101</v>
      </c>
      <c r="I23" s="427" t="s">
        <v>19</v>
      </c>
      <c r="J23" s="429">
        <v>0</v>
      </c>
      <c r="K23" s="431">
        <v>83444561</v>
      </c>
      <c r="L23" s="431">
        <v>20861</v>
      </c>
      <c r="N23" s="427">
        <v>123511101</v>
      </c>
      <c r="O23" s="427" t="s">
        <v>19</v>
      </c>
      <c r="P23" s="429">
        <v>0</v>
      </c>
      <c r="Q23" s="431">
        <v>81459761</v>
      </c>
      <c r="R23" s="431">
        <v>20365</v>
      </c>
      <c r="T23" s="427">
        <v>123511101</v>
      </c>
      <c r="U23" s="427" t="s">
        <v>19</v>
      </c>
      <c r="V23" s="429">
        <v>0</v>
      </c>
      <c r="W23" s="431">
        <v>83966261</v>
      </c>
      <c r="X23" s="431">
        <v>20992</v>
      </c>
      <c r="Z23" s="427">
        <v>123511101</v>
      </c>
      <c r="AA23" s="427" t="s">
        <v>19</v>
      </c>
      <c r="AB23" s="429">
        <v>0</v>
      </c>
      <c r="AC23" s="431">
        <v>80491961</v>
      </c>
      <c r="AD23" s="431">
        <v>20123</v>
      </c>
      <c r="AF23" s="427">
        <v>123511101</v>
      </c>
      <c r="AG23" s="427" t="s">
        <v>19</v>
      </c>
      <c r="AH23" s="429">
        <v>0</v>
      </c>
      <c r="AI23" s="431">
        <v>84614661</v>
      </c>
      <c r="AJ23" s="431">
        <v>21154</v>
      </c>
      <c r="AL23" s="427">
        <v>123511101</v>
      </c>
      <c r="AM23" s="427" t="s">
        <v>19</v>
      </c>
      <c r="AN23" s="429">
        <v>0</v>
      </c>
      <c r="AO23" s="431">
        <v>94074361</v>
      </c>
      <c r="AP23" s="431">
        <v>23519</v>
      </c>
    </row>
    <row r="24" spans="2:42" ht="22.5" customHeight="1" thickBot="1">
      <c r="B24" s="423"/>
      <c r="C24" s="424" t="s">
        <v>20</v>
      </c>
      <c r="D24" s="423"/>
      <c r="E24" s="432">
        <v>88951061</v>
      </c>
      <c r="F24" s="432">
        <v>22237.77</v>
      </c>
      <c r="G24" s="435"/>
      <c r="H24" s="427">
        <v>222811104</v>
      </c>
      <c r="I24" s="427" t="s">
        <v>91</v>
      </c>
      <c r="J24" s="429">
        <v>0</v>
      </c>
      <c r="K24" s="431">
        <v>1027000</v>
      </c>
      <c r="L24" s="429">
        <v>257</v>
      </c>
      <c r="N24" s="427"/>
      <c r="O24" s="428" t="s">
        <v>20</v>
      </c>
      <c r="P24" s="427"/>
      <c r="Q24" s="433">
        <v>95928461</v>
      </c>
      <c r="R24" s="433">
        <v>23982.12</v>
      </c>
      <c r="T24" s="427"/>
      <c r="U24" s="428" t="s">
        <v>20</v>
      </c>
      <c r="V24" s="427"/>
      <c r="W24" s="433">
        <v>98992361</v>
      </c>
      <c r="X24" s="433">
        <v>24748.09</v>
      </c>
      <c r="Z24" s="427"/>
      <c r="AA24" s="428" t="s">
        <v>20</v>
      </c>
      <c r="AB24" s="427"/>
      <c r="AC24" s="433">
        <v>107790561</v>
      </c>
      <c r="AD24" s="433">
        <v>26947.64</v>
      </c>
      <c r="AF24" s="427"/>
      <c r="AG24" s="428" t="s">
        <v>20</v>
      </c>
      <c r="AH24" s="427"/>
      <c r="AI24" s="433">
        <v>114273161</v>
      </c>
      <c r="AJ24" s="433">
        <v>28568.29</v>
      </c>
      <c r="AL24" s="427"/>
      <c r="AM24" s="428" t="s">
        <v>20</v>
      </c>
      <c r="AN24" s="427"/>
      <c r="AO24" s="433">
        <v>128558861</v>
      </c>
      <c r="AP24" s="433">
        <v>32139.72</v>
      </c>
    </row>
    <row r="25" spans="2:42" ht="22.5" customHeight="1" thickBot="1">
      <c r="B25" s="423"/>
      <c r="C25" s="424" t="s">
        <v>21</v>
      </c>
      <c r="D25" s="423"/>
      <c r="E25" s="425">
        <v>0</v>
      </c>
      <c r="F25" s="425">
        <v>0</v>
      </c>
      <c r="G25" s="426"/>
      <c r="H25" s="427"/>
      <c r="I25" s="428" t="s">
        <v>20</v>
      </c>
      <c r="J25" s="427"/>
      <c r="K25" s="433">
        <v>102032661</v>
      </c>
      <c r="L25" s="433">
        <v>25508.17</v>
      </c>
      <c r="N25" s="427"/>
      <c r="O25" s="428" t="s">
        <v>21</v>
      </c>
      <c r="P25" s="427"/>
      <c r="Q25" s="429">
        <v>0</v>
      </c>
      <c r="R25" s="429">
        <v>0</v>
      </c>
      <c r="T25" s="427"/>
      <c r="U25" s="428" t="s">
        <v>21</v>
      </c>
      <c r="V25" s="427"/>
      <c r="W25" s="429">
        <v>0</v>
      </c>
      <c r="X25" s="429">
        <v>0</v>
      </c>
      <c r="Z25" s="427"/>
      <c r="AA25" s="428" t="s">
        <v>21</v>
      </c>
      <c r="AB25" s="427"/>
      <c r="AC25" s="429">
        <v>0</v>
      </c>
      <c r="AD25" s="429">
        <v>0</v>
      </c>
      <c r="AF25" s="427"/>
      <c r="AG25" s="428" t="s">
        <v>21</v>
      </c>
      <c r="AH25" s="427"/>
      <c r="AI25" s="429">
        <v>0</v>
      </c>
      <c r="AJ25" s="429">
        <v>0</v>
      </c>
      <c r="AL25" s="427"/>
      <c r="AM25" s="428" t="s">
        <v>21</v>
      </c>
      <c r="AN25" s="427"/>
      <c r="AO25" s="429">
        <v>0</v>
      </c>
      <c r="AP25" s="429">
        <v>0</v>
      </c>
    </row>
    <row r="26" spans="2:42" ht="22.5" customHeight="1" thickBot="1">
      <c r="B26" s="423"/>
      <c r="C26" s="424" t="s">
        <v>22</v>
      </c>
      <c r="D26" s="423"/>
      <c r="E26" s="425"/>
      <c r="F26" s="425"/>
      <c r="G26" s="426"/>
      <c r="H26" s="427"/>
      <c r="I26" s="428" t="s">
        <v>21</v>
      </c>
      <c r="J26" s="427"/>
      <c r="K26" s="429">
        <v>0</v>
      </c>
      <c r="L26" s="429">
        <v>0</v>
      </c>
      <c r="N26" s="427"/>
      <c r="O26" s="428" t="s">
        <v>22</v>
      </c>
      <c r="P26" s="427"/>
      <c r="Q26" s="429"/>
      <c r="R26" s="429"/>
      <c r="T26" s="427"/>
      <c r="U26" s="428" t="s">
        <v>22</v>
      </c>
      <c r="V26" s="427"/>
      <c r="W26" s="429"/>
      <c r="X26" s="429"/>
      <c r="Z26" s="427"/>
      <c r="AA26" s="428" t="s">
        <v>22</v>
      </c>
      <c r="AB26" s="427"/>
      <c r="AC26" s="429"/>
      <c r="AD26" s="429"/>
      <c r="AF26" s="427"/>
      <c r="AG26" s="428" t="s">
        <v>22</v>
      </c>
      <c r="AH26" s="427"/>
      <c r="AI26" s="429"/>
      <c r="AJ26" s="429"/>
      <c r="AL26" s="427"/>
      <c r="AM26" s="428" t="s">
        <v>22</v>
      </c>
      <c r="AN26" s="427"/>
      <c r="AO26" s="429"/>
      <c r="AP26" s="429"/>
    </row>
    <row r="27" spans="2:42" ht="22.5" customHeight="1" thickBot="1">
      <c r="B27" s="423">
        <v>273211</v>
      </c>
      <c r="C27" s="423" t="s">
        <v>23</v>
      </c>
      <c r="D27" s="425">
        <v>0</v>
      </c>
      <c r="E27" s="430">
        <v>2590000</v>
      </c>
      <c r="F27" s="425">
        <v>648</v>
      </c>
      <c r="G27" s="426"/>
      <c r="H27" s="427"/>
      <c r="I27" s="428" t="s">
        <v>22</v>
      </c>
      <c r="J27" s="427"/>
      <c r="K27" s="429"/>
      <c r="L27" s="429"/>
      <c r="N27" s="427">
        <v>273211</v>
      </c>
      <c r="O27" s="427" t="s">
        <v>23</v>
      </c>
      <c r="P27" s="429">
        <v>0</v>
      </c>
      <c r="Q27" s="431">
        <v>2590000</v>
      </c>
      <c r="R27" s="429">
        <v>648</v>
      </c>
      <c r="T27" s="427">
        <v>273211</v>
      </c>
      <c r="U27" s="427" t="s">
        <v>23</v>
      </c>
      <c r="V27" s="429">
        <v>0</v>
      </c>
      <c r="W27" s="431">
        <v>2590000</v>
      </c>
      <c r="X27" s="429">
        <v>648</v>
      </c>
      <c r="Z27" s="427">
        <v>273211</v>
      </c>
      <c r="AA27" s="427" t="s">
        <v>23</v>
      </c>
      <c r="AB27" s="429">
        <v>0</v>
      </c>
      <c r="AC27" s="431">
        <v>2590000</v>
      </c>
      <c r="AD27" s="429">
        <v>648</v>
      </c>
      <c r="AF27" s="427">
        <v>273211</v>
      </c>
      <c r="AG27" s="427" t="s">
        <v>23</v>
      </c>
      <c r="AH27" s="429">
        <v>0</v>
      </c>
      <c r="AI27" s="431">
        <v>2590000</v>
      </c>
      <c r="AJ27" s="429">
        <v>648</v>
      </c>
      <c r="AL27" s="427">
        <v>273211</v>
      </c>
      <c r="AM27" s="427" t="s">
        <v>23</v>
      </c>
      <c r="AN27" s="429">
        <v>0</v>
      </c>
      <c r="AO27" s="431">
        <v>2590000</v>
      </c>
      <c r="AP27" s="429">
        <v>648</v>
      </c>
    </row>
    <row r="28" spans="2:42" ht="22.5" customHeight="1" thickBot="1">
      <c r="B28" s="423">
        <v>273311</v>
      </c>
      <c r="C28" s="423" t="s">
        <v>24</v>
      </c>
      <c r="D28" s="425">
        <v>0</v>
      </c>
      <c r="E28" s="430">
        <v>679300</v>
      </c>
      <c r="F28" s="425">
        <v>170</v>
      </c>
      <c r="G28" s="426"/>
      <c r="H28" s="427">
        <v>273211</v>
      </c>
      <c r="I28" s="427" t="s">
        <v>23</v>
      </c>
      <c r="J28" s="429">
        <v>0</v>
      </c>
      <c r="K28" s="431">
        <v>2590000</v>
      </c>
      <c r="L28" s="429">
        <v>648</v>
      </c>
      <c r="N28" s="427">
        <v>273311</v>
      </c>
      <c r="O28" s="427" t="s">
        <v>24</v>
      </c>
      <c r="P28" s="429">
        <v>0</v>
      </c>
      <c r="Q28" s="431">
        <v>679300</v>
      </c>
      <c r="R28" s="429">
        <v>170</v>
      </c>
      <c r="T28" s="427">
        <v>273311</v>
      </c>
      <c r="U28" s="427" t="s">
        <v>24</v>
      </c>
      <c r="V28" s="429">
        <v>0</v>
      </c>
      <c r="W28" s="431">
        <v>679300</v>
      </c>
      <c r="X28" s="429">
        <v>170</v>
      </c>
      <c r="Z28" s="427">
        <v>273311</v>
      </c>
      <c r="AA28" s="427" t="s">
        <v>24</v>
      </c>
      <c r="AB28" s="429">
        <v>0</v>
      </c>
      <c r="AC28" s="431">
        <v>679300</v>
      </c>
      <c r="AD28" s="429">
        <v>170</v>
      </c>
      <c r="AF28" s="427">
        <v>273311</v>
      </c>
      <c r="AG28" s="427" t="s">
        <v>24</v>
      </c>
      <c r="AH28" s="429">
        <v>0</v>
      </c>
      <c r="AI28" s="431">
        <v>679300</v>
      </c>
      <c r="AJ28" s="429">
        <v>170</v>
      </c>
      <c r="AL28" s="427">
        <v>273311</v>
      </c>
      <c r="AM28" s="427" t="s">
        <v>24</v>
      </c>
      <c r="AN28" s="429">
        <v>0</v>
      </c>
      <c r="AO28" s="431">
        <v>679300</v>
      </c>
      <c r="AP28" s="429">
        <v>170</v>
      </c>
    </row>
    <row r="29" spans="2:42" ht="22.5" customHeight="1" thickBot="1">
      <c r="B29" s="423">
        <v>273411</v>
      </c>
      <c r="C29" s="423" t="s">
        <v>65</v>
      </c>
      <c r="D29" s="425">
        <v>0</v>
      </c>
      <c r="E29" s="430">
        <v>23493400</v>
      </c>
      <c r="F29" s="430">
        <v>5873</v>
      </c>
      <c r="G29" s="434"/>
      <c r="H29" s="427">
        <v>273311</v>
      </c>
      <c r="I29" s="427" t="s">
        <v>24</v>
      </c>
      <c r="J29" s="429">
        <v>0</v>
      </c>
      <c r="K29" s="431">
        <v>679300</v>
      </c>
      <c r="L29" s="429">
        <v>170</v>
      </c>
      <c r="N29" s="427">
        <v>273411</v>
      </c>
      <c r="O29" s="427" t="s">
        <v>65</v>
      </c>
      <c r="P29" s="429">
        <v>0</v>
      </c>
      <c r="Q29" s="431">
        <v>23493400</v>
      </c>
      <c r="R29" s="431">
        <v>5873</v>
      </c>
      <c r="T29" s="427">
        <v>273411</v>
      </c>
      <c r="U29" s="427" t="s">
        <v>65</v>
      </c>
      <c r="V29" s="429">
        <v>0</v>
      </c>
      <c r="W29" s="431">
        <v>23493400</v>
      </c>
      <c r="X29" s="431">
        <v>5873</v>
      </c>
      <c r="Z29" s="427">
        <v>273411</v>
      </c>
      <c r="AA29" s="427" t="s">
        <v>65</v>
      </c>
      <c r="AB29" s="429">
        <v>0</v>
      </c>
      <c r="AC29" s="431">
        <v>23493400</v>
      </c>
      <c r="AD29" s="431">
        <v>5873</v>
      </c>
      <c r="AF29" s="427">
        <v>273411</v>
      </c>
      <c r="AG29" s="427" t="s">
        <v>65</v>
      </c>
      <c r="AH29" s="429">
        <v>0</v>
      </c>
      <c r="AI29" s="431">
        <v>23493400</v>
      </c>
      <c r="AJ29" s="431">
        <v>5873</v>
      </c>
      <c r="AL29" s="427">
        <v>273411</v>
      </c>
      <c r="AM29" s="427" t="s">
        <v>65</v>
      </c>
      <c r="AN29" s="429">
        <v>0</v>
      </c>
      <c r="AO29" s="431">
        <v>23493400</v>
      </c>
      <c r="AP29" s="431">
        <v>5873</v>
      </c>
    </row>
    <row r="30" spans="2:42" ht="22.5" customHeight="1" thickBot="1">
      <c r="B30" s="423">
        <v>274321</v>
      </c>
      <c r="C30" s="423" t="s">
        <v>25</v>
      </c>
      <c r="D30" s="425">
        <v>0</v>
      </c>
      <c r="E30" s="430">
        <v>-2416222</v>
      </c>
      <c r="F30" s="425">
        <v>-604</v>
      </c>
      <c r="G30" s="426"/>
      <c r="H30" s="427">
        <v>273411</v>
      </c>
      <c r="I30" s="427" t="s">
        <v>65</v>
      </c>
      <c r="J30" s="429">
        <v>0</v>
      </c>
      <c r="K30" s="431">
        <v>23493400</v>
      </c>
      <c r="L30" s="431">
        <v>5873</v>
      </c>
      <c r="N30" s="427">
        <v>274321</v>
      </c>
      <c r="O30" s="427" t="s">
        <v>25</v>
      </c>
      <c r="P30" s="429">
        <v>0</v>
      </c>
      <c r="Q30" s="431">
        <v>-2549000</v>
      </c>
      <c r="R30" s="429">
        <v>-637</v>
      </c>
      <c r="T30" s="427">
        <v>274321</v>
      </c>
      <c r="U30" s="427" t="s">
        <v>25</v>
      </c>
      <c r="V30" s="429">
        <v>0</v>
      </c>
      <c r="W30" s="431">
        <v>-2569500</v>
      </c>
      <c r="X30" s="429">
        <v>-642</v>
      </c>
      <c r="Z30" s="427">
        <v>274321</v>
      </c>
      <c r="AA30" s="427" t="s">
        <v>25</v>
      </c>
      <c r="AB30" s="429">
        <v>0</v>
      </c>
      <c r="AC30" s="431">
        <v>-2590000</v>
      </c>
      <c r="AD30" s="429">
        <v>-648</v>
      </c>
      <c r="AF30" s="427">
        <v>274321</v>
      </c>
      <c r="AG30" s="427" t="s">
        <v>25</v>
      </c>
      <c r="AH30" s="429">
        <v>0</v>
      </c>
      <c r="AI30" s="431">
        <v>-2590000</v>
      </c>
      <c r="AJ30" s="429">
        <v>-648</v>
      </c>
      <c r="AL30" s="427">
        <v>274321</v>
      </c>
      <c r="AM30" s="427" t="s">
        <v>25</v>
      </c>
      <c r="AN30" s="429">
        <v>0</v>
      </c>
      <c r="AO30" s="431">
        <v>-2590000</v>
      </c>
      <c r="AP30" s="429">
        <v>-648</v>
      </c>
    </row>
    <row r="31" spans="2:42" ht="22.5" customHeight="1" thickBot="1">
      <c r="B31" s="423">
        <v>274331</v>
      </c>
      <c r="C31" s="423" t="s">
        <v>26</v>
      </c>
      <c r="D31" s="425">
        <v>0</v>
      </c>
      <c r="E31" s="430">
        <v>-509475</v>
      </c>
      <c r="F31" s="425">
        <v>-127</v>
      </c>
      <c r="G31" s="426"/>
      <c r="H31" s="427">
        <v>274321</v>
      </c>
      <c r="I31" s="427" t="s">
        <v>25</v>
      </c>
      <c r="J31" s="429">
        <v>0</v>
      </c>
      <c r="K31" s="431">
        <v>-2482611</v>
      </c>
      <c r="L31" s="429">
        <v>-621</v>
      </c>
      <c r="N31" s="427">
        <v>274331</v>
      </c>
      <c r="O31" s="427" t="s">
        <v>26</v>
      </c>
      <c r="P31" s="429">
        <v>0</v>
      </c>
      <c r="Q31" s="431">
        <v>-566083</v>
      </c>
      <c r="R31" s="429">
        <v>-142</v>
      </c>
      <c r="T31" s="427">
        <v>274331</v>
      </c>
      <c r="U31" s="427" t="s">
        <v>26</v>
      </c>
      <c r="V31" s="429">
        <v>0</v>
      </c>
      <c r="W31" s="431">
        <v>-594388</v>
      </c>
      <c r="X31" s="429">
        <v>-149</v>
      </c>
      <c r="Z31" s="427">
        <v>274331</v>
      </c>
      <c r="AA31" s="427" t="s">
        <v>26</v>
      </c>
      <c r="AB31" s="429">
        <v>0</v>
      </c>
      <c r="AC31" s="431">
        <v>-622692</v>
      </c>
      <c r="AD31" s="429">
        <v>-156</v>
      </c>
      <c r="AF31" s="427">
        <v>274331</v>
      </c>
      <c r="AG31" s="427" t="s">
        <v>26</v>
      </c>
      <c r="AH31" s="429">
        <v>0</v>
      </c>
      <c r="AI31" s="431">
        <v>-650996</v>
      </c>
      <c r="AJ31" s="429">
        <v>-163</v>
      </c>
      <c r="AL31" s="427">
        <v>274331</v>
      </c>
      <c r="AM31" s="427" t="s">
        <v>26</v>
      </c>
      <c r="AN31" s="429">
        <v>0</v>
      </c>
      <c r="AO31" s="431">
        <v>-679300</v>
      </c>
      <c r="AP31" s="429">
        <v>-170</v>
      </c>
    </row>
    <row r="32" spans="2:42" ht="22.5" customHeight="1" thickBot="1">
      <c r="B32" s="423">
        <v>274341</v>
      </c>
      <c r="C32" s="423" t="s">
        <v>66</v>
      </c>
      <c r="D32" s="425">
        <v>0</v>
      </c>
      <c r="E32" s="430">
        <v>-16967455</v>
      </c>
      <c r="F32" s="430">
        <v>-4242</v>
      </c>
      <c r="G32" s="434"/>
      <c r="H32" s="427">
        <v>274331</v>
      </c>
      <c r="I32" s="427" t="s">
        <v>26</v>
      </c>
      <c r="J32" s="429">
        <v>0</v>
      </c>
      <c r="K32" s="431">
        <v>-537779</v>
      </c>
      <c r="L32" s="429">
        <v>-134</v>
      </c>
      <c r="N32" s="427">
        <v>274341</v>
      </c>
      <c r="O32" s="427" t="s">
        <v>66</v>
      </c>
      <c r="P32" s="429">
        <v>0</v>
      </c>
      <c r="Q32" s="431">
        <v>-18272644</v>
      </c>
      <c r="R32" s="431">
        <v>-4568</v>
      </c>
      <c r="T32" s="427">
        <v>274341</v>
      </c>
      <c r="U32" s="427" t="s">
        <v>66</v>
      </c>
      <c r="V32" s="429">
        <v>0</v>
      </c>
      <c r="W32" s="431">
        <v>-18925239</v>
      </c>
      <c r="X32" s="431">
        <v>-4731</v>
      </c>
      <c r="Z32" s="427">
        <v>274341</v>
      </c>
      <c r="AA32" s="427" t="s">
        <v>66</v>
      </c>
      <c r="AB32" s="429">
        <v>0</v>
      </c>
      <c r="AC32" s="431">
        <v>-19577833</v>
      </c>
      <c r="AD32" s="431">
        <v>-4894</v>
      </c>
      <c r="AF32" s="427">
        <v>274341</v>
      </c>
      <c r="AG32" s="427" t="s">
        <v>66</v>
      </c>
      <c r="AH32" s="429">
        <v>0</v>
      </c>
      <c r="AI32" s="431">
        <v>-20230428</v>
      </c>
      <c r="AJ32" s="431">
        <v>-5058</v>
      </c>
      <c r="AL32" s="427">
        <v>274341</v>
      </c>
      <c r="AM32" s="427" t="s">
        <v>66</v>
      </c>
      <c r="AN32" s="429">
        <v>0</v>
      </c>
      <c r="AO32" s="431">
        <v>-20883022</v>
      </c>
      <c r="AP32" s="431">
        <v>-5221</v>
      </c>
    </row>
    <row r="33" spans="2:42" ht="22.5" customHeight="1" thickBot="1">
      <c r="B33" s="423">
        <v>275211</v>
      </c>
      <c r="C33" s="423" t="s">
        <v>72</v>
      </c>
      <c r="D33" s="425">
        <v>0</v>
      </c>
      <c r="E33" s="430">
        <v>3907867</v>
      </c>
      <c r="F33" s="425">
        <v>977</v>
      </c>
      <c r="G33" s="426"/>
      <c r="H33" s="427">
        <v>274341</v>
      </c>
      <c r="I33" s="427" t="s">
        <v>66</v>
      </c>
      <c r="J33" s="429">
        <v>0</v>
      </c>
      <c r="K33" s="431">
        <v>-17620050</v>
      </c>
      <c r="L33" s="431">
        <v>-4405</v>
      </c>
      <c r="N33" s="427">
        <v>275211</v>
      </c>
      <c r="O33" s="427" t="s">
        <v>72</v>
      </c>
      <c r="P33" s="429">
        <v>0</v>
      </c>
      <c r="Q33" s="431">
        <v>3907867</v>
      </c>
      <c r="R33" s="429">
        <v>977</v>
      </c>
      <c r="T33" s="427">
        <v>275211</v>
      </c>
      <c r="U33" s="427" t="s">
        <v>72</v>
      </c>
      <c r="V33" s="429">
        <v>0</v>
      </c>
      <c r="W33" s="431">
        <v>3907867</v>
      </c>
      <c r="X33" s="429">
        <v>977</v>
      </c>
      <c r="Z33" s="427">
        <v>275211</v>
      </c>
      <c r="AA33" s="427" t="s">
        <v>72</v>
      </c>
      <c r="AB33" s="429">
        <v>0</v>
      </c>
      <c r="AC33" s="431">
        <v>3907867</v>
      </c>
      <c r="AD33" s="429">
        <v>977</v>
      </c>
      <c r="AF33" s="427">
        <v>275211</v>
      </c>
      <c r="AG33" s="427" t="s">
        <v>72</v>
      </c>
      <c r="AH33" s="429">
        <v>0</v>
      </c>
      <c r="AI33" s="431">
        <v>3907867</v>
      </c>
      <c r="AJ33" s="429">
        <v>977</v>
      </c>
      <c r="AL33" s="427">
        <v>275211</v>
      </c>
      <c r="AM33" s="427" t="s">
        <v>72</v>
      </c>
      <c r="AN33" s="429">
        <v>0</v>
      </c>
      <c r="AO33" s="431">
        <v>3907867</v>
      </c>
      <c r="AP33" s="429">
        <v>977</v>
      </c>
    </row>
    <row r="34" spans="2:42" ht="22.5" customHeight="1" thickBot="1">
      <c r="B34" s="423">
        <v>275421</v>
      </c>
      <c r="C34" s="423" t="s">
        <v>73</v>
      </c>
      <c r="D34" s="425">
        <v>0</v>
      </c>
      <c r="E34" s="430">
        <v>-3853212</v>
      </c>
      <c r="F34" s="425">
        <v>-963</v>
      </c>
      <c r="G34" s="426"/>
      <c r="H34" s="427">
        <v>275211</v>
      </c>
      <c r="I34" s="427" t="s">
        <v>72</v>
      </c>
      <c r="J34" s="429">
        <v>0</v>
      </c>
      <c r="K34" s="431">
        <v>3907867</v>
      </c>
      <c r="L34" s="429">
        <v>977</v>
      </c>
      <c r="N34" s="427">
        <v>275421</v>
      </c>
      <c r="O34" s="427" t="s">
        <v>73</v>
      </c>
      <c r="P34" s="429">
        <v>0</v>
      </c>
      <c r="Q34" s="431">
        <v>-4028290</v>
      </c>
      <c r="R34" s="431">
        <v>-1007</v>
      </c>
      <c r="T34" s="427">
        <v>275421</v>
      </c>
      <c r="U34" s="427" t="s">
        <v>73</v>
      </c>
      <c r="V34" s="429">
        <v>0</v>
      </c>
      <c r="W34" s="431">
        <v>-4086200</v>
      </c>
      <c r="X34" s="431">
        <v>-1022</v>
      </c>
      <c r="Z34" s="427">
        <v>275421</v>
      </c>
      <c r="AA34" s="427" t="s">
        <v>73</v>
      </c>
      <c r="AB34" s="429">
        <v>0</v>
      </c>
      <c r="AC34" s="431">
        <v>-4115922</v>
      </c>
      <c r="AD34" s="431">
        <v>-1029</v>
      </c>
      <c r="AF34" s="427">
        <v>275421</v>
      </c>
      <c r="AG34" s="427" t="s">
        <v>73</v>
      </c>
      <c r="AH34" s="429">
        <v>0</v>
      </c>
      <c r="AI34" s="431">
        <v>-4115922</v>
      </c>
      <c r="AJ34" s="431">
        <v>-1029</v>
      </c>
      <c r="AL34" s="427">
        <v>275421</v>
      </c>
      <c r="AM34" s="427" t="s">
        <v>73</v>
      </c>
      <c r="AN34" s="429">
        <v>0</v>
      </c>
      <c r="AO34" s="431">
        <v>-4115922</v>
      </c>
      <c r="AP34" s="431">
        <v>-1029</v>
      </c>
    </row>
    <row r="35" spans="2:42" ht="22.5" customHeight="1" thickBot="1">
      <c r="B35" s="423"/>
      <c r="C35" s="424" t="s">
        <v>27</v>
      </c>
      <c r="D35" s="423"/>
      <c r="E35" s="432">
        <v>6924203</v>
      </c>
      <c r="F35" s="432">
        <v>1731.05</v>
      </c>
      <c r="G35" s="435"/>
      <c r="H35" s="427">
        <v>275421</v>
      </c>
      <c r="I35" s="427" t="s">
        <v>73</v>
      </c>
      <c r="J35" s="429">
        <v>0</v>
      </c>
      <c r="K35" s="431">
        <v>-3940751</v>
      </c>
      <c r="L35" s="429">
        <v>-985</v>
      </c>
      <c r="N35" s="427"/>
      <c r="O35" s="428" t="s">
        <v>27</v>
      </c>
      <c r="P35" s="427"/>
      <c r="Q35" s="433">
        <v>5254550</v>
      </c>
      <c r="R35" s="433">
        <v>1313.64</v>
      </c>
      <c r="T35" s="427"/>
      <c r="U35" s="428" t="s">
        <v>27</v>
      </c>
      <c r="V35" s="427"/>
      <c r="W35" s="433">
        <v>4495240</v>
      </c>
      <c r="X35" s="433">
        <v>1123.81</v>
      </c>
      <c r="Z35" s="427"/>
      <c r="AA35" s="428" t="s">
        <v>27</v>
      </c>
      <c r="AB35" s="427"/>
      <c r="AC35" s="433">
        <v>3764120</v>
      </c>
      <c r="AD35" s="429">
        <v>941.03</v>
      </c>
      <c r="AF35" s="427"/>
      <c r="AG35" s="428" t="s">
        <v>27</v>
      </c>
      <c r="AH35" s="427"/>
      <c r="AI35" s="433">
        <v>3083221</v>
      </c>
      <c r="AJ35" s="429">
        <v>770.81</v>
      </c>
      <c r="AL35" s="427"/>
      <c r="AM35" s="428" t="s">
        <v>27</v>
      </c>
      <c r="AN35" s="427"/>
      <c r="AO35" s="433">
        <v>2402323</v>
      </c>
      <c r="AP35" s="429">
        <v>600.58000000000004</v>
      </c>
    </row>
    <row r="36" spans="2:42" ht="22.5" customHeight="1" thickBot="1">
      <c r="B36" s="423"/>
      <c r="C36" s="424" t="s">
        <v>28</v>
      </c>
      <c r="D36" s="423"/>
      <c r="E36" s="425"/>
      <c r="F36" s="425"/>
      <c r="G36" s="426"/>
      <c r="H36" s="427"/>
      <c r="I36" s="428" t="s">
        <v>27</v>
      </c>
      <c r="J36" s="427"/>
      <c r="K36" s="433">
        <v>6089376</v>
      </c>
      <c r="L36" s="433">
        <v>1522.34</v>
      </c>
      <c r="N36" s="427"/>
      <c r="O36" s="428" t="s">
        <v>28</v>
      </c>
      <c r="P36" s="427"/>
      <c r="Q36" s="429"/>
      <c r="R36" s="429"/>
      <c r="T36" s="427"/>
      <c r="U36" s="428" t="s">
        <v>28</v>
      </c>
      <c r="V36" s="427"/>
      <c r="W36" s="429"/>
      <c r="X36" s="429"/>
      <c r="Z36" s="427"/>
      <c r="AA36" s="428" t="s">
        <v>28</v>
      </c>
      <c r="AB36" s="427"/>
      <c r="AC36" s="429"/>
      <c r="AD36" s="429"/>
      <c r="AF36" s="427"/>
      <c r="AG36" s="428" t="s">
        <v>28</v>
      </c>
      <c r="AH36" s="427"/>
      <c r="AI36" s="429"/>
      <c r="AJ36" s="429"/>
      <c r="AL36" s="427"/>
      <c r="AM36" s="428" t="s">
        <v>28</v>
      </c>
      <c r="AN36" s="427"/>
      <c r="AO36" s="429"/>
      <c r="AP36" s="429"/>
    </row>
    <row r="37" spans="2:42" ht="22.5" customHeight="1" thickBot="1">
      <c r="B37" s="423">
        <v>278511</v>
      </c>
      <c r="C37" s="423" t="s">
        <v>60</v>
      </c>
      <c r="D37" s="425">
        <v>0</v>
      </c>
      <c r="E37" s="430">
        <v>140381659</v>
      </c>
      <c r="F37" s="430">
        <v>35095</v>
      </c>
      <c r="G37" s="434"/>
      <c r="H37" s="427"/>
      <c r="I37" s="428" t="s">
        <v>28</v>
      </c>
      <c r="J37" s="427"/>
      <c r="K37" s="429"/>
      <c r="L37" s="429"/>
      <c r="N37" s="427">
        <v>278511</v>
      </c>
      <c r="O37" s="427" t="s">
        <v>60</v>
      </c>
      <c r="P37" s="429">
        <v>0</v>
      </c>
      <c r="Q37" s="431">
        <v>129381659</v>
      </c>
      <c r="R37" s="431">
        <v>32345</v>
      </c>
      <c r="T37" s="427">
        <v>278511</v>
      </c>
      <c r="U37" s="427" t="s">
        <v>60</v>
      </c>
      <c r="V37" s="429">
        <v>0</v>
      </c>
      <c r="W37" s="431">
        <v>129381659</v>
      </c>
      <c r="X37" s="431">
        <v>32345</v>
      </c>
      <c r="Z37" s="427">
        <v>278511</v>
      </c>
      <c r="AA37" s="427" t="s">
        <v>60</v>
      </c>
      <c r="AB37" s="429">
        <v>0</v>
      </c>
      <c r="AC37" s="431">
        <v>122381659</v>
      </c>
      <c r="AD37" s="431">
        <v>30595</v>
      </c>
      <c r="AF37" s="427">
        <v>278511</v>
      </c>
      <c r="AG37" s="427" t="s">
        <v>60</v>
      </c>
      <c r="AH37" s="429">
        <v>0</v>
      </c>
      <c r="AI37" s="431">
        <v>112381659</v>
      </c>
      <c r="AJ37" s="431">
        <v>28095</v>
      </c>
      <c r="AL37" s="427">
        <v>278511</v>
      </c>
      <c r="AM37" s="427" t="s">
        <v>60</v>
      </c>
      <c r="AN37" s="429">
        <v>0</v>
      </c>
      <c r="AO37" s="431">
        <v>97381659</v>
      </c>
      <c r="AP37" s="431">
        <v>24345</v>
      </c>
    </row>
    <row r="38" spans="2:42" ht="22.5" customHeight="1" thickBot="1">
      <c r="B38" s="423"/>
      <c r="C38" s="424" t="s">
        <v>29</v>
      </c>
      <c r="D38" s="423"/>
      <c r="E38" s="432">
        <v>140381659</v>
      </c>
      <c r="F38" s="432">
        <v>35095.410000000003</v>
      </c>
      <c r="G38" s="435"/>
      <c r="H38" s="427">
        <v>278511</v>
      </c>
      <c r="I38" s="427" t="s">
        <v>60</v>
      </c>
      <c r="J38" s="429">
        <v>0</v>
      </c>
      <c r="K38" s="431">
        <v>125668659</v>
      </c>
      <c r="L38" s="431">
        <v>31417</v>
      </c>
      <c r="N38" s="427"/>
      <c r="O38" s="428" t="s">
        <v>29</v>
      </c>
      <c r="P38" s="427"/>
      <c r="Q38" s="433">
        <v>129381659</v>
      </c>
      <c r="R38" s="433">
        <v>32345.41</v>
      </c>
      <c r="T38" s="427"/>
      <c r="U38" s="428" t="s">
        <v>29</v>
      </c>
      <c r="V38" s="427"/>
      <c r="W38" s="433">
        <v>129381659</v>
      </c>
      <c r="X38" s="433">
        <v>32345.41</v>
      </c>
      <c r="Z38" s="427"/>
      <c r="AA38" s="428" t="s">
        <v>29</v>
      </c>
      <c r="AB38" s="427"/>
      <c r="AC38" s="433">
        <v>122381659</v>
      </c>
      <c r="AD38" s="433">
        <v>30595.41</v>
      </c>
      <c r="AF38" s="427"/>
      <c r="AG38" s="428" t="s">
        <v>29</v>
      </c>
      <c r="AH38" s="427"/>
      <c r="AI38" s="433">
        <v>112381659</v>
      </c>
      <c r="AJ38" s="433">
        <v>28095.41</v>
      </c>
      <c r="AL38" s="427"/>
      <c r="AM38" s="428" t="s">
        <v>29</v>
      </c>
      <c r="AN38" s="427"/>
      <c r="AO38" s="433">
        <v>97381659</v>
      </c>
      <c r="AP38" s="433">
        <v>24345.41</v>
      </c>
    </row>
    <row r="39" spans="2:42" ht="22.5" customHeight="1" thickBot="1">
      <c r="B39" s="423"/>
      <c r="C39" s="424" t="s">
        <v>30</v>
      </c>
      <c r="D39" s="423"/>
      <c r="E39" s="432">
        <v>199461623</v>
      </c>
      <c r="F39" s="432">
        <v>49865.41</v>
      </c>
      <c r="G39" s="435"/>
      <c r="H39" s="427"/>
      <c r="I39" s="428" t="s">
        <v>29</v>
      </c>
      <c r="J39" s="427"/>
      <c r="K39" s="433">
        <v>125668659</v>
      </c>
      <c r="L39" s="433">
        <v>31417.16</v>
      </c>
      <c r="N39" s="427"/>
      <c r="O39" s="428" t="s">
        <v>30</v>
      </c>
      <c r="P39" s="427"/>
      <c r="Q39" s="433">
        <v>195644670</v>
      </c>
      <c r="R39" s="433">
        <v>48911.17</v>
      </c>
      <c r="S39" s="436" t="e">
        <f>'IS-All'!#REF!</f>
        <v>#REF!</v>
      </c>
      <c r="T39" s="427"/>
      <c r="U39" s="428" t="s">
        <v>30</v>
      </c>
      <c r="V39" s="427"/>
      <c r="W39" s="433">
        <v>192769960</v>
      </c>
      <c r="X39" s="433">
        <v>48192.49</v>
      </c>
      <c r="Z39" s="427"/>
      <c r="AA39" s="428" t="s">
        <v>30</v>
      </c>
      <c r="AB39" s="427"/>
      <c r="AC39" s="433">
        <v>191681340</v>
      </c>
      <c r="AD39" s="433">
        <v>47920.34</v>
      </c>
      <c r="AF39" s="427"/>
      <c r="AG39" s="428" t="s">
        <v>30</v>
      </c>
      <c r="AH39" s="427"/>
      <c r="AI39" s="433">
        <v>187159741</v>
      </c>
      <c r="AJ39" s="433">
        <v>46789.94</v>
      </c>
      <c r="AL39" s="427"/>
      <c r="AM39" s="428" t="s">
        <v>30</v>
      </c>
      <c r="AN39" s="427"/>
      <c r="AO39" s="433">
        <v>186096143</v>
      </c>
      <c r="AP39" s="433">
        <v>46524.04</v>
      </c>
    </row>
    <row r="40" spans="2:42" ht="22.5" customHeight="1" thickBot="1">
      <c r="B40" s="423"/>
      <c r="C40" s="424" t="s">
        <v>31</v>
      </c>
      <c r="D40" s="423"/>
      <c r="E40" s="425"/>
      <c r="F40" s="425"/>
      <c r="G40" s="426"/>
      <c r="H40" s="427"/>
      <c r="I40" s="428" t="s">
        <v>30</v>
      </c>
      <c r="J40" s="427"/>
      <c r="K40" s="433">
        <v>199115496</v>
      </c>
      <c r="L40" s="433">
        <v>49778.87</v>
      </c>
      <c r="N40" s="427"/>
      <c r="O40" s="428" t="s">
        <v>31</v>
      </c>
      <c r="P40" s="427"/>
      <c r="Q40" s="429"/>
      <c r="R40" s="429"/>
      <c r="T40" s="427"/>
      <c r="U40" s="428" t="s">
        <v>31</v>
      </c>
      <c r="V40" s="427"/>
      <c r="W40" s="429"/>
      <c r="X40" s="429"/>
      <c r="Z40" s="427"/>
      <c r="AA40" s="428" t="s">
        <v>31</v>
      </c>
      <c r="AB40" s="427"/>
      <c r="AC40" s="429"/>
      <c r="AD40" s="429"/>
      <c r="AF40" s="427"/>
      <c r="AG40" s="428" t="s">
        <v>31</v>
      </c>
      <c r="AH40" s="427"/>
      <c r="AI40" s="429"/>
      <c r="AJ40" s="429"/>
      <c r="AL40" s="427"/>
      <c r="AM40" s="428" t="s">
        <v>31</v>
      </c>
      <c r="AN40" s="427"/>
      <c r="AO40" s="429"/>
      <c r="AP40" s="429"/>
    </row>
    <row r="41" spans="2:42" ht="22.5" customHeight="1" thickBot="1">
      <c r="B41" s="423"/>
      <c r="C41" s="424" t="s">
        <v>32</v>
      </c>
      <c r="D41" s="423"/>
      <c r="E41" s="425"/>
      <c r="F41" s="425"/>
      <c r="G41" s="426"/>
      <c r="H41" s="427"/>
      <c r="I41" s="428" t="s">
        <v>31</v>
      </c>
      <c r="J41" s="427"/>
      <c r="K41" s="429"/>
      <c r="L41" s="429"/>
      <c r="N41" s="427"/>
      <c r="O41" s="428" t="s">
        <v>32</v>
      </c>
      <c r="P41" s="427"/>
      <c r="Q41" s="429"/>
      <c r="R41" s="429"/>
      <c r="T41" s="427"/>
      <c r="U41" s="428" t="s">
        <v>32</v>
      </c>
      <c r="V41" s="427"/>
      <c r="W41" s="429"/>
      <c r="X41" s="429"/>
      <c r="Z41" s="427"/>
      <c r="AA41" s="428" t="s">
        <v>32</v>
      </c>
      <c r="AB41" s="427"/>
      <c r="AC41" s="429"/>
      <c r="AD41" s="429"/>
      <c r="AF41" s="427"/>
      <c r="AG41" s="428" t="s">
        <v>32</v>
      </c>
      <c r="AH41" s="427"/>
      <c r="AI41" s="429"/>
      <c r="AJ41" s="429"/>
      <c r="AL41" s="427"/>
      <c r="AM41" s="428" t="s">
        <v>32</v>
      </c>
      <c r="AN41" s="427"/>
      <c r="AO41" s="429"/>
      <c r="AP41" s="429"/>
    </row>
    <row r="42" spans="2:42" ht="22.5" customHeight="1" thickBot="1">
      <c r="B42" s="423"/>
      <c r="C42" s="424" t="s">
        <v>33</v>
      </c>
      <c r="D42" s="423"/>
      <c r="E42" s="425"/>
      <c r="F42" s="425"/>
      <c r="G42" s="426"/>
      <c r="H42" s="427"/>
      <c r="I42" s="428" t="s">
        <v>32</v>
      </c>
      <c r="J42" s="427"/>
      <c r="K42" s="429"/>
      <c r="L42" s="429"/>
      <c r="N42" s="427"/>
      <c r="O42" s="428" t="s">
        <v>33</v>
      </c>
      <c r="P42" s="427"/>
      <c r="Q42" s="429"/>
      <c r="R42" s="429"/>
      <c r="T42" s="427"/>
      <c r="U42" s="428" t="s">
        <v>33</v>
      </c>
      <c r="V42" s="427"/>
      <c r="W42" s="429"/>
      <c r="X42" s="429"/>
      <c r="Z42" s="427"/>
      <c r="AA42" s="428" t="s">
        <v>33</v>
      </c>
      <c r="AB42" s="427"/>
      <c r="AC42" s="429"/>
      <c r="AD42" s="429"/>
      <c r="AF42" s="427"/>
      <c r="AG42" s="428" t="s">
        <v>33</v>
      </c>
      <c r="AH42" s="427"/>
      <c r="AI42" s="429"/>
      <c r="AJ42" s="429"/>
      <c r="AL42" s="427"/>
      <c r="AM42" s="428" t="s">
        <v>33</v>
      </c>
      <c r="AN42" s="427"/>
      <c r="AO42" s="429"/>
      <c r="AP42" s="429"/>
    </row>
    <row r="43" spans="2:42" ht="22.5" customHeight="1" thickBot="1">
      <c r="B43" s="423">
        <v>351211101</v>
      </c>
      <c r="C43" s="423" t="s">
        <v>34</v>
      </c>
      <c r="D43" s="425">
        <v>0</v>
      </c>
      <c r="E43" s="430">
        <v>64100</v>
      </c>
      <c r="F43" s="425">
        <v>16</v>
      </c>
      <c r="G43" s="426"/>
      <c r="H43" s="427"/>
      <c r="I43" s="428" t="s">
        <v>33</v>
      </c>
      <c r="J43" s="427"/>
      <c r="K43" s="429"/>
      <c r="L43" s="429"/>
      <c r="N43" s="427">
        <v>351211101</v>
      </c>
      <c r="O43" s="427" t="s">
        <v>34</v>
      </c>
      <c r="P43" s="429">
        <v>0</v>
      </c>
      <c r="Q43" s="431">
        <v>239700</v>
      </c>
      <c r="R43" s="429">
        <v>60</v>
      </c>
      <c r="T43" s="427">
        <v>351211101</v>
      </c>
      <c r="U43" s="427" t="s">
        <v>34</v>
      </c>
      <c r="V43" s="429">
        <v>0</v>
      </c>
      <c r="W43" s="431">
        <v>304700</v>
      </c>
      <c r="X43" s="429">
        <v>76</v>
      </c>
      <c r="Z43" s="427">
        <v>351211101</v>
      </c>
      <c r="AA43" s="427" t="s">
        <v>34</v>
      </c>
      <c r="AB43" s="429">
        <v>0</v>
      </c>
      <c r="AC43" s="431">
        <v>380200</v>
      </c>
      <c r="AD43" s="429">
        <v>95</v>
      </c>
      <c r="AF43" s="427">
        <v>351211101</v>
      </c>
      <c r="AG43" s="427" t="s">
        <v>34</v>
      </c>
      <c r="AH43" s="429">
        <v>0</v>
      </c>
      <c r="AI43" s="431">
        <v>500800</v>
      </c>
      <c r="AJ43" s="429">
        <v>125</v>
      </c>
      <c r="AL43" s="427">
        <v>351211101</v>
      </c>
      <c r="AM43" s="427" t="s">
        <v>34</v>
      </c>
      <c r="AN43" s="429">
        <v>0</v>
      </c>
      <c r="AO43" s="431">
        <v>612800</v>
      </c>
      <c r="AP43" s="429">
        <v>153</v>
      </c>
    </row>
    <row r="44" spans="2:42" ht="22.5" customHeight="1" thickBot="1">
      <c r="B44" s="423"/>
      <c r="C44" s="424" t="s">
        <v>35</v>
      </c>
      <c r="D44" s="423"/>
      <c r="E44" s="425"/>
      <c r="F44" s="425"/>
      <c r="G44" s="426"/>
      <c r="H44" s="427">
        <v>351211101</v>
      </c>
      <c r="I44" s="427" t="s">
        <v>34</v>
      </c>
      <c r="J44" s="429">
        <v>0</v>
      </c>
      <c r="K44" s="431">
        <v>160600</v>
      </c>
      <c r="L44" s="429">
        <v>40</v>
      </c>
      <c r="N44" s="427"/>
      <c r="O44" s="428" t="s">
        <v>35</v>
      </c>
      <c r="P44" s="427"/>
      <c r="Q44" s="429"/>
      <c r="R44" s="429"/>
      <c r="T44" s="427"/>
      <c r="U44" s="428" t="s">
        <v>35</v>
      </c>
      <c r="V44" s="427"/>
      <c r="W44" s="429"/>
      <c r="X44" s="429"/>
      <c r="Z44" s="427"/>
      <c r="AA44" s="428" t="s">
        <v>35</v>
      </c>
      <c r="AB44" s="427"/>
      <c r="AC44" s="429"/>
      <c r="AD44" s="429"/>
      <c r="AF44" s="427"/>
      <c r="AG44" s="428" t="s">
        <v>35</v>
      </c>
      <c r="AH44" s="427"/>
      <c r="AI44" s="429"/>
      <c r="AJ44" s="429"/>
      <c r="AL44" s="427"/>
      <c r="AM44" s="428" t="s">
        <v>35</v>
      </c>
      <c r="AN44" s="427"/>
      <c r="AO44" s="429"/>
      <c r="AP44" s="429"/>
    </row>
    <row r="45" spans="2:42" ht="22.5" customHeight="1" thickBot="1">
      <c r="B45" s="423"/>
      <c r="C45" s="424" t="s">
        <v>36</v>
      </c>
      <c r="D45" s="423"/>
      <c r="E45" s="425">
        <v>0</v>
      </c>
      <c r="F45" s="425">
        <v>0</v>
      </c>
      <c r="G45" s="426"/>
      <c r="H45" s="427"/>
      <c r="I45" s="428" t="s">
        <v>35</v>
      </c>
      <c r="J45" s="427"/>
      <c r="K45" s="429"/>
      <c r="L45" s="429"/>
      <c r="N45" s="427"/>
      <c r="O45" s="428" t="s">
        <v>36</v>
      </c>
      <c r="P45" s="427"/>
      <c r="Q45" s="429">
        <v>0</v>
      </c>
      <c r="R45" s="429">
        <v>0</v>
      </c>
      <c r="T45" s="427"/>
      <c r="U45" s="428" t="s">
        <v>36</v>
      </c>
      <c r="V45" s="427"/>
      <c r="W45" s="429">
        <v>0</v>
      </c>
      <c r="X45" s="429">
        <v>0</v>
      </c>
      <c r="Z45" s="427"/>
      <c r="AA45" s="428" t="s">
        <v>36</v>
      </c>
      <c r="AB45" s="427"/>
      <c r="AC45" s="429">
        <v>0</v>
      </c>
      <c r="AD45" s="429">
        <v>0</v>
      </c>
      <c r="AF45" s="427"/>
      <c r="AG45" s="428" t="s">
        <v>36</v>
      </c>
      <c r="AH45" s="427"/>
      <c r="AI45" s="429">
        <v>0</v>
      </c>
      <c r="AJ45" s="429">
        <v>0</v>
      </c>
      <c r="AL45" s="427"/>
      <c r="AM45" s="428" t="s">
        <v>36</v>
      </c>
      <c r="AN45" s="427"/>
      <c r="AO45" s="429">
        <v>0</v>
      </c>
      <c r="AP45" s="429">
        <v>0</v>
      </c>
    </row>
    <row r="46" spans="2:42" ht="22.5" customHeight="1" thickBot="1">
      <c r="B46" s="423"/>
      <c r="C46" s="424" t="s">
        <v>37</v>
      </c>
      <c r="D46" s="423"/>
      <c r="E46" s="425"/>
      <c r="F46" s="425"/>
      <c r="G46" s="426"/>
      <c r="H46" s="427"/>
      <c r="I46" s="428" t="s">
        <v>36</v>
      </c>
      <c r="J46" s="427"/>
      <c r="K46" s="429">
        <v>0</v>
      </c>
      <c r="L46" s="429">
        <v>0</v>
      </c>
      <c r="N46" s="427"/>
      <c r="O46" s="428" t="s">
        <v>37</v>
      </c>
      <c r="P46" s="427"/>
      <c r="Q46" s="429"/>
      <c r="R46" s="429"/>
      <c r="T46" s="427"/>
      <c r="U46" s="428" t="s">
        <v>37</v>
      </c>
      <c r="V46" s="427"/>
      <c r="W46" s="429"/>
      <c r="X46" s="429"/>
      <c r="Z46" s="427"/>
      <c r="AA46" s="428" t="s">
        <v>37</v>
      </c>
      <c r="AB46" s="427"/>
      <c r="AC46" s="429"/>
      <c r="AD46" s="429"/>
      <c r="AF46" s="427"/>
      <c r="AG46" s="428" t="s">
        <v>37</v>
      </c>
      <c r="AH46" s="427"/>
      <c r="AI46" s="429"/>
      <c r="AJ46" s="429"/>
      <c r="AL46" s="427"/>
      <c r="AM46" s="428" t="s">
        <v>37</v>
      </c>
      <c r="AN46" s="427"/>
      <c r="AO46" s="429"/>
      <c r="AP46" s="429"/>
    </row>
    <row r="47" spans="2:42" ht="22.5" customHeight="1" thickBot="1">
      <c r="B47" s="423"/>
      <c r="C47" s="424" t="s">
        <v>38</v>
      </c>
      <c r="D47" s="423"/>
      <c r="E47" s="425">
        <v>0</v>
      </c>
      <c r="F47" s="425">
        <v>0</v>
      </c>
      <c r="G47" s="426"/>
      <c r="H47" s="427"/>
      <c r="I47" s="428" t="s">
        <v>37</v>
      </c>
      <c r="J47" s="427"/>
      <c r="K47" s="429"/>
      <c r="L47" s="429"/>
      <c r="N47" s="427"/>
      <c r="O47" s="428" t="s">
        <v>38</v>
      </c>
      <c r="P47" s="427"/>
      <c r="Q47" s="429">
        <v>0</v>
      </c>
      <c r="R47" s="429">
        <v>0</v>
      </c>
      <c r="T47" s="427"/>
      <c r="U47" s="428" t="s">
        <v>38</v>
      </c>
      <c r="V47" s="427"/>
      <c r="W47" s="429">
        <v>0</v>
      </c>
      <c r="X47" s="429">
        <v>0</v>
      </c>
      <c r="Z47" s="427"/>
      <c r="AA47" s="428" t="s">
        <v>38</v>
      </c>
      <c r="AB47" s="427"/>
      <c r="AC47" s="429">
        <v>0</v>
      </c>
      <c r="AD47" s="429">
        <v>0</v>
      </c>
      <c r="AF47" s="427"/>
      <c r="AG47" s="428" t="s">
        <v>38</v>
      </c>
      <c r="AH47" s="427"/>
      <c r="AI47" s="429">
        <v>0</v>
      </c>
      <c r="AJ47" s="429">
        <v>0</v>
      </c>
      <c r="AL47" s="427"/>
      <c r="AM47" s="428" t="s">
        <v>38</v>
      </c>
      <c r="AN47" s="427"/>
      <c r="AO47" s="429">
        <v>0</v>
      </c>
      <c r="AP47" s="429">
        <v>0</v>
      </c>
    </row>
    <row r="48" spans="2:42" ht="22.5" customHeight="1" thickBot="1">
      <c r="B48" s="423"/>
      <c r="C48" s="424" t="s">
        <v>39</v>
      </c>
      <c r="D48" s="423"/>
      <c r="E48" s="432">
        <v>64100</v>
      </c>
      <c r="F48" s="425">
        <v>16.03</v>
      </c>
      <c r="G48" s="426"/>
      <c r="H48" s="427"/>
      <c r="I48" s="428" t="s">
        <v>38</v>
      </c>
      <c r="J48" s="427"/>
      <c r="K48" s="429">
        <v>0</v>
      </c>
      <c r="L48" s="429">
        <v>0</v>
      </c>
      <c r="N48" s="427"/>
      <c r="O48" s="428" t="s">
        <v>39</v>
      </c>
      <c r="P48" s="427"/>
      <c r="Q48" s="433">
        <v>239700</v>
      </c>
      <c r="R48" s="429">
        <v>59.93</v>
      </c>
      <c r="T48" s="427"/>
      <c r="U48" s="428" t="s">
        <v>39</v>
      </c>
      <c r="V48" s="427"/>
      <c r="W48" s="433">
        <v>304700</v>
      </c>
      <c r="X48" s="429">
        <v>76.180000000000007</v>
      </c>
      <c r="Z48" s="427"/>
      <c r="AA48" s="428" t="s">
        <v>39</v>
      </c>
      <c r="AB48" s="427"/>
      <c r="AC48" s="433">
        <v>380200</v>
      </c>
      <c r="AD48" s="429">
        <v>95.05</v>
      </c>
      <c r="AF48" s="427"/>
      <c r="AG48" s="428" t="s">
        <v>39</v>
      </c>
      <c r="AH48" s="427"/>
      <c r="AI48" s="433">
        <v>500800</v>
      </c>
      <c r="AJ48" s="429">
        <v>125.2</v>
      </c>
      <c r="AL48" s="427"/>
      <c r="AM48" s="428" t="s">
        <v>39</v>
      </c>
      <c r="AN48" s="427"/>
      <c r="AO48" s="433">
        <v>612800</v>
      </c>
      <c r="AP48" s="429">
        <v>153.19999999999999</v>
      </c>
    </row>
    <row r="49" spans="2:42" ht="22.5" customHeight="1" thickBot="1">
      <c r="B49" s="423"/>
      <c r="C49" s="424" t="s">
        <v>40</v>
      </c>
      <c r="D49" s="423"/>
      <c r="E49" s="425"/>
      <c r="F49" s="425"/>
      <c r="G49" s="426"/>
      <c r="H49" s="427"/>
      <c r="I49" s="428" t="s">
        <v>39</v>
      </c>
      <c r="J49" s="427"/>
      <c r="K49" s="433">
        <v>160600</v>
      </c>
      <c r="L49" s="429">
        <v>40.15</v>
      </c>
      <c r="N49" s="427"/>
      <c r="O49" s="428" t="s">
        <v>40</v>
      </c>
      <c r="P49" s="427"/>
      <c r="Q49" s="429"/>
      <c r="R49" s="429"/>
      <c r="T49" s="427"/>
      <c r="U49" s="428" t="s">
        <v>40</v>
      </c>
      <c r="V49" s="427"/>
      <c r="W49" s="429"/>
      <c r="X49" s="429"/>
      <c r="Z49" s="427"/>
      <c r="AA49" s="428" t="s">
        <v>40</v>
      </c>
      <c r="AB49" s="427"/>
      <c r="AC49" s="429"/>
      <c r="AD49" s="429"/>
      <c r="AF49" s="427"/>
      <c r="AG49" s="428" t="s">
        <v>40</v>
      </c>
      <c r="AH49" s="427"/>
      <c r="AI49" s="429"/>
      <c r="AJ49" s="429"/>
      <c r="AL49" s="427"/>
      <c r="AM49" s="428" t="s">
        <v>40</v>
      </c>
      <c r="AN49" s="427"/>
      <c r="AO49" s="429"/>
      <c r="AP49" s="429"/>
    </row>
    <row r="50" spans="2:42" ht="22.5" customHeight="1" thickBot="1">
      <c r="B50" s="423"/>
      <c r="C50" s="424" t="s">
        <v>41</v>
      </c>
      <c r="D50" s="423"/>
      <c r="E50" s="425">
        <v>0</v>
      </c>
      <c r="F50" s="425">
        <v>0</v>
      </c>
      <c r="G50" s="426"/>
      <c r="H50" s="427"/>
      <c r="I50" s="428" t="s">
        <v>40</v>
      </c>
      <c r="J50" s="427"/>
      <c r="K50" s="429"/>
      <c r="L50" s="429"/>
      <c r="N50" s="427"/>
      <c r="O50" s="428" t="s">
        <v>41</v>
      </c>
      <c r="P50" s="427"/>
      <c r="Q50" s="429">
        <v>0</v>
      </c>
      <c r="R50" s="429">
        <v>0</v>
      </c>
      <c r="T50" s="427"/>
      <c r="U50" s="428" t="s">
        <v>41</v>
      </c>
      <c r="V50" s="427"/>
      <c r="W50" s="429">
        <v>0</v>
      </c>
      <c r="X50" s="429">
        <v>0</v>
      </c>
      <c r="Z50" s="427"/>
      <c r="AA50" s="428" t="s">
        <v>41</v>
      </c>
      <c r="AB50" s="427"/>
      <c r="AC50" s="429">
        <v>0</v>
      </c>
      <c r="AD50" s="429">
        <v>0</v>
      </c>
      <c r="AF50" s="427"/>
      <c r="AG50" s="428" t="s">
        <v>41</v>
      </c>
      <c r="AH50" s="427"/>
      <c r="AI50" s="429">
        <v>0</v>
      </c>
      <c r="AJ50" s="429">
        <v>0</v>
      </c>
      <c r="AL50" s="427"/>
      <c r="AM50" s="428" t="s">
        <v>41</v>
      </c>
      <c r="AN50" s="427"/>
      <c r="AO50" s="429">
        <v>0</v>
      </c>
      <c r="AP50" s="429">
        <v>0</v>
      </c>
    </row>
    <row r="51" spans="2:42" ht="22.5" customHeight="1" thickBot="1">
      <c r="B51" s="423"/>
      <c r="C51" s="424" t="s">
        <v>42</v>
      </c>
      <c r="D51" s="423"/>
      <c r="E51" s="425">
        <v>0</v>
      </c>
      <c r="F51" s="425">
        <v>0</v>
      </c>
      <c r="G51" s="426"/>
      <c r="H51" s="427"/>
      <c r="I51" s="428" t="s">
        <v>41</v>
      </c>
      <c r="J51" s="427"/>
      <c r="K51" s="429">
        <v>0</v>
      </c>
      <c r="L51" s="429">
        <v>0</v>
      </c>
      <c r="N51" s="427"/>
      <c r="O51" s="428" t="s">
        <v>42</v>
      </c>
      <c r="P51" s="427"/>
      <c r="Q51" s="433">
        <f>Q48</f>
        <v>239700</v>
      </c>
      <c r="R51" s="429">
        <v>0</v>
      </c>
      <c r="T51" s="427"/>
      <c r="U51" s="428" t="s">
        <v>42</v>
      </c>
      <c r="V51" s="427"/>
      <c r="W51" s="429">
        <v>0</v>
      </c>
      <c r="X51" s="429">
        <v>0</v>
      </c>
      <c r="Z51" s="427"/>
      <c r="AA51" s="428" t="s">
        <v>42</v>
      </c>
      <c r="AB51" s="427"/>
      <c r="AC51" s="429">
        <v>0</v>
      </c>
      <c r="AD51" s="429">
        <v>0</v>
      </c>
      <c r="AF51" s="427"/>
      <c r="AG51" s="428" t="s">
        <v>42</v>
      </c>
      <c r="AH51" s="427"/>
      <c r="AI51" s="429">
        <v>0</v>
      </c>
      <c r="AJ51" s="429">
        <v>0</v>
      </c>
      <c r="AL51" s="427"/>
      <c r="AM51" s="428" t="s">
        <v>42</v>
      </c>
      <c r="AN51" s="427"/>
      <c r="AO51" s="429">
        <v>0</v>
      </c>
      <c r="AP51" s="429">
        <v>0</v>
      </c>
    </row>
    <row r="52" spans="2:42" ht="22.5" customHeight="1" thickBot="1">
      <c r="B52" s="423"/>
      <c r="C52" s="424" t="s">
        <v>43</v>
      </c>
      <c r="D52" s="423"/>
      <c r="E52" s="425"/>
      <c r="F52" s="425"/>
      <c r="G52" s="426"/>
      <c r="H52" s="427"/>
      <c r="I52" s="428" t="s">
        <v>42</v>
      </c>
      <c r="J52" s="427"/>
      <c r="K52" s="429">
        <v>0</v>
      </c>
      <c r="L52" s="429">
        <v>0</v>
      </c>
      <c r="N52" s="427"/>
      <c r="O52" s="428" t="s">
        <v>43</v>
      </c>
      <c r="P52" s="427"/>
      <c r="Q52" s="429"/>
      <c r="R52" s="429"/>
      <c r="T52" s="427"/>
      <c r="U52" s="428" t="s">
        <v>43</v>
      </c>
      <c r="V52" s="427"/>
      <c r="W52" s="429"/>
      <c r="X52" s="429"/>
      <c r="Z52" s="427"/>
      <c r="AA52" s="428" t="s">
        <v>43</v>
      </c>
      <c r="AB52" s="427"/>
      <c r="AC52" s="429"/>
      <c r="AD52" s="429"/>
      <c r="AF52" s="427"/>
      <c r="AG52" s="428" t="s">
        <v>43</v>
      </c>
      <c r="AH52" s="427"/>
      <c r="AI52" s="429"/>
      <c r="AJ52" s="429"/>
      <c r="AL52" s="427"/>
      <c r="AM52" s="428" t="s">
        <v>43</v>
      </c>
      <c r="AN52" s="427"/>
      <c r="AO52" s="429"/>
      <c r="AP52" s="429"/>
    </row>
    <row r="53" spans="2:42" ht="22.5" customHeight="1" thickBot="1">
      <c r="B53" s="423">
        <v>411211</v>
      </c>
      <c r="C53" s="423" t="s">
        <v>44</v>
      </c>
      <c r="D53" s="425">
        <v>0</v>
      </c>
      <c r="E53" s="430">
        <v>150000000</v>
      </c>
      <c r="F53" s="430">
        <v>37500</v>
      </c>
      <c r="G53" s="434"/>
      <c r="H53" s="427"/>
      <c r="I53" s="428" t="s">
        <v>43</v>
      </c>
      <c r="J53" s="427"/>
      <c r="K53" s="429"/>
      <c r="L53" s="429"/>
      <c r="N53" s="427">
        <v>411211</v>
      </c>
      <c r="O53" s="427" t="s">
        <v>44</v>
      </c>
      <c r="P53" s="429">
        <v>0</v>
      </c>
      <c r="Q53" s="431">
        <v>150000000</v>
      </c>
      <c r="R53" s="431">
        <v>37500</v>
      </c>
      <c r="T53" s="427">
        <v>411211</v>
      </c>
      <c r="U53" s="427" t="s">
        <v>44</v>
      </c>
      <c r="V53" s="429">
        <v>0</v>
      </c>
      <c r="W53" s="431">
        <v>150000000</v>
      </c>
      <c r="X53" s="431">
        <v>37500</v>
      </c>
      <c r="Z53" s="427">
        <v>411211</v>
      </c>
      <c r="AA53" s="427" t="s">
        <v>44</v>
      </c>
      <c r="AB53" s="429">
        <v>0</v>
      </c>
      <c r="AC53" s="431">
        <v>150000000</v>
      </c>
      <c r="AD53" s="431">
        <v>37500</v>
      </c>
      <c r="AF53" s="427">
        <v>411211</v>
      </c>
      <c r="AG53" s="427" t="s">
        <v>44</v>
      </c>
      <c r="AH53" s="429">
        <v>0</v>
      </c>
      <c r="AI53" s="431">
        <v>150000000</v>
      </c>
      <c r="AJ53" s="431">
        <v>37500</v>
      </c>
      <c r="AL53" s="427">
        <v>411211</v>
      </c>
      <c r="AM53" s="427" t="s">
        <v>44</v>
      </c>
      <c r="AN53" s="429">
        <v>0</v>
      </c>
      <c r="AO53" s="431">
        <v>150000000</v>
      </c>
      <c r="AP53" s="431">
        <v>37500</v>
      </c>
    </row>
    <row r="54" spans="2:42" ht="22.5" customHeight="1" thickBot="1">
      <c r="B54" s="423">
        <v>412111</v>
      </c>
      <c r="C54" s="423" t="s">
        <v>61</v>
      </c>
      <c r="D54" s="425">
        <v>0</v>
      </c>
      <c r="E54" s="430">
        <v>65332271</v>
      </c>
      <c r="F54" s="430">
        <v>16333</v>
      </c>
      <c r="G54" s="434"/>
      <c r="H54" s="427">
        <v>411211</v>
      </c>
      <c r="I54" s="427" t="s">
        <v>44</v>
      </c>
      <c r="J54" s="429">
        <v>0</v>
      </c>
      <c r="K54" s="431">
        <v>150000000</v>
      </c>
      <c r="L54" s="431">
        <v>37500</v>
      </c>
      <c r="N54" s="427">
        <v>412111</v>
      </c>
      <c r="O54" s="427" t="s">
        <v>61</v>
      </c>
      <c r="P54" s="429">
        <v>0</v>
      </c>
      <c r="Q54" s="431">
        <v>65332271</v>
      </c>
      <c r="R54" s="431">
        <v>16333</v>
      </c>
      <c r="T54" s="427">
        <v>412111</v>
      </c>
      <c r="U54" s="427" t="s">
        <v>61</v>
      </c>
      <c r="V54" s="429">
        <v>0</v>
      </c>
      <c r="W54" s="431">
        <v>65332271</v>
      </c>
      <c r="X54" s="431">
        <v>16333</v>
      </c>
      <c r="Z54" s="427">
        <v>412111</v>
      </c>
      <c r="AA54" s="427" t="s">
        <v>61</v>
      </c>
      <c r="AB54" s="429">
        <v>0</v>
      </c>
      <c r="AC54" s="431">
        <v>65332271</v>
      </c>
      <c r="AD54" s="431">
        <v>16333</v>
      </c>
      <c r="AF54" s="427">
        <v>412111</v>
      </c>
      <c r="AG54" s="427" t="s">
        <v>61</v>
      </c>
      <c r="AH54" s="429">
        <v>0</v>
      </c>
      <c r="AI54" s="431">
        <v>65332271</v>
      </c>
      <c r="AJ54" s="431">
        <v>16333</v>
      </c>
      <c r="AL54" s="427">
        <v>412111</v>
      </c>
      <c r="AM54" s="427" t="s">
        <v>61</v>
      </c>
      <c r="AN54" s="429">
        <v>0</v>
      </c>
      <c r="AO54" s="431">
        <v>65332271</v>
      </c>
      <c r="AP54" s="431">
        <v>16333</v>
      </c>
    </row>
    <row r="55" spans="2:42" ht="22.5" customHeight="1" thickBot="1">
      <c r="B55" s="423">
        <v>418111</v>
      </c>
      <c r="C55" s="423" t="s">
        <v>62</v>
      </c>
      <c r="D55" s="425">
        <v>0</v>
      </c>
      <c r="E55" s="430">
        <v>-46836700</v>
      </c>
      <c r="F55" s="430">
        <v>-11709</v>
      </c>
      <c r="G55" s="434"/>
      <c r="H55" s="427">
        <v>412111</v>
      </c>
      <c r="I55" s="427" t="s">
        <v>61</v>
      </c>
      <c r="J55" s="429">
        <v>0</v>
      </c>
      <c r="K55" s="431">
        <v>65332271</v>
      </c>
      <c r="L55" s="431">
        <v>16333</v>
      </c>
      <c r="N55" s="427">
        <v>418111</v>
      </c>
      <c r="O55" s="427" t="s">
        <v>62</v>
      </c>
      <c r="P55" s="429">
        <v>0</v>
      </c>
      <c r="Q55" s="431">
        <v>-46836700</v>
      </c>
      <c r="R55" s="431">
        <v>-11709</v>
      </c>
      <c r="T55" s="427">
        <v>418111</v>
      </c>
      <c r="U55" s="427" t="s">
        <v>62</v>
      </c>
      <c r="V55" s="429">
        <v>0</v>
      </c>
      <c r="W55" s="431">
        <v>-46836700</v>
      </c>
      <c r="X55" s="431">
        <v>-11709</v>
      </c>
      <c r="Z55" s="427">
        <v>418111</v>
      </c>
      <c r="AA55" s="427" t="s">
        <v>62</v>
      </c>
      <c r="AB55" s="429">
        <v>0</v>
      </c>
      <c r="AC55" s="431">
        <v>-46836700</v>
      </c>
      <c r="AD55" s="431">
        <v>-11709</v>
      </c>
      <c r="AF55" s="427">
        <v>418111</v>
      </c>
      <c r="AG55" s="427" t="s">
        <v>62</v>
      </c>
      <c r="AH55" s="429">
        <v>0</v>
      </c>
      <c r="AI55" s="431">
        <v>-46836700</v>
      </c>
      <c r="AJ55" s="431">
        <v>-11709</v>
      </c>
      <c r="AL55" s="427">
        <v>418111</v>
      </c>
      <c r="AM55" s="427" t="s">
        <v>62</v>
      </c>
      <c r="AN55" s="429">
        <v>0</v>
      </c>
      <c r="AO55" s="431">
        <v>-46836700</v>
      </c>
      <c r="AP55" s="431">
        <v>-11709</v>
      </c>
    </row>
    <row r="56" spans="2:42" ht="22.5" customHeight="1" thickBot="1">
      <c r="B56" s="423"/>
      <c r="C56" s="424" t="s">
        <v>46</v>
      </c>
      <c r="D56" s="423"/>
      <c r="E56" s="432">
        <v>168495571</v>
      </c>
      <c r="F56" s="432">
        <v>42123.89</v>
      </c>
      <c r="G56" s="435"/>
      <c r="H56" s="427">
        <v>418111</v>
      </c>
      <c r="I56" s="427" t="s">
        <v>62</v>
      </c>
      <c r="J56" s="429">
        <v>0</v>
      </c>
      <c r="K56" s="431">
        <v>-46836700</v>
      </c>
      <c r="L56" s="431">
        <v>-11709</v>
      </c>
      <c r="N56" s="427"/>
      <c r="O56" s="428" t="s">
        <v>46</v>
      </c>
      <c r="P56" s="427"/>
      <c r="Q56" s="433">
        <v>168495571</v>
      </c>
      <c r="R56" s="433">
        <v>42123.89</v>
      </c>
      <c r="T56" s="427"/>
      <c r="U56" s="428" t="s">
        <v>46</v>
      </c>
      <c r="V56" s="427"/>
      <c r="W56" s="433">
        <v>168495571</v>
      </c>
      <c r="X56" s="433">
        <v>42123.89</v>
      </c>
      <c r="Z56" s="427"/>
      <c r="AA56" s="428" t="s">
        <v>46</v>
      </c>
      <c r="AB56" s="427"/>
      <c r="AC56" s="433">
        <v>168495571</v>
      </c>
      <c r="AD56" s="433">
        <v>42123.89</v>
      </c>
      <c r="AF56" s="427"/>
      <c r="AG56" s="428" t="s">
        <v>46</v>
      </c>
      <c r="AH56" s="427"/>
      <c r="AI56" s="433">
        <v>168495571</v>
      </c>
      <c r="AJ56" s="433">
        <v>42123.89</v>
      </c>
      <c r="AL56" s="427"/>
      <c r="AM56" s="428" t="s">
        <v>46</v>
      </c>
      <c r="AN56" s="427"/>
      <c r="AO56" s="433">
        <v>168495571</v>
      </c>
      <c r="AP56" s="433">
        <v>42123.89</v>
      </c>
    </row>
    <row r="57" spans="2:42" ht="22.5" customHeight="1" thickBot="1">
      <c r="B57" s="423"/>
      <c r="C57" s="424" t="s">
        <v>47</v>
      </c>
      <c r="D57" s="423"/>
      <c r="E57" s="432">
        <v>30901952</v>
      </c>
      <c r="F57" s="432">
        <v>7725.49</v>
      </c>
      <c r="G57" s="435"/>
      <c r="H57" s="427"/>
      <c r="I57" s="428" t="s">
        <v>46</v>
      </c>
      <c r="J57" s="427"/>
      <c r="K57" s="433">
        <v>168495571</v>
      </c>
      <c r="L57" s="433">
        <v>42123.89</v>
      </c>
      <c r="N57" s="427"/>
      <c r="O57" s="428" t="s">
        <v>47</v>
      </c>
      <c r="P57" s="427"/>
      <c r="Q57" s="433">
        <v>26909399</v>
      </c>
      <c r="R57" s="433">
        <v>6727.35</v>
      </c>
      <c r="T57" s="427"/>
      <c r="U57" s="428" t="s">
        <v>47</v>
      </c>
      <c r="V57" s="427"/>
      <c r="W57" s="433">
        <v>23969689</v>
      </c>
      <c r="X57" s="433">
        <v>5992.42</v>
      </c>
      <c r="Z57" s="427"/>
      <c r="AA57" s="428" t="s">
        <v>47</v>
      </c>
      <c r="AB57" s="427"/>
      <c r="AC57" s="433">
        <v>22805569</v>
      </c>
      <c r="AD57" s="433">
        <v>5701.39</v>
      </c>
      <c r="AF57" s="427"/>
      <c r="AG57" s="428" t="s">
        <v>47</v>
      </c>
      <c r="AH57" s="427"/>
      <c r="AI57" s="433">
        <v>18163370</v>
      </c>
      <c r="AJ57" s="433">
        <v>4540.84</v>
      </c>
      <c r="AL57" s="427"/>
      <c r="AM57" s="428" t="s">
        <v>47</v>
      </c>
      <c r="AN57" s="427"/>
      <c r="AO57" s="433">
        <v>16987772</v>
      </c>
      <c r="AP57" s="433">
        <v>4246.9399999999996</v>
      </c>
    </row>
    <row r="58" spans="2:42" ht="22.5" customHeight="1" thickBot="1">
      <c r="B58" s="423"/>
      <c r="C58" s="424" t="s">
        <v>48</v>
      </c>
      <c r="D58" s="423"/>
      <c r="E58" s="432">
        <v>199461623</v>
      </c>
      <c r="F58" s="432">
        <v>49865.41</v>
      </c>
      <c r="G58" s="435"/>
      <c r="H58" s="427"/>
      <c r="I58" s="428" t="s">
        <v>47</v>
      </c>
      <c r="J58" s="427"/>
      <c r="K58" s="433">
        <v>30459325</v>
      </c>
      <c r="L58" s="433">
        <v>7614.83</v>
      </c>
      <c r="N58" s="427"/>
      <c r="O58" s="428" t="s">
        <v>48</v>
      </c>
      <c r="P58" s="427"/>
      <c r="Q58" s="433">
        <v>195644670</v>
      </c>
      <c r="R58" s="433">
        <v>48911.17</v>
      </c>
      <c r="T58" s="437"/>
      <c r="U58" s="438" t="s">
        <v>48</v>
      </c>
      <c r="V58" s="437"/>
      <c r="W58" s="439">
        <v>192769960</v>
      </c>
      <c r="X58" s="439">
        <v>48192.49</v>
      </c>
      <c r="Z58" s="437"/>
      <c r="AA58" s="438" t="s">
        <v>48</v>
      </c>
      <c r="AB58" s="437"/>
      <c r="AC58" s="439">
        <v>191681340</v>
      </c>
      <c r="AD58" s="439">
        <v>47920.34</v>
      </c>
      <c r="AF58" s="427"/>
      <c r="AG58" s="428" t="s">
        <v>48</v>
      </c>
      <c r="AH58" s="427"/>
      <c r="AI58" s="433">
        <v>187159741</v>
      </c>
      <c r="AJ58" s="433">
        <v>46789.94</v>
      </c>
      <c r="AL58" s="437"/>
      <c r="AM58" s="438" t="s">
        <v>48</v>
      </c>
      <c r="AN58" s="437"/>
      <c r="AO58" s="439">
        <v>186096143</v>
      </c>
      <c r="AP58" s="439">
        <v>46524.04</v>
      </c>
    </row>
    <row r="59" spans="2:42" ht="22.5" customHeight="1" thickBot="1">
      <c r="B59" s="440"/>
      <c r="C59" s="440"/>
      <c r="D59" s="441"/>
      <c r="E59" s="442"/>
      <c r="F59" s="442"/>
      <c r="G59" s="442"/>
      <c r="H59" s="437"/>
      <c r="I59" s="438" t="s">
        <v>48</v>
      </c>
      <c r="J59" s="437"/>
      <c r="K59" s="439">
        <v>199115496</v>
      </c>
      <c r="L59" s="439">
        <v>49778.87</v>
      </c>
      <c r="N59" s="443"/>
      <c r="O59" s="443"/>
      <c r="P59" s="444"/>
      <c r="Q59" s="442"/>
      <c r="R59" s="442"/>
    </row>
    <row r="60" spans="2:42" ht="22.5" customHeight="1">
      <c r="B60" s="440"/>
      <c r="C60" s="440"/>
      <c r="D60" s="440"/>
      <c r="E60" s="442"/>
      <c r="F60" s="442"/>
      <c r="G60" s="442"/>
      <c r="N60" s="443"/>
      <c r="O60" s="443"/>
      <c r="P60" s="443"/>
      <c r="Q60" s="442"/>
      <c r="R60" s="442"/>
    </row>
    <row r="61" spans="2:42" ht="22.5" customHeight="1">
      <c r="C61" s="440"/>
      <c r="D61" s="440"/>
      <c r="E61" s="440"/>
      <c r="F61" s="442"/>
      <c r="G61" s="442"/>
      <c r="H61" s="442"/>
      <c r="O61" s="443"/>
      <c r="P61" s="443"/>
      <c r="Q61" s="443"/>
      <c r="R61" s="442"/>
      <c r="S61" s="442"/>
    </row>
    <row r="62" spans="2:42" ht="22.5" customHeight="1">
      <c r="B62" s="445"/>
      <c r="F62" s="442"/>
      <c r="G62" s="442"/>
      <c r="H62" s="446"/>
      <c r="N62" s="447"/>
      <c r="O62" s="447"/>
      <c r="P62" s="443"/>
      <c r="Q62" s="442"/>
      <c r="R62" s="442"/>
      <c r="Z62" s="446" t="s">
        <v>92</v>
      </c>
      <c r="AF62" s="446" t="s">
        <v>92</v>
      </c>
      <c r="AL62" s="446" t="s">
        <v>92</v>
      </c>
    </row>
    <row r="63" spans="2:42" ht="22.5" customHeight="1">
      <c r="B63" s="448" t="s">
        <v>92</v>
      </c>
      <c r="F63" s="445"/>
      <c r="G63" s="445"/>
      <c r="H63" s="448" t="s">
        <v>346</v>
      </c>
      <c r="N63" s="446" t="s">
        <v>92</v>
      </c>
      <c r="T63" s="448" t="s">
        <v>92</v>
      </c>
      <c r="Z63" s="446" t="s">
        <v>346</v>
      </c>
      <c r="AF63" s="446" t="s">
        <v>346</v>
      </c>
      <c r="AL63" s="446" t="s">
        <v>346</v>
      </c>
    </row>
    <row r="64" spans="2:42" ht="22.5" customHeight="1">
      <c r="B64" s="448" t="s">
        <v>346</v>
      </c>
      <c r="F64" s="449"/>
      <c r="G64" s="449"/>
      <c r="H64" s="606" t="s">
        <v>94</v>
      </c>
      <c r="N64" s="446" t="s">
        <v>346</v>
      </c>
      <c r="T64" s="448" t="s">
        <v>346</v>
      </c>
      <c r="Z64" s="602" t="s">
        <v>94</v>
      </c>
      <c r="AF64" s="602" t="s">
        <v>94</v>
      </c>
      <c r="AL64" s="602" t="s">
        <v>94</v>
      </c>
    </row>
    <row r="65" spans="2:41" ht="22.5" customHeight="1">
      <c r="B65" s="606" t="s">
        <v>94</v>
      </c>
      <c r="F65" s="449"/>
      <c r="G65" s="449"/>
      <c r="H65" s="606"/>
      <c r="N65" s="602" t="s">
        <v>94</v>
      </c>
      <c r="T65" s="606" t="s">
        <v>94</v>
      </c>
      <c r="Z65" s="602"/>
      <c r="AF65" s="602"/>
      <c r="AL65" s="602"/>
    </row>
    <row r="66" spans="2:41" ht="22.5" customHeight="1" thickBot="1">
      <c r="B66" s="606"/>
      <c r="F66" s="449"/>
      <c r="G66" s="449"/>
      <c r="H66" s="607"/>
      <c r="N66" s="602"/>
      <c r="T66" s="606"/>
      <c r="Z66" s="603"/>
      <c r="AF66" s="603"/>
      <c r="AL66" s="603"/>
    </row>
    <row r="67" spans="2:41" ht="22.5" customHeight="1" thickBot="1">
      <c r="B67" s="607"/>
      <c r="F67" s="449"/>
      <c r="G67" s="449"/>
      <c r="H67" s="606"/>
      <c r="N67" s="603"/>
      <c r="T67" s="607"/>
      <c r="Z67" s="602"/>
      <c r="AF67" s="602"/>
      <c r="AL67" s="602"/>
    </row>
    <row r="68" spans="2:41" ht="39" customHeight="1">
      <c r="B68" s="606"/>
      <c r="F68" s="449"/>
      <c r="G68" s="449"/>
      <c r="H68" s="450" t="s">
        <v>347</v>
      </c>
      <c r="N68" s="602"/>
      <c r="T68" s="606"/>
      <c r="Z68" s="452" t="s">
        <v>351</v>
      </c>
      <c r="AF68" s="452" t="s">
        <v>352</v>
      </c>
      <c r="AL68" s="452" t="s">
        <v>353</v>
      </c>
    </row>
    <row r="69" spans="2:41" ht="22.5" customHeight="1" thickBot="1">
      <c r="B69" s="450" t="s">
        <v>348</v>
      </c>
      <c r="F69" s="449"/>
      <c r="G69" s="449"/>
      <c r="H69" s="451"/>
      <c r="N69" s="452" t="s">
        <v>349</v>
      </c>
      <c r="T69" s="450" t="s">
        <v>350</v>
      </c>
      <c r="Z69" s="451"/>
      <c r="AF69" s="451"/>
      <c r="AL69" s="451"/>
    </row>
    <row r="70" spans="2:41" ht="22.5" customHeight="1" thickBot="1">
      <c r="B70" s="455" t="s">
        <v>96</v>
      </c>
      <c r="C70" s="455" t="s">
        <v>97</v>
      </c>
      <c r="D70" s="455" t="s">
        <v>98</v>
      </c>
      <c r="E70" s="455" t="s">
        <v>99</v>
      </c>
      <c r="H70" s="453" t="s">
        <v>96</v>
      </c>
      <c r="I70" s="454" t="s">
        <v>97</v>
      </c>
      <c r="J70" s="454" t="s">
        <v>98</v>
      </c>
      <c r="K70" s="454" t="s">
        <v>99</v>
      </c>
      <c r="N70" s="456" t="s">
        <v>96</v>
      </c>
      <c r="O70" s="456" t="s">
        <v>97</v>
      </c>
      <c r="P70" s="456" t="s">
        <v>98</v>
      </c>
      <c r="Q70" s="456" t="s">
        <v>99</v>
      </c>
      <c r="T70" s="457" t="s">
        <v>96</v>
      </c>
      <c r="U70" s="457" t="s">
        <v>97</v>
      </c>
      <c r="V70" s="457" t="s">
        <v>98</v>
      </c>
      <c r="W70" s="457" t="s">
        <v>99</v>
      </c>
      <c r="X70" s="467"/>
      <c r="Z70" s="456" t="s">
        <v>96</v>
      </c>
      <c r="AA70" s="456" t="s">
        <v>97</v>
      </c>
      <c r="AB70" s="456" t="s">
        <v>98</v>
      </c>
      <c r="AC70" s="456" t="s">
        <v>99</v>
      </c>
      <c r="AD70" s="469"/>
      <c r="AF70" s="456" t="s">
        <v>96</v>
      </c>
      <c r="AG70" s="456" t="s">
        <v>97</v>
      </c>
      <c r="AH70" s="456" t="s">
        <v>98</v>
      </c>
      <c r="AI70" s="456" t="s">
        <v>99</v>
      </c>
      <c r="AJ70" s="469"/>
      <c r="AL70" s="456" t="s">
        <v>96</v>
      </c>
      <c r="AM70" s="456" t="s">
        <v>97</v>
      </c>
      <c r="AN70" s="456" t="s">
        <v>98</v>
      </c>
      <c r="AO70" s="456" t="s">
        <v>99</v>
      </c>
    </row>
    <row r="71" spans="2:41" ht="22.5" customHeight="1">
      <c r="B71" s="415">
        <v>531111102</v>
      </c>
      <c r="C71" s="415" t="s">
        <v>117</v>
      </c>
      <c r="D71" s="415">
        <v>1746300</v>
      </c>
      <c r="E71" s="415">
        <v>1746300</v>
      </c>
      <c r="H71" s="415">
        <v>531111102</v>
      </c>
      <c r="I71" s="415" t="s">
        <v>117</v>
      </c>
      <c r="J71" s="415">
        <v>5853100</v>
      </c>
      <c r="K71" s="415">
        <v>7599400</v>
      </c>
      <c r="N71" s="415">
        <v>531111102</v>
      </c>
      <c r="O71" s="415" t="s">
        <v>117</v>
      </c>
      <c r="P71" s="415">
        <v>5005100</v>
      </c>
      <c r="Q71" s="415">
        <v>12604500</v>
      </c>
      <c r="T71">
        <v>531111102</v>
      </c>
      <c r="U71" t="s">
        <v>117</v>
      </c>
      <c r="V71">
        <v>4423100</v>
      </c>
      <c r="W71">
        <v>17027600</v>
      </c>
      <c r="X71"/>
      <c r="Z71">
        <v>531111102</v>
      </c>
      <c r="AA71" t="s">
        <v>117</v>
      </c>
      <c r="AB71">
        <v>6209200</v>
      </c>
      <c r="AC71">
        <v>23236800</v>
      </c>
      <c r="AD71"/>
      <c r="AF71">
        <v>531111102</v>
      </c>
      <c r="AG71" t="s">
        <v>117</v>
      </c>
      <c r="AH71">
        <v>6511400</v>
      </c>
      <c r="AI71">
        <v>29748200</v>
      </c>
      <c r="AJ71"/>
      <c r="AL71">
        <v>531111102</v>
      </c>
      <c r="AM71" t="s">
        <v>117</v>
      </c>
      <c r="AN71">
        <v>9205300</v>
      </c>
      <c r="AO71">
        <v>38953500</v>
      </c>
    </row>
    <row r="72" spans="2:41" ht="22.5" customHeight="1">
      <c r="B72" s="415">
        <v>523011101</v>
      </c>
      <c r="C72" s="415" t="s">
        <v>118</v>
      </c>
      <c r="D72" s="415">
        <v>126100</v>
      </c>
      <c r="E72" s="415">
        <v>126100</v>
      </c>
      <c r="H72" s="415">
        <v>523011101</v>
      </c>
      <c r="I72" s="415" t="s">
        <v>118</v>
      </c>
      <c r="J72" s="415">
        <v>138100</v>
      </c>
      <c r="K72" s="415">
        <v>264200</v>
      </c>
      <c r="N72" s="415">
        <v>523011101</v>
      </c>
      <c r="O72" s="415" t="s">
        <v>118</v>
      </c>
      <c r="P72" s="415">
        <v>125300</v>
      </c>
      <c r="Q72" s="415">
        <v>389500</v>
      </c>
      <c r="T72">
        <v>523011101</v>
      </c>
      <c r="U72" t="s">
        <v>118</v>
      </c>
      <c r="V72">
        <v>94500</v>
      </c>
      <c r="W72">
        <v>484000</v>
      </c>
      <c r="X72"/>
      <c r="Z72">
        <v>523011101</v>
      </c>
      <c r="AA72" t="s">
        <v>118</v>
      </c>
      <c r="AB72">
        <v>247000</v>
      </c>
      <c r="AC72">
        <v>731000</v>
      </c>
      <c r="AD72"/>
      <c r="AF72">
        <v>523011101</v>
      </c>
      <c r="AG72" t="s">
        <v>118</v>
      </c>
      <c r="AH72">
        <v>188500</v>
      </c>
      <c r="AI72">
        <v>919500</v>
      </c>
      <c r="AJ72"/>
      <c r="AL72">
        <v>523011101</v>
      </c>
      <c r="AM72" t="s">
        <v>118</v>
      </c>
      <c r="AN72">
        <v>197200</v>
      </c>
      <c r="AO72">
        <v>1116700</v>
      </c>
    </row>
    <row r="73" spans="2:41" ht="22.5" customHeight="1">
      <c r="B73" s="415">
        <v>531111103</v>
      </c>
      <c r="C73" s="415" t="s">
        <v>119</v>
      </c>
      <c r="D73" s="415">
        <v>31300</v>
      </c>
      <c r="E73" s="415">
        <v>31300</v>
      </c>
      <c r="H73" s="415">
        <v>531111103</v>
      </c>
      <c r="I73" s="415" t="s">
        <v>119</v>
      </c>
      <c r="J73" s="415">
        <v>232700</v>
      </c>
      <c r="K73" s="415">
        <v>264000</v>
      </c>
      <c r="N73" s="415">
        <v>531111103</v>
      </c>
      <c r="O73" s="415" t="s">
        <v>119</v>
      </c>
      <c r="P73" s="415">
        <v>308300</v>
      </c>
      <c r="Q73" s="415">
        <v>572300</v>
      </c>
      <c r="T73">
        <v>531111103</v>
      </c>
      <c r="U73" t="s">
        <v>119</v>
      </c>
      <c r="V73">
        <v>187600</v>
      </c>
      <c r="W73">
        <v>759900</v>
      </c>
      <c r="X73"/>
      <c r="Z73">
        <v>531111103</v>
      </c>
      <c r="AA73" t="s">
        <v>119</v>
      </c>
      <c r="AB73">
        <v>222200</v>
      </c>
      <c r="AC73">
        <v>982100</v>
      </c>
      <c r="AD73"/>
      <c r="AF73">
        <v>531111103</v>
      </c>
      <c r="AG73" t="s">
        <v>119</v>
      </c>
      <c r="AH73">
        <v>404700</v>
      </c>
      <c r="AI73">
        <v>1386800</v>
      </c>
      <c r="AJ73"/>
      <c r="AL73">
        <v>531111103</v>
      </c>
      <c r="AM73" t="s">
        <v>119</v>
      </c>
      <c r="AN73">
        <v>557400</v>
      </c>
      <c r="AO73">
        <v>1944200</v>
      </c>
    </row>
    <row r="74" spans="2:41" ht="22.5" customHeight="1">
      <c r="B74" s="415">
        <v>536911</v>
      </c>
      <c r="C74" s="415" t="s">
        <v>100</v>
      </c>
      <c r="D74" s="415">
        <v>0</v>
      </c>
      <c r="E74" s="415">
        <v>0</v>
      </c>
      <c r="H74" s="415">
        <v>512111101</v>
      </c>
      <c r="I74" s="415" t="s">
        <v>102</v>
      </c>
      <c r="J74" s="415">
        <v>700</v>
      </c>
      <c r="K74" s="415">
        <v>700</v>
      </c>
      <c r="N74" s="415">
        <v>512111101</v>
      </c>
      <c r="O74" s="415" t="s">
        <v>102</v>
      </c>
      <c r="P74" s="415">
        <v>200</v>
      </c>
      <c r="Q74" s="415">
        <v>900</v>
      </c>
      <c r="T74">
        <v>512111101</v>
      </c>
      <c r="U74" t="s">
        <v>102</v>
      </c>
      <c r="V74">
        <v>300</v>
      </c>
      <c r="W74">
        <v>1200</v>
      </c>
      <c r="X74"/>
      <c r="Z74">
        <v>512111101</v>
      </c>
      <c r="AA74" t="s">
        <v>102</v>
      </c>
      <c r="AB74">
        <v>400</v>
      </c>
      <c r="AC74">
        <v>1600</v>
      </c>
      <c r="AD74"/>
      <c r="AF74">
        <v>512111101</v>
      </c>
      <c r="AG74" t="s">
        <v>102</v>
      </c>
      <c r="AH74">
        <v>200</v>
      </c>
      <c r="AI74">
        <v>1800</v>
      </c>
      <c r="AJ74"/>
      <c r="AL74">
        <v>512111101</v>
      </c>
      <c r="AM74" t="s">
        <v>102</v>
      </c>
      <c r="AN74">
        <v>300</v>
      </c>
      <c r="AO74">
        <v>2100</v>
      </c>
    </row>
    <row r="75" spans="2:41" ht="22.5" customHeight="1" thickBot="1">
      <c r="B75" s="415">
        <v>523211101</v>
      </c>
      <c r="C75" s="415" t="s">
        <v>120</v>
      </c>
      <c r="D75" s="415">
        <v>140100</v>
      </c>
      <c r="E75" s="415">
        <v>140100</v>
      </c>
      <c r="H75" s="415">
        <v>536911</v>
      </c>
      <c r="I75" s="415" t="s">
        <v>100</v>
      </c>
      <c r="J75" s="415">
        <v>20000</v>
      </c>
      <c r="K75" s="415">
        <v>20000</v>
      </c>
      <c r="N75" s="415">
        <v>523511101</v>
      </c>
      <c r="O75" s="415" t="s">
        <v>138</v>
      </c>
      <c r="P75" s="415">
        <v>397800</v>
      </c>
      <c r="Q75" s="415">
        <v>1231900</v>
      </c>
      <c r="T75">
        <v>523211101</v>
      </c>
      <c r="U75" t="s">
        <v>120</v>
      </c>
      <c r="V75">
        <v>33600</v>
      </c>
      <c r="W75">
        <v>173700</v>
      </c>
      <c r="X75"/>
      <c r="Z75">
        <v>523211101</v>
      </c>
      <c r="AA75" t="s">
        <v>120</v>
      </c>
      <c r="AB75">
        <v>34100</v>
      </c>
      <c r="AC75">
        <v>207800</v>
      </c>
      <c r="AD75"/>
      <c r="AF75">
        <v>523211101</v>
      </c>
      <c r="AG75" t="s">
        <v>120</v>
      </c>
      <c r="AH75">
        <v>50900</v>
      </c>
      <c r="AI75">
        <v>258700</v>
      </c>
      <c r="AJ75"/>
      <c r="AL75">
        <v>523211101</v>
      </c>
      <c r="AM75" t="s">
        <v>120</v>
      </c>
      <c r="AN75">
        <v>18000</v>
      </c>
      <c r="AO75">
        <v>276700</v>
      </c>
    </row>
    <row r="76" spans="2:41" ht="22.5" customHeight="1" thickBot="1">
      <c r="B76" s="415">
        <v>523511101</v>
      </c>
      <c r="C76" s="415" t="s">
        <v>138</v>
      </c>
      <c r="D76" s="415">
        <v>146400</v>
      </c>
      <c r="E76" s="415">
        <v>146400</v>
      </c>
      <c r="F76" s="458"/>
      <c r="G76" s="458"/>
      <c r="H76" s="415">
        <v>523511101</v>
      </c>
      <c r="I76" s="415" t="s">
        <v>138</v>
      </c>
      <c r="J76" s="415">
        <v>687700</v>
      </c>
      <c r="K76" s="415">
        <v>834100</v>
      </c>
      <c r="N76" s="415">
        <v>531111107</v>
      </c>
      <c r="O76" s="415" t="s">
        <v>176</v>
      </c>
      <c r="P76" s="415">
        <v>1282000</v>
      </c>
      <c r="Q76" s="415">
        <v>4662000</v>
      </c>
      <c r="T76">
        <v>523511101</v>
      </c>
      <c r="U76" t="s">
        <v>138</v>
      </c>
      <c r="V76">
        <v>215900</v>
      </c>
      <c r="W76">
        <v>1447800</v>
      </c>
      <c r="X76"/>
      <c r="Z76">
        <v>523511101</v>
      </c>
      <c r="AA76" t="s">
        <v>138</v>
      </c>
      <c r="AB76">
        <v>273800</v>
      </c>
      <c r="AC76">
        <v>1721600</v>
      </c>
      <c r="AD76"/>
      <c r="AF76">
        <v>523511101</v>
      </c>
      <c r="AG76" t="s">
        <v>138</v>
      </c>
      <c r="AH76">
        <v>321800</v>
      </c>
      <c r="AI76">
        <v>2043400</v>
      </c>
      <c r="AJ76"/>
      <c r="AL76">
        <v>523511101</v>
      </c>
      <c r="AM76" t="s">
        <v>138</v>
      </c>
      <c r="AN76">
        <v>388000</v>
      </c>
      <c r="AO76">
        <v>2431400</v>
      </c>
    </row>
    <row r="77" spans="2:41" ht="22.5" customHeight="1" thickBot="1">
      <c r="B77" s="610" t="s">
        <v>103</v>
      </c>
      <c r="C77" s="611"/>
      <c r="D77" s="461">
        <v>2190200</v>
      </c>
      <c r="E77" s="461">
        <v>2190200</v>
      </c>
      <c r="H77" s="458"/>
      <c r="I77" s="459" t="s">
        <v>103</v>
      </c>
      <c r="J77" s="460">
        <f>SUM(J71:J76)</f>
        <v>6932300</v>
      </c>
      <c r="K77" s="460">
        <v>9122500</v>
      </c>
      <c r="L77" s="460">
        <v>6932300</v>
      </c>
      <c r="N77" s="604" t="s">
        <v>103</v>
      </c>
      <c r="O77" s="605"/>
      <c r="P77" s="460">
        <v>7118700</v>
      </c>
      <c r="Q77" s="460">
        <v>19621200</v>
      </c>
      <c r="T77" s="610" t="s">
        <v>103</v>
      </c>
      <c r="U77" s="611"/>
      <c r="V77" s="461">
        <v>4955000</v>
      </c>
      <c r="W77" s="461">
        <v>24576200</v>
      </c>
      <c r="X77" s="468"/>
      <c r="Z77">
        <v>536512206</v>
      </c>
      <c r="AA77" t="s">
        <v>149</v>
      </c>
      <c r="AB77">
        <v>1200000</v>
      </c>
      <c r="AC77">
        <v>1200000</v>
      </c>
      <c r="AD77"/>
      <c r="AF77">
        <v>536512206</v>
      </c>
      <c r="AG77" t="s">
        <v>149</v>
      </c>
      <c r="AH77">
        <v>56000</v>
      </c>
      <c r="AI77">
        <v>1256000</v>
      </c>
      <c r="AJ77"/>
      <c r="AL77" s="604" t="s">
        <v>103</v>
      </c>
      <c r="AM77" s="605"/>
      <c r="AN77" s="460">
        <v>10366200</v>
      </c>
      <c r="AO77" s="460">
        <v>50662600</v>
      </c>
    </row>
    <row r="78" spans="2:41" ht="22.5" customHeight="1" thickBot="1">
      <c r="B78" s="415">
        <v>631111101</v>
      </c>
      <c r="C78" s="415" t="s">
        <v>121</v>
      </c>
      <c r="D78" s="415">
        <v>5859500</v>
      </c>
      <c r="E78" s="415">
        <v>5859500</v>
      </c>
      <c r="H78" s="415">
        <v>631111101</v>
      </c>
      <c r="I78" s="415" t="s">
        <v>121</v>
      </c>
      <c r="J78" s="415">
        <v>5725200</v>
      </c>
      <c r="K78" s="415">
        <v>11584700</v>
      </c>
      <c r="N78" s="415">
        <v>631111101</v>
      </c>
      <c r="O78" s="415" t="s">
        <v>121</v>
      </c>
      <c r="P78" s="415">
        <v>5301600</v>
      </c>
      <c r="Q78" s="415">
        <v>16886300</v>
      </c>
      <c r="T78">
        <v>631111101</v>
      </c>
      <c r="U78" t="s">
        <v>121</v>
      </c>
      <c r="V78">
        <v>3861400</v>
      </c>
      <c r="W78">
        <v>20747700</v>
      </c>
      <c r="X78"/>
      <c r="Z78" s="604" t="s">
        <v>103</v>
      </c>
      <c r="AA78" s="605"/>
      <c r="AB78" s="460">
        <v>8186700</v>
      </c>
      <c r="AC78" s="460">
        <v>32762900</v>
      </c>
      <c r="AD78" s="470"/>
      <c r="AF78" s="604" t="s">
        <v>103</v>
      </c>
      <c r="AG78" s="605"/>
      <c r="AH78" s="460">
        <v>7533500</v>
      </c>
      <c r="AI78" s="460">
        <v>40296400</v>
      </c>
      <c r="AJ78" s="470"/>
      <c r="AL78">
        <v>631111101</v>
      </c>
      <c r="AM78" t="s">
        <v>121</v>
      </c>
      <c r="AN78">
        <v>6969900</v>
      </c>
      <c r="AO78">
        <v>40048900</v>
      </c>
    </row>
    <row r="79" spans="2:41" ht="22.5" customHeight="1">
      <c r="B79" s="415">
        <v>632151</v>
      </c>
      <c r="C79" s="415" t="s">
        <v>112</v>
      </c>
      <c r="D79" s="415">
        <v>66389</v>
      </c>
      <c r="E79" s="415">
        <v>66389</v>
      </c>
      <c r="H79" s="415">
        <v>632151</v>
      </c>
      <c r="I79" s="415" t="s">
        <v>112</v>
      </c>
      <c r="J79" s="415">
        <v>66389</v>
      </c>
      <c r="K79" s="415">
        <v>132778</v>
      </c>
      <c r="N79" s="415">
        <v>632151</v>
      </c>
      <c r="O79" s="415" t="s">
        <v>112</v>
      </c>
      <c r="P79" s="415">
        <v>66389</v>
      </c>
      <c r="Q79" s="415">
        <v>199167</v>
      </c>
      <c r="T79">
        <v>632151</v>
      </c>
      <c r="U79" t="s">
        <v>112</v>
      </c>
      <c r="V79">
        <v>20500</v>
      </c>
      <c r="W79">
        <v>219667</v>
      </c>
      <c r="X79"/>
      <c r="Z79">
        <v>631111101</v>
      </c>
      <c r="AA79" t="s">
        <v>121</v>
      </c>
      <c r="AB79">
        <v>5126000</v>
      </c>
      <c r="AC79">
        <v>25873700</v>
      </c>
      <c r="AD79"/>
      <c r="AF79">
        <v>631111101</v>
      </c>
      <c r="AG79" t="s">
        <v>121</v>
      </c>
      <c r="AH79">
        <v>7205300</v>
      </c>
      <c r="AI79">
        <v>33079000</v>
      </c>
      <c r="AJ79"/>
      <c r="AL79">
        <v>632171</v>
      </c>
      <c r="AM79" t="s">
        <v>110</v>
      </c>
      <c r="AN79">
        <v>652594</v>
      </c>
      <c r="AO79">
        <v>4568161</v>
      </c>
    </row>
    <row r="80" spans="2:41" ht="22.5" customHeight="1">
      <c r="B80" s="415">
        <v>632321</v>
      </c>
      <c r="C80" s="415" t="s">
        <v>111</v>
      </c>
      <c r="D80" s="415">
        <v>87539</v>
      </c>
      <c r="E80" s="415">
        <v>87539</v>
      </c>
      <c r="H80" s="415">
        <v>632321</v>
      </c>
      <c r="I80" s="415" t="s">
        <v>111</v>
      </c>
      <c r="J80" s="415">
        <v>87539</v>
      </c>
      <c r="K80" s="415">
        <v>175079</v>
      </c>
      <c r="N80" s="415">
        <v>632321</v>
      </c>
      <c r="O80" s="415" t="s">
        <v>111</v>
      </c>
      <c r="P80" s="415">
        <v>87539</v>
      </c>
      <c r="Q80" s="415">
        <v>262618</v>
      </c>
      <c r="T80">
        <v>632321</v>
      </c>
      <c r="U80" t="s">
        <v>111</v>
      </c>
      <c r="V80">
        <v>57910</v>
      </c>
      <c r="W80">
        <v>320528</v>
      </c>
      <c r="X80"/>
      <c r="Z80">
        <v>632151</v>
      </c>
      <c r="AA80" t="s">
        <v>112</v>
      </c>
      <c r="AB80">
        <v>20500</v>
      </c>
      <c r="AC80">
        <v>240167</v>
      </c>
      <c r="AD80"/>
      <c r="AF80">
        <v>632171</v>
      </c>
      <c r="AG80" t="s">
        <v>110</v>
      </c>
      <c r="AH80">
        <v>652594</v>
      </c>
      <c r="AI80">
        <v>3915567</v>
      </c>
      <c r="AJ80"/>
      <c r="AL80">
        <v>634211101</v>
      </c>
      <c r="AM80" t="s">
        <v>109</v>
      </c>
      <c r="AN80">
        <v>120000</v>
      </c>
      <c r="AO80">
        <v>456000</v>
      </c>
    </row>
    <row r="81" spans="2:41" ht="22.5" customHeight="1">
      <c r="B81" s="415">
        <v>633311101</v>
      </c>
      <c r="C81" s="415" t="s">
        <v>123</v>
      </c>
      <c r="D81" s="415">
        <v>44000</v>
      </c>
      <c r="E81" s="415">
        <v>44000</v>
      </c>
      <c r="H81" s="415">
        <v>633311101</v>
      </c>
      <c r="I81" s="415" t="s">
        <v>123</v>
      </c>
      <c r="J81" s="415">
        <v>33000</v>
      </c>
      <c r="K81" s="415">
        <v>77000</v>
      </c>
      <c r="N81" s="415">
        <v>633311101</v>
      </c>
      <c r="O81" s="415" t="s">
        <v>123</v>
      </c>
      <c r="P81" s="415">
        <v>30000</v>
      </c>
      <c r="Q81" s="415">
        <v>107000</v>
      </c>
      <c r="T81">
        <v>632171</v>
      </c>
      <c r="U81" t="s">
        <v>110</v>
      </c>
      <c r="V81">
        <v>652594</v>
      </c>
      <c r="W81">
        <v>2610378</v>
      </c>
      <c r="X81"/>
      <c r="Z81">
        <v>632321</v>
      </c>
      <c r="AA81" t="s">
        <v>111</v>
      </c>
      <c r="AB81">
        <v>29722</v>
      </c>
      <c r="AC81">
        <v>350250</v>
      </c>
      <c r="AD81"/>
      <c r="AF81">
        <v>631111107</v>
      </c>
      <c r="AG81" t="s">
        <v>152</v>
      </c>
      <c r="AH81">
        <v>156000</v>
      </c>
      <c r="AI81">
        <v>156000</v>
      </c>
      <c r="AJ81"/>
      <c r="AL81">
        <v>634211103</v>
      </c>
      <c r="AM81" t="s">
        <v>263</v>
      </c>
      <c r="AN81">
        <v>6000</v>
      </c>
      <c r="AO81">
        <v>6000</v>
      </c>
    </row>
    <row r="82" spans="2:41" ht="22.5" customHeight="1">
      <c r="B82" s="415">
        <v>632171</v>
      </c>
      <c r="C82" s="415" t="s">
        <v>110</v>
      </c>
      <c r="D82" s="415">
        <v>652594</v>
      </c>
      <c r="E82" s="415">
        <v>652594</v>
      </c>
      <c r="H82" s="415">
        <v>632171</v>
      </c>
      <c r="I82" s="415" t="s">
        <v>110</v>
      </c>
      <c r="J82" s="415">
        <v>652594</v>
      </c>
      <c r="K82" s="415">
        <v>1305189</v>
      </c>
      <c r="N82" s="415">
        <v>632171</v>
      </c>
      <c r="O82" s="415" t="s">
        <v>110</v>
      </c>
      <c r="P82" s="415">
        <v>652594</v>
      </c>
      <c r="Q82" s="415">
        <v>1957783</v>
      </c>
      <c r="T82">
        <v>634211101</v>
      </c>
      <c r="U82" t="s">
        <v>109</v>
      </c>
      <c r="V82">
        <v>60000</v>
      </c>
      <c r="W82">
        <v>156000</v>
      </c>
      <c r="X82"/>
      <c r="Z82">
        <v>637121101</v>
      </c>
      <c r="AA82" t="s">
        <v>158</v>
      </c>
      <c r="AB82">
        <v>81000</v>
      </c>
      <c r="AC82">
        <v>81000</v>
      </c>
      <c r="AD82"/>
      <c r="AF82">
        <v>634211101</v>
      </c>
      <c r="AG82" t="s">
        <v>109</v>
      </c>
      <c r="AH82">
        <v>120000</v>
      </c>
      <c r="AI82">
        <v>336000</v>
      </c>
      <c r="AJ82"/>
      <c r="AL82">
        <v>651411105</v>
      </c>
      <c r="AM82" t="s">
        <v>264</v>
      </c>
      <c r="AN82">
        <v>2698400</v>
      </c>
      <c r="AO82">
        <v>12752100</v>
      </c>
    </row>
    <row r="83" spans="2:41" ht="22.5" customHeight="1">
      <c r="B83" s="415">
        <v>634211101</v>
      </c>
      <c r="C83" s="415" t="s">
        <v>109</v>
      </c>
      <c r="D83" s="415">
        <v>18000</v>
      </c>
      <c r="E83" s="415">
        <v>18000</v>
      </c>
      <c r="H83" s="415">
        <v>634211101</v>
      </c>
      <c r="I83" s="415" t="s">
        <v>109</v>
      </c>
      <c r="J83" s="415">
        <v>18000</v>
      </c>
      <c r="K83" s="415">
        <v>36000</v>
      </c>
      <c r="N83" s="415">
        <v>634211101</v>
      </c>
      <c r="O83" s="415" t="s">
        <v>109</v>
      </c>
      <c r="P83" s="415">
        <v>60000</v>
      </c>
      <c r="Q83" s="415">
        <v>96000</v>
      </c>
      <c r="T83">
        <v>651411105</v>
      </c>
      <c r="U83" t="s">
        <v>264</v>
      </c>
      <c r="V83">
        <v>2547600</v>
      </c>
      <c r="W83">
        <v>5003300</v>
      </c>
      <c r="X83"/>
      <c r="Z83">
        <v>632171</v>
      </c>
      <c r="AA83" t="s">
        <v>110</v>
      </c>
      <c r="AB83">
        <v>652594</v>
      </c>
      <c r="AC83">
        <v>3262972</v>
      </c>
      <c r="AD83"/>
      <c r="AF83">
        <v>651411105</v>
      </c>
      <c r="AG83" t="s">
        <v>264</v>
      </c>
      <c r="AH83">
        <v>2513800</v>
      </c>
      <c r="AI83">
        <v>10053700</v>
      </c>
      <c r="AJ83"/>
      <c r="AL83">
        <v>632161</v>
      </c>
      <c r="AM83" t="s">
        <v>105</v>
      </c>
      <c r="AN83">
        <v>28304</v>
      </c>
      <c r="AO83">
        <v>198129</v>
      </c>
    </row>
    <row r="84" spans="2:41" ht="22.5" customHeight="1">
      <c r="B84" s="415">
        <v>632161</v>
      </c>
      <c r="C84" s="415" t="s">
        <v>105</v>
      </c>
      <c r="D84" s="415">
        <v>28304</v>
      </c>
      <c r="E84" s="415">
        <v>28304</v>
      </c>
      <c r="H84" s="415">
        <v>632161</v>
      </c>
      <c r="I84" s="415" t="s">
        <v>105</v>
      </c>
      <c r="J84" s="415">
        <v>28304</v>
      </c>
      <c r="K84" s="415">
        <v>56608</v>
      </c>
      <c r="N84" s="415">
        <v>651411105</v>
      </c>
      <c r="O84" s="415" t="s">
        <v>264</v>
      </c>
      <c r="P84" s="415">
        <v>2455700</v>
      </c>
      <c r="Q84" s="415">
        <v>2455700</v>
      </c>
      <c r="T84">
        <v>632161</v>
      </c>
      <c r="U84" t="s">
        <v>105</v>
      </c>
      <c r="V84">
        <v>28304</v>
      </c>
      <c r="W84">
        <v>113217</v>
      </c>
      <c r="X84"/>
      <c r="Z84">
        <v>634211101</v>
      </c>
      <c r="AA84" t="s">
        <v>109</v>
      </c>
      <c r="AB84">
        <v>60000</v>
      </c>
      <c r="AC84">
        <v>216000</v>
      </c>
      <c r="AD84"/>
      <c r="AF84">
        <v>632161</v>
      </c>
      <c r="AG84" t="s">
        <v>105</v>
      </c>
      <c r="AH84">
        <v>28304</v>
      </c>
      <c r="AI84">
        <v>169825</v>
      </c>
      <c r="AJ84"/>
      <c r="AL84">
        <v>637121102</v>
      </c>
      <c r="AM84" t="s">
        <v>130</v>
      </c>
      <c r="AN84">
        <v>24000</v>
      </c>
      <c r="AO84">
        <v>36000</v>
      </c>
    </row>
    <row r="85" spans="2:41" ht="22.5" customHeight="1">
      <c r="B85" s="415">
        <v>621131204</v>
      </c>
      <c r="C85" s="415" t="s">
        <v>279</v>
      </c>
      <c r="D85" s="415">
        <v>150000</v>
      </c>
      <c r="E85" s="415">
        <v>150000</v>
      </c>
      <c r="H85" s="415">
        <v>682113</v>
      </c>
      <c r="I85" s="415" t="s">
        <v>139</v>
      </c>
      <c r="J85" s="415">
        <v>368100</v>
      </c>
      <c r="K85" s="415">
        <v>958300</v>
      </c>
      <c r="N85" s="415">
        <v>632161</v>
      </c>
      <c r="O85" s="415" t="s">
        <v>105</v>
      </c>
      <c r="P85" s="415">
        <v>28304</v>
      </c>
      <c r="Q85" s="415">
        <v>84913</v>
      </c>
      <c r="T85">
        <v>682113</v>
      </c>
      <c r="U85" t="s">
        <v>139</v>
      </c>
      <c r="V85">
        <v>208000</v>
      </c>
      <c r="W85">
        <v>1513400</v>
      </c>
      <c r="X85"/>
      <c r="Z85">
        <v>651411105</v>
      </c>
      <c r="AA85" t="s">
        <v>264</v>
      </c>
      <c r="AB85">
        <v>2536600</v>
      </c>
      <c r="AC85">
        <v>7539900</v>
      </c>
      <c r="AD85"/>
      <c r="AF85">
        <v>661611103</v>
      </c>
      <c r="AG85" t="s">
        <v>129</v>
      </c>
      <c r="AH85">
        <v>200000</v>
      </c>
      <c r="AI85">
        <v>200000</v>
      </c>
      <c r="AJ85"/>
      <c r="AL85">
        <v>682113</v>
      </c>
      <c r="AM85" t="s">
        <v>139</v>
      </c>
      <c r="AN85">
        <v>330600</v>
      </c>
      <c r="AO85">
        <v>2672600</v>
      </c>
    </row>
    <row r="86" spans="2:41" ht="22.5" customHeight="1">
      <c r="B86" s="415">
        <v>682113</v>
      </c>
      <c r="C86" s="415" t="s">
        <v>139</v>
      </c>
      <c r="D86" s="415">
        <v>590200</v>
      </c>
      <c r="E86" s="415">
        <v>590200</v>
      </c>
      <c r="H86" s="415">
        <v>645111101</v>
      </c>
      <c r="I86" s="415" t="s">
        <v>132</v>
      </c>
      <c r="J86" s="415">
        <v>593300</v>
      </c>
      <c r="K86" s="415">
        <v>1186600</v>
      </c>
      <c r="N86" s="415">
        <v>682113</v>
      </c>
      <c r="O86" s="415" t="s">
        <v>139</v>
      </c>
      <c r="P86" s="415">
        <v>347100</v>
      </c>
      <c r="Q86" s="415">
        <v>1305400</v>
      </c>
      <c r="T86">
        <v>645111101</v>
      </c>
      <c r="U86" t="s">
        <v>132</v>
      </c>
      <c r="V86">
        <v>393400</v>
      </c>
      <c r="W86">
        <v>2113300</v>
      </c>
      <c r="X86"/>
      <c r="Z86">
        <v>632161</v>
      </c>
      <c r="AA86" t="s">
        <v>105</v>
      </c>
      <c r="AB86">
        <v>28304</v>
      </c>
      <c r="AC86">
        <v>141521</v>
      </c>
      <c r="AD86"/>
      <c r="AF86">
        <v>682113</v>
      </c>
      <c r="AG86" t="s">
        <v>139</v>
      </c>
      <c r="AH86">
        <v>580000</v>
      </c>
      <c r="AI86">
        <v>2342000</v>
      </c>
      <c r="AJ86"/>
      <c r="AL86">
        <v>645111101</v>
      </c>
      <c r="AM86" t="s">
        <v>132</v>
      </c>
      <c r="AN86">
        <v>600000</v>
      </c>
      <c r="AO86">
        <v>3779900</v>
      </c>
    </row>
    <row r="87" spans="2:41" ht="22.5" customHeight="1" thickBot="1">
      <c r="B87" s="415">
        <v>645111101</v>
      </c>
      <c r="C87" s="415" t="s">
        <v>132</v>
      </c>
      <c r="D87" s="415">
        <v>593300</v>
      </c>
      <c r="E87" s="415">
        <v>593300</v>
      </c>
      <c r="H87" s="415">
        <v>631111105</v>
      </c>
      <c r="I87" s="415" t="s">
        <v>133</v>
      </c>
      <c r="J87" s="415">
        <v>96500</v>
      </c>
      <c r="K87" s="415">
        <v>194600</v>
      </c>
      <c r="N87" s="415">
        <v>645111101</v>
      </c>
      <c r="O87" s="415" t="s">
        <v>132</v>
      </c>
      <c r="P87" s="415">
        <v>533300</v>
      </c>
      <c r="Q87" s="415">
        <v>1719900</v>
      </c>
      <c r="T87">
        <v>631111105</v>
      </c>
      <c r="U87" t="s">
        <v>133</v>
      </c>
      <c r="V87">
        <v>65000</v>
      </c>
      <c r="W87">
        <v>338700</v>
      </c>
      <c r="X87"/>
      <c r="Z87">
        <v>637121102</v>
      </c>
      <c r="AA87" t="s">
        <v>130</v>
      </c>
      <c r="AB87">
        <v>12000</v>
      </c>
      <c r="AC87">
        <v>12000</v>
      </c>
      <c r="AD87"/>
      <c r="AF87">
        <v>645111101</v>
      </c>
      <c r="AG87" t="s">
        <v>132</v>
      </c>
      <c r="AH87">
        <v>586600</v>
      </c>
      <c r="AI87">
        <v>3179900</v>
      </c>
      <c r="AJ87"/>
      <c r="AL87">
        <v>631111105</v>
      </c>
      <c r="AM87" t="s">
        <v>133</v>
      </c>
      <c r="AN87">
        <v>112000</v>
      </c>
      <c r="AO87">
        <v>646800</v>
      </c>
    </row>
    <row r="88" spans="2:41" ht="22.5" customHeight="1" thickBot="1">
      <c r="B88" s="415">
        <v>631111105</v>
      </c>
      <c r="C88" s="415" t="s">
        <v>133</v>
      </c>
      <c r="D88" s="415">
        <v>98100</v>
      </c>
      <c r="E88" s="415">
        <v>98100</v>
      </c>
      <c r="F88" s="458"/>
      <c r="G88" s="458"/>
      <c r="H88" s="415">
        <v>633211103</v>
      </c>
      <c r="I88" s="415" t="s">
        <v>137</v>
      </c>
      <c r="J88" s="415">
        <v>400000</v>
      </c>
      <c r="K88" s="415">
        <v>800000</v>
      </c>
      <c r="N88" s="415">
        <v>631111105</v>
      </c>
      <c r="O88" s="415" t="s">
        <v>133</v>
      </c>
      <c r="P88" s="415">
        <v>79100</v>
      </c>
      <c r="Q88" s="415">
        <v>273700</v>
      </c>
      <c r="T88" s="610" t="s">
        <v>114</v>
      </c>
      <c r="U88" s="611"/>
      <c r="V88" s="461">
        <v>7894708</v>
      </c>
      <c r="W88" s="461">
        <v>37906189</v>
      </c>
      <c r="X88" s="468"/>
      <c r="Z88">
        <v>682113</v>
      </c>
      <c r="AA88" t="s">
        <v>139</v>
      </c>
      <c r="AB88">
        <v>248600</v>
      </c>
      <c r="AC88">
        <v>1762000</v>
      </c>
      <c r="AD88"/>
      <c r="AF88">
        <v>631111105</v>
      </c>
      <c r="AG88" t="s">
        <v>133</v>
      </c>
      <c r="AH88">
        <v>120600</v>
      </c>
      <c r="AI88">
        <v>534800</v>
      </c>
      <c r="AJ88"/>
      <c r="AL88" s="604" t="s">
        <v>114</v>
      </c>
      <c r="AM88" s="605"/>
      <c r="AN88" s="460">
        <v>11541799</v>
      </c>
      <c r="AO88" s="460">
        <v>70974507</v>
      </c>
    </row>
    <row r="89" spans="2:41" ht="22.5" customHeight="1" thickBot="1">
      <c r="B89" s="415">
        <v>633211103</v>
      </c>
      <c r="C89" s="415" t="s">
        <v>137</v>
      </c>
      <c r="D89" s="415">
        <v>400000</v>
      </c>
      <c r="E89" s="415">
        <v>400000</v>
      </c>
      <c r="F89" s="458"/>
      <c r="G89" s="458"/>
      <c r="H89" s="459" t="s">
        <v>114</v>
      </c>
      <c r="J89" s="460">
        <v>8068927</v>
      </c>
      <c r="K89" s="460">
        <v>16656854</v>
      </c>
      <c r="N89" s="415">
        <v>637111107</v>
      </c>
      <c r="O89" s="415" t="s">
        <v>265</v>
      </c>
      <c r="P89" s="415">
        <v>1027000</v>
      </c>
      <c r="Q89" s="415">
        <v>3713000</v>
      </c>
      <c r="T89" s="608" t="s">
        <v>115</v>
      </c>
      <c r="U89" s="609"/>
      <c r="V89" s="461">
        <v>-2939708</v>
      </c>
      <c r="W89" s="461">
        <v>-13329989</v>
      </c>
      <c r="X89" s="468"/>
      <c r="Z89">
        <v>645111101</v>
      </c>
      <c r="AA89" t="s">
        <v>132</v>
      </c>
      <c r="AB89">
        <v>480000</v>
      </c>
      <c r="AC89">
        <v>2593300</v>
      </c>
      <c r="AD89"/>
      <c r="AF89">
        <v>633311103</v>
      </c>
      <c r="AG89" t="s">
        <v>104</v>
      </c>
      <c r="AH89">
        <v>12500</v>
      </c>
      <c r="AI89">
        <v>12500</v>
      </c>
      <c r="AJ89"/>
      <c r="AL89" s="612" t="s">
        <v>115</v>
      </c>
      <c r="AM89" s="613"/>
      <c r="AN89" s="460">
        <v>-1175599</v>
      </c>
      <c r="AO89" s="460">
        <v>-20311907</v>
      </c>
    </row>
    <row r="90" spans="2:41" ht="22.5" customHeight="1" thickBot="1">
      <c r="B90" s="610" t="s">
        <v>114</v>
      </c>
      <c r="C90" s="611"/>
      <c r="D90" s="461">
        <v>8587927</v>
      </c>
      <c r="E90" s="461">
        <v>8587927</v>
      </c>
      <c r="H90" s="459" t="s">
        <v>115</v>
      </c>
      <c r="J90" s="460">
        <v>-1136627</v>
      </c>
      <c r="K90" s="460">
        <v>-7534354</v>
      </c>
      <c r="N90" s="604" t="s">
        <v>114</v>
      </c>
      <c r="O90" s="605"/>
      <c r="P90" s="460">
        <v>10668627</v>
      </c>
      <c r="Q90" s="460">
        <v>30011481</v>
      </c>
      <c r="T90" s="462" t="s">
        <v>262</v>
      </c>
      <c r="U90" s="462" t="s">
        <v>51</v>
      </c>
      <c r="V90" s="463" t="s">
        <v>53</v>
      </c>
      <c r="Z90">
        <v>631111105</v>
      </c>
      <c r="AA90" t="s">
        <v>133</v>
      </c>
      <c r="AB90">
        <v>75500</v>
      </c>
      <c r="AC90">
        <v>414200</v>
      </c>
      <c r="AD90"/>
      <c r="AF90" s="604" t="s">
        <v>114</v>
      </c>
      <c r="AG90" s="605"/>
      <c r="AH90" s="460">
        <v>12175699</v>
      </c>
      <c r="AI90" s="460">
        <v>59432708</v>
      </c>
      <c r="AJ90" s="470"/>
    </row>
    <row r="91" spans="2:41" ht="22.5" customHeight="1" thickBot="1">
      <c r="B91" s="608" t="s">
        <v>115</v>
      </c>
      <c r="C91" s="609"/>
      <c r="D91" s="461">
        <v>-6397727</v>
      </c>
      <c r="E91" s="461">
        <v>-6397727</v>
      </c>
      <c r="N91" s="612" t="s">
        <v>115</v>
      </c>
      <c r="O91" s="613"/>
      <c r="P91" s="460">
        <v>-3549927</v>
      </c>
      <c r="Q91" s="460">
        <v>-10390281</v>
      </c>
      <c r="T91" s="440"/>
      <c r="U91" s="440"/>
      <c r="V91" s="462" t="s">
        <v>54</v>
      </c>
      <c r="Z91" s="604" t="s">
        <v>114</v>
      </c>
      <c r="AA91" s="605"/>
      <c r="AB91" s="460">
        <v>9350821</v>
      </c>
      <c r="AC91" s="460">
        <v>47257010</v>
      </c>
      <c r="AD91" s="470"/>
      <c r="AF91" s="612" t="s">
        <v>115</v>
      </c>
      <c r="AG91" s="613"/>
      <c r="AH91" s="460">
        <v>-4642199</v>
      </c>
      <c r="AI91" s="460">
        <v>-19136308</v>
      </c>
      <c r="AJ91" s="470"/>
    </row>
    <row r="92" spans="2:41" ht="22.5" customHeight="1" thickBot="1">
      <c r="N92" s="464"/>
      <c r="O92" s="464"/>
      <c r="P92" s="465"/>
      <c r="T92" s="462" t="s">
        <v>50</v>
      </c>
      <c r="U92" s="462" t="s">
        <v>52</v>
      </c>
      <c r="V92" s="440"/>
      <c r="Z92" s="612" t="s">
        <v>115</v>
      </c>
      <c r="AA92" s="613"/>
      <c r="AB92" s="460">
        <v>-1164121</v>
      </c>
      <c r="AC92" s="460">
        <v>-14494110</v>
      </c>
      <c r="AD92" s="470"/>
    </row>
    <row r="93" spans="2:41" ht="22.5" customHeight="1">
      <c r="N93" s="443"/>
      <c r="O93" s="443"/>
      <c r="P93" s="464"/>
      <c r="T93" s="466"/>
      <c r="U93" s="466"/>
      <c r="V93" s="462" t="s">
        <v>55</v>
      </c>
    </row>
    <row r="94" spans="2:41" ht="22.5" customHeight="1">
      <c r="N94" s="464"/>
      <c r="O94" s="464"/>
      <c r="P94" s="443"/>
    </row>
    <row r="95" spans="2:41">
      <c r="N95" s="447"/>
      <c r="O95" s="447"/>
      <c r="P95" s="464"/>
    </row>
  </sheetData>
  <mergeCells count="60">
    <mergeCell ref="AL64:AL67"/>
    <mergeCell ref="AL77:AM77"/>
    <mergeCell ref="AL88:AM88"/>
    <mergeCell ref="AL89:AM89"/>
    <mergeCell ref="AL2:AP2"/>
    <mergeCell ref="AL3:AP3"/>
    <mergeCell ref="AL4:AP7"/>
    <mergeCell ref="AL8:AP8"/>
    <mergeCell ref="AL9:AP9"/>
    <mergeCell ref="AF2:AJ2"/>
    <mergeCell ref="AF3:AJ3"/>
    <mergeCell ref="AF4:AJ7"/>
    <mergeCell ref="AF8:AJ8"/>
    <mergeCell ref="AF9:AJ9"/>
    <mergeCell ref="AF78:AG78"/>
    <mergeCell ref="AF90:AG90"/>
    <mergeCell ref="AF91:AG91"/>
    <mergeCell ref="Z64:Z67"/>
    <mergeCell ref="Z78:AA78"/>
    <mergeCell ref="Z91:AA91"/>
    <mergeCell ref="AF64:AF67"/>
    <mergeCell ref="Z92:AA92"/>
    <mergeCell ref="T2:X2"/>
    <mergeCell ref="T3:X3"/>
    <mergeCell ref="T4:X7"/>
    <mergeCell ref="T8:X8"/>
    <mergeCell ref="T9:X9"/>
    <mergeCell ref="T65:T68"/>
    <mergeCell ref="T77:U77"/>
    <mergeCell ref="T88:U88"/>
    <mergeCell ref="T89:U89"/>
    <mergeCell ref="Z2:AD2"/>
    <mergeCell ref="Z3:AD3"/>
    <mergeCell ref="Z4:AD7"/>
    <mergeCell ref="Z8:AD8"/>
    <mergeCell ref="Z9:AD9"/>
    <mergeCell ref="B91:C91"/>
    <mergeCell ref="B65:B68"/>
    <mergeCell ref="B77:C77"/>
    <mergeCell ref="B90:C90"/>
    <mergeCell ref="N90:O90"/>
    <mergeCell ref="N91:O91"/>
    <mergeCell ref="B8:F8"/>
    <mergeCell ref="B9:F9"/>
    <mergeCell ref="N65:N68"/>
    <mergeCell ref="N77:O77"/>
    <mergeCell ref="H64:H67"/>
    <mergeCell ref="H8:L8"/>
    <mergeCell ref="H9:L9"/>
    <mergeCell ref="N2:R2"/>
    <mergeCell ref="N3:R3"/>
    <mergeCell ref="N4:R7"/>
    <mergeCell ref="N8:R8"/>
    <mergeCell ref="N9:R9"/>
    <mergeCell ref="B2:F2"/>
    <mergeCell ref="B3:F3"/>
    <mergeCell ref="B4:F7"/>
    <mergeCell ref="H2:L2"/>
    <mergeCell ref="H3:L3"/>
    <mergeCell ref="H4:L7"/>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B1:AP120"/>
  <sheetViews>
    <sheetView zoomScale="20" zoomScaleNormal="20" workbookViewId="0">
      <selection activeCell="AM106" sqref="AM106"/>
    </sheetView>
  </sheetViews>
  <sheetFormatPr defaultRowHeight="14.4"/>
  <cols>
    <col min="3" max="3" width="58.88671875" customWidth="1"/>
    <col min="4" max="4" width="11.109375" customWidth="1"/>
    <col min="5" max="5" width="12.33203125" customWidth="1"/>
    <col min="6" max="6" width="11.33203125" customWidth="1"/>
    <col min="7" max="7" width="9" customWidth="1"/>
    <col min="8" max="8" width="12.109375" customWidth="1"/>
    <col min="9" max="9" width="65.33203125" customWidth="1"/>
    <col min="10" max="10" width="13.6640625" customWidth="1"/>
    <col min="11" max="11" width="14.5546875" customWidth="1"/>
    <col min="12" max="12" width="14.33203125" customWidth="1"/>
    <col min="13" max="13" width="10" bestFit="1" customWidth="1"/>
    <col min="14" max="14" width="12.88671875" customWidth="1"/>
    <col min="15" max="15" width="67.33203125" customWidth="1"/>
    <col min="16" max="16" width="12.88671875" style="37" customWidth="1"/>
    <col min="17" max="17" width="13.5546875" style="37" customWidth="1"/>
    <col min="18" max="18" width="10.33203125" bestFit="1" customWidth="1"/>
    <col min="19" max="19" width="11.88671875" bestFit="1" customWidth="1"/>
    <col min="20" max="20" width="11.5546875" bestFit="1" customWidth="1"/>
    <col min="21" max="21" width="66.5546875" customWidth="1"/>
    <col min="26" max="26" width="13.109375" customWidth="1"/>
    <col min="27" max="27" width="68" customWidth="1"/>
    <col min="28" max="28" width="14.33203125" customWidth="1"/>
    <col min="29" max="29" width="13.6640625" customWidth="1"/>
    <col min="30" max="30" width="13.44140625" customWidth="1"/>
    <col min="31" max="31" width="11.5546875" bestFit="1" customWidth="1"/>
    <col min="32" max="32" width="12.88671875" customWidth="1"/>
    <col min="33" max="33" width="66.5546875" customWidth="1"/>
    <col min="34" max="34" width="14.6640625" customWidth="1"/>
    <col min="35" max="35" width="13.44140625" customWidth="1"/>
    <col min="36" max="36" width="16" customWidth="1"/>
    <col min="38" max="38" width="12.33203125" customWidth="1"/>
    <col min="39" max="39" width="80" customWidth="1"/>
    <col min="40" max="41" width="14.5546875" customWidth="1"/>
    <col min="42" max="43" width="14.33203125" customWidth="1"/>
    <col min="44" max="44" width="12.109375" customWidth="1"/>
  </cols>
  <sheetData>
    <row r="1" spans="2:42">
      <c r="P1"/>
      <c r="R1" s="37"/>
    </row>
    <row r="2" spans="2:42" ht="23.25" customHeight="1">
      <c r="B2" s="616" t="s">
        <v>0</v>
      </c>
      <c r="C2" s="616"/>
      <c r="D2" s="616"/>
      <c r="E2" s="616"/>
      <c r="F2" s="616"/>
      <c r="G2" s="331"/>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row>
    <row r="3" spans="2:42" ht="19.5" customHeight="1">
      <c r="B3" s="617" t="s">
        <v>74</v>
      </c>
      <c r="C3" s="617"/>
      <c r="D3" s="617"/>
      <c r="E3" s="617"/>
      <c r="F3" s="617"/>
      <c r="G3" s="332"/>
      <c r="H3" s="575" t="s">
        <v>74</v>
      </c>
      <c r="I3" s="575"/>
      <c r="J3" s="575"/>
      <c r="K3" s="575"/>
      <c r="L3" s="575"/>
      <c r="N3" s="575" t="s">
        <v>74</v>
      </c>
      <c r="O3" s="575"/>
      <c r="P3" s="575"/>
      <c r="Q3" s="575"/>
      <c r="R3" s="575"/>
      <c r="T3" s="575" t="s">
        <v>74</v>
      </c>
      <c r="U3" s="575"/>
      <c r="V3" s="575"/>
      <c r="W3" s="575"/>
      <c r="X3" s="575"/>
      <c r="Z3" s="575" t="s">
        <v>74</v>
      </c>
      <c r="AA3" s="575"/>
      <c r="AB3" s="575"/>
      <c r="AC3" s="575"/>
      <c r="AD3" s="575"/>
      <c r="AF3" s="575" t="s">
        <v>74</v>
      </c>
      <c r="AG3" s="575"/>
      <c r="AH3" s="575"/>
      <c r="AI3" s="575"/>
      <c r="AJ3" s="575"/>
      <c r="AL3" s="575" t="s">
        <v>74</v>
      </c>
      <c r="AM3" s="575"/>
      <c r="AN3" s="575"/>
      <c r="AO3" s="575"/>
      <c r="AP3" s="575"/>
    </row>
    <row r="4" spans="2:42" ht="15" customHeight="1">
      <c r="B4" s="618" t="s">
        <v>2</v>
      </c>
      <c r="C4" s="618"/>
      <c r="D4" s="618"/>
      <c r="E4" s="618"/>
      <c r="F4" s="618"/>
      <c r="G4" s="333"/>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row>
    <row r="5" spans="2:42">
      <c r="B5" s="618"/>
      <c r="C5" s="618"/>
      <c r="D5" s="618"/>
      <c r="E5" s="618"/>
      <c r="F5" s="618"/>
      <c r="G5" s="333"/>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row>
    <row r="6" spans="2:42" ht="15" thickBot="1">
      <c r="B6" s="619"/>
      <c r="C6" s="619"/>
      <c r="D6" s="619"/>
      <c r="E6" s="619"/>
      <c r="F6" s="619"/>
      <c r="G6" s="333"/>
      <c r="H6" s="577"/>
      <c r="I6" s="577"/>
      <c r="J6" s="577"/>
      <c r="K6" s="577"/>
      <c r="L6" s="577"/>
      <c r="N6" s="577"/>
      <c r="O6" s="577"/>
      <c r="P6" s="577"/>
      <c r="Q6" s="577"/>
      <c r="R6" s="577"/>
      <c r="T6" s="577"/>
      <c r="U6" s="577"/>
      <c r="V6" s="577"/>
      <c r="W6" s="577"/>
      <c r="X6" s="577"/>
      <c r="Z6" s="577"/>
      <c r="AA6" s="577"/>
      <c r="AB6" s="577"/>
      <c r="AC6" s="577"/>
      <c r="AD6" s="577"/>
      <c r="AF6" s="577"/>
      <c r="AG6" s="577"/>
      <c r="AH6" s="577"/>
      <c r="AI6" s="577"/>
      <c r="AJ6" s="577"/>
      <c r="AL6" s="577"/>
      <c r="AM6" s="577"/>
      <c r="AN6" s="577"/>
      <c r="AO6" s="577"/>
      <c r="AP6" s="577"/>
    </row>
    <row r="7" spans="2:42">
      <c r="B7" s="618"/>
      <c r="C7" s="618"/>
      <c r="D7" s="618"/>
      <c r="E7" s="618"/>
      <c r="F7" s="618"/>
      <c r="G7" s="333"/>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row>
    <row r="8" spans="2:42" ht="15" customHeight="1">
      <c r="B8" s="618" t="s">
        <v>273</v>
      </c>
      <c r="C8" s="618"/>
      <c r="D8" s="618"/>
      <c r="E8" s="618"/>
      <c r="F8" s="618"/>
      <c r="G8" s="333"/>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row>
    <row r="9" spans="2:42" ht="15" thickBot="1">
      <c r="B9" s="578"/>
      <c r="C9" s="578"/>
      <c r="D9" s="578"/>
      <c r="E9" s="578"/>
      <c r="F9" s="578"/>
      <c r="G9" s="364"/>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row>
    <row r="10" spans="2:42" ht="33.75" customHeight="1" thickBot="1">
      <c r="B10" s="163" t="s">
        <v>96</v>
      </c>
      <c r="C10" s="163" t="s">
        <v>4</v>
      </c>
      <c r="D10" s="471" t="s">
        <v>5</v>
      </c>
      <c r="E10" s="471" t="s">
        <v>6</v>
      </c>
      <c r="F10" s="471" t="s">
        <v>7</v>
      </c>
      <c r="G10" s="363"/>
      <c r="H10" s="2" t="s">
        <v>96</v>
      </c>
      <c r="I10" s="2" t="s">
        <v>4</v>
      </c>
      <c r="J10" s="2" t="s">
        <v>5</v>
      </c>
      <c r="K10" s="2" t="s">
        <v>6</v>
      </c>
      <c r="L10" s="2" t="s">
        <v>7</v>
      </c>
      <c r="N10" s="2" t="s">
        <v>96</v>
      </c>
      <c r="O10" s="2" t="s">
        <v>4</v>
      </c>
      <c r="P10" s="2" t="s">
        <v>5</v>
      </c>
      <c r="Q10" s="2" t="s">
        <v>6</v>
      </c>
      <c r="R10" s="2" t="s">
        <v>7</v>
      </c>
      <c r="T10" s="2" t="s">
        <v>96</v>
      </c>
      <c r="U10" s="2" t="s">
        <v>4</v>
      </c>
      <c r="V10" s="2" t="s">
        <v>5</v>
      </c>
      <c r="W10" s="2" t="s">
        <v>6</v>
      </c>
      <c r="X10" s="2" t="s">
        <v>7</v>
      </c>
      <c r="Z10" s="2" t="s">
        <v>96</v>
      </c>
      <c r="AA10" s="2" t="s">
        <v>4</v>
      </c>
      <c r="AB10" s="2" t="s">
        <v>5</v>
      </c>
      <c r="AC10" s="2" t="s">
        <v>6</v>
      </c>
      <c r="AD10" s="2" t="s">
        <v>7</v>
      </c>
      <c r="AF10" s="2" t="s">
        <v>96</v>
      </c>
      <c r="AG10" s="2" t="s">
        <v>4</v>
      </c>
      <c r="AH10" s="2" t="s">
        <v>5</v>
      </c>
      <c r="AI10" s="2" t="s">
        <v>6</v>
      </c>
      <c r="AJ10" s="2" t="s">
        <v>7</v>
      </c>
      <c r="AL10" s="2" t="s">
        <v>96</v>
      </c>
      <c r="AM10" s="2" t="s">
        <v>4</v>
      </c>
      <c r="AN10" s="2" t="s">
        <v>5</v>
      </c>
      <c r="AO10" s="2" t="s">
        <v>6</v>
      </c>
      <c r="AP10" s="2" t="s">
        <v>7</v>
      </c>
    </row>
    <row r="11" spans="2:42" s="24" customFormat="1" ht="16.5" customHeight="1" thickBot="1">
      <c r="B11" s="388"/>
      <c r="C11" s="389" t="s">
        <v>8</v>
      </c>
      <c r="D11" s="390"/>
      <c r="E11" s="391"/>
      <c r="F11" s="391"/>
      <c r="G11" s="392"/>
      <c r="H11" s="393"/>
      <c r="I11" s="394" t="s">
        <v>8</v>
      </c>
      <c r="J11" s="395"/>
      <c r="K11" s="396"/>
      <c r="L11" s="396"/>
      <c r="N11" s="393"/>
      <c r="O11" s="394" t="s">
        <v>8</v>
      </c>
      <c r="P11" s="395"/>
      <c r="Q11" s="396"/>
      <c r="R11" s="396"/>
      <c r="T11" s="393"/>
      <c r="U11" s="394" t="s">
        <v>8</v>
      </c>
      <c r="V11" s="395"/>
      <c r="W11" s="396"/>
      <c r="X11" s="396"/>
      <c r="Z11" s="393"/>
      <c r="AA11" s="394" t="s">
        <v>8</v>
      </c>
      <c r="AB11" s="395"/>
      <c r="AC11" s="396"/>
      <c r="AD11" s="396"/>
      <c r="AF11" s="393"/>
      <c r="AG11" s="394" t="s">
        <v>8</v>
      </c>
      <c r="AH11" s="395"/>
      <c r="AI11" s="396"/>
      <c r="AJ11" s="396"/>
      <c r="AL11" s="393"/>
      <c r="AM11" s="394" t="s">
        <v>8</v>
      </c>
      <c r="AN11" s="395"/>
      <c r="AO11" s="409"/>
      <c r="AP11" s="409"/>
    </row>
    <row r="12" spans="2:42" s="24" customFormat="1" ht="16.5" customHeight="1" thickBot="1">
      <c r="B12" s="388"/>
      <c r="C12" s="389" t="s">
        <v>9</v>
      </c>
      <c r="D12" s="390"/>
      <c r="E12" s="391"/>
      <c r="F12" s="391"/>
      <c r="G12" s="392"/>
      <c r="H12" s="393"/>
      <c r="I12" s="394" t="s">
        <v>9</v>
      </c>
      <c r="J12" s="395"/>
      <c r="K12" s="396"/>
      <c r="L12" s="396"/>
      <c r="N12" s="393"/>
      <c r="O12" s="394" t="s">
        <v>9</v>
      </c>
      <c r="P12" s="395"/>
      <c r="Q12" s="396"/>
      <c r="R12" s="396"/>
      <c r="T12" s="393"/>
      <c r="U12" s="394" t="s">
        <v>9</v>
      </c>
      <c r="V12" s="395"/>
      <c r="W12" s="396"/>
      <c r="X12" s="396"/>
      <c r="Z12" s="393"/>
      <c r="AA12" s="394" t="s">
        <v>9</v>
      </c>
      <c r="AB12" s="395"/>
      <c r="AC12" s="396"/>
      <c r="AD12" s="396"/>
      <c r="AF12" s="397"/>
      <c r="AG12" s="398" t="s">
        <v>9</v>
      </c>
      <c r="AH12" s="399"/>
      <c r="AI12" s="400"/>
      <c r="AJ12" s="400"/>
      <c r="AL12" s="393"/>
      <c r="AM12" s="394" t="s">
        <v>9</v>
      </c>
      <c r="AN12" s="395"/>
      <c r="AO12" s="409"/>
      <c r="AP12" s="409"/>
    </row>
    <row r="13" spans="2:42" s="24" customFormat="1" ht="16.5" customHeight="1" thickBot="1">
      <c r="B13" s="388"/>
      <c r="C13" s="389" t="s">
        <v>10</v>
      </c>
      <c r="D13" s="390"/>
      <c r="E13" s="391"/>
      <c r="F13" s="391"/>
      <c r="G13" s="392"/>
      <c r="H13" s="393"/>
      <c r="I13" s="394" t="s">
        <v>10</v>
      </c>
      <c r="J13" s="395"/>
      <c r="K13" s="396"/>
      <c r="L13" s="396"/>
      <c r="N13" s="393"/>
      <c r="O13" s="394" t="s">
        <v>10</v>
      </c>
      <c r="P13" s="395"/>
      <c r="Q13" s="396"/>
      <c r="R13" s="396"/>
      <c r="T13" s="393"/>
      <c r="U13" s="394" t="s">
        <v>10</v>
      </c>
      <c r="V13" s="395"/>
      <c r="W13" s="396"/>
      <c r="X13" s="396"/>
      <c r="Z13" s="393"/>
      <c r="AA13" s="394" t="s">
        <v>10</v>
      </c>
      <c r="AB13" s="395"/>
      <c r="AC13" s="396"/>
      <c r="AD13" s="396"/>
      <c r="AF13" s="393"/>
      <c r="AG13" s="394" t="s">
        <v>10</v>
      </c>
      <c r="AH13" s="395"/>
      <c r="AI13" s="396"/>
      <c r="AJ13" s="396"/>
      <c r="AL13" s="393"/>
      <c r="AM13" s="394" t="s">
        <v>10</v>
      </c>
      <c r="AN13" s="395"/>
      <c r="AO13" s="409"/>
      <c r="AP13" s="409"/>
    </row>
    <row r="14" spans="2:42" s="24" customFormat="1" ht="16.5" customHeight="1" thickBot="1">
      <c r="B14" s="390">
        <v>111111102</v>
      </c>
      <c r="C14" s="390" t="s">
        <v>11</v>
      </c>
      <c r="D14" s="391">
        <v>0</v>
      </c>
      <c r="E14" s="401">
        <v>2177100</v>
      </c>
      <c r="F14" s="391">
        <v>544</v>
      </c>
      <c r="G14" s="392"/>
      <c r="H14" s="395">
        <v>111111102</v>
      </c>
      <c r="I14" s="395" t="s">
        <v>11</v>
      </c>
      <c r="J14" s="396">
        <v>0</v>
      </c>
      <c r="K14" s="402">
        <v>3659800</v>
      </c>
      <c r="L14" s="396">
        <v>915</v>
      </c>
      <c r="N14" s="395">
        <v>111111102</v>
      </c>
      <c r="O14" s="395" t="s">
        <v>11</v>
      </c>
      <c r="P14" s="396">
        <v>0</v>
      </c>
      <c r="Q14" s="402">
        <v>7181100</v>
      </c>
      <c r="R14" s="402">
        <v>1795</v>
      </c>
      <c r="T14" s="395">
        <v>111111102</v>
      </c>
      <c r="U14" s="395" t="s">
        <v>11</v>
      </c>
      <c r="V14" s="396">
        <v>0</v>
      </c>
      <c r="W14" s="402">
        <v>6050300</v>
      </c>
      <c r="X14" s="402">
        <v>1513</v>
      </c>
      <c r="Z14" s="395">
        <v>111111102</v>
      </c>
      <c r="AA14" s="395" t="s">
        <v>11</v>
      </c>
      <c r="AB14" s="396">
        <v>0</v>
      </c>
      <c r="AC14" s="402">
        <v>4837600</v>
      </c>
      <c r="AD14" s="402">
        <v>1209</v>
      </c>
      <c r="AF14" s="395">
        <v>111111102</v>
      </c>
      <c r="AG14" s="395" t="s">
        <v>11</v>
      </c>
      <c r="AH14" s="396">
        <v>0</v>
      </c>
      <c r="AI14" s="402">
        <v>8227000</v>
      </c>
      <c r="AJ14" s="402">
        <v>2057</v>
      </c>
      <c r="AL14" s="395">
        <v>111111102</v>
      </c>
      <c r="AM14" s="395" t="s">
        <v>11</v>
      </c>
      <c r="AN14" s="396">
        <v>0</v>
      </c>
      <c r="AO14" s="409">
        <v>4491500</v>
      </c>
      <c r="AP14" s="409">
        <v>1123</v>
      </c>
    </row>
    <row r="15" spans="2:42" s="24" customFormat="1" ht="16.5" customHeight="1" thickBot="1">
      <c r="B15" s="390">
        <v>113211101</v>
      </c>
      <c r="C15" s="390" t="s">
        <v>13</v>
      </c>
      <c r="D15" s="391">
        <v>0</v>
      </c>
      <c r="E15" s="401">
        <v>534600</v>
      </c>
      <c r="F15" s="391">
        <v>134</v>
      </c>
      <c r="G15" s="392"/>
      <c r="H15" s="393"/>
      <c r="I15" s="394" t="s">
        <v>14</v>
      </c>
      <c r="J15" s="395"/>
      <c r="K15" s="403">
        <v>3659800</v>
      </c>
      <c r="L15" s="396">
        <v>914.95</v>
      </c>
      <c r="N15" s="395">
        <v>113211101</v>
      </c>
      <c r="O15" s="395" t="s">
        <v>13</v>
      </c>
      <c r="P15" s="396">
        <v>0</v>
      </c>
      <c r="Q15" s="402">
        <v>1056600</v>
      </c>
      <c r="R15" s="396">
        <v>264</v>
      </c>
      <c r="T15" s="395">
        <v>113211101</v>
      </c>
      <c r="U15" s="395" t="s">
        <v>13</v>
      </c>
      <c r="V15" s="396">
        <v>0</v>
      </c>
      <c r="W15" s="402">
        <v>3019100</v>
      </c>
      <c r="X15" s="396">
        <v>755</v>
      </c>
      <c r="Z15" s="395">
        <v>113211101</v>
      </c>
      <c r="AA15" s="395" t="s">
        <v>13</v>
      </c>
      <c r="AB15" s="396">
        <v>0</v>
      </c>
      <c r="AC15" s="402">
        <v>7950600</v>
      </c>
      <c r="AD15" s="402">
        <v>1988</v>
      </c>
      <c r="AF15" s="395">
        <v>113211101</v>
      </c>
      <c r="AG15" s="395" t="s">
        <v>13</v>
      </c>
      <c r="AH15" s="396">
        <v>0</v>
      </c>
      <c r="AI15" s="402">
        <v>6326400</v>
      </c>
      <c r="AJ15" s="402">
        <v>1582</v>
      </c>
      <c r="AL15" s="395">
        <v>113211101</v>
      </c>
      <c r="AM15" s="395" t="s">
        <v>13</v>
      </c>
      <c r="AN15" s="396">
        <v>0</v>
      </c>
      <c r="AO15" s="409">
        <v>4178900</v>
      </c>
      <c r="AP15" s="409">
        <v>1045</v>
      </c>
    </row>
    <row r="16" spans="2:42" s="24" customFormat="1" ht="16.5" customHeight="1" thickBot="1">
      <c r="B16" s="388"/>
      <c r="C16" s="389" t="s">
        <v>14</v>
      </c>
      <c r="D16" s="390"/>
      <c r="E16" s="404">
        <v>2711700</v>
      </c>
      <c r="F16" s="391">
        <v>677.93</v>
      </c>
      <c r="G16" s="392"/>
      <c r="H16" s="393"/>
      <c r="I16" s="394" t="s">
        <v>15</v>
      </c>
      <c r="J16" s="395"/>
      <c r="K16" s="396"/>
      <c r="L16" s="396"/>
      <c r="N16" s="393"/>
      <c r="O16" s="394" t="s">
        <v>14</v>
      </c>
      <c r="P16" s="395"/>
      <c r="Q16" s="403">
        <v>8237700</v>
      </c>
      <c r="R16" s="403">
        <v>2059.4299999999998</v>
      </c>
      <c r="T16" s="393"/>
      <c r="U16" s="394" t="s">
        <v>14</v>
      </c>
      <c r="V16" s="395"/>
      <c r="W16" s="403">
        <v>9069400</v>
      </c>
      <c r="X16" s="403">
        <v>2267.35</v>
      </c>
      <c r="Z16" s="393"/>
      <c r="AA16" s="394" t="s">
        <v>14</v>
      </c>
      <c r="AB16" s="395"/>
      <c r="AC16" s="403">
        <v>12788200</v>
      </c>
      <c r="AD16" s="403">
        <v>3197.05</v>
      </c>
      <c r="AF16" s="393"/>
      <c r="AG16" s="394" t="s">
        <v>14</v>
      </c>
      <c r="AH16" s="395"/>
      <c r="AI16" s="403">
        <v>14553400</v>
      </c>
      <c r="AJ16" s="403">
        <v>3638.35</v>
      </c>
      <c r="AL16" s="393"/>
      <c r="AM16" s="394" t="s">
        <v>14</v>
      </c>
      <c r="AN16" s="395"/>
      <c r="AO16" s="409">
        <v>8670400</v>
      </c>
      <c r="AP16" s="409">
        <v>2167.6</v>
      </c>
    </row>
    <row r="17" spans="2:42" s="24" customFormat="1" ht="16.5" customHeight="1" thickBot="1">
      <c r="B17" s="388"/>
      <c r="C17" s="389" t="s">
        <v>15</v>
      </c>
      <c r="D17" s="390"/>
      <c r="E17" s="391"/>
      <c r="F17" s="391"/>
      <c r="G17" s="392"/>
      <c r="H17" s="395">
        <v>133111105</v>
      </c>
      <c r="I17" s="395" t="s">
        <v>56</v>
      </c>
      <c r="J17" s="396">
        <v>0</v>
      </c>
      <c r="K17" s="402">
        <v>-70311400</v>
      </c>
      <c r="L17" s="402">
        <v>-17578</v>
      </c>
      <c r="N17" s="393"/>
      <c r="O17" s="394" t="s">
        <v>15</v>
      </c>
      <c r="P17" s="395"/>
      <c r="Q17" s="396"/>
      <c r="R17" s="396"/>
      <c r="T17" s="393"/>
      <c r="U17" s="394" t="s">
        <v>15</v>
      </c>
      <c r="V17" s="395"/>
      <c r="W17" s="396"/>
      <c r="X17" s="396"/>
      <c r="Z17" s="393"/>
      <c r="AA17" s="394" t="s">
        <v>15</v>
      </c>
      <c r="AB17" s="395"/>
      <c r="AC17" s="396"/>
      <c r="AD17" s="396"/>
      <c r="AF17" s="393"/>
      <c r="AG17" s="394" t="s">
        <v>15</v>
      </c>
      <c r="AH17" s="395"/>
      <c r="AI17" s="396"/>
      <c r="AJ17" s="396"/>
      <c r="AL17" s="393"/>
      <c r="AM17" s="394" t="s">
        <v>15</v>
      </c>
      <c r="AN17" s="395"/>
      <c r="AO17" s="409"/>
      <c r="AP17" s="409"/>
    </row>
    <row r="18" spans="2:42" s="24" customFormat="1" ht="16.5" customHeight="1" thickBot="1">
      <c r="B18" s="390">
        <v>133111105</v>
      </c>
      <c r="C18" s="390" t="s">
        <v>56</v>
      </c>
      <c r="D18" s="391">
        <v>0</v>
      </c>
      <c r="E18" s="401">
        <v>-70311400</v>
      </c>
      <c r="F18" s="401">
        <v>-17578</v>
      </c>
      <c r="G18" s="405"/>
      <c r="H18" s="395">
        <v>243511101</v>
      </c>
      <c r="I18" s="395" t="s">
        <v>75</v>
      </c>
      <c r="J18" s="396">
        <v>0</v>
      </c>
      <c r="K18" s="402">
        <v>5296600</v>
      </c>
      <c r="L18" s="402">
        <v>1324</v>
      </c>
      <c r="N18" s="395">
        <v>133111105</v>
      </c>
      <c r="O18" s="395" t="s">
        <v>56</v>
      </c>
      <c r="P18" s="396">
        <v>0</v>
      </c>
      <c r="Q18" s="402">
        <v>-74813500</v>
      </c>
      <c r="R18" s="402">
        <v>-18703</v>
      </c>
      <c r="T18" s="395">
        <v>133111105</v>
      </c>
      <c r="U18" s="395" t="s">
        <v>56</v>
      </c>
      <c r="V18" s="396">
        <v>0</v>
      </c>
      <c r="W18" s="402">
        <v>-79253100</v>
      </c>
      <c r="X18" s="402">
        <v>-19813</v>
      </c>
      <c r="Z18" s="395">
        <v>133111105</v>
      </c>
      <c r="AA18" s="395" t="s">
        <v>56</v>
      </c>
      <c r="AB18" s="396">
        <v>0</v>
      </c>
      <c r="AC18" s="402">
        <v>-83751400</v>
      </c>
      <c r="AD18" s="402">
        <v>-20938</v>
      </c>
      <c r="AF18" s="395">
        <v>133111105</v>
      </c>
      <c r="AG18" s="395" t="s">
        <v>56</v>
      </c>
      <c r="AH18" s="396">
        <v>0</v>
      </c>
      <c r="AI18" s="402">
        <v>-88310700</v>
      </c>
      <c r="AJ18" s="402">
        <v>-22078</v>
      </c>
      <c r="AL18" s="395">
        <v>133111105</v>
      </c>
      <c r="AM18" s="395" t="s">
        <v>56</v>
      </c>
      <c r="AN18" s="396">
        <v>0</v>
      </c>
      <c r="AO18" s="409">
        <v>-92931400</v>
      </c>
      <c r="AP18" s="409">
        <v>-23233</v>
      </c>
    </row>
    <row r="19" spans="2:42" s="24" customFormat="1" ht="16.5" customHeight="1" thickBot="1">
      <c r="B19" s="390">
        <v>243511101</v>
      </c>
      <c r="C19" s="390" t="s">
        <v>75</v>
      </c>
      <c r="D19" s="391">
        <v>0</v>
      </c>
      <c r="E19" s="401">
        <v>5296600</v>
      </c>
      <c r="F19" s="401">
        <v>1324</v>
      </c>
      <c r="G19" s="405"/>
      <c r="H19" s="393"/>
      <c r="I19" s="394" t="s">
        <v>16</v>
      </c>
      <c r="J19" s="395"/>
      <c r="K19" s="403">
        <v>-65014800</v>
      </c>
      <c r="L19" s="403">
        <v>-16253.7</v>
      </c>
      <c r="N19" s="395">
        <v>243511101</v>
      </c>
      <c r="O19" s="395" t="s">
        <v>75</v>
      </c>
      <c r="P19" s="396">
        <v>0</v>
      </c>
      <c r="Q19" s="402">
        <v>5296600</v>
      </c>
      <c r="R19" s="402">
        <v>1324</v>
      </c>
      <c r="T19" s="395">
        <v>243511101</v>
      </c>
      <c r="U19" s="395" t="s">
        <v>75</v>
      </c>
      <c r="V19" s="396">
        <v>0</v>
      </c>
      <c r="W19" s="402">
        <v>5296600</v>
      </c>
      <c r="X19" s="402">
        <v>1324</v>
      </c>
      <c r="Z19" s="395">
        <v>243511101</v>
      </c>
      <c r="AA19" s="395" t="s">
        <v>75</v>
      </c>
      <c r="AB19" s="396">
        <v>0</v>
      </c>
      <c r="AC19" s="402">
        <v>5296600</v>
      </c>
      <c r="AD19" s="402">
        <v>1324</v>
      </c>
      <c r="AF19" s="395">
        <v>243511101</v>
      </c>
      <c r="AG19" s="395" t="s">
        <v>75</v>
      </c>
      <c r="AH19" s="396">
        <v>0</v>
      </c>
      <c r="AI19" s="402">
        <v>5296600</v>
      </c>
      <c r="AJ19" s="402">
        <v>1324</v>
      </c>
      <c r="AL19" s="395">
        <v>243511101</v>
      </c>
      <c r="AM19" s="395" t="s">
        <v>75</v>
      </c>
      <c r="AN19" s="396">
        <v>0</v>
      </c>
      <c r="AO19" s="409">
        <v>5296600</v>
      </c>
      <c r="AP19" s="409">
        <v>1324</v>
      </c>
    </row>
    <row r="20" spans="2:42" s="24" customFormat="1" ht="16.5" customHeight="1" thickBot="1">
      <c r="B20" s="388"/>
      <c r="C20" s="389" t="s">
        <v>16</v>
      </c>
      <c r="D20" s="390"/>
      <c r="E20" s="404">
        <v>-65014800</v>
      </c>
      <c r="F20" s="404">
        <v>-16253.7</v>
      </c>
      <c r="G20" s="406"/>
      <c r="H20" s="393"/>
      <c r="I20" s="394" t="s">
        <v>17</v>
      </c>
      <c r="J20" s="395"/>
      <c r="K20" s="396"/>
      <c r="L20" s="396"/>
      <c r="N20" s="393"/>
      <c r="O20" s="394" t="s">
        <v>16</v>
      </c>
      <c r="P20" s="395"/>
      <c r="Q20" s="403">
        <v>-69516900</v>
      </c>
      <c r="R20" s="403">
        <v>-17379.23</v>
      </c>
      <c r="T20" s="393"/>
      <c r="U20" s="394" t="s">
        <v>16</v>
      </c>
      <c r="V20" s="395"/>
      <c r="W20" s="403">
        <v>-73956500</v>
      </c>
      <c r="X20" s="403">
        <v>-18489.13</v>
      </c>
      <c r="Z20" s="393"/>
      <c r="AA20" s="394" t="s">
        <v>16</v>
      </c>
      <c r="AB20" s="395"/>
      <c r="AC20" s="403">
        <v>-78454800</v>
      </c>
      <c r="AD20" s="403">
        <v>-19613.7</v>
      </c>
      <c r="AF20" s="393"/>
      <c r="AG20" s="394" t="s">
        <v>16</v>
      </c>
      <c r="AH20" s="395"/>
      <c r="AI20" s="403">
        <v>-83014100</v>
      </c>
      <c r="AJ20" s="403">
        <v>-20753.53</v>
      </c>
      <c r="AL20" s="393"/>
      <c r="AM20" s="394" t="s">
        <v>16</v>
      </c>
      <c r="AN20" s="395"/>
      <c r="AO20" s="409">
        <v>-87634800</v>
      </c>
      <c r="AP20" s="409">
        <v>-21908.7</v>
      </c>
    </row>
    <row r="21" spans="2:42" s="24" customFormat="1" ht="16.5" customHeight="1" thickBot="1">
      <c r="B21" s="388"/>
      <c r="C21" s="389" t="s">
        <v>17</v>
      </c>
      <c r="D21" s="390"/>
      <c r="E21" s="391"/>
      <c r="F21" s="391"/>
      <c r="G21" s="392"/>
      <c r="H21" s="395">
        <v>123211101</v>
      </c>
      <c r="I21" s="395" t="s">
        <v>18</v>
      </c>
      <c r="J21" s="396">
        <v>0</v>
      </c>
      <c r="K21" s="402">
        <v>204800</v>
      </c>
      <c r="L21" s="396">
        <v>51</v>
      </c>
      <c r="N21" s="393"/>
      <c r="O21" s="394" t="s">
        <v>17</v>
      </c>
      <c r="P21" s="395"/>
      <c r="Q21" s="396"/>
      <c r="R21" s="396"/>
      <c r="T21" s="393"/>
      <c r="U21" s="394" t="s">
        <v>17</v>
      </c>
      <c r="V21" s="395"/>
      <c r="W21" s="396"/>
      <c r="X21" s="396"/>
      <c r="Z21" s="393"/>
      <c r="AA21" s="394" t="s">
        <v>17</v>
      </c>
      <c r="AB21" s="395"/>
      <c r="AC21" s="396"/>
      <c r="AD21" s="396"/>
      <c r="AF21" s="393"/>
      <c r="AG21" s="394" t="s">
        <v>17</v>
      </c>
      <c r="AH21" s="395"/>
      <c r="AI21" s="396"/>
      <c r="AJ21" s="396"/>
      <c r="AL21" s="393"/>
      <c r="AM21" s="394" t="s">
        <v>17</v>
      </c>
      <c r="AN21" s="395"/>
      <c r="AO21" s="409"/>
      <c r="AP21" s="409"/>
    </row>
    <row r="22" spans="2:42" s="24" customFormat="1" ht="16.5" customHeight="1" thickBot="1">
      <c r="B22" s="390">
        <v>123211101</v>
      </c>
      <c r="C22" s="390" t="s">
        <v>18</v>
      </c>
      <c r="D22" s="391">
        <v>0</v>
      </c>
      <c r="E22" s="401">
        <v>204800</v>
      </c>
      <c r="F22" s="391">
        <v>51</v>
      </c>
      <c r="G22" s="392"/>
      <c r="H22" s="395">
        <v>123511101</v>
      </c>
      <c r="I22" s="395" t="s">
        <v>19</v>
      </c>
      <c r="J22" s="396">
        <v>0</v>
      </c>
      <c r="K22" s="402">
        <v>171485546</v>
      </c>
      <c r="L22" s="402">
        <v>42871</v>
      </c>
      <c r="N22" s="395">
        <v>123211101</v>
      </c>
      <c r="O22" s="395" t="s">
        <v>18</v>
      </c>
      <c r="P22" s="396">
        <v>0</v>
      </c>
      <c r="Q22" s="402">
        <v>204800</v>
      </c>
      <c r="R22" s="396">
        <v>51</v>
      </c>
      <c r="T22" s="395">
        <v>123211101</v>
      </c>
      <c r="U22" s="395" t="s">
        <v>18</v>
      </c>
      <c r="V22" s="396">
        <v>0</v>
      </c>
      <c r="W22" s="402">
        <v>181700</v>
      </c>
      <c r="X22" s="396">
        <v>45</v>
      </c>
      <c r="Z22" s="395">
        <v>123211101</v>
      </c>
      <c r="AA22" s="395" t="s">
        <v>18</v>
      </c>
      <c r="AB22" s="396">
        <v>0</v>
      </c>
      <c r="AC22" s="402">
        <v>181700</v>
      </c>
      <c r="AD22" s="396">
        <v>45</v>
      </c>
      <c r="AF22" s="395">
        <v>123211101</v>
      </c>
      <c r="AG22" s="395" t="s">
        <v>18</v>
      </c>
      <c r="AH22" s="396">
        <v>0</v>
      </c>
      <c r="AI22" s="402">
        <v>153700</v>
      </c>
      <c r="AJ22" s="396">
        <v>38</v>
      </c>
      <c r="AL22" s="395">
        <v>123211101</v>
      </c>
      <c r="AM22" s="395" t="s">
        <v>18</v>
      </c>
      <c r="AN22" s="396">
        <v>0</v>
      </c>
      <c r="AO22" s="409">
        <v>153700</v>
      </c>
      <c r="AP22" s="409">
        <v>38</v>
      </c>
    </row>
    <row r="23" spans="2:42" s="24" customFormat="1" ht="16.5" customHeight="1" thickBot="1">
      <c r="B23" s="390">
        <v>123511101</v>
      </c>
      <c r="C23" s="390" t="s">
        <v>19</v>
      </c>
      <c r="D23" s="391">
        <v>0</v>
      </c>
      <c r="E23" s="401">
        <v>164410846</v>
      </c>
      <c r="F23" s="401">
        <v>41103</v>
      </c>
      <c r="G23" s="405"/>
      <c r="H23" s="395">
        <v>221511101</v>
      </c>
      <c r="I23" s="395" t="s">
        <v>64</v>
      </c>
      <c r="J23" s="396">
        <v>0</v>
      </c>
      <c r="K23" s="402">
        <v>1000000</v>
      </c>
      <c r="L23" s="396">
        <v>250</v>
      </c>
      <c r="N23" s="395">
        <v>123511101</v>
      </c>
      <c r="O23" s="395" t="s">
        <v>19</v>
      </c>
      <c r="P23" s="396">
        <v>0</v>
      </c>
      <c r="Q23" s="402">
        <v>175480746</v>
      </c>
      <c r="R23" s="402">
        <v>43870</v>
      </c>
      <c r="T23" s="395">
        <v>123511101</v>
      </c>
      <c r="U23" s="395" t="s">
        <v>19</v>
      </c>
      <c r="V23" s="396">
        <v>0</v>
      </c>
      <c r="W23" s="402">
        <v>181708646</v>
      </c>
      <c r="X23" s="402">
        <v>45427</v>
      </c>
      <c r="Z23" s="395">
        <v>123511101</v>
      </c>
      <c r="AA23" s="395" t="s">
        <v>19</v>
      </c>
      <c r="AB23" s="396">
        <v>0</v>
      </c>
      <c r="AC23" s="402">
        <v>181591446</v>
      </c>
      <c r="AD23" s="402">
        <v>45398</v>
      </c>
      <c r="AF23" s="395">
        <v>123511101</v>
      </c>
      <c r="AG23" s="395" t="s">
        <v>19</v>
      </c>
      <c r="AH23" s="396">
        <v>0</v>
      </c>
      <c r="AI23" s="402">
        <v>183831146</v>
      </c>
      <c r="AJ23" s="402">
        <v>45958</v>
      </c>
      <c r="AL23" s="395">
        <v>123511101</v>
      </c>
      <c r="AM23" s="395" t="s">
        <v>19</v>
      </c>
      <c r="AN23" s="396">
        <v>0</v>
      </c>
      <c r="AO23" s="409">
        <v>191553946</v>
      </c>
      <c r="AP23" s="409">
        <v>47888</v>
      </c>
    </row>
    <row r="24" spans="2:42" s="24" customFormat="1" ht="16.5" customHeight="1" thickBot="1">
      <c r="B24" s="390">
        <v>221511101</v>
      </c>
      <c r="C24" s="390" t="s">
        <v>64</v>
      </c>
      <c r="D24" s="391">
        <v>0</v>
      </c>
      <c r="E24" s="401">
        <v>1000000</v>
      </c>
      <c r="F24" s="391">
        <v>250</v>
      </c>
      <c r="G24" s="392"/>
      <c r="H24" s="395">
        <v>222811104</v>
      </c>
      <c r="I24" s="395" t="s">
        <v>258</v>
      </c>
      <c r="J24" s="396">
        <v>0</v>
      </c>
      <c r="K24" s="402">
        <v>1958000</v>
      </c>
      <c r="L24" s="396">
        <v>490</v>
      </c>
      <c r="N24" s="395">
        <v>221511101</v>
      </c>
      <c r="O24" s="395" t="s">
        <v>64</v>
      </c>
      <c r="P24" s="396">
        <v>0</v>
      </c>
      <c r="Q24" s="402">
        <v>1000000</v>
      </c>
      <c r="R24" s="396">
        <v>250</v>
      </c>
      <c r="T24" s="395">
        <v>221511101</v>
      </c>
      <c r="U24" s="395" t="s">
        <v>64</v>
      </c>
      <c r="V24" s="396">
        <v>0</v>
      </c>
      <c r="W24" s="402">
        <v>1000000</v>
      </c>
      <c r="X24" s="396">
        <v>250</v>
      </c>
      <c r="Z24" s="395">
        <v>222811104</v>
      </c>
      <c r="AA24" s="395" t="s">
        <v>258</v>
      </c>
      <c r="AB24" s="396">
        <v>0</v>
      </c>
      <c r="AC24" s="402">
        <v>3520000</v>
      </c>
      <c r="AD24" s="396">
        <v>880</v>
      </c>
      <c r="AF24" s="395">
        <v>222811104</v>
      </c>
      <c r="AG24" s="395" t="s">
        <v>258</v>
      </c>
      <c r="AH24" s="396">
        <v>0</v>
      </c>
      <c r="AI24" s="402">
        <v>1200000</v>
      </c>
      <c r="AJ24" s="396">
        <v>300</v>
      </c>
      <c r="AL24" s="395">
        <v>221812</v>
      </c>
      <c r="AM24" s="395" t="s">
        <v>259</v>
      </c>
      <c r="AN24" s="396">
        <v>0</v>
      </c>
      <c r="AO24" s="409">
        <v>520000</v>
      </c>
      <c r="AP24" s="409">
        <v>130</v>
      </c>
    </row>
    <row r="25" spans="2:42" s="24" customFormat="1" ht="16.5" customHeight="1" thickBot="1">
      <c r="B25" s="388"/>
      <c r="C25" s="389" t="s">
        <v>20</v>
      </c>
      <c r="D25" s="390"/>
      <c r="E25" s="404">
        <v>165615646</v>
      </c>
      <c r="F25" s="404">
        <v>41403.910000000003</v>
      </c>
      <c r="G25" s="406"/>
      <c r="H25" s="393"/>
      <c r="I25" s="394" t="s">
        <v>20</v>
      </c>
      <c r="J25" s="395"/>
      <c r="K25" s="403">
        <v>174648346</v>
      </c>
      <c r="L25" s="403">
        <v>43662.09</v>
      </c>
      <c r="N25" s="395">
        <v>222811104</v>
      </c>
      <c r="O25" s="395" t="s">
        <v>258</v>
      </c>
      <c r="P25" s="396">
        <v>0</v>
      </c>
      <c r="Q25" s="402">
        <v>296000</v>
      </c>
      <c r="R25" s="396">
        <v>74</v>
      </c>
      <c r="T25" s="395">
        <v>222811104</v>
      </c>
      <c r="U25" s="395" t="s">
        <v>258</v>
      </c>
      <c r="V25" s="396">
        <v>0</v>
      </c>
      <c r="W25" s="402">
        <v>1435000</v>
      </c>
      <c r="X25" s="396">
        <v>359</v>
      </c>
      <c r="Z25" s="393"/>
      <c r="AA25" s="394" t="s">
        <v>20</v>
      </c>
      <c r="AB25" s="395"/>
      <c r="AC25" s="403">
        <v>185293146</v>
      </c>
      <c r="AD25" s="403">
        <v>46323.29</v>
      </c>
      <c r="AF25" s="393"/>
      <c r="AG25" s="394" t="s">
        <v>20</v>
      </c>
      <c r="AH25" s="395"/>
      <c r="AI25" s="403">
        <v>185184846</v>
      </c>
      <c r="AJ25" s="403">
        <v>46296.21</v>
      </c>
      <c r="AL25" s="395">
        <v>222811104</v>
      </c>
      <c r="AM25" s="395" t="s">
        <v>258</v>
      </c>
      <c r="AN25" s="396">
        <v>0</v>
      </c>
      <c r="AO25" s="409">
        <v>2450000</v>
      </c>
      <c r="AP25" s="409">
        <v>613</v>
      </c>
    </row>
    <row r="26" spans="2:42" s="24" customFormat="1" ht="16.5" customHeight="1" thickBot="1">
      <c r="B26" s="388"/>
      <c r="C26" s="389" t="s">
        <v>21</v>
      </c>
      <c r="D26" s="390"/>
      <c r="E26" s="391">
        <v>0</v>
      </c>
      <c r="F26" s="391">
        <v>0</v>
      </c>
      <c r="G26" s="392"/>
      <c r="H26" s="393"/>
      <c r="I26" s="394" t="s">
        <v>21</v>
      </c>
      <c r="J26" s="395"/>
      <c r="K26" s="396">
        <v>0</v>
      </c>
      <c r="L26" s="396">
        <v>0</v>
      </c>
      <c r="N26" s="393"/>
      <c r="O26" s="394" t="s">
        <v>20</v>
      </c>
      <c r="P26" s="395"/>
      <c r="Q26" s="403">
        <v>176981546</v>
      </c>
      <c r="R26" s="403">
        <v>44245.39</v>
      </c>
      <c r="T26" s="393"/>
      <c r="U26" s="394" t="s">
        <v>20</v>
      </c>
      <c r="V26" s="395"/>
      <c r="W26" s="403">
        <v>184325346</v>
      </c>
      <c r="X26" s="403">
        <v>46081.34</v>
      </c>
      <c r="Z26" s="393"/>
      <c r="AA26" s="394" t="s">
        <v>21</v>
      </c>
      <c r="AB26" s="395"/>
      <c r="AC26" s="396">
        <v>0</v>
      </c>
      <c r="AD26" s="396">
        <v>0</v>
      </c>
      <c r="AF26" s="393"/>
      <c r="AG26" s="394" t="s">
        <v>21</v>
      </c>
      <c r="AH26" s="395"/>
      <c r="AI26" s="396">
        <v>0</v>
      </c>
      <c r="AJ26" s="396">
        <v>0</v>
      </c>
      <c r="AL26" s="393"/>
      <c r="AM26" s="394" t="s">
        <v>20</v>
      </c>
      <c r="AN26" s="395"/>
      <c r="AO26" s="409">
        <v>194677646</v>
      </c>
      <c r="AP26" s="409">
        <v>48669.41</v>
      </c>
    </row>
    <row r="27" spans="2:42" s="24" customFormat="1" ht="16.5" customHeight="1" thickBot="1">
      <c r="B27" s="388"/>
      <c r="C27" s="389" t="s">
        <v>22</v>
      </c>
      <c r="D27" s="390"/>
      <c r="E27" s="391"/>
      <c r="F27" s="391"/>
      <c r="G27" s="392"/>
      <c r="H27" s="393"/>
      <c r="I27" s="394" t="s">
        <v>22</v>
      </c>
      <c r="J27" s="395"/>
      <c r="K27" s="396"/>
      <c r="L27" s="396"/>
      <c r="N27" s="393"/>
      <c r="O27" s="394" t="s">
        <v>21</v>
      </c>
      <c r="P27" s="395"/>
      <c r="Q27" s="396">
        <v>0</v>
      </c>
      <c r="R27" s="396">
        <v>0</v>
      </c>
      <c r="T27" s="393"/>
      <c r="U27" s="394" t="s">
        <v>21</v>
      </c>
      <c r="V27" s="395"/>
      <c r="W27" s="396">
        <v>0</v>
      </c>
      <c r="X27" s="396">
        <v>0</v>
      </c>
      <c r="Z27" s="393"/>
      <c r="AA27" s="394" t="s">
        <v>22</v>
      </c>
      <c r="AB27" s="395"/>
      <c r="AC27" s="396"/>
      <c r="AD27" s="396"/>
      <c r="AF27" s="393"/>
      <c r="AG27" s="394" t="s">
        <v>22</v>
      </c>
      <c r="AH27" s="395"/>
      <c r="AI27" s="396"/>
      <c r="AJ27" s="396"/>
      <c r="AL27" s="393"/>
      <c r="AM27" s="394" t="s">
        <v>21</v>
      </c>
      <c r="AN27" s="395"/>
      <c r="AO27" s="409">
        <v>0</v>
      </c>
      <c r="AP27" s="409">
        <v>0</v>
      </c>
    </row>
    <row r="28" spans="2:42" s="24" customFormat="1" ht="16.5" customHeight="1" thickBot="1">
      <c r="B28" s="390">
        <v>273211</v>
      </c>
      <c r="C28" s="390" t="s">
        <v>23</v>
      </c>
      <c r="D28" s="391">
        <v>0</v>
      </c>
      <c r="E28" s="401">
        <v>1537500</v>
      </c>
      <c r="F28" s="391">
        <v>384</v>
      </c>
      <c r="G28" s="392"/>
      <c r="H28" s="395">
        <v>273211</v>
      </c>
      <c r="I28" s="395" t="s">
        <v>23</v>
      </c>
      <c r="J28" s="396">
        <v>0</v>
      </c>
      <c r="K28" s="402">
        <v>1537500</v>
      </c>
      <c r="L28" s="396">
        <v>384</v>
      </c>
      <c r="N28" s="393"/>
      <c r="O28" s="394" t="s">
        <v>22</v>
      </c>
      <c r="P28" s="395"/>
      <c r="Q28" s="396"/>
      <c r="R28" s="396"/>
      <c r="T28" s="393"/>
      <c r="U28" s="394" t="s">
        <v>22</v>
      </c>
      <c r="V28" s="395"/>
      <c r="W28" s="396"/>
      <c r="X28" s="396"/>
      <c r="Z28" s="395">
        <v>273211</v>
      </c>
      <c r="AA28" s="395" t="s">
        <v>23</v>
      </c>
      <c r="AB28" s="396">
        <v>0</v>
      </c>
      <c r="AC28" s="402">
        <v>1537500</v>
      </c>
      <c r="AD28" s="396">
        <v>384</v>
      </c>
      <c r="AF28" s="395">
        <v>273211</v>
      </c>
      <c r="AG28" s="395" t="s">
        <v>23</v>
      </c>
      <c r="AH28" s="396">
        <v>0</v>
      </c>
      <c r="AI28" s="402">
        <v>1537500</v>
      </c>
      <c r="AJ28" s="396">
        <v>384</v>
      </c>
      <c r="AL28" s="393"/>
      <c r="AM28" s="394" t="s">
        <v>22</v>
      </c>
      <c r="AN28" s="395"/>
      <c r="AO28" s="409"/>
      <c r="AP28" s="409"/>
    </row>
    <row r="29" spans="2:42" s="24" customFormat="1" ht="16.5" customHeight="1" thickBot="1">
      <c r="B29" s="390">
        <v>273311</v>
      </c>
      <c r="C29" s="390" t="s">
        <v>24</v>
      </c>
      <c r="D29" s="391">
        <v>0</v>
      </c>
      <c r="E29" s="401">
        <v>5135600</v>
      </c>
      <c r="F29" s="401">
        <v>1284</v>
      </c>
      <c r="G29" s="405"/>
      <c r="H29" s="395">
        <v>273311</v>
      </c>
      <c r="I29" s="395" t="s">
        <v>24</v>
      </c>
      <c r="J29" s="396">
        <v>0</v>
      </c>
      <c r="K29" s="402">
        <v>5135600</v>
      </c>
      <c r="L29" s="402">
        <v>1284</v>
      </c>
      <c r="N29" s="395">
        <v>273211</v>
      </c>
      <c r="O29" s="395" t="s">
        <v>23</v>
      </c>
      <c r="P29" s="396">
        <v>0</v>
      </c>
      <c r="Q29" s="402">
        <v>1537500</v>
      </c>
      <c r="R29" s="396">
        <v>384</v>
      </c>
      <c r="T29" s="395">
        <v>273211</v>
      </c>
      <c r="U29" s="395" t="s">
        <v>23</v>
      </c>
      <c r="V29" s="396">
        <v>0</v>
      </c>
      <c r="W29" s="402">
        <v>1537500</v>
      </c>
      <c r="X29" s="396">
        <v>384</v>
      </c>
      <c r="Z29" s="395">
        <v>273311</v>
      </c>
      <c r="AA29" s="395" t="s">
        <v>24</v>
      </c>
      <c r="AB29" s="396">
        <v>0</v>
      </c>
      <c r="AC29" s="402">
        <v>5135600</v>
      </c>
      <c r="AD29" s="402">
        <v>1284</v>
      </c>
      <c r="AF29" s="395">
        <v>273311</v>
      </c>
      <c r="AG29" s="395" t="s">
        <v>24</v>
      </c>
      <c r="AH29" s="396">
        <v>0</v>
      </c>
      <c r="AI29" s="402">
        <v>5135600</v>
      </c>
      <c r="AJ29" s="402">
        <v>1284</v>
      </c>
      <c r="AL29" s="395">
        <v>273211</v>
      </c>
      <c r="AM29" s="395" t="s">
        <v>23</v>
      </c>
      <c r="AN29" s="396">
        <v>0</v>
      </c>
      <c r="AO29" s="409">
        <v>1537500</v>
      </c>
      <c r="AP29" s="409">
        <v>384</v>
      </c>
    </row>
    <row r="30" spans="2:42" s="24" customFormat="1" ht="16.5" customHeight="1" thickBot="1">
      <c r="B30" s="390">
        <v>274321</v>
      </c>
      <c r="C30" s="390" t="s">
        <v>25</v>
      </c>
      <c r="D30" s="391">
        <v>0</v>
      </c>
      <c r="E30" s="401">
        <v>-1409375</v>
      </c>
      <c r="F30" s="391">
        <v>-352</v>
      </c>
      <c r="G30" s="392"/>
      <c r="H30" s="395">
        <v>274321</v>
      </c>
      <c r="I30" s="395" t="s">
        <v>25</v>
      </c>
      <c r="J30" s="396">
        <v>0</v>
      </c>
      <c r="K30" s="402">
        <v>-1452083</v>
      </c>
      <c r="L30" s="396">
        <v>-363</v>
      </c>
      <c r="N30" s="395">
        <v>273311</v>
      </c>
      <c r="O30" s="395" t="s">
        <v>24</v>
      </c>
      <c r="P30" s="396">
        <v>0</v>
      </c>
      <c r="Q30" s="402">
        <v>5135600</v>
      </c>
      <c r="R30" s="402">
        <v>1284</v>
      </c>
      <c r="T30" s="395">
        <v>273311</v>
      </c>
      <c r="U30" s="395" t="s">
        <v>24</v>
      </c>
      <c r="V30" s="396">
        <v>0</v>
      </c>
      <c r="W30" s="402">
        <v>5135600</v>
      </c>
      <c r="X30" s="402">
        <v>1284</v>
      </c>
      <c r="Z30" s="395">
        <v>274321</v>
      </c>
      <c r="AA30" s="395" t="s">
        <v>25</v>
      </c>
      <c r="AB30" s="396">
        <v>0</v>
      </c>
      <c r="AC30" s="402">
        <v>-1537500</v>
      </c>
      <c r="AD30" s="396">
        <v>-384</v>
      </c>
      <c r="AF30" s="395">
        <v>274321</v>
      </c>
      <c r="AG30" s="395" t="s">
        <v>25</v>
      </c>
      <c r="AH30" s="396">
        <v>0</v>
      </c>
      <c r="AI30" s="402">
        <v>-1537500</v>
      </c>
      <c r="AJ30" s="396">
        <v>-384</v>
      </c>
      <c r="AL30" s="395">
        <v>273311</v>
      </c>
      <c r="AM30" s="395" t="s">
        <v>24</v>
      </c>
      <c r="AN30" s="396">
        <v>0</v>
      </c>
      <c r="AO30" s="409">
        <v>5135600</v>
      </c>
      <c r="AP30" s="409">
        <v>1284</v>
      </c>
    </row>
    <row r="31" spans="2:42" s="24" customFormat="1" ht="16.5" customHeight="1" thickBot="1">
      <c r="B31" s="390">
        <v>274331</v>
      </c>
      <c r="C31" s="390" t="s">
        <v>26</v>
      </c>
      <c r="D31" s="391">
        <v>0</v>
      </c>
      <c r="E31" s="401">
        <v>-2446800</v>
      </c>
      <c r="F31" s="391">
        <v>-612</v>
      </c>
      <c r="G31" s="392"/>
      <c r="H31" s="395">
        <v>274331</v>
      </c>
      <c r="I31" s="395" t="s">
        <v>26</v>
      </c>
      <c r="J31" s="396">
        <v>0</v>
      </c>
      <c r="K31" s="402">
        <v>-2551256</v>
      </c>
      <c r="L31" s="396">
        <v>-638</v>
      </c>
      <c r="N31" s="395">
        <v>274321</v>
      </c>
      <c r="O31" s="395" t="s">
        <v>25</v>
      </c>
      <c r="P31" s="396">
        <v>0</v>
      </c>
      <c r="Q31" s="402">
        <v>-1494792</v>
      </c>
      <c r="R31" s="396">
        <v>-374</v>
      </c>
      <c r="T31" s="395">
        <v>274321</v>
      </c>
      <c r="U31" s="395" t="s">
        <v>25</v>
      </c>
      <c r="V31" s="396">
        <v>0</v>
      </c>
      <c r="W31" s="402">
        <v>-1537500</v>
      </c>
      <c r="X31" s="396">
        <v>-384</v>
      </c>
      <c r="Z31" s="395">
        <v>274331</v>
      </c>
      <c r="AA31" s="395" t="s">
        <v>26</v>
      </c>
      <c r="AB31" s="396">
        <v>0</v>
      </c>
      <c r="AC31" s="402">
        <v>-2765100</v>
      </c>
      <c r="AD31" s="396">
        <v>-691</v>
      </c>
      <c r="AF31" s="395">
        <v>274331</v>
      </c>
      <c r="AG31" s="395" t="s">
        <v>26</v>
      </c>
      <c r="AH31" s="396">
        <v>0</v>
      </c>
      <c r="AI31" s="402">
        <v>-2793600</v>
      </c>
      <c r="AJ31" s="396">
        <v>-698</v>
      </c>
      <c r="AL31" s="395">
        <v>274321</v>
      </c>
      <c r="AM31" s="395" t="s">
        <v>25</v>
      </c>
      <c r="AN31" s="396">
        <v>0</v>
      </c>
      <c r="AO31" s="409">
        <v>-1537500</v>
      </c>
      <c r="AP31" s="409">
        <v>-384</v>
      </c>
    </row>
    <row r="32" spans="2:42" s="24" customFormat="1" ht="16.5" customHeight="1" thickBot="1">
      <c r="B32" s="390">
        <v>275421</v>
      </c>
      <c r="C32" s="390" t="s">
        <v>73</v>
      </c>
      <c r="D32" s="391">
        <v>0</v>
      </c>
      <c r="E32" s="401">
        <v>-1722333</v>
      </c>
      <c r="F32" s="391">
        <v>-431</v>
      </c>
      <c r="G32" s="392"/>
      <c r="H32" s="395">
        <v>275421</v>
      </c>
      <c r="I32" s="395" t="s">
        <v>73</v>
      </c>
      <c r="J32" s="396">
        <v>0</v>
      </c>
      <c r="K32" s="402">
        <v>-1777889</v>
      </c>
      <c r="L32" s="396">
        <v>-444</v>
      </c>
      <c r="N32" s="395">
        <v>274331</v>
      </c>
      <c r="O32" s="395" t="s">
        <v>26</v>
      </c>
      <c r="P32" s="396">
        <v>0</v>
      </c>
      <c r="Q32" s="402">
        <v>-2655711</v>
      </c>
      <c r="R32" s="396">
        <v>-664</v>
      </c>
      <c r="T32" s="395">
        <v>274331</v>
      </c>
      <c r="U32" s="395" t="s">
        <v>26</v>
      </c>
      <c r="V32" s="396">
        <v>0</v>
      </c>
      <c r="W32" s="402">
        <v>-2736600</v>
      </c>
      <c r="X32" s="396">
        <v>-684</v>
      </c>
      <c r="Z32" s="395">
        <v>275421</v>
      </c>
      <c r="AA32" s="395" t="s">
        <v>73</v>
      </c>
      <c r="AB32" s="396">
        <v>0</v>
      </c>
      <c r="AC32" s="402">
        <v>-1944556</v>
      </c>
      <c r="AD32" s="396">
        <v>-486</v>
      </c>
      <c r="AF32" s="395">
        <v>275421</v>
      </c>
      <c r="AG32" s="395" t="s">
        <v>73</v>
      </c>
      <c r="AH32" s="396">
        <v>0</v>
      </c>
      <c r="AI32" s="402">
        <v>-1981556</v>
      </c>
      <c r="AJ32" s="396">
        <v>-495</v>
      </c>
      <c r="AL32" s="395">
        <v>274331</v>
      </c>
      <c r="AM32" s="395" t="s">
        <v>26</v>
      </c>
      <c r="AN32" s="396">
        <v>0</v>
      </c>
      <c r="AO32" s="409">
        <v>-2822100</v>
      </c>
      <c r="AP32" s="409">
        <v>-706</v>
      </c>
    </row>
    <row r="33" spans="2:42" s="24" customFormat="1" ht="16.5" customHeight="1" thickBot="1">
      <c r="B33" s="388"/>
      <c r="C33" s="389" t="s">
        <v>27</v>
      </c>
      <c r="D33" s="390"/>
      <c r="E33" s="404">
        <v>1094592</v>
      </c>
      <c r="F33" s="391">
        <v>273.64999999999998</v>
      </c>
      <c r="G33" s="392"/>
      <c r="H33" s="393"/>
      <c r="I33" s="394" t="s">
        <v>27</v>
      </c>
      <c r="J33" s="395"/>
      <c r="K33" s="403">
        <v>891872</v>
      </c>
      <c r="L33" s="396">
        <v>222.97</v>
      </c>
      <c r="N33" s="395">
        <v>275421</v>
      </c>
      <c r="O33" s="395" t="s">
        <v>73</v>
      </c>
      <c r="P33" s="396">
        <v>0</v>
      </c>
      <c r="Q33" s="402">
        <v>-1833445</v>
      </c>
      <c r="R33" s="396">
        <v>-458</v>
      </c>
      <c r="T33" s="395">
        <v>275421</v>
      </c>
      <c r="U33" s="395" t="s">
        <v>73</v>
      </c>
      <c r="V33" s="396">
        <v>0</v>
      </c>
      <c r="W33" s="402">
        <v>-1889000</v>
      </c>
      <c r="X33" s="396">
        <v>-472</v>
      </c>
      <c r="Z33" s="393"/>
      <c r="AA33" s="394" t="s">
        <v>27</v>
      </c>
      <c r="AB33" s="395"/>
      <c r="AC33" s="403">
        <v>425944</v>
      </c>
      <c r="AD33" s="396">
        <v>106.49</v>
      </c>
      <c r="AF33" s="393"/>
      <c r="AG33" s="394" t="s">
        <v>27</v>
      </c>
      <c r="AH33" s="395"/>
      <c r="AI33" s="403">
        <v>360444</v>
      </c>
      <c r="AJ33" s="396">
        <v>90.11</v>
      </c>
      <c r="AL33" s="395">
        <v>275421</v>
      </c>
      <c r="AM33" s="395" t="s">
        <v>73</v>
      </c>
      <c r="AN33" s="396">
        <v>0</v>
      </c>
      <c r="AO33" s="409">
        <v>-2000000</v>
      </c>
      <c r="AP33" s="409">
        <v>-500</v>
      </c>
    </row>
    <row r="34" spans="2:42" s="24" customFormat="1" ht="16.5" customHeight="1" thickBot="1">
      <c r="B34" s="388"/>
      <c r="C34" s="389" t="s">
        <v>28</v>
      </c>
      <c r="D34" s="390"/>
      <c r="E34" s="391"/>
      <c r="F34" s="391"/>
      <c r="G34" s="392"/>
      <c r="H34" s="393"/>
      <c r="I34" s="394" t="s">
        <v>28</v>
      </c>
      <c r="J34" s="395"/>
      <c r="K34" s="396"/>
      <c r="L34" s="396"/>
      <c r="N34" s="393"/>
      <c r="O34" s="394" t="s">
        <v>27</v>
      </c>
      <c r="P34" s="395"/>
      <c r="Q34" s="403">
        <v>689152</v>
      </c>
      <c r="R34" s="396">
        <v>172.29</v>
      </c>
      <c r="T34" s="393"/>
      <c r="U34" s="394" t="s">
        <v>27</v>
      </c>
      <c r="V34" s="395"/>
      <c r="W34" s="403">
        <v>510000</v>
      </c>
      <c r="X34" s="396">
        <v>127.5</v>
      </c>
      <c r="Z34" s="393"/>
      <c r="AA34" s="394" t="s">
        <v>28</v>
      </c>
      <c r="AB34" s="395"/>
      <c r="AC34" s="396"/>
      <c r="AD34" s="396"/>
      <c r="AF34" s="393"/>
      <c r="AG34" s="394" t="s">
        <v>28</v>
      </c>
      <c r="AH34" s="395"/>
      <c r="AI34" s="396"/>
      <c r="AJ34" s="396"/>
      <c r="AL34" s="393"/>
      <c r="AM34" s="394" t="s">
        <v>27</v>
      </c>
      <c r="AN34" s="395"/>
      <c r="AO34" s="409">
        <v>313500</v>
      </c>
      <c r="AP34" s="409">
        <v>78.38</v>
      </c>
    </row>
    <row r="35" spans="2:42" s="24" customFormat="1" ht="16.5" customHeight="1" thickBot="1">
      <c r="B35" s="390">
        <v>278511</v>
      </c>
      <c r="C35" s="390" t="s">
        <v>60</v>
      </c>
      <c r="D35" s="391">
        <v>0</v>
      </c>
      <c r="E35" s="401">
        <v>30655865</v>
      </c>
      <c r="F35" s="401">
        <v>7664</v>
      </c>
      <c r="G35" s="405"/>
      <c r="H35" s="395">
        <v>278511</v>
      </c>
      <c r="I35" s="395" t="s">
        <v>60</v>
      </c>
      <c r="J35" s="396">
        <v>0</v>
      </c>
      <c r="K35" s="402">
        <v>20894365</v>
      </c>
      <c r="L35" s="402">
        <v>5224</v>
      </c>
      <c r="N35" s="393"/>
      <c r="O35" s="394" t="s">
        <v>28</v>
      </c>
      <c r="P35" s="395"/>
      <c r="Q35" s="396"/>
      <c r="R35" s="396"/>
      <c r="T35" s="393"/>
      <c r="U35" s="394" t="s">
        <v>28</v>
      </c>
      <c r="V35" s="395"/>
      <c r="W35" s="396"/>
      <c r="X35" s="396"/>
      <c r="Z35" s="395">
        <v>278511</v>
      </c>
      <c r="AA35" s="395" t="s">
        <v>60</v>
      </c>
      <c r="AB35" s="396">
        <v>0</v>
      </c>
      <c r="AC35" s="402">
        <v>20841865</v>
      </c>
      <c r="AD35" s="402">
        <v>5210</v>
      </c>
      <c r="AF35" s="395">
        <v>278511</v>
      </c>
      <c r="AG35" s="395" t="s">
        <v>60</v>
      </c>
      <c r="AH35" s="396">
        <v>0</v>
      </c>
      <c r="AI35" s="402">
        <v>27841865</v>
      </c>
      <c r="AJ35" s="402">
        <v>6960</v>
      </c>
      <c r="AL35" s="393"/>
      <c r="AM35" s="394" t="s">
        <v>28</v>
      </c>
      <c r="AN35" s="395"/>
      <c r="AO35" s="409"/>
      <c r="AP35" s="409"/>
    </row>
    <row r="36" spans="2:42" s="24" customFormat="1" ht="16.5" customHeight="1" thickBot="1">
      <c r="B36" s="388"/>
      <c r="C36" s="389" t="s">
        <v>29</v>
      </c>
      <c r="D36" s="390"/>
      <c r="E36" s="404">
        <v>30655865</v>
      </c>
      <c r="F36" s="404">
        <v>7663.97</v>
      </c>
      <c r="G36" s="406"/>
      <c r="H36" s="393"/>
      <c r="I36" s="394" t="s">
        <v>29</v>
      </c>
      <c r="J36" s="395"/>
      <c r="K36" s="403">
        <v>20894365</v>
      </c>
      <c r="L36" s="403">
        <v>5223.59</v>
      </c>
      <c r="N36" s="395">
        <v>278511</v>
      </c>
      <c r="O36" s="395" t="s">
        <v>60</v>
      </c>
      <c r="P36" s="396">
        <v>0</v>
      </c>
      <c r="Q36" s="402">
        <v>20841865</v>
      </c>
      <c r="R36" s="402">
        <v>5210</v>
      </c>
      <c r="T36" s="395">
        <v>278511</v>
      </c>
      <c r="U36" s="395" t="s">
        <v>60</v>
      </c>
      <c r="V36" s="396">
        <v>0</v>
      </c>
      <c r="W36" s="402">
        <v>20841865</v>
      </c>
      <c r="X36" s="402">
        <v>5210</v>
      </c>
      <c r="Z36" s="393"/>
      <c r="AA36" s="394" t="s">
        <v>29</v>
      </c>
      <c r="AB36" s="395"/>
      <c r="AC36" s="403">
        <v>20841865</v>
      </c>
      <c r="AD36" s="403">
        <v>5210.47</v>
      </c>
      <c r="AF36" s="393"/>
      <c r="AG36" s="394" t="s">
        <v>29</v>
      </c>
      <c r="AH36" s="395"/>
      <c r="AI36" s="403">
        <v>27841865</v>
      </c>
      <c r="AJ36" s="403">
        <v>6960.47</v>
      </c>
      <c r="AL36" s="395">
        <v>278511</v>
      </c>
      <c r="AM36" s="395" t="s">
        <v>60</v>
      </c>
      <c r="AN36" s="396">
        <v>0</v>
      </c>
      <c r="AO36" s="409">
        <v>32841865</v>
      </c>
      <c r="AP36" s="409">
        <v>8210</v>
      </c>
    </row>
    <row r="37" spans="2:42" s="24" customFormat="1" ht="16.5" customHeight="1" thickBot="1">
      <c r="B37" s="388"/>
      <c r="C37" s="389" t="s">
        <v>30</v>
      </c>
      <c r="D37" s="390"/>
      <c r="E37" s="404">
        <v>135063003</v>
      </c>
      <c r="F37" s="404">
        <v>33765.75</v>
      </c>
      <c r="G37" s="406"/>
      <c r="H37" s="393"/>
      <c r="I37" s="394" t="s">
        <v>30</v>
      </c>
      <c r="J37" s="395"/>
      <c r="K37" s="403">
        <v>135079583</v>
      </c>
      <c r="L37" s="403">
        <v>33769.9</v>
      </c>
      <c r="N37" s="393"/>
      <c r="O37" s="394" t="s">
        <v>29</v>
      </c>
      <c r="P37" s="395"/>
      <c r="Q37" s="403">
        <v>20841865</v>
      </c>
      <c r="R37" s="403">
        <v>5210.47</v>
      </c>
      <c r="T37" s="393"/>
      <c r="U37" s="394" t="s">
        <v>29</v>
      </c>
      <c r="V37" s="395"/>
      <c r="W37" s="403">
        <v>20841865</v>
      </c>
      <c r="X37" s="403">
        <v>5210.47</v>
      </c>
      <c r="Z37" s="393"/>
      <c r="AA37" s="394" t="s">
        <v>30</v>
      </c>
      <c r="AB37" s="395"/>
      <c r="AC37" s="403">
        <v>140894355</v>
      </c>
      <c r="AD37" s="403">
        <v>35223.589999999997</v>
      </c>
      <c r="AF37" s="393"/>
      <c r="AG37" s="394" t="s">
        <v>30</v>
      </c>
      <c r="AH37" s="395"/>
      <c r="AI37" s="403">
        <v>144926455</v>
      </c>
      <c r="AJ37" s="403">
        <v>36231.61</v>
      </c>
      <c r="AL37" s="393"/>
      <c r="AM37" s="394" t="s">
        <v>29</v>
      </c>
      <c r="AN37" s="395"/>
      <c r="AO37" s="409">
        <v>32841865</v>
      </c>
      <c r="AP37" s="409">
        <v>8210.4699999999993</v>
      </c>
    </row>
    <row r="38" spans="2:42" s="24" customFormat="1" ht="16.5" customHeight="1" thickBot="1">
      <c r="B38" s="388"/>
      <c r="C38" s="389" t="s">
        <v>31</v>
      </c>
      <c r="D38" s="390"/>
      <c r="E38" s="391"/>
      <c r="F38" s="391"/>
      <c r="G38" s="392"/>
      <c r="H38" s="393"/>
      <c r="I38" s="394" t="s">
        <v>31</v>
      </c>
      <c r="J38" s="395"/>
      <c r="K38" s="396"/>
      <c r="L38" s="396"/>
      <c r="N38" s="393"/>
      <c r="O38" s="394" t="s">
        <v>30</v>
      </c>
      <c r="P38" s="395"/>
      <c r="Q38" s="403">
        <v>137233363</v>
      </c>
      <c r="R38" s="403">
        <v>34308.339999999997</v>
      </c>
      <c r="S38" s="407"/>
      <c r="T38" s="393"/>
      <c r="U38" s="394" t="s">
        <v>30</v>
      </c>
      <c r="V38" s="395"/>
      <c r="W38" s="403">
        <v>140790111</v>
      </c>
      <c r="X38" s="403">
        <v>35197.53</v>
      </c>
      <c r="Z38" s="393"/>
      <c r="AA38" s="394" t="s">
        <v>31</v>
      </c>
      <c r="AB38" s="395"/>
      <c r="AC38" s="396"/>
      <c r="AD38" s="396"/>
      <c r="AF38" s="393"/>
      <c r="AG38" s="394" t="s">
        <v>31</v>
      </c>
      <c r="AH38" s="395"/>
      <c r="AI38" s="396"/>
      <c r="AJ38" s="396"/>
      <c r="AL38" s="393"/>
      <c r="AM38" s="394" t="s">
        <v>30</v>
      </c>
      <c r="AN38" s="395"/>
      <c r="AO38" s="409">
        <v>148868611</v>
      </c>
      <c r="AP38" s="409">
        <v>37217.15</v>
      </c>
    </row>
    <row r="39" spans="2:42" s="24" customFormat="1" ht="16.5" customHeight="1" thickBot="1">
      <c r="B39" s="388"/>
      <c r="C39" s="389" t="s">
        <v>32</v>
      </c>
      <c r="D39" s="390"/>
      <c r="E39" s="391"/>
      <c r="F39" s="391"/>
      <c r="G39" s="392"/>
      <c r="H39" s="393"/>
      <c r="I39" s="394" t="s">
        <v>32</v>
      </c>
      <c r="J39" s="395"/>
      <c r="K39" s="396"/>
      <c r="L39" s="396"/>
      <c r="N39" s="393"/>
      <c r="O39" s="394" t="s">
        <v>31</v>
      </c>
      <c r="P39" s="395"/>
      <c r="Q39" s="396"/>
      <c r="R39" s="396"/>
      <c r="T39" s="393"/>
      <c r="U39" s="394" t="s">
        <v>31</v>
      </c>
      <c r="V39" s="395"/>
      <c r="W39" s="396"/>
      <c r="X39" s="396"/>
      <c r="Z39" s="393"/>
      <c r="AA39" s="394" t="s">
        <v>32</v>
      </c>
      <c r="AB39" s="395"/>
      <c r="AC39" s="396"/>
      <c r="AD39" s="396"/>
      <c r="AF39" s="393"/>
      <c r="AG39" s="394" t="s">
        <v>32</v>
      </c>
      <c r="AH39" s="395"/>
      <c r="AI39" s="396"/>
      <c r="AJ39" s="396"/>
      <c r="AL39" s="393"/>
      <c r="AM39" s="394" t="s">
        <v>31</v>
      </c>
      <c r="AN39" s="395"/>
      <c r="AO39" s="409"/>
      <c r="AP39" s="409"/>
    </row>
    <row r="40" spans="2:42" s="24" customFormat="1" ht="16.5" customHeight="1" thickBot="1">
      <c r="B40" s="388"/>
      <c r="C40" s="389" t="s">
        <v>33</v>
      </c>
      <c r="D40" s="390"/>
      <c r="E40" s="391"/>
      <c r="F40" s="391"/>
      <c r="G40" s="392"/>
      <c r="H40" s="393"/>
      <c r="I40" s="394" t="s">
        <v>33</v>
      </c>
      <c r="J40" s="395"/>
      <c r="K40" s="396"/>
      <c r="L40" s="396"/>
      <c r="N40" s="393"/>
      <c r="O40" s="394" t="s">
        <v>32</v>
      </c>
      <c r="P40" s="395"/>
      <c r="Q40" s="396"/>
      <c r="R40" s="396"/>
      <c r="T40" s="393"/>
      <c r="U40" s="394" t="s">
        <v>32</v>
      </c>
      <c r="V40" s="395"/>
      <c r="W40" s="396"/>
      <c r="X40" s="396"/>
      <c r="Z40" s="393"/>
      <c r="AA40" s="394" t="s">
        <v>33</v>
      </c>
      <c r="AB40" s="395"/>
      <c r="AC40" s="396"/>
      <c r="AD40" s="396"/>
      <c r="AF40" s="393"/>
      <c r="AG40" s="394" t="s">
        <v>33</v>
      </c>
      <c r="AH40" s="395"/>
      <c r="AI40" s="396"/>
      <c r="AJ40" s="396"/>
      <c r="AL40" s="393"/>
      <c r="AM40" s="394" t="s">
        <v>32</v>
      </c>
      <c r="AN40" s="395"/>
      <c r="AO40" s="409"/>
      <c r="AP40" s="409"/>
    </row>
    <row r="41" spans="2:42" s="24" customFormat="1" ht="16.5" customHeight="1" thickBot="1">
      <c r="B41" s="390">
        <v>351211101</v>
      </c>
      <c r="C41" s="390" t="s">
        <v>34</v>
      </c>
      <c r="D41" s="391">
        <v>0</v>
      </c>
      <c r="E41" s="401">
        <v>-170300</v>
      </c>
      <c r="F41" s="391">
        <v>-43</v>
      </c>
      <c r="G41" s="392"/>
      <c r="H41" s="395">
        <v>351211101</v>
      </c>
      <c r="I41" s="395" t="s">
        <v>34</v>
      </c>
      <c r="J41" s="396">
        <v>0</v>
      </c>
      <c r="K41" s="402">
        <v>-83000</v>
      </c>
      <c r="L41" s="396">
        <v>-21</v>
      </c>
      <c r="N41" s="393"/>
      <c r="O41" s="394" t="s">
        <v>33</v>
      </c>
      <c r="P41" s="395"/>
      <c r="Q41" s="396"/>
      <c r="R41" s="396"/>
      <c r="T41" s="393"/>
      <c r="U41" s="394" t="s">
        <v>33</v>
      </c>
      <c r="V41" s="395"/>
      <c r="W41" s="396"/>
      <c r="X41" s="396"/>
      <c r="Z41" s="395">
        <v>351211101</v>
      </c>
      <c r="AA41" s="395" t="s">
        <v>34</v>
      </c>
      <c r="AB41" s="396">
        <v>0</v>
      </c>
      <c r="AC41" s="402">
        <v>252200</v>
      </c>
      <c r="AD41" s="396">
        <v>63</v>
      </c>
      <c r="AF41" s="395">
        <v>351211101</v>
      </c>
      <c r="AG41" s="395" t="s">
        <v>34</v>
      </c>
      <c r="AH41" s="396">
        <v>0</v>
      </c>
      <c r="AI41" s="402">
        <v>376100</v>
      </c>
      <c r="AJ41" s="396">
        <v>94</v>
      </c>
      <c r="AL41" s="393"/>
      <c r="AM41" s="394" t="s">
        <v>33</v>
      </c>
      <c r="AN41" s="395"/>
      <c r="AO41" s="409"/>
      <c r="AP41" s="409"/>
    </row>
    <row r="42" spans="2:42" s="24" customFormat="1" ht="16.5" customHeight="1" thickBot="1">
      <c r="B42" s="388"/>
      <c r="C42" s="389" t="s">
        <v>35</v>
      </c>
      <c r="D42" s="390"/>
      <c r="E42" s="391"/>
      <c r="F42" s="391"/>
      <c r="G42" s="392"/>
      <c r="H42" s="393"/>
      <c r="I42" s="394" t="s">
        <v>35</v>
      </c>
      <c r="J42" s="395"/>
      <c r="K42" s="396"/>
      <c r="L42" s="396"/>
      <c r="N42" s="395">
        <v>351211101</v>
      </c>
      <c r="O42" s="395" t="s">
        <v>34</v>
      </c>
      <c r="P42" s="396">
        <v>0</v>
      </c>
      <c r="Q42" s="402">
        <v>27400</v>
      </c>
      <c r="R42" s="396">
        <v>7</v>
      </c>
      <c r="T42" s="395">
        <v>351211101</v>
      </c>
      <c r="U42" s="395" t="s">
        <v>34</v>
      </c>
      <c r="V42" s="396">
        <v>0</v>
      </c>
      <c r="W42" s="402">
        <v>139300</v>
      </c>
      <c r="X42" s="396">
        <v>35</v>
      </c>
      <c r="Z42" s="393"/>
      <c r="AA42" s="394" t="s">
        <v>35</v>
      </c>
      <c r="AB42" s="395"/>
      <c r="AC42" s="396"/>
      <c r="AD42" s="396"/>
      <c r="AF42" s="393"/>
      <c r="AG42" s="394" t="s">
        <v>35</v>
      </c>
      <c r="AH42" s="395"/>
      <c r="AI42" s="396"/>
      <c r="AJ42" s="396"/>
      <c r="AL42" s="395">
        <v>351211101</v>
      </c>
      <c r="AM42" s="395" t="s">
        <v>34</v>
      </c>
      <c r="AN42" s="396">
        <v>0</v>
      </c>
      <c r="AO42" s="409">
        <v>502300</v>
      </c>
      <c r="AP42" s="409">
        <v>126</v>
      </c>
    </row>
    <row r="43" spans="2:42" s="24" customFormat="1" ht="16.5" customHeight="1" thickBot="1">
      <c r="B43" s="388"/>
      <c r="C43" s="389" t="s">
        <v>36</v>
      </c>
      <c r="D43" s="390"/>
      <c r="E43" s="391">
        <v>0</v>
      </c>
      <c r="F43" s="391">
        <v>0</v>
      </c>
      <c r="G43" s="392"/>
      <c r="H43" s="393"/>
      <c r="I43" s="394" t="s">
        <v>36</v>
      </c>
      <c r="J43" s="395"/>
      <c r="K43" s="396">
        <v>0</v>
      </c>
      <c r="L43" s="396">
        <v>0</v>
      </c>
      <c r="N43" s="393"/>
      <c r="O43" s="394" t="s">
        <v>35</v>
      </c>
      <c r="P43" s="395"/>
      <c r="Q43" s="396"/>
      <c r="R43" s="396"/>
      <c r="T43" s="393"/>
      <c r="U43" s="394" t="s">
        <v>35</v>
      </c>
      <c r="V43" s="395"/>
      <c r="W43" s="396"/>
      <c r="X43" s="396"/>
      <c r="Z43" s="393"/>
      <c r="AA43" s="394" t="s">
        <v>36</v>
      </c>
      <c r="AB43" s="395"/>
      <c r="AC43" s="396">
        <v>0</v>
      </c>
      <c r="AD43" s="396">
        <v>0</v>
      </c>
      <c r="AF43" s="393"/>
      <c r="AG43" s="394" t="s">
        <v>36</v>
      </c>
      <c r="AH43" s="395"/>
      <c r="AI43" s="396">
        <v>0</v>
      </c>
      <c r="AJ43" s="396">
        <v>0</v>
      </c>
      <c r="AL43" s="393"/>
      <c r="AM43" s="394" t="s">
        <v>35</v>
      </c>
      <c r="AN43" s="395"/>
      <c r="AO43" s="409"/>
      <c r="AP43" s="409"/>
    </row>
    <row r="44" spans="2:42" s="24" customFormat="1" ht="16.5" customHeight="1" thickBot="1">
      <c r="B44" s="388"/>
      <c r="C44" s="389" t="s">
        <v>37</v>
      </c>
      <c r="D44" s="390"/>
      <c r="E44" s="391"/>
      <c r="F44" s="391"/>
      <c r="G44" s="392"/>
      <c r="H44" s="393"/>
      <c r="I44" s="394" t="s">
        <v>37</v>
      </c>
      <c r="J44" s="395"/>
      <c r="K44" s="396"/>
      <c r="L44" s="396"/>
      <c r="N44" s="393"/>
      <c r="O44" s="394" t="s">
        <v>36</v>
      </c>
      <c r="P44" s="395"/>
      <c r="Q44" s="396">
        <v>0</v>
      </c>
      <c r="R44" s="396">
        <v>0</v>
      </c>
      <c r="T44" s="393"/>
      <c r="U44" s="394" t="s">
        <v>36</v>
      </c>
      <c r="V44" s="395"/>
      <c r="W44" s="396">
        <v>0</v>
      </c>
      <c r="X44" s="396">
        <v>0</v>
      </c>
      <c r="Z44" s="393"/>
      <c r="AA44" s="394" t="s">
        <v>37</v>
      </c>
      <c r="AB44" s="395"/>
      <c r="AC44" s="396"/>
      <c r="AD44" s="396"/>
      <c r="AF44" s="393"/>
      <c r="AG44" s="394" t="s">
        <v>37</v>
      </c>
      <c r="AH44" s="395"/>
      <c r="AI44" s="396"/>
      <c r="AJ44" s="396"/>
      <c r="AL44" s="393"/>
      <c r="AM44" s="394" t="s">
        <v>36</v>
      </c>
      <c r="AN44" s="395"/>
      <c r="AO44" s="409">
        <v>0</v>
      </c>
      <c r="AP44" s="409">
        <v>0</v>
      </c>
    </row>
    <row r="45" spans="2:42" s="24" customFormat="1" ht="16.5" customHeight="1" thickBot="1">
      <c r="B45" s="388"/>
      <c r="C45" s="389" t="s">
        <v>38</v>
      </c>
      <c r="D45" s="390"/>
      <c r="E45" s="391">
        <v>0</v>
      </c>
      <c r="F45" s="391">
        <v>0</v>
      </c>
      <c r="G45" s="392"/>
      <c r="H45" s="393"/>
      <c r="I45" s="394" t="s">
        <v>38</v>
      </c>
      <c r="J45" s="395"/>
      <c r="K45" s="396">
        <v>0</v>
      </c>
      <c r="L45" s="396">
        <v>0</v>
      </c>
      <c r="N45" s="393"/>
      <c r="O45" s="394" t="s">
        <v>37</v>
      </c>
      <c r="P45" s="395"/>
      <c r="Q45" s="396"/>
      <c r="R45" s="396"/>
      <c r="T45" s="393"/>
      <c r="U45" s="394" t="s">
        <v>37</v>
      </c>
      <c r="V45" s="395"/>
      <c r="W45" s="396"/>
      <c r="X45" s="396"/>
      <c r="Z45" s="393"/>
      <c r="AA45" s="394" t="s">
        <v>38</v>
      </c>
      <c r="AB45" s="395"/>
      <c r="AC45" s="396">
        <v>0</v>
      </c>
      <c r="AD45" s="396">
        <v>0</v>
      </c>
      <c r="AF45" s="393"/>
      <c r="AG45" s="394" t="s">
        <v>38</v>
      </c>
      <c r="AH45" s="395"/>
      <c r="AI45" s="396">
        <v>0</v>
      </c>
      <c r="AJ45" s="396">
        <v>0</v>
      </c>
      <c r="AL45" s="393"/>
      <c r="AM45" s="394" t="s">
        <v>37</v>
      </c>
      <c r="AN45" s="395"/>
      <c r="AO45" s="409"/>
      <c r="AP45" s="409"/>
    </row>
    <row r="46" spans="2:42" s="24" customFormat="1" ht="16.5" customHeight="1" thickBot="1">
      <c r="B46" s="388"/>
      <c r="C46" s="389" t="s">
        <v>39</v>
      </c>
      <c r="D46" s="390"/>
      <c r="E46" s="404">
        <v>-170300</v>
      </c>
      <c r="F46" s="391">
        <v>-42.58</v>
      </c>
      <c r="G46" s="392"/>
      <c r="H46" s="393"/>
      <c r="I46" s="394" t="s">
        <v>39</v>
      </c>
      <c r="J46" s="395"/>
      <c r="K46" s="403">
        <v>-83000</v>
      </c>
      <c r="L46" s="396">
        <v>-20.75</v>
      </c>
      <c r="N46" s="393"/>
      <c r="O46" s="394" t="s">
        <v>38</v>
      </c>
      <c r="P46" s="395"/>
      <c r="Q46" s="396">
        <v>0</v>
      </c>
      <c r="R46" s="396">
        <v>0</v>
      </c>
      <c r="T46" s="393"/>
      <c r="U46" s="394" t="s">
        <v>38</v>
      </c>
      <c r="V46" s="395"/>
      <c r="W46" s="396">
        <v>0</v>
      </c>
      <c r="X46" s="396">
        <v>0</v>
      </c>
      <c r="Z46" s="393"/>
      <c r="AA46" s="394" t="s">
        <v>39</v>
      </c>
      <c r="AB46" s="395"/>
      <c r="AC46" s="403">
        <v>252200</v>
      </c>
      <c r="AD46" s="396">
        <v>63.05</v>
      </c>
      <c r="AF46" s="393"/>
      <c r="AG46" s="394" t="s">
        <v>39</v>
      </c>
      <c r="AH46" s="395"/>
      <c r="AI46" s="403">
        <v>376100</v>
      </c>
      <c r="AJ46" s="396">
        <v>94.03</v>
      </c>
      <c r="AL46" s="393"/>
      <c r="AM46" s="394" t="s">
        <v>38</v>
      </c>
      <c r="AN46" s="395"/>
      <c r="AO46" s="409">
        <v>0</v>
      </c>
      <c r="AP46" s="409">
        <v>0</v>
      </c>
    </row>
    <row r="47" spans="2:42" s="24" customFormat="1" ht="16.5" customHeight="1" thickBot="1">
      <c r="B47" s="388"/>
      <c r="C47" s="389" t="s">
        <v>40</v>
      </c>
      <c r="D47" s="390"/>
      <c r="E47" s="391"/>
      <c r="F47" s="391"/>
      <c r="G47" s="392"/>
      <c r="H47" s="393"/>
      <c r="I47" s="394" t="s">
        <v>40</v>
      </c>
      <c r="J47" s="395"/>
      <c r="K47" s="396"/>
      <c r="L47" s="396"/>
      <c r="N47" s="393"/>
      <c r="O47" s="394" t="s">
        <v>39</v>
      </c>
      <c r="P47" s="395"/>
      <c r="Q47" s="403">
        <v>27400</v>
      </c>
      <c r="R47" s="396">
        <v>6.85</v>
      </c>
      <c r="T47" s="393"/>
      <c r="U47" s="394" t="s">
        <v>39</v>
      </c>
      <c r="V47" s="395"/>
      <c r="W47" s="403">
        <v>139300</v>
      </c>
      <c r="X47" s="396">
        <v>34.83</v>
      </c>
      <c r="Z47" s="393"/>
      <c r="AA47" s="394" t="s">
        <v>40</v>
      </c>
      <c r="AB47" s="395"/>
      <c r="AC47" s="396"/>
      <c r="AD47" s="396"/>
      <c r="AF47" s="393"/>
      <c r="AG47" s="394" t="s">
        <v>40</v>
      </c>
      <c r="AH47" s="395"/>
      <c r="AI47" s="396"/>
      <c r="AJ47" s="396"/>
      <c r="AL47" s="393"/>
      <c r="AM47" s="394" t="s">
        <v>39</v>
      </c>
      <c r="AN47" s="395"/>
      <c r="AO47" s="409">
        <v>502300</v>
      </c>
      <c r="AP47" s="409">
        <v>125.58</v>
      </c>
    </row>
    <row r="48" spans="2:42" s="24" customFormat="1" ht="16.5" customHeight="1" thickBot="1">
      <c r="B48" s="388"/>
      <c r="C48" s="389" t="s">
        <v>41</v>
      </c>
      <c r="D48" s="390"/>
      <c r="E48" s="391">
        <v>0</v>
      </c>
      <c r="F48" s="391">
        <v>0</v>
      </c>
      <c r="G48" s="392"/>
      <c r="H48" s="393"/>
      <c r="I48" s="394" t="s">
        <v>41</v>
      </c>
      <c r="J48" s="395"/>
      <c r="K48" s="396">
        <v>0</v>
      </c>
      <c r="L48" s="396">
        <v>0</v>
      </c>
      <c r="N48" s="393"/>
      <c r="O48" s="394" t="s">
        <v>40</v>
      </c>
      <c r="P48" s="395"/>
      <c r="Q48" s="396"/>
      <c r="R48" s="396"/>
      <c r="T48" s="393"/>
      <c r="U48" s="394" t="s">
        <v>40</v>
      </c>
      <c r="V48" s="395"/>
      <c r="W48" s="396"/>
      <c r="X48" s="396"/>
      <c r="Z48" s="393"/>
      <c r="AA48" s="394" t="s">
        <v>41</v>
      </c>
      <c r="AB48" s="395"/>
      <c r="AC48" s="396">
        <v>0</v>
      </c>
      <c r="AD48" s="396">
        <v>0</v>
      </c>
      <c r="AF48" s="393"/>
      <c r="AG48" s="394" t="s">
        <v>41</v>
      </c>
      <c r="AH48" s="395"/>
      <c r="AI48" s="396">
        <v>0</v>
      </c>
      <c r="AJ48" s="396">
        <v>0</v>
      </c>
      <c r="AL48" s="393"/>
      <c r="AM48" s="394" t="s">
        <v>40</v>
      </c>
      <c r="AN48" s="395"/>
      <c r="AO48" s="409"/>
      <c r="AP48" s="409"/>
    </row>
    <row r="49" spans="2:42" s="24" customFormat="1" ht="16.5" customHeight="1" thickBot="1">
      <c r="B49" s="388"/>
      <c r="C49" s="389" t="s">
        <v>42</v>
      </c>
      <c r="D49" s="390"/>
      <c r="E49" s="391">
        <v>0</v>
      </c>
      <c r="F49" s="391">
        <v>0</v>
      </c>
      <c r="G49" s="392"/>
      <c r="H49" s="393"/>
      <c r="I49" s="394" t="s">
        <v>42</v>
      </c>
      <c r="J49" s="395"/>
      <c r="K49" s="396">
        <v>0</v>
      </c>
      <c r="L49" s="396">
        <v>0</v>
      </c>
      <c r="N49" s="393"/>
      <c r="O49" s="394" t="s">
        <v>41</v>
      </c>
      <c r="P49" s="395"/>
      <c r="Q49" s="396">
        <v>0</v>
      </c>
      <c r="R49" s="396">
        <v>0</v>
      </c>
      <c r="T49" s="393"/>
      <c r="U49" s="394" t="s">
        <v>41</v>
      </c>
      <c r="V49" s="395"/>
      <c r="W49" s="396">
        <v>0</v>
      </c>
      <c r="X49" s="396">
        <v>0</v>
      </c>
      <c r="Z49" s="393"/>
      <c r="AA49" s="394" t="s">
        <v>42</v>
      </c>
      <c r="AB49" s="395"/>
      <c r="AC49" s="396">
        <v>0</v>
      </c>
      <c r="AD49" s="396">
        <v>0</v>
      </c>
      <c r="AF49" s="393"/>
      <c r="AG49" s="394" t="s">
        <v>42</v>
      </c>
      <c r="AH49" s="395"/>
      <c r="AI49" s="396">
        <v>0</v>
      </c>
      <c r="AJ49" s="396">
        <v>0</v>
      </c>
      <c r="AL49" s="393"/>
      <c r="AM49" s="394" t="s">
        <v>41</v>
      </c>
      <c r="AN49" s="395"/>
      <c r="AO49" s="409">
        <v>0</v>
      </c>
      <c r="AP49" s="409">
        <v>0</v>
      </c>
    </row>
    <row r="50" spans="2:42" s="24" customFormat="1" ht="16.5" customHeight="1" thickBot="1">
      <c r="B50" s="388"/>
      <c r="C50" s="389" t="s">
        <v>43</v>
      </c>
      <c r="D50" s="390"/>
      <c r="E50" s="391"/>
      <c r="F50" s="391"/>
      <c r="G50" s="392"/>
      <c r="H50" s="393"/>
      <c r="I50" s="394" t="s">
        <v>43</v>
      </c>
      <c r="J50" s="395"/>
      <c r="K50" s="396"/>
      <c r="L50" s="396"/>
      <c r="N50" s="393"/>
      <c r="O50" s="394" t="s">
        <v>42</v>
      </c>
      <c r="P50" s="395"/>
      <c r="Q50" s="403">
        <f>Q47</f>
        <v>27400</v>
      </c>
      <c r="R50" s="396">
        <v>0</v>
      </c>
      <c r="S50" s="407"/>
      <c r="T50" s="393"/>
      <c r="U50" s="394" t="s">
        <v>42</v>
      </c>
      <c r="V50" s="395"/>
      <c r="W50" s="396">
        <v>0</v>
      </c>
      <c r="X50" s="396">
        <v>0</v>
      </c>
      <c r="Z50" s="393"/>
      <c r="AA50" s="394" t="s">
        <v>43</v>
      </c>
      <c r="AB50" s="395"/>
      <c r="AC50" s="396"/>
      <c r="AD50" s="396"/>
      <c r="AF50" s="393"/>
      <c r="AG50" s="394" t="s">
        <v>43</v>
      </c>
      <c r="AH50" s="395"/>
      <c r="AI50" s="396"/>
      <c r="AJ50" s="396"/>
      <c r="AL50" s="393"/>
      <c r="AM50" s="410" t="s">
        <v>42</v>
      </c>
      <c r="AN50" s="411"/>
      <c r="AO50" s="412">
        <v>0</v>
      </c>
      <c r="AP50" s="412">
        <v>0</v>
      </c>
    </row>
    <row r="51" spans="2:42" s="24" customFormat="1" ht="16.5" customHeight="1" thickBot="1">
      <c r="B51" s="390">
        <v>411211</v>
      </c>
      <c r="C51" s="390" t="s">
        <v>44</v>
      </c>
      <c r="D51" s="391">
        <v>0</v>
      </c>
      <c r="E51" s="401">
        <v>102555600</v>
      </c>
      <c r="F51" s="401">
        <v>25639</v>
      </c>
      <c r="G51" s="405"/>
      <c r="H51" s="395">
        <v>411211</v>
      </c>
      <c r="I51" s="395" t="s">
        <v>44</v>
      </c>
      <c r="J51" s="396">
        <v>0</v>
      </c>
      <c r="K51" s="402">
        <v>102555600</v>
      </c>
      <c r="L51" s="402">
        <v>25639</v>
      </c>
      <c r="N51" s="393"/>
      <c r="O51" s="394" t="s">
        <v>43</v>
      </c>
      <c r="P51" s="395"/>
      <c r="Q51" s="396"/>
      <c r="R51" s="396"/>
      <c r="T51" s="393"/>
      <c r="U51" s="394" t="s">
        <v>43</v>
      </c>
      <c r="V51" s="395"/>
      <c r="W51" s="396"/>
      <c r="X51" s="396"/>
      <c r="Z51" s="395">
        <v>411211</v>
      </c>
      <c r="AA51" s="395" t="s">
        <v>44</v>
      </c>
      <c r="AB51" s="396">
        <v>0</v>
      </c>
      <c r="AC51" s="402">
        <v>102555600</v>
      </c>
      <c r="AD51" s="402">
        <v>25639</v>
      </c>
      <c r="AF51" s="395">
        <v>411211</v>
      </c>
      <c r="AG51" s="395" t="s">
        <v>44</v>
      </c>
      <c r="AH51" s="396">
        <v>0</v>
      </c>
      <c r="AI51" s="402">
        <v>102555600</v>
      </c>
      <c r="AJ51" s="402">
        <v>25639</v>
      </c>
      <c r="AL51" s="393"/>
      <c r="AM51" s="394" t="s">
        <v>43</v>
      </c>
      <c r="AN51" s="395"/>
      <c r="AO51" s="409"/>
      <c r="AP51" s="409"/>
    </row>
    <row r="52" spans="2:42" s="24" customFormat="1" ht="16.5" customHeight="1" thickBot="1">
      <c r="B52" s="390">
        <v>412111</v>
      </c>
      <c r="C52" s="390" t="s">
        <v>61</v>
      </c>
      <c r="D52" s="391">
        <v>0</v>
      </c>
      <c r="E52" s="401">
        <v>29460855</v>
      </c>
      <c r="F52" s="401">
        <v>7365</v>
      </c>
      <c r="G52" s="405"/>
      <c r="H52" s="395">
        <v>412111</v>
      </c>
      <c r="I52" s="395" t="s">
        <v>61</v>
      </c>
      <c r="J52" s="396">
        <v>0</v>
      </c>
      <c r="K52" s="402">
        <v>29460855</v>
      </c>
      <c r="L52" s="402">
        <v>7365</v>
      </c>
      <c r="N52" s="395">
        <v>411211</v>
      </c>
      <c r="O52" s="395" t="s">
        <v>44</v>
      </c>
      <c r="P52" s="396">
        <v>0</v>
      </c>
      <c r="Q52" s="402">
        <v>102555600</v>
      </c>
      <c r="R52" s="402">
        <v>25639</v>
      </c>
      <c r="T52" s="395">
        <v>411211</v>
      </c>
      <c r="U52" s="395" t="s">
        <v>44</v>
      </c>
      <c r="V52" s="396">
        <v>0</v>
      </c>
      <c r="W52" s="402">
        <v>102555600</v>
      </c>
      <c r="X52" s="402">
        <v>25639</v>
      </c>
      <c r="Z52" s="395">
        <v>412111</v>
      </c>
      <c r="AA52" s="395" t="s">
        <v>61</v>
      </c>
      <c r="AB52" s="396">
        <v>0</v>
      </c>
      <c r="AC52" s="402">
        <v>29460855</v>
      </c>
      <c r="AD52" s="402">
        <v>7365</v>
      </c>
      <c r="AF52" s="395">
        <v>412111</v>
      </c>
      <c r="AG52" s="395" t="s">
        <v>61</v>
      </c>
      <c r="AH52" s="396">
        <v>0</v>
      </c>
      <c r="AI52" s="402">
        <v>29460855</v>
      </c>
      <c r="AJ52" s="402">
        <v>7365</v>
      </c>
      <c r="AL52" s="395">
        <v>411211</v>
      </c>
      <c r="AM52" s="395" t="s">
        <v>44</v>
      </c>
      <c r="AN52" s="396">
        <v>0</v>
      </c>
      <c r="AO52" s="409">
        <v>102555600</v>
      </c>
      <c r="AP52" s="409">
        <v>25639</v>
      </c>
    </row>
    <row r="53" spans="2:42" s="24" customFormat="1" ht="16.5" customHeight="1" thickBot="1">
      <c r="B53" s="390">
        <v>418111</v>
      </c>
      <c r="C53" s="390" t="s">
        <v>62</v>
      </c>
      <c r="D53" s="391">
        <v>0</v>
      </c>
      <c r="E53" s="401">
        <v>-96579200</v>
      </c>
      <c r="F53" s="401">
        <v>-24145</v>
      </c>
      <c r="G53" s="405"/>
      <c r="H53" s="395">
        <v>418111</v>
      </c>
      <c r="I53" s="395" t="s">
        <v>62</v>
      </c>
      <c r="J53" s="396">
        <v>0</v>
      </c>
      <c r="K53" s="402">
        <v>-96579200</v>
      </c>
      <c r="L53" s="402">
        <v>-24145</v>
      </c>
      <c r="N53" s="395">
        <v>412111</v>
      </c>
      <c r="O53" s="395" t="s">
        <v>61</v>
      </c>
      <c r="P53" s="396">
        <v>0</v>
      </c>
      <c r="Q53" s="402">
        <v>29460855</v>
      </c>
      <c r="R53" s="402">
        <v>7365</v>
      </c>
      <c r="T53" s="395">
        <v>412111</v>
      </c>
      <c r="U53" s="395" t="s">
        <v>61</v>
      </c>
      <c r="V53" s="396">
        <v>0</v>
      </c>
      <c r="W53" s="402">
        <v>29460855</v>
      </c>
      <c r="X53" s="402">
        <v>7365</v>
      </c>
      <c r="Z53" s="395">
        <v>418111</v>
      </c>
      <c r="AA53" s="395" t="s">
        <v>62</v>
      </c>
      <c r="AB53" s="396">
        <v>0</v>
      </c>
      <c r="AC53" s="402">
        <v>-96579200</v>
      </c>
      <c r="AD53" s="402">
        <v>-24145</v>
      </c>
      <c r="AF53" s="395">
        <v>418111</v>
      </c>
      <c r="AG53" s="395" t="s">
        <v>62</v>
      </c>
      <c r="AH53" s="396">
        <v>0</v>
      </c>
      <c r="AI53" s="402">
        <v>-96579200</v>
      </c>
      <c r="AJ53" s="402">
        <v>-24145</v>
      </c>
      <c r="AL53" s="395">
        <v>412111</v>
      </c>
      <c r="AM53" s="395" t="s">
        <v>61</v>
      </c>
      <c r="AN53" s="396">
        <v>0</v>
      </c>
      <c r="AO53" s="409">
        <v>29460855</v>
      </c>
      <c r="AP53" s="409">
        <v>7365</v>
      </c>
    </row>
    <row r="54" spans="2:42" s="24" customFormat="1" ht="16.5" customHeight="1" thickBot="1">
      <c r="B54" s="388"/>
      <c r="C54" s="389" t="s">
        <v>46</v>
      </c>
      <c r="D54" s="390"/>
      <c r="E54" s="404">
        <v>35437255</v>
      </c>
      <c r="F54" s="404">
        <v>8859.31</v>
      </c>
      <c r="G54" s="406"/>
      <c r="H54" s="393"/>
      <c r="I54" s="394" t="s">
        <v>46</v>
      </c>
      <c r="J54" s="395"/>
      <c r="K54" s="403">
        <v>35437255</v>
      </c>
      <c r="L54" s="403">
        <v>8859.31</v>
      </c>
      <c r="N54" s="395">
        <v>418111</v>
      </c>
      <c r="O54" s="395" t="s">
        <v>62</v>
      </c>
      <c r="P54" s="396">
        <v>0</v>
      </c>
      <c r="Q54" s="402">
        <v>-96579200</v>
      </c>
      <c r="R54" s="402">
        <v>-24145</v>
      </c>
      <c r="T54" s="395">
        <v>418111</v>
      </c>
      <c r="U54" s="395" t="s">
        <v>62</v>
      </c>
      <c r="V54" s="396">
        <v>0</v>
      </c>
      <c r="W54" s="402">
        <v>-96579200</v>
      </c>
      <c r="X54" s="402">
        <v>-24145</v>
      </c>
      <c r="Z54" s="393"/>
      <c r="AA54" s="394" t="s">
        <v>46</v>
      </c>
      <c r="AB54" s="395"/>
      <c r="AC54" s="403">
        <v>35437255</v>
      </c>
      <c r="AD54" s="403">
        <v>8859.31</v>
      </c>
      <c r="AF54" s="393"/>
      <c r="AG54" s="394" t="s">
        <v>46</v>
      </c>
      <c r="AH54" s="395"/>
      <c r="AI54" s="403">
        <v>35437255</v>
      </c>
      <c r="AJ54" s="403">
        <v>8859.31</v>
      </c>
      <c r="AL54" s="395">
        <v>418111</v>
      </c>
      <c r="AM54" s="395" t="s">
        <v>62</v>
      </c>
      <c r="AN54" s="396">
        <v>0</v>
      </c>
      <c r="AO54" s="409">
        <v>-99314900</v>
      </c>
      <c r="AP54" s="409">
        <v>-24829</v>
      </c>
    </row>
    <row r="55" spans="2:42" s="24" customFormat="1" ht="16.5" customHeight="1" thickBot="1">
      <c r="B55" s="388"/>
      <c r="C55" s="389" t="s">
        <v>47</v>
      </c>
      <c r="D55" s="390"/>
      <c r="E55" s="404">
        <v>99796048</v>
      </c>
      <c r="F55" s="404">
        <v>24949.01</v>
      </c>
      <c r="G55" s="406"/>
      <c r="H55" s="393"/>
      <c r="I55" s="394" t="s">
        <v>47</v>
      </c>
      <c r="J55" s="395"/>
      <c r="K55" s="403">
        <v>99744328</v>
      </c>
      <c r="L55" s="403">
        <v>24936.080000000002</v>
      </c>
      <c r="N55" s="393"/>
      <c r="O55" s="394" t="s">
        <v>46</v>
      </c>
      <c r="P55" s="395"/>
      <c r="Q55" s="403">
        <v>35437255</v>
      </c>
      <c r="R55" s="403">
        <v>8859.31</v>
      </c>
      <c r="S55" s="407"/>
      <c r="T55" s="393"/>
      <c r="U55" s="394" t="s">
        <v>46</v>
      </c>
      <c r="V55" s="395"/>
      <c r="W55" s="403">
        <v>35437255</v>
      </c>
      <c r="X55" s="403">
        <v>8859.31</v>
      </c>
      <c r="Z55" s="393"/>
      <c r="AA55" s="394" t="s">
        <v>47</v>
      </c>
      <c r="AB55" s="395"/>
      <c r="AC55" s="403">
        <v>105204900</v>
      </c>
      <c r="AD55" s="403">
        <v>26301.23</v>
      </c>
      <c r="AF55" s="393"/>
      <c r="AG55" s="394" t="s">
        <v>47</v>
      </c>
      <c r="AH55" s="395"/>
      <c r="AI55" s="403">
        <v>109113100</v>
      </c>
      <c r="AJ55" s="403">
        <v>27278.28</v>
      </c>
      <c r="AL55" s="393"/>
      <c r="AM55" s="394" t="s">
        <v>46</v>
      </c>
      <c r="AN55" s="395"/>
      <c r="AO55" s="409">
        <v>32701555</v>
      </c>
      <c r="AP55" s="409">
        <v>8175.39</v>
      </c>
    </row>
    <row r="56" spans="2:42" s="24" customFormat="1" ht="16.5" customHeight="1" thickBot="1">
      <c r="B56" s="388"/>
      <c r="C56" s="389" t="s">
        <v>48</v>
      </c>
      <c r="D56" s="390"/>
      <c r="E56" s="404">
        <v>135063003</v>
      </c>
      <c r="F56" s="404">
        <v>33765.75</v>
      </c>
      <c r="G56" s="406"/>
      <c r="H56" s="397"/>
      <c r="I56" s="398" t="s">
        <v>48</v>
      </c>
      <c r="J56" s="399"/>
      <c r="K56" s="408">
        <v>135098583</v>
      </c>
      <c r="L56" s="408">
        <v>33774.65</v>
      </c>
      <c r="N56" s="393"/>
      <c r="O56" s="394" t="s">
        <v>47</v>
      </c>
      <c r="P56" s="395"/>
      <c r="Q56" s="403">
        <v>101787708</v>
      </c>
      <c r="R56" s="403">
        <v>25446.93</v>
      </c>
      <c r="S56" s="407"/>
      <c r="T56" s="393"/>
      <c r="U56" s="394" t="s">
        <v>47</v>
      </c>
      <c r="V56" s="395"/>
      <c r="W56" s="403">
        <v>105232556</v>
      </c>
      <c r="X56" s="403">
        <v>26308.14</v>
      </c>
      <c r="Z56" s="393"/>
      <c r="AA56" s="394" t="s">
        <v>48</v>
      </c>
      <c r="AB56" s="395"/>
      <c r="AC56" s="403">
        <v>140894355</v>
      </c>
      <c r="AD56" s="403">
        <v>35223.589999999997</v>
      </c>
      <c r="AF56" s="393"/>
      <c r="AG56" s="394" t="s">
        <v>48</v>
      </c>
      <c r="AH56" s="395"/>
      <c r="AI56" s="403">
        <v>144926455</v>
      </c>
      <c r="AJ56" s="403">
        <v>36231.61</v>
      </c>
      <c r="AL56" s="393"/>
      <c r="AM56" s="394" t="s">
        <v>47</v>
      </c>
      <c r="AN56" s="395"/>
      <c r="AO56" s="409">
        <v>115664756</v>
      </c>
      <c r="AP56" s="409">
        <v>28916.19</v>
      </c>
    </row>
    <row r="57" spans="2:42" ht="24" customHeight="1" thickBot="1">
      <c r="B57" s="170" t="s">
        <v>49</v>
      </c>
      <c r="C57" s="170" t="s">
        <v>51</v>
      </c>
      <c r="D57" s="171" t="s">
        <v>53</v>
      </c>
      <c r="E57" s="1"/>
      <c r="F57" s="1"/>
      <c r="G57" s="1"/>
      <c r="N57" s="128"/>
      <c r="O57" s="3" t="s">
        <v>48</v>
      </c>
      <c r="P57" s="4"/>
      <c r="Q57" s="7">
        <v>137252363</v>
      </c>
      <c r="R57" s="7">
        <v>34313.089999999997</v>
      </c>
      <c r="S57" s="158"/>
      <c r="T57" s="297"/>
      <c r="U57" s="13" t="s">
        <v>48</v>
      </c>
      <c r="V57" s="14"/>
      <c r="W57" s="15">
        <v>140809111</v>
      </c>
      <c r="X57" s="15">
        <v>35202.28</v>
      </c>
      <c r="AL57" s="128"/>
      <c r="AM57" s="413" t="s">
        <v>48</v>
      </c>
      <c r="AN57" s="380"/>
      <c r="AO57" s="414">
        <v>148868611</v>
      </c>
      <c r="AP57" s="414">
        <v>37217.15</v>
      </c>
    </row>
    <row r="58" spans="2:42" ht="16.5" customHeight="1">
      <c r="B58" s="140"/>
      <c r="C58" s="140"/>
      <c r="D58" s="170" t="s">
        <v>54</v>
      </c>
      <c r="E58" s="1"/>
      <c r="F58" s="1"/>
      <c r="G58" s="1"/>
      <c r="N58" s="129" t="s">
        <v>49</v>
      </c>
      <c r="O58" s="129" t="s">
        <v>51</v>
      </c>
      <c r="P58" s="12" t="s">
        <v>53</v>
      </c>
      <c r="Q58" s="1"/>
      <c r="R58" s="1"/>
    </row>
    <row r="59" spans="2:42">
      <c r="B59" s="25"/>
      <c r="C59" s="197"/>
      <c r="D59" s="197"/>
      <c r="E59" s="197"/>
      <c r="F59" s="197"/>
      <c r="G59" s="1"/>
      <c r="H59" s="26" t="s">
        <v>92</v>
      </c>
      <c r="K59" s="38"/>
      <c r="L59" s="38"/>
      <c r="N59" s="8"/>
      <c r="O59" s="8"/>
      <c r="P59" s="129" t="s">
        <v>54</v>
      </c>
      <c r="Q59" s="1"/>
      <c r="R59" s="1"/>
    </row>
    <row r="60" spans="2:42">
      <c r="B60" s="25"/>
      <c r="C60" s="197"/>
      <c r="D60" s="197"/>
      <c r="E60" s="197"/>
      <c r="F60" s="197"/>
      <c r="G60" s="1"/>
      <c r="H60" s="26" t="s">
        <v>150</v>
      </c>
      <c r="K60" s="38"/>
      <c r="L60" s="38"/>
      <c r="N60" s="10" t="s">
        <v>50</v>
      </c>
      <c r="O60" s="10" t="s">
        <v>52</v>
      </c>
      <c r="P60" s="11"/>
      <c r="Q60" s="1"/>
      <c r="R60" s="1"/>
    </row>
    <row r="61" spans="2:42">
      <c r="B61" s="26" t="s">
        <v>92</v>
      </c>
      <c r="C61" s="197"/>
      <c r="D61" s="197"/>
      <c r="E61" s="197"/>
      <c r="F61" s="197"/>
      <c r="G61" s="1"/>
      <c r="H61" s="620" t="s">
        <v>94</v>
      </c>
      <c r="K61" s="38"/>
      <c r="L61" s="38"/>
      <c r="P61"/>
      <c r="R61" s="37"/>
    </row>
    <row r="62" spans="2:42">
      <c r="B62" s="26" t="s">
        <v>150</v>
      </c>
      <c r="C62" s="197"/>
      <c r="D62" s="197"/>
      <c r="E62" s="197"/>
      <c r="F62" s="197"/>
      <c r="H62" s="620"/>
      <c r="K62" s="38"/>
      <c r="L62" s="38"/>
      <c r="N62" s="26" t="s">
        <v>92</v>
      </c>
      <c r="P62"/>
      <c r="Q62"/>
      <c r="R62" s="37"/>
      <c r="T62" s="26" t="s">
        <v>92</v>
      </c>
      <c r="Z62" s="18" t="s">
        <v>92</v>
      </c>
      <c r="AF62" s="18" t="s">
        <v>92</v>
      </c>
      <c r="AL62" s="18" t="s">
        <v>92</v>
      </c>
    </row>
    <row r="63" spans="2:42" ht="23.4" thickBot="1">
      <c r="B63" s="620" t="s">
        <v>94</v>
      </c>
      <c r="C63" s="197"/>
      <c r="D63" s="197"/>
      <c r="E63" s="197"/>
      <c r="F63" s="197"/>
      <c r="H63" s="621"/>
      <c r="K63" s="38"/>
      <c r="L63" s="38"/>
      <c r="N63" s="26" t="s">
        <v>150</v>
      </c>
      <c r="P63"/>
      <c r="Q63"/>
      <c r="R63" s="37"/>
      <c r="T63" s="26" t="s">
        <v>150</v>
      </c>
      <c r="Z63" s="18" t="s">
        <v>150</v>
      </c>
      <c r="AF63" s="18" t="s">
        <v>150</v>
      </c>
      <c r="AL63" s="18" t="s">
        <v>150</v>
      </c>
    </row>
    <row r="64" spans="2:42" ht="15.75" customHeight="1">
      <c r="B64" s="620"/>
      <c r="C64" s="197"/>
      <c r="D64" s="197"/>
      <c r="E64" s="197"/>
      <c r="F64" s="197"/>
      <c r="H64" s="620"/>
      <c r="K64" s="38"/>
      <c r="L64" s="38"/>
      <c r="N64" s="620" t="s">
        <v>94</v>
      </c>
      <c r="P64"/>
      <c r="Q64"/>
      <c r="R64" s="37"/>
      <c r="T64" s="620" t="s">
        <v>94</v>
      </c>
      <c r="Z64" s="572" t="s">
        <v>94</v>
      </c>
      <c r="AF64" s="572" t="s">
        <v>94</v>
      </c>
      <c r="AL64" s="572" t="s">
        <v>94</v>
      </c>
    </row>
    <row r="65" spans="2:41" ht="15" thickBot="1">
      <c r="B65" s="621"/>
      <c r="C65" s="197"/>
      <c r="D65" s="197"/>
      <c r="E65" s="197"/>
      <c r="F65" s="197"/>
      <c r="H65" s="27" t="s">
        <v>95</v>
      </c>
      <c r="K65" s="38"/>
      <c r="L65" s="38"/>
      <c r="N65" s="620"/>
      <c r="P65"/>
      <c r="Q65"/>
      <c r="R65" s="37"/>
      <c r="T65" s="620"/>
      <c r="Z65" s="572"/>
      <c r="AF65" s="572"/>
      <c r="AL65" s="572"/>
    </row>
    <row r="66" spans="2:41" ht="15" thickBot="1">
      <c r="B66" s="620"/>
      <c r="C66" s="197"/>
      <c r="D66" s="197"/>
      <c r="E66" s="197"/>
      <c r="F66" s="197"/>
      <c r="I66" s="25"/>
      <c r="K66" s="38"/>
      <c r="L66" s="38"/>
      <c r="N66" s="621"/>
      <c r="P66"/>
      <c r="Q66"/>
      <c r="R66" s="37"/>
      <c r="T66" s="621"/>
      <c r="Z66" s="573"/>
      <c r="AF66" s="573"/>
      <c r="AL66" s="573"/>
    </row>
    <row r="67" spans="2:41">
      <c r="B67" s="27" t="s">
        <v>282</v>
      </c>
      <c r="C67" s="197"/>
      <c r="D67" s="197"/>
      <c r="E67" s="197"/>
      <c r="F67" s="197"/>
      <c r="N67" s="620"/>
      <c r="P67"/>
      <c r="Q67"/>
      <c r="R67" s="37"/>
      <c r="T67" s="620"/>
      <c r="Z67" s="572"/>
      <c r="AF67" s="572"/>
      <c r="AL67" s="572"/>
    </row>
    <row r="68" spans="2:41" ht="48.6" thickBot="1">
      <c r="B68" s="25"/>
      <c r="C68" s="197"/>
      <c r="D68" s="197"/>
      <c r="E68" s="197"/>
      <c r="F68" s="197"/>
      <c r="N68" s="27" t="s">
        <v>260</v>
      </c>
      <c r="P68"/>
      <c r="Q68"/>
      <c r="R68" s="37"/>
      <c r="T68" s="27" t="s">
        <v>288</v>
      </c>
      <c r="Z68" s="19" t="s">
        <v>303</v>
      </c>
      <c r="AF68" s="19" t="s">
        <v>317</v>
      </c>
      <c r="AL68" s="19" t="s">
        <v>325</v>
      </c>
    </row>
    <row r="69" spans="2:41" ht="15" thickBot="1">
      <c r="B69" s="198" t="s">
        <v>96</v>
      </c>
      <c r="C69" s="198" t="s">
        <v>97</v>
      </c>
      <c r="D69" s="198" t="s">
        <v>98</v>
      </c>
      <c r="E69" s="198" t="s">
        <v>99</v>
      </c>
      <c r="F69" s="479"/>
      <c r="H69" s="28" t="s">
        <v>96</v>
      </c>
      <c r="I69" s="28" t="s">
        <v>97</v>
      </c>
      <c r="J69" s="39" t="s">
        <v>98</v>
      </c>
      <c r="K69" s="39" t="s">
        <v>99</v>
      </c>
      <c r="N69" s="25"/>
      <c r="P69"/>
      <c r="Q69"/>
      <c r="R69" s="37"/>
      <c r="T69" s="25"/>
      <c r="Z69" s="20"/>
      <c r="AF69" s="20"/>
      <c r="AL69" s="20"/>
    </row>
    <row r="70" spans="2:41" ht="15" thickBot="1">
      <c r="B70">
        <v>531111102</v>
      </c>
      <c r="C70" t="s">
        <v>117</v>
      </c>
      <c r="D70">
        <v>2813700</v>
      </c>
      <c r="E70">
        <v>2813700</v>
      </c>
      <c r="H70">
        <v>531111102</v>
      </c>
      <c r="I70" t="s">
        <v>117</v>
      </c>
      <c r="J70" s="37">
        <v>6129300</v>
      </c>
      <c r="K70" s="37">
        <v>8943000</v>
      </c>
      <c r="N70" s="480" t="s">
        <v>96</v>
      </c>
      <c r="O70" s="21" t="s">
        <v>97</v>
      </c>
      <c r="P70" s="21" t="s">
        <v>98</v>
      </c>
      <c r="Q70" s="21" t="s">
        <v>99</v>
      </c>
      <c r="R70" s="37"/>
      <c r="T70" s="28" t="s">
        <v>96</v>
      </c>
      <c r="U70" s="28" t="s">
        <v>97</v>
      </c>
      <c r="V70" s="28" t="s">
        <v>98</v>
      </c>
      <c r="W70" s="28" t="s">
        <v>99</v>
      </c>
      <c r="Z70" s="21" t="s">
        <v>96</v>
      </c>
      <c r="AA70" s="21" t="s">
        <v>97</v>
      </c>
      <c r="AB70" s="21" t="s">
        <v>98</v>
      </c>
      <c r="AC70" s="21" t="s">
        <v>99</v>
      </c>
      <c r="AD70" s="476"/>
      <c r="AF70" s="21" t="s">
        <v>96</v>
      </c>
      <c r="AG70" s="21" t="s">
        <v>97</v>
      </c>
      <c r="AH70" s="21" t="s">
        <v>98</v>
      </c>
      <c r="AI70" s="21" t="s">
        <v>99</v>
      </c>
      <c r="AJ70" s="476"/>
      <c r="AL70" s="21" t="s">
        <v>96</v>
      </c>
      <c r="AM70" s="21" t="s">
        <v>97</v>
      </c>
      <c r="AN70" s="21" t="s">
        <v>98</v>
      </c>
      <c r="AO70" s="21" t="s">
        <v>99</v>
      </c>
    </row>
    <row r="71" spans="2:41" ht="15" thickTop="1">
      <c r="B71">
        <v>531111103</v>
      </c>
      <c r="C71" t="s">
        <v>119</v>
      </c>
      <c r="D71">
        <v>25000</v>
      </c>
      <c r="E71">
        <v>25000</v>
      </c>
      <c r="H71">
        <v>531111103</v>
      </c>
      <c r="I71" t="s">
        <v>119</v>
      </c>
      <c r="J71" s="37">
        <v>206700</v>
      </c>
      <c r="K71" s="37">
        <v>231700</v>
      </c>
      <c r="N71">
        <v>531111102</v>
      </c>
      <c r="O71" t="s">
        <v>117</v>
      </c>
      <c r="P71">
        <v>13617300</v>
      </c>
      <c r="Q71">
        <v>22560300</v>
      </c>
      <c r="R71" s="37"/>
      <c r="T71">
        <v>531111102</v>
      </c>
      <c r="U71" t="s">
        <v>117</v>
      </c>
      <c r="V71">
        <v>14034700</v>
      </c>
      <c r="W71">
        <v>36595000</v>
      </c>
      <c r="Z71">
        <v>531111102</v>
      </c>
      <c r="AA71" t="s">
        <v>117</v>
      </c>
      <c r="AB71">
        <v>12959700</v>
      </c>
      <c r="AC71">
        <v>49554700</v>
      </c>
      <c r="AF71">
        <v>531111102</v>
      </c>
      <c r="AG71" t="s">
        <v>117</v>
      </c>
      <c r="AH71">
        <v>15523300</v>
      </c>
      <c r="AI71">
        <v>65078000</v>
      </c>
      <c r="AL71">
        <v>531111102</v>
      </c>
      <c r="AM71" t="s">
        <v>117</v>
      </c>
      <c r="AN71">
        <v>18210200</v>
      </c>
      <c r="AO71">
        <v>83288200</v>
      </c>
    </row>
    <row r="72" spans="2:41">
      <c r="B72">
        <v>523511101</v>
      </c>
      <c r="C72" t="s">
        <v>138</v>
      </c>
      <c r="D72">
        <v>147100</v>
      </c>
      <c r="E72">
        <v>147100</v>
      </c>
      <c r="H72">
        <v>512111101</v>
      </c>
      <c r="I72" t="s">
        <v>102</v>
      </c>
      <c r="J72" s="37">
        <v>600</v>
      </c>
      <c r="K72" s="37">
        <v>600</v>
      </c>
      <c r="N72">
        <v>531111103</v>
      </c>
      <c r="O72" t="s">
        <v>119</v>
      </c>
      <c r="P72">
        <v>238500</v>
      </c>
      <c r="Q72">
        <v>470200</v>
      </c>
      <c r="R72" s="37"/>
      <c r="T72">
        <v>531111103</v>
      </c>
      <c r="U72" t="s">
        <v>119</v>
      </c>
      <c r="V72">
        <v>346600</v>
      </c>
      <c r="W72">
        <v>816800</v>
      </c>
      <c r="Z72">
        <v>523011101</v>
      </c>
      <c r="AA72" t="s">
        <v>118</v>
      </c>
      <c r="AB72">
        <v>4200</v>
      </c>
      <c r="AC72">
        <v>4200</v>
      </c>
      <c r="AF72">
        <v>523011101</v>
      </c>
      <c r="AG72" t="s">
        <v>118</v>
      </c>
      <c r="AH72">
        <v>22200</v>
      </c>
      <c r="AI72">
        <v>26400</v>
      </c>
      <c r="AL72">
        <v>531111103</v>
      </c>
      <c r="AM72" t="s">
        <v>119</v>
      </c>
      <c r="AN72">
        <v>358200</v>
      </c>
      <c r="AO72">
        <v>2174900</v>
      </c>
    </row>
    <row r="73" spans="2:41">
      <c r="B73">
        <v>536911</v>
      </c>
      <c r="C73" t="s">
        <v>100</v>
      </c>
      <c r="D73">
        <v>0</v>
      </c>
      <c r="E73">
        <v>0</v>
      </c>
      <c r="H73">
        <v>523511101</v>
      </c>
      <c r="I73" t="s">
        <v>138</v>
      </c>
      <c r="J73" s="37">
        <v>455900</v>
      </c>
      <c r="K73" s="37">
        <v>603000</v>
      </c>
      <c r="N73">
        <v>512111101</v>
      </c>
      <c r="O73" t="s">
        <v>102</v>
      </c>
      <c r="P73">
        <v>100</v>
      </c>
      <c r="Q73">
        <v>700</v>
      </c>
      <c r="R73" s="37"/>
      <c r="T73">
        <v>512111101</v>
      </c>
      <c r="U73" t="s">
        <v>102</v>
      </c>
      <c r="V73">
        <v>200</v>
      </c>
      <c r="W73">
        <v>900</v>
      </c>
      <c r="Z73">
        <v>531111103</v>
      </c>
      <c r="AA73" t="s">
        <v>119</v>
      </c>
      <c r="AB73">
        <v>513700</v>
      </c>
      <c r="AC73">
        <v>1330500</v>
      </c>
      <c r="AF73">
        <v>531111103</v>
      </c>
      <c r="AG73" t="s">
        <v>119</v>
      </c>
      <c r="AH73">
        <v>486200</v>
      </c>
      <c r="AI73">
        <v>1816700</v>
      </c>
      <c r="AL73">
        <v>512111101</v>
      </c>
      <c r="AM73" t="s">
        <v>102</v>
      </c>
      <c r="AN73">
        <v>800</v>
      </c>
      <c r="AO73">
        <v>3400</v>
      </c>
    </row>
    <row r="74" spans="2:41" ht="15" thickBot="1">
      <c r="B74">
        <v>536512206</v>
      </c>
      <c r="C74" t="s">
        <v>149</v>
      </c>
      <c r="D74">
        <v>897000</v>
      </c>
      <c r="E74">
        <v>897000</v>
      </c>
      <c r="H74">
        <v>536911</v>
      </c>
      <c r="I74" t="s">
        <v>100</v>
      </c>
      <c r="J74" s="37">
        <v>8000</v>
      </c>
      <c r="K74" s="37">
        <v>8000</v>
      </c>
      <c r="N74">
        <v>523511101</v>
      </c>
      <c r="O74" t="s">
        <v>138</v>
      </c>
      <c r="P74">
        <v>1144200</v>
      </c>
      <c r="Q74">
        <v>1747200</v>
      </c>
      <c r="R74" s="37"/>
      <c r="T74">
        <v>523511101</v>
      </c>
      <c r="U74" t="s">
        <v>138</v>
      </c>
      <c r="V74">
        <v>1153100</v>
      </c>
      <c r="W74">
        <v>2900300</v>
      </c>
      <c r="Z74">
        <v>512111101</v>
      </c>
      <c r="AA74" t="s">
        <v>102</v>
      </c>
      <c r="AB74">
        <v>300</v>
      </c>
      <c r="AC74">
        <v>1200</v>
      </c>
      <c r="AF74">
        <v>512111101</v>
      </c>
      <c r="AG74" t="s">
        <v>102</v>
      </c>
      <c r="AH74">
        <v>1400</v>
      </c>
      <c r="AI74">
        <v>2600</v>
      </c>
      <c r="AL74">
        <v>523511101</v>
      </c>
      <c r="AM74" t="s">
        <v>138</v>
      </c>
      <c r="AN74">
        <v>1337000</v>
      </c>
      <c r="AO74">
        <v>6710000</v>
      </c>
    </row>
    <row r="75" spans="2:41" ht="15" thickBot="1">
      <c r="B75">
        <v>531111101</v>
      </c>
      <c r="C75" t="s">
        <v>280</v>
      </c>
      <c r="D75">
        <v>0</v>
      </c>
      <c r="E75">
        <v>0</v>
      </c>
      <c r="H75" s="581" t="s">
        <v>103</v>
      </c>
      <c r="I75" s="582"/>
      <c r="J75" s="40">
        <v>6800500</v>
      </c>
      <c r="K75" s="40">
        <v>10683300</v>
      </c>
      <c r="N75">
        <v>531111107</v>
      </c>
      <c r="O75" t="s">
        <v>176</v>
      </c>
      <c r="P75">
        <v>2286400</v>
      </c>
      <c r="Q75">
        <v>4592500</v>
      </c>
      <c r="R75" s="37"/>
      <c r="T75">
        <v>531111107</v>
      </c>
      <c r="U75" t="s">
        <v>176</v>
      </c>
      <c r="V75">
        <v>3736600</v>
      </c>
      <c r="W75">
        <v>8329100</v>
      </c>
      <c r="Z75">
        <v>523511101</v>
      </c>
      <c r="AA75" t="s">
        <v>138</v>
      </c>
      <c r="AB75">
        <v>1128000</v>
      </c>
      <c r="AC75">
        <v>4028300</v>
      </c>
      <c r="AF75">
        <v>523511101</v>
      </c>
      <c r="AG75" t="s">
        <v>138</v>
      </c>
      <c r="AH75">
        <v>1344700</v>
      </c>
      <c r="AI75">
        <v>5373000</v>
      </c>
      <c r="AL75">
        <v>531111107</v>
      </c>
      <c r="AM75" t="s">
        <v>176</v>
      </c>
      <c r="AN75">
        <v>4320000</v>
      </c>
      <c r="AO75">
        <v>18865100</v>
      </c>
    </row>
    <row r="76" spans="2:41" ht="15" thickBot="1">
      <c r="B76" s="581" t="s">
        <v>103</v>
      </c>
      <c r="C76" s="582"/>
      <c r="D76" s="137">
        <v>3882800</v>
      </c>
      <c r="E76" s="137">
        <v>3882800</v>
      </c>
      <c r="F76" s="477"/>
      <c r="H76">
        <v>631111101</v>
      </c>
      <c r="I76" t="s">
        <v>121</v>
      </c>
      <c r="J76" s="37">
        <v>5221400</v>
      </c>
      <c r="K76" s="37">
        <v>9847500</v>
      </c>
      <c r="N76" s="614" t="s">
        <v>103</v>
      </c>
      <c r="O76" s="569"/>
      <c r="P76" s="22">
        <v>17286500</v>
      </c>
      <c r="Q76" s="22">
        <v>30278100</v>
      </c>
      <c r="R76" s="37"/>
      <c r="T76" s="581" t="s">
        <v>103</v>
      </c>
      <c r="U76" s="582"/>
      <c r="V76" s="137">
        <v>19271200</v>
      </c>
      <c r="W76" s="137">
        <v>49549300</v>
      </c>
      <c r="Z76">
        <v>531111107</v>
      </c>
      <c r="AA76" t="s">
        <v>176</v>
      </c>
      <c r="AB76">
        <v>2968000</v>
      </c>
      <c r="AC76">
        <v>11297100</v>
      </c>
      <c r="AF76">
        <v>531111107</v>
      </c>
      <c r="AG76" t="s">
        <v>176</v>
      </c>
      <c r="AH76">
        <v>3248000</v>
      </c>
      <c r="AI76">
        <v>14545100</v>
      </c>
      <c r="AL76" s="568" t="s">
        <v>103</v>
      </c>
      <c r="AM76" s="569"/>
      <c r="AN76" s="22">
        <v>24226200</v>
      </c>
      <c r="AO76" s="22">
        <v>111975200</v>
      </c>
    </row>
    <row r="77" spans="2:41" ht="15.75" customHeight="1" thickBot="1">
      <c r="B77">
        <v>636211103</v>
      </c>
      <c r="C77" t="s">
        <v>122</v>
      </c>
      <c r="D77">
        <v>60500</v>
      </c>
      <c r="E77">
        <v>60500</v>
      </c>
      <c r="H77">
        <v>633311101</v>
      </c>
      <c r="I77" t="s">
        <v>123</v>
      </c>
      <c r="J77" s="37">
        <v>31100</v>
      </c>
      <c r="K77" s="37">
        <v>31100</v>
      </c>
      <c r="M77" s="44"/>
      <c r="N77">
        <v>637121103</v>
      </c>
      <c r="O77" t="s">
        <v>267</v>
      </c>
      <c r="P77">
        <v>63000</v>
      </c>
      <c r="Q77">
        <v>63000</v>
      </c>
      <c r="R77" s="37"/>
      <c r="T77">
        <v>636211103</v>
      </c>
      <c r="U77" t="s">
        <v>122</v>
      </c>
      <c r="V77">
        <v>60000</v>
      </c>
      <c r="W77">
        <v>180800</v>
      </c>
      <c r="Z77" s="568" t="s">
        <v>103</v>
      </c>
      <c r="AA77" s="569"/>
      <c r="AB77" s="22">
        <v>17573900</v>
      </c>
      <c r="AC77" s="22">
        <v>67123200</v>
      </c>
      <c r="AD77" s="478"/>
      <c r="AF77" s="568" t="s">
        <v>103</v>
      </c>
      <c r="AG77" s="569"/>
      <c r="AH77" s="22">
        <v>20625800</v>
      </c>
      <c r="AI77" s="22">
        <v>87749000</v>
      </c>
      <c r="AJ77" s="478"/>
      <c r="AL77">
        <v>636211103</v>
      </c>
      <c r="AM77" t="s">
        <v>122</v>
      </c>
      <c r="AN77">
        <v>60500</v>
      </c>
      <c r="AO77">
        <v>361300</v>
      </c>
    </row>
    <row r="78" spans="2:41">
      <c r="B78">
        <v>631111101</v>
      </c>
      <c r="C78" t="s">
        <v>121</v>
      </c>
      <c r="D78">
        <v>4626100</v>
      </c>
      <c r="E78">
        <v>4626100</v>
      </c>
      <c r="H78">
        <v>632161</v>
      </c>
      <c r="I78" t="s">
        <v>105</v>
      </c>
      <c r="J78" s="37">
        <v>104456</v>
      </c>
      <c r="K78" s="37">
        <v>208911</v>
      </c>
      <c r="M78" s="44"/>
      <c r="N78">
        <v>636211103</v>
      </c>
      <c r="O78" t="s">
        <v>122</v>
      </c>
      <c r="P78">
        <v>60300</v>
      </c>
      <c r="Q78">
        <v>120800</v>
      </c>
      <c r="R78" s="37"/>
      <c r="T78">
        <v>631111101</v>
      </c>
      <c r="U78" t="s">
        <v>121</v>
      </c>
      <c r="V78">
        <v>6709500</v>
      </c>
      <c r="W78">
        <v>23155200</v>
      </c>
      <c r="Z78">
        <v>636211103</v>
      </c>
      <c r="AA78" t="s">
        <v>122</v>
      </c>
      <c r="AB78">
        <v>60000</v>
      </c>
      <c r="AC78">
        <v>240800</v>
      </c>
      <c r="AF78">
        <v>636211103</v>
      </c>
      <c r="AG78" t="s">
        <v>122</v>
      </c>
      <c r="AH78">
        <v>60000</v>
      </c>
      <c r="AI78">
        <v>300800</v>
      </c>
      <c r="AL78">
        <v>631111101</v>
      </c>
      <c r="AM78" t="s">
        <v>121</v>
      </c>
      <c r="AN78">
        <v>7719900</v>
      </c>
      <c r="AO78">
        <v>45602300</v>
      </c>
    </row>
    <row r="79" spans="2:41">
      <c r="B79">
        <v>632161</v>
      </c>
      <c r="C79" t="s">
        <v>105</v>
      </c>
      <c r="D79">
        <v>104456</v>
      </c>
      <c r="E79">
        <v>104456</v>
      </c>
      <c r="H79">
        <v>632151</v>
      </c>
      <c r="I79" t="s">
        <v>112</v>
      </c>
      <c r="J79" s="37">
        <v>42708</v>
      </c>
      <c r="K79" s="37">
        <v>85417</v>
      </c>
      <c r="M79" s="44"/>
      <c r="N79">
        <v>631111101</v>
      </c>
      <c r="O79" t="s">
        <v>121</v>
      </c>
      <c r="P79">
        <v>6598200</v>
      </c>
      <c r="Q79">
        <v>16445700</v>
      </c>
      <c r="R79" s="37"/>
      <c r="T79">
        <v>633311102</v>
      </c>
      <c r="U79" t="s">
        <v>125</v>
      </c>
      <c r="V79">
        <v>18200</v>
      </c>
      <c r="W79">
        <v>30600</v>
      </c>
      <c r="Z79">
        <v>631111101</v>
      </c>
      <c r="AA79" t="s">
        <v>121</v>
      </c>
      <c r="AB79">
        <v>7291900</v>
      </c>
      <c r="AC79">
        <v>30447100</v>
      </c>
      <c r="AF79">
        <v>631111101</v>
      </c>
      <c r="AG79" t="s">
        <v>121</v>
      </c>
      <c r="AH79">
        <v>7435300</v>
      </c>
      <c r="AI79">
        <v>37882400</v>
      </c>
      <c r="AL79">
        <v>633311102</v>
      </c>
      <c r="AM79" t="s">
        <v>125</v>
      </c>
      <c r="AN79">
        <v>29800</v>
      </c>
      <c r="AO79">
        <v>114200</v>
      </c>
    </row>
    <row r="80" spans="2:41">
      <c r="B80">
        <v>632151</v>
      </c>
      <c r="C80" t="s">
        <v>112</v>
      </c>
      <c r="D80">
        <v>42708</v>
      </c>
      <c r="E80">
        <v>42708</v>
      </c>
      <c r="H80">
        <v>637111102</v>
      </c>
      <c r="I80" t="s">
        <v>151</v>
      </c>
      <c r="J80" s="37">
        <v>40000</v>
      </c>
      <c r="K80" s="37">
        <v>60000</v>
      </c>
      <c r="M80" s="44"/>
      <c r="N80">
        <v>633311102</v>
      </c>
      <c r="O80" t="s">
        <v>125</v>
      </c>
      <c r="P80">
        <v>12400</v>
      </c>
      <c r="Q80">
        <v>12400</v>
      </c>
      <c r="R80" s="37"/>
      <c r="T80">
        <v>633311101</v>
      </c>
      <c r="U80" t="s">
        <v>123</v>
      </c>
      <c r="V80">
        <v>39000</v>
      </c>
      <c r="W80">
        <v>102500</v>
      </c>
      <c r="Z80">
        <v>633311102</v>
      </c>
      <c r="AA80" t="s">
        <v>125</v>
      </c>
      <c r="AB80">
        <v>29800</v>
      </c>
      <c r="AC80">
        <v>60400</v>
      </c>
      <c r="AF80">
        <v>633311102</v>
      </c>
      <c r="AG80" t="s">
        <v>125</v>
      </c>
      <c r="AH80">
        <v>24000</v>
      </c>
      <c r="AI80">
        <v>84400</v>
      </c>
      <c r="AL80">
        <v>633311101</v>
      </c>
      <c r="AM80" t="s">
        <v>123</v>
      </c>
      <c r="AN80">
        <v>49400</v>
      </c>
      <c r="AO80">
        <v>255600</v>
      </c>
    </row>
    <row r="81" spans="2:41">
      <c r="B81">
        <v>637111102</v>
      </c>
      <c r="C81" t="s">
        <v>151</v>
      </c>
      <c r="D81">
        <v>20000</v>
      </c>
      <c r="E81">
        <v>20000</v>
      </c>
      <c r="H81">
        <v>631111107</v>
      </c>
      <c r="I81" t="s">
        <v>152</v>
      </c>
      <c r="J81" s="37">
        <v>60000</v>
      </c>
      <c r="K81" s="37">
        <v>60000</v>
      </c>
      <c r="M81" s="44"/>
      <c r="N81">
        <v>633311101</v>
      </c>
      <c r="O81" t="s">
        <v>123</v>
      </c>
      <c r="P81">
        <v>32400</v>
      </c>
      <c r="Q81">
        <v>63500</v>
      </c>
      <c r="R81" s="37"/>
      <c r="T81">
        <v>632161</v>
      </c>
      <c r="U81" t="s">
        <v>105</v>
      </c>
      <c r="V81">
        <v>80889</v>
      </c>
      <c r="W81">
        <v>394256</v>
      </c>
      <c r="Z81">
        <v>633311101</v>
      </c>
      <c r="AA81" t="s">
        <v>123</v>
      </c>
      <c r="AB81">
        <v>48200</v>
      </c>
      <c r="AC81">
        <v>150700</v>
      </c>
      <c r="AF81">
        <v>633311101</v>
      </c>
      <c r="AG81" t="s">
        <v>123</v>
      </c>
      <c r="AH81">
        <v>55500</v>
      </c>
      <c r="AI81">
        <v>206200</v>
      </c>
      <c r="AL81">
        <v>632161</v>
      </c>
      <c r="AM81" t="s">
        <v>105</v>
      </c>
      <c r="AN81">
        <v>28500</v>
      </c>
      <c r="AO81">
        <v>479756</v>
      </c>
    </row>
    <row r="82" spans="2:41">
      <c r="B82">
        <v>637121101</v>
      </c>
      <c r="C82" t="s">
        <v>158</v>
      </c>
      <c r="D82">
        <v>4000</v>
      </c>
      <c r="E82">
        <v>4000</v>
      </c>
      <c r="H82">
        <v>632321</v>
      </c>
      <c r="I82" t="s">
        <v>111</v>
      </c>
      <c r="J82" s="37">
        <v>55556</v>
      </c>
      <c r="K82" s="37">
        <v>111111</v>
      </c>
      <c r="M82" s="44"/>
      <c r="N82">
        <v>632161</v>
      </c>
      <c r="O82" t="s">
        <v>105</v>
      </c>
      <c r="P82">
        <v>104456</v>
      </c>
      <c r="Q82">
        <v>313367</v>
      </c>
      <c r="R82" s="37"/>
      <c r="T82">
        <v>632151</v>
      </c>
      <c r="U82" t="s">
        <v>112</v>
      </c>
      <c r="V82">
        <v>42708</v>
      </c>
      <c r="W82">
        <v>170833</v>
      </c>
      <c r="Z82">
        <v>632161</v>
      </c>
      <c r="AA82" t="s">
        <v>105</v>
      </c>
      <c r="AB82">
        <v>28500</v>
      </c>
      <c r="AC82">
        <v>422756</v>
      </c>
      <c r="AF82">
        <v>632161</v>
      </c>
      <c r="AG82" t="s">
        <v>105</v>
      </c>
      <c r="AH82">
        <v>28500</v>
      </c>
      <c r="AI82">
        <v>451256</v>
      </c>
      <c r="AL82">
        <v>637111102</v>
      </c>
      <c r="AM82" t="s">
        <v>151</v>
      </c>
      <c r="AN82">
        <v>60000</v>
      </c>
      <c r="AO82">
        <v>253800</v>
      </c>
    </row>
    <row r="83" spans="2:41">
      <c r="B83">
        <v>632321</v>
      </c>
      <c r="C83" t="s">
        <v>111</v>
      </c>
      <c r="D83">
        <v>55556</v>
      </c>
      <c r="E83">
        <v>55556</v>
      </c>
      <c r="H83">
        <v>633111109</v>
      </c>
      <c r="I83" t="s">
        <v>153</v>
      </c>
      <c r="J83" s="37">
        <v>30000</v>
      </c>
      <c r="K83" s="37">
        <v>30000</v>
      </c>
      <c r="M83" s="44"/>
      <c r="N83">
        <v>632151</v>
      </c>
      <c r="O83" t="s">
        <v>112</v>
      </c>
      <c r="P83">
        <v>42708</v>
      </c>
      <c r="Q83">
        <v>128125</v>
      </c>
      <c r="R83" s="37"/>
      <c r="T83">
        <v>637111102</v>
      </c>
      <c r="U83" t="s">
        <v>151</v>
      </c>
      <c r="V83">
        <v>20000</v>
      </c>
      <c r="W83">
        <v>100000</v>
      </c>
      <c r="Z83">
        <v>637111102</v>
      </c>
      <c r="AA83" t="s">
        <v>151</v>
      </c>
      <c r="AB83">
        <v>93800</v>
      </c>
      <c r="AC83">
        <v>193800</v>
      </c>
      <c r="AF83">
        <v>632321</v>
      </c>
      <c r="AG83" t="s">
        <v>111</v>
      </c>
      <c r="AH83">
        <v>37000</v>
      </c>
      <c r="AI83">
        <v>314778</v>
      </c>
      <c r="AL83">
        <v>632321</v>
      </c>
      <c r="AM83" t="s">
        <v>111</v>
      </c>
      <c r="AN83">
        <v>18444</v>
      </c>
      <c r="AO83">
        <v>333222</v>
      </c>
    </row>
    <row r="84" spans="2:41">
      <c r="B84">
        <v>661311102</v>
      </c>
      <c r="C84" t="s">
        <v>281</v>
      </c>
      <c r="D84">
        <v>17300</v>
      </c>
      <c r="E84">
        <v>17300</v>
      </c>
      <c r="H84">
        <v>634211101</v>
      </c>
      <c r="I84" t="s">
        <v>109</v>
      </c>
      <c r="J84" s="37">
        <v>18000</v>
      </c>
      <c r="K84" s="37">
        <v>36000</v>
      </c>
      <c r="M84" s="44"/>
      <c r="N84">
        <v>637111102</v>
      </c>
      <c r="O84" t="s">
        <v>151</v>
      </c>
      <c r="P84">
        <v>20000</v>
      </c>
      <c r="Q84">
        <v>80000</v>
      </c>
      <c r="R84" s="37"/>
      <c r="T84">
        <v>632321</v>
      </c>
      <c r="U84" t="s">
        <v>111</v>
      </c>
      <c r="V84">
        <v>55556</v>
      </c>
      <c r="W84">
        <v>222222</v>
      </c>
      <c r="Z84">
        <v>637121101</v>
      </c>
      <c r="AA84" t="s">
        <v>158</v>
      </c>
      <c r="AB84">
        <v>144000</v>
      </c>
      <c r="AC84">
        <v>247000</v>
      </c>
      <c r="AF84">
        <v>634211101</v>
      </c>
      <c r="AG84" t="s">
        <v>109</v>
      </c>
      <c r="AH84">
        <v>120000</v>
      </c>
      <c r="AI84">
        <v>336000</v>
      </c>
      <c r="AL84">
        <v>634211101</v>
      </c>
      <c r="AM84" t="s">
        <v>109</v>
      </c>
      <c r="AN84">
        <v>120000</v>
      </c>
      <c r="AO84">
        <v>456000</v>
      </c>
    </row>
    <row r="85" spans="2:41">
      <c r="B85">
        <v>634211101</v>
      </c>
      <c r="C85" t="s">
        <v>109</v>
      </c>
      <c r="D85">
        <v>18000</v>
      </c>
      <c r="E85">
        <v>18000</v>
      </c>
      <c r="H85">
        <v>637111104</v>
      </c>
      <c r="I85" t="s">
        <v>154</v>
      </c>
      <c r="J85" s="37">
        <v>25000</v>
      </c>
      <c r="K85" s="37">
        <v>30000</v>
      </c>
      <c r="M85" s="44"/>
      <c r="N85">
        <v>637121101</v>
      </c>
      <c r="O85" t="s">
        <v>158</v>
      </c>
      <c r="P85">
        <v>99000</v>
      </c>
      <c r="Q85">
        <v>103000</v>
      </c>
      <c r="R85" s="37"/>
      <c r="T85">
        <v>634211101</v>
      </c>
      <c r="U85" t="s">
        <v>109</v>
      </c>
      <c r="V85">
        <v>60000</v>
      </c>
      <c r="W85">
        <v>156000</v>
      </c>
      <c r="Z85">
        <v>632321</v>
      </c>
      <c r="AA85" t="s">
        <v>111</v>
      </c>
      <c r="AB85">
        <v>55556</v>
      </c>
      <c r="AC85">
        <v>277778</v>
      </c>
      <c r="AF85">
        <v>637111104</v>
      </c>
      <c r="AG85" t="s">
        <v>154</v>
      </c>
      <c r="AH85">
        <v>15000</v>
      </c>
      <c r="AI85">
        <v>105000</v>
      </c>
      <c r="AL85">
        <v>637111104</v>
      </c>
      <c r="AM85" t="s">
        <v>154</v>
      </c>
      <c r="AN85">
        <v>20000</v>
      </c>
      <c r="AO85">
        <v>125000</v>
      </c>
    </row>
    <row r="86" spans="2:41">
      <c r="B86">
        <v>637111104</v>
      </c>
      <c r="C86" t="s">
        <v>154</v>
      </c>
      <c r="D86">
        <v>5000</v>
      </c>
      <c r="E86">
        <v>5000</v>
      </c>
      <c r="H86">
        <v>633211103</v>
      </c>
      <c r="I86" t="s">
        <v>137</v>
      </c>
      <c r="J86" s="37">
        <v>520000</v>
      </c>
      <c r="K86" s="37">
        <v>1520000</v>
      </c>
      <c r="M86" s="44"/>
      <c r="N86">
        <v>632321</v>
      </c>
      <c r="O86" t="s">
        <v>111</v>
      </c>
      <c r="P86">
        <v>55556</v>
      </c>
      <c r="Q86">
        <v>166667</v>
      </c>
      <c r="R86" s="37"/>
      <c r="T86">
        <v>637111104</v>
      </c>
      <c r="U86" t="s">
        <v>154</v>
      </c>
      <c r="V86">
        <v>35000</v>
      </c>
      <c r="W86">
        <v>85000</v>
      </c>
      <c r="Z86">
        <v>631161102</v>
      </c>
      <c r="AA86" t="s">
        <v>268</v>
      </c>
      <c r="AB86">
        <v>188000</v>
      </c>
      <c r="AC86">
        <v>188000</v>
      </c>
      <c r="AF86">
        <v>633211103</v>
      </c>
      <c r="AG86" t="s">
        <v>137</v>
      </c>
      <c r="AH86">
        <v>520000</v>
      </c>
      <c r="AI86">
        <v>4600000</v>
      </c>
      <c r="AL86">
        <v>633211103</v>
      </c>
      <c r="AM86" t="s">
        <v>137</v>
      </c>
      <c r="AN86">
        <v>520000</v>
      </c>
      <c r="AO86">
        <v>5120000</v>
      </c>
    </row>
    <row r="87" spans="2:41">
      <c r="B87">
        <v>633211103</v>
      </c>
      <c r="C87" t="s">
        <v>137</v>
      </c>
      <c r="D87">
        <v>1000000</v>
      </c>
      <c r="E87">
        <v>1000000</v>
      </c>
      <c r="H87">
        <v>661611103</v>
      </c>
      <c r="I87" t="s">
        <v>129</v>
      </c>
      <c r="J87" s="37">
        <v>160500</v>
      </c>
      <c r="K87" s="37">
        <v>295500</v>
      </c>
      <c r="M87" s="44"/>
      <c r="N87">
        <v>634211101</v>
      </c>
      <c r="O87" t="s">
        <v>109</v>
      </c>
      <c r="P87">
        <v>60000</v>
      </c>
      <c r="Q87">
        <v>96000</v>
      </c>
      <c r="R87" s="37"/>
      <c r="T87">
        <v>633211103</v>
      </c>
      <c r="U87" t="s">
        <v>137</v>
      </c>
      <c r="V87">
        <v>520000</v>
      </c>
      <c r="W87">
        <v>2560000</v>
      </c>
      <c r="Z87">
        <v>634211101</v>
      </c>
      <c r="AA87" t="s">
        <v>109</v>
      </c>
      <c r="AB87">
        <v>60000</v>
      </c>
      <c r="AC87">
        <v>216000</v>
      </c>
      <c r="AF87">
        <v>651411105</v>
      </c>
      <c r="AG87" t="s">
        <v>264</v>
      </c>
      <c r="AH87">
        <v>4559300</v>
      </c>
      <c r="AI87">
        <v>17999300</v>
      </c>
      <c r="AL87">
        <v>651411105</v>
      </c>
      <c r="AM87" t="s">
        <v>264</v>
      </c>
      <c r="AN87">
        <v>4620700</v>
      </c>
      <c r="AO87">
        <v>22620000</v>
      </c>
    </row>
    <row r="88" spans="2:41">
      <c r="B88">
        <v>661611103</v>
      </c>
      <c r="C88" t="s">
        <v>129</v>
      </c>
      <c r="D88">
        <v>135000</v>
      </c>
      <c r="E88">
        <v>135000</v>
      </c>
      <c r="H88">
        <v>637111103</v>
      </c>
      <c r="I88" t="s">
        <v>143</v>
      </c>
      <c r="J88" s="37">
        <v>24200</v>
      </c>
      <c r="K88" s="37">
        <v>24200</v>
      </c>
      <c r="M88" s="44"/>
      <c r="N88">
        <v>637111104</v>
      </c>
      <c r="O88" t="s">
        <v>154</v>
      </c>
      <c r="P88">
        <v>20000</v>
      </c>
      <c r="Q88">
        <v>50000</v>
      </c>
      <c r="R88" s="37"/>
      <c r="T88">
        <v>651411105</v>
      </c>
      <c r="U88" t="s">
        <v>264</v>
      </c>
      <c r="V88">
        <v>4439600</v>
      </c>
      <c r="W88">
        <v>8941700</v>
      </c>
      <c r="Z88">
        <v>637111104</v>
      </c>
      <c r="AA88" t="s">
        <v>154</v>
      </c>
      <c r="AB88">
        <v>5000</v>
      </c>
      <c r="AC88">
        <v>90000</v>
      </c>
      <c r="AF88">
        <v>661611103</v>
      </c>
      <c r="AG88" t="s">
        <v>129</v>
      </c>
      <c r="AH88">
        <v>1000</v>
      </c>
      <c r="AI88">
        <v>351000</v>
      </c>
      <c r="AL88">
        <v>661611103</v>
      </c>
      <c r="AM88" t="s">
        <v>129</v>
      </c>
      <c r="AN88">
        <v>26000</v>
      </c>
      <c r="AO88">
        <v>377000</v>
      </c>
    </row>
    <row r="89" spans="2:41">
      <c r="B89">
        <v>682113</v>
      </c>
      <c r="C89" t="s">
        <v>139</v>
      </c>
      <c r="D89">
        <v>295000</v>
      </c>
      <c r="E89">
        <v>295000</v>
      </c>
      <c r="H89">
        <v>633311103</v>
      </c>
      <c r="I89" t="s">
        <v>104</v>
      </c>
      <c r="J89" s="37">
        <v>10500</v>
      </c>
      <c r="K89" s="37">
        <v>10500</v>
      </c>
      <c r="M89" s="44"/>
      <c r="N89">
        <v>634211103</v>
      </c>
      <c r="O89" t="s">
        <v>263</v>
      </c>
      <c r="P89">
        <v>22500</v>
      </c>
      <c r="Q89">
        <v>22500</v>
      </c>
      <c r="R89" s="37"/>
      <c r="T89">
        <v>661611103</v>
      </c>
      <c r="U89" t="s">
        <v>129</v>
      </c>
      <c r="V89">
        <v>26600</v>
      </c>
      <c r="W89">
        <v>323400</v>
      </c>
      <c r="Z89">
        <v>634211103</v>
      </c>
      <c r="AA89" t="s">
        <v>263</v>
      </c>
      <c r="AB89">
        <v>34000</v>
      </c>
      <c r="AC89">
        <v>56500</v>
      </c>
      <c r="AF89">
        <v>637111103</v>
      </c>
      <c r="AG89" t="s">
        <v>143</v>
      </c>
      <c r="AH89">
        <v>20000</v>
      </c>
      <c r="AI89">
        <v>82700</v>
      </c>
      <c r="AL89">
        <v>633311103</v>
      </c>
      <c r="AM89" t="s">
        <v>104</v>
      </c>
      <c r="AN89">
        <v>7500</v>
      </c>
      <c r="AO89">
        <v>43500</v>
      </c>
    </row>
    <row r="90" spans="2:41">
      <c r="B90">
        <v>645111101</v>
      </c>
      <c r="C90" t="s">
        <v>132</v>
      </c>
      <c r="D90">
        <v>590000</v>
      </c>
      <c r="E90">
        <v>590000</v>
      </c>
      <c r="H90">
        <v>682113</v>
      </c>
      <c r="I90" t="s">
        <v>139</v>
      </c>
      <c r="J90" s="37">
        <v>368100</v>
      </c>
      <c r="K90" s="37">
        <v>663100</v>
      </c>
      <c r="M90" s="44"/>
      <c r="N90">
        <v>637121102</v>
      </c>
      <c r="O90" t="s">
        <v>130</v>
      </c>
      <c r="P90">
        <v>30000</v>
      </c>
      <c r="Q90">
        <v>30000</v>
      </c>
      <c r="R90" s="37"/>
      <c r="T90">
        <v>637111103</v>
      </c>
      <c r="U90" t="s">
        <v>143</v>
      </c>
      <c r="V90">
        <v>14000</v>
      </c>
      <c r="W90">
        <v>58700</v>
      </c>
      <c r="Z90">
        <v>637121102</v>
      </c>
      <c r="AA90" t="s">
        <v>130</v>
      </c>
      <c r="AB90">
        <v>26000</v>
      </c>
      <c r="AC90">
        <v>56000</v>
      </c>
      <c r="AF90">
        <v>633311103</v>
      </c>
      <c r="AG90" t="s">
        <v>104</v>
      </c>
      <c r="AH90">
        <v>6000</v>
      </c>
      <c r="AI90">
        <v>36000</v>
      </c>
      <c r="AL90">
        <v>682113</v>
      </c>
      <c r="AM90" t="s">
        <v>139</v>
      </c>
      <c r="AN90">
        <v>330600</v>
      </c>
      <c r="AO90">
        <v>2833600</v>
      </c>
    </row>
    <row r="91" spans="2:41">
      <c r="B91">
        <v>631111105</v>
      </c>
      <c r="C91" t="s">
        <v>133</v>
      </c>
      <c r="D91">
        <v>60300</v>
      </c>
      <c r="E91">
        <v>60300</v>
      </c>
      <c r="H91">
        <v>645111101</v>
      </c>
      <c r="I91" t="s">
        <v>132</v>
      </c>
      <c r="J91" s="37">
        <v>526700</v>
      </c>
      <c r="K91" s="37">
        <v>1116700</v>
      </c>
      <c r="M91" s="44"/>
      <c r="N91">
        <v>633211103</v>
      </c>
      <c r="O91" t="s">
        <v>137</v>
      </c>
      <c r="P91">
        <v>520000</v>
      </c>
      <c r="Q91">
        <v>2040000</v>
      </c>
      <c r="R91" s="37"/>
      <c r="T91">
        <v>633311103</v>
      </c>
      <c r="U91" t="s">
        <v>104</v>
      </c>
      <c r="V91">
        <v>4500</v>
      </c>
      <c r="W91">
        <v>22500</v>
      </c>
      <c r="Z91">
        <v>633211103</v>
      </c>
      <c r="AA91" t="s">
        <v>137</v>
      </c>
      <c r="AB91">
        <v>1520000</v>
      </c>
      <c r="AC91">
        <v>4080000</v>
      </c>
      <c r="AF91">
        <v>682113</v>
      </c>
      <c r="AG91" t="s">
        <v>139</v>
      </c>
      <c r="AH91">
        <v>580000</v>
      </c>
      <c r="AI91">
        <v>2503000</v>
      </c>
      <c r="AL91">
        <v>645111101</v>
      </c>
      <c r="AM91" t="s">
        <v>132</v>
      </c>
      <c r="AN91">
        <v>800000</v>
      </c>
      <c r="AO91">
        <v>5110000</v>
      </c>
    </row>
    <row r="92" spans="2:41" ht="15" thickBot="1">
      <c r="B92">
        <v>637111101</v>
      </c>
      <c r="C92" t="s">
        <v>146</v>
      </c>
      <c r="D92">
        <v>12000</v>
      </c>
      <c r="E92">
        <v>12000</v>
      </c>
      <c r="H92">
        <v>631111105</v>
      </c>
      <c r="I92" t="s">
        <v>133</v>
      </c>
      <c r="J92" s="37">
        <v>87300</v>
      </c>
      <c r="K92" s="37">
        <v>147600</v>
      </c>
      <c r="M92" s="44"/>
      <c r="N92">
        <v>651411105</v>
      </c>
      <c r="O92" t="s">
        <v>264</v>
      </c>
      <c r="P92">
        <v>4502100</v>
      </c>
      <c r="Q92">
        <v>4502100</v>
      </c>
      <c r="R92" s="37"/>
      <c r="T92">
        <v>682113</v>
      </c>
      <c r="U92" t="s">
        <v>139</v>
      </c>
      <c r="V92">
        <v>415900</v>
      </c>
      <c r="W92">
        <v>1426000</v>
      </c>
      <c r="Z92">
        <v>651411105</v>
      </c>
      <c r="AA92" t="s">
        <v>264</v>
      </c>
      <c r="AB92">
        <v>4498300</v>
      </c>
      <c r="AC92">
        <v>13440000</v>
      </c>
      <c r="AF92">
        <v>645111101</v>
      </c>
      <c r="AG92" t="s">
        <v>132</v>
      </c>
      <c r="AH92">
        <v>800000</v>
      </c>
      <c r="AI92">
        <v>4310000</v>
      </c>
      <c r="AL92">
        <v>631111105</v>
      </c>
      <c r="AM92" t="s">
        <v>133</v>
      </c>
      <c r="AN92">
        <v>126200</v>
      </c>
      <c r="AO92">
        <v>732900</v>
      </c>
    </row>
    <row r="93" spans="2:41" ht="15.75" customHeight="1" thickBot="1">
      <c r="B93" s="581" t="s">
        <v>114</v>
      </c>
      <c r="C93" s="582"/>
      <c r="D93" s="137">
        <v>7045919</v>
      </c>
      <c r="E93" s="137">
        <v>7045919</v>
      </c>
      <c r="F93" s="477"/>
      <c r="H93">
        <v>637111101</v>
      </c>
      <c r="I93" t="s">
        <v>146</v>
      </c>
      <c r="J93" s="37">
        <v>24000</v>
      </c>
      <c r="K93" s="37">
        <v>36000</v>
      </c>
      <c r="M93" s="44"/>
      <c r="N93">
        <v>661611103</v>
      </c>
      <c r="O93" t="s">
        <v>129</v>
      </c>
      <c r="P93">
        <v>1300</v>
      </c>
      <c r="Q93">
        <v>296800</v>
      </c>
      <c r="R93" s="37"/>
      <c r="T93">
        <v>645111101</v>
      </c>
      <c r="U93" t="s">
        <v>132</v>
      </c>
      <c r="V93">
        <v>800000</v>
      </c>
      <c r="W93">
        <v>2710000</v>
      </c>
      <c r="Z93">
        <v>661611103</v>
      </c>
      <c r="AA93" t="s">
        <v>129</v>
      </c>
      <c r="AB93">
        <v>26600</v>
      </c>
      <c r="AC93">
        <v>350000</v>
      </c>
      <c r="AF93">
        <v>631111105</v>
      </c>
      <c r="AG93" t="s">
        <v>133</v>
      </c>
      <c r="AH93">
        <v>123900</v>
      </c>
      <c r="AI93">
        <v>606700</v>
      </c>
      <c r="AL93">
        <v>637111101</v>
      </c>
      <c r="AM93" t="s">
        <v>146</v>
      </c>
      <c r="AN93">
        <v>12000</v>
      </c>
      <c r="AO93">
        <v>108000</v>
      </c>
    </row>
    <row r="94" spans="2:41" ht="15" thickBot="1">
      <c r="B94" s="579" t="s">
        <v>115</v>
      </c>
      <c r="C94" s="580"/>
      <c r="D94" s="137">
        <v>-3163119</v>
      </c>
      <c r="E94" s="137">
        <v>-3163119</v>
      </c>
      <c r="F94" s="477"/>
      <c r="H94" s="581" t="s">
        <v>114</v>
      </c>
      <c r="I94" s="582"/>
      <c r="J94" s="40">
        <v>7349519</v>
      </c>
      <c r="K94" s="40">
        <v>14395439</v>
      </c>
      <c r="M94" s="44"/>
      <c r="N94">
        <v>637111103</v>
      </c>
      <c r="O94" t="s">
        <v>143</v>
      </c>
      <c r="P94">
        <v>13000</v>
      </c>
      <c r="Q94">
        <v>44700</v>
      </c>
      <c r="R94" s="37"/>
      <c r="T94">
        <v>631111105</v>
      </c>
      <c r="U94" t="s">
        <v>133</v>
      </c>
      <c r="V94">
        <v>111900</v>
      </c>
      <c r="W94">
        <v>369900</v>
      </c>
      <c r="Z94">
        <v>637111103</v>
      </c>
      <c r="AA94" t="s">
        <v>143</v>
      </c>
      <c r="AB94">
        <v>4000</v>
      </c>
      <c r="AC94">
        <v>62700</v>
      </c>
      <c r="AF94">
        <v>637111101</v>
      </c>
      <c r="AG94" t="s">
        <v>146</v>
      </c>
      <c r="AH94">
        <v>12000</v>
      </c>
      <c r="AI94">
        <v>96000</v>
      </c>
      <c r="AL94">
        <v>637111107</v>
      </c>
      <c r="AM94" t="s">
        <v>265</v>
      </c>
      <c r="AN94">
        <v>3125000</v>
      </c>
      <c r="AO94">
        <v>13186500</v>
      </c>
    </row>
    <row r="95" spans="2:41" ht="15" thickBot="1">
      <c r="H95" s="579" t="s">
        <v>115</v>
      </c>
      <c r="I95" s="580"/>
      <c r="J95" s="40">
        <v>-549019</v>
      </c>
      <c r="K95" s="40">
        <v>-3712139</v>
      </c>
      <c r="M95" s="44"/>
      <c r="N95">
        <v>633311103</v>
      </c>
      <c r="O95" t="s">
        <v>104</v>
      </c>
      <c r="P95">
        <v>7500</v>
      </c>
      <c r="Q95">
        <v>18000</v>
      </c>
      <c r="R95" s="37"/>
      <c r="T95">
        <v>637111101</v>
      </c>
      <c r="U95" t="s">
        <v>146</v>
      </c>
      <c r="V95">
        <v>12000</v>
      </c>
      <c r="W95">
        <v>72000</v>
      </c>
      <c r="Z95">
        <v>633311103</v>
      </c>
      <c r="AA95" t="s">
        <v>104</v>
      </c>
      <c r="AB95">
        <v>7500</v>
      </c>
      <c r="AC95">
        <v>30000</v>
      </c>
      <c r="AF95">
        <v>637111107</v>
      </c>
      <c r="AG95" t="s">
        <v>265</v>
      </c>
      <c r="AH95">
        <v>2320000</v>
      </c>
      <c r="AI95">
        <v>10061500</v>
      </c>
      <c r="AL95" s="568" t="s">
        <v>114</v>
      </c>
      <c r="AM95" s="569"/>
      <c r="AN95" s="22">
        <v>17674544</v>
      </c>
      <c r="AO95" s="22">
        <v>99269611</v>
      </c>
    </row>
    <row r="96" spans="2:41" ht="15" thickBot="1">
      <c r="J96" s="37"/>
      <c r="K96" s="37"/>
      <c r="M96" s="44"/>
      <c r="N96">
        <v>682113</v>
      </c>
      <c r="O96" t="s">
        <v>139</v>
      </c>
      <c r="P96">
        <v>347000</v>
      </c>
      <c r="Q96">
        <v>1010100</v>
      </c>
      <c r="R96" s="37"/>
      <c r="T96">
        <v>637111107</v>
      </c>
      <c r="U96" t="s">
        <v>265</v>
      </c>
      <c r="V96">
        <v>2361000</v>
      </c>
      <c r="W96">
        <v>5826500</v>
      </c>
      <c r="Z96">
        <v>682113</v>
      </c>
      <c r="AA96" t="s">
        <v>139</v>
      </c>
      <c r="AB96">
        <v>497000</v>
      </c>
      <c r="AC96">
        <v>1923000</v>
      </c>
      <c r="AF96">
        <v>645311</v>
      </c>
      <c r="AG96" t="s">
        <v>113</v>
      </c>
      <c r="AH96">
        <v>100</v>
      </c>
      <c r="AI96">
        <v>100</v>
      </c>
      <c r="AL96" s="570" t="s">
        <v>115</v>
      </c>
      <c r="AM96" s="571"/>
      <c r="AN96" s="22">
        <v>6551656</v>
      </c>
      <c r="AO96" s="22">
        <v>12705589</v>
      </c>
    </row>
    <row r="97" spans="10:36" ht="15" thickBot="1">
      <c r="J97" s="37"/>
      <c r="K97" s="37"/>
      <c r="M97" s="44"/>
      <c r="N97">
        <v>645111101</v>
      </c>
      <c r="O97" t="s">
        <v>132</v>
      </c>
      <c r="P97">
        <v>793300</v>
      </c>
      <c r="Q97">
        <v>1910000</v>
      </c>
      <c r="R97" s="37"/>
      <c r="T97" s="581" t="s">
        <v>114</v>
      </c>
      <c r="U97" s="582"/>
      <c r="V97" s="137">
        <v>15826353</v>
      </c>
      <c r="W97" s="137">
        <v>47275911</v>
      </c>
      <c r="Z97">
        <v>645111101</v>
      </c>
      <c r="AA97" t="s">
        <v>132</v>
      </c>
      <c r="AB97">
        <v>800000</v>
      </c>
      <c r="AC97">
        <v>3510000</v>
      </c>
      <c r="AF97" s="568" t="s">
        <v>114</v>
      </c>
      <c r="AG97" s="569"/>
      <c r="AH97" s="22">
        <v>16717600</v>
      </c>
      <c r="AI97" s="22">
        <v>81595067</v>
      </c>
      <c r="AJ97" s="478"/>
    </row>
    <row r="98" spans="10:36" ht="15" thickBot="1">
      <c r="M98" s="44"/>
      <c r="N98">
        <v>631111105</v>
      </c>
      <c r="O98" t="s">
        <v>133</v>
      </c>
      <c r="P98">
        <v>110400</v>
      </c>
      <c r="Q98">
        <v>258000</v>
      </c>
      <c r="R98" s="37"/>
      <c r="T98" s="579" t="s">
        <v>115</v>
      </c>
      <c r="U98" s="580"/>
      <c r="V98" s="137">
        <v>3444847</v>
      </c>
      <c r="W98" s="137">
        <v>2273389</v>
      </c>
      <c r="Z98">
        <v>631111105</v>
      </c>
      <c r="AA98" t="s">
        <v>133</v>
      </c>
      <c r="AB98">
        <v>112900</v>
      </c>
      <c r="AC98">
        <v>482800</v>
      </c>
      <c r="AF98" s="570" t="s">
        <v>115</v>
      </c>
      <c r="AG98" s="571"/>
      <c r="AH98" s="22">
        <v>3908200</v>
      </c>
      <c r="AI98" s="22">
        <v>6153933</v>
      </c>
      <c r="AJ98" s="478"/>
    </row>
    <row r="99" spans="10:36">
      <c r="M99" s="44"/>
      <c r="N99">
        <v>633111105</v>
      </c>
      <c r="O99" t="s">
        <v>170</v>
      </c>
      <c r="P99">
        <v>42000</v>
      </c>
      <c r="Q99">
        <v>42000</v>
      </c>
      <c r="R99" s="37"/>
      <c r="Z99">
        <v>633111105</v>
      </c>
      <c r="AA99" t="s">
        <v>170</v>
      </c>
      <c r="AB99">
        <v>143500</v>
      </c>
      <c r="AC99">
        <v>185500</v>
      </c>
    </row>
    <row r="100" spans="10:36">
      <c r="M100" s="44"/>
      <c r="N100">
        <v>637111101</v>
      </c>
      <c r="O100" t="s">
        <v>146</v>
      </c>
      <c r="P100">
        <v>24000</v>
      </c>
      <c r="Q100">
        <v>60000</v>
      </c>
      <c r="R100" s="37"/>
      <c r="Z100">
        <v>637111101</v>
      </c>
      <c r="AA100" t="s">
        <v>146</v>
      </c>
      <c r="AB100">
        <v>12000</v>
      </c>
      <c r="AC100">
        <v>84000</v>
      </c>
    </row>
    <row r="101" spans="10:36" ht="15" thickBot="1">
      <c r="M101" s="44"/>
      <c r="N101">
        <v>637111107</v>
      </c>
      <c r="O101" t="s">
        <v>265</v>
      </c>
      <c r="P101">
        <v>1662000</v>
      </c>
      <c r="Q101">
        <v>3465500</v>
      </c>
      <c r="R101" s="37"/>
      <c r="Z101">
        <v>637111107</v>
      </c>
      <c r="AA101" t="s">
        <v>265</v>
      </c>
      <c r="AB101">
        <v>1915000</v>
      </c>
      <c r="AC101">
        <v>7741500</v>
      </c>
    </row>
    <row r="102" spans="10:36" ht="15" thickBot="1">
      <c r="M102" s="44"/>
      <c r="N102" s="614" t="s">
        <v>114</v>
      </c>
      <c r="O102" s="569"/>
      <c r="P102" s="22">
        <v>15243119</v>
      </c>
      <c r="Q102" s="22">
        <v>31449558</v>
      </c>
      <c r="R102" s="37"/>
      <c r="Z102" s="568" t="s">
        <v>114</v>
      </c>
      <c r="AA102" s="569"/>
      <c r="AB102" s="22">
        <v>17601556</v>
      </c>
      <c r="AC102" s="22">
        <v>64877467</v>
      </c>
      <c r="AD102" s="478"/>
    </row>
    <row r="103" spans="10:36" ht="15" thickBot="1">
      <c r="M103" s="44"/>
      <c r="N103" s="615" t="s">
        <v>115</v>
      </c>
      <c r="O103" s="571"/>
      <c r="P103" s="22">
        <v>2043381</v>
      </c>
      <c r="Q103" s="22">
        <v>-1171458</v>
      </c>
      <c r="R103" s="37"/>
      <c r="Z103" s="570" t="s">
        <v>115</v>
      </c>
      <c r="AA103" s="571"/>
      <c r="AB103" s="22">
        <v>-27656</v>
      </c>
      <c r="AC103" s="22">
        <v>2245733</v>
      </c>
      <c r="AD103" s="478"/>
    </row>
    <row r="104" spans="10:36">
      <c r="M104" s="44"/>
      <c r="N104" s="133"/>
      <c r="O104" s="133"/>
      <c r="P104" s="134"/>
      <c r="Q104"/>
      <c r="R104" s="37"/>
    </row>
    <row r="105" spans="10:36">
      <c r="M105" s="44"/>
      <c r="N105" s="8"/>
      <c r="O105" s="8"/>
      <c r="P105" s="133"/>
      <c r="Q105"/>
      <c r="R105" s="37"/>
    </row>
    <row r="106" spans="10:36">
      <c r="M106" s="44"/>
      <c r="N106" s="35"/>
      <c r="O106" s="35"/>
      <c r="P106" s="8"/>
      <c r="Q106"/>
      <c r="R106" s="37"/>
    </row>
    <row r="107" spans="10:36">
      <c r="M107" s="44"/>
      <c r="N107" s="11"/>
      <c r="O107" s="11"/>
      <c r="P107" s="35"/>
      <c r="Q107"/>
      <c r="R107" s="37"/>
    </row>
    <row r="108" spans="10:36">
      <c r="M108" s="44"/>
      <c r="P108"/>
      <c r="R108" s="37"/>
    </row>
    <row r="109" spans="10:36">
      <c r="M109" s="44"/>
      <c r="P109"/>
      <c r="R109" s="37"/>
    </row>
    <row r="110" spans="10:36">
      <c r="M110" s="44"/>
      <c r="P110"/>
      <c r="R110" s="37"/>
    </row>
    <row r="111" spans="10:36">
      <c r="M111" s="44"/>
      <c r="P111"/>
      <c r="R111" s="37"/>
    </row>
    <row r="112" spans="10:36">
      <c r="M112" s="44"/>
      <c r="P112"/>
      <c r="R112" s="37"/>
    </row>
    <row r="113" spans="13:18">
      <c r="M113" s="44"/>
      <c r="P113"/>
      <c r="R113" s="37"/>
    </row>
    <row r="114" spans="13:18">
      <c r="M114" s="44"/>
      <c r="P114"/>
      <c r="R114" s="37"/>
    </row>
    <row r="115" spans="13:18">
      <c r="M115" s="44"/>
      <c r="P115"/>
      <c r="R115" s="37"/>
    </row>
    <row r="116" spans="13:18">
      <c r="M116" s="44"/>
      <c r="P116"/>
      <c r="R116" s="37"/>
    </row>
    <row r="117" spans="13:18">
      <c r="M117" s="44"/>
      <c r="P117"/>
      <c r="R117" s="37"/>
    </row>
    <row r="118" spans="13:18">
      <c r="M118" s="44"/>
      <c r="P118"/>
      <c r="R118" s="37"/>
    </row>
    <row r="119" spans="13:18">
      <c r="M119" s="44"/>
      <c r="P119"/>
      <c r="R119" s="37"/>
    </row>
    <row r="120" spans="13:18">
      <c r="M120" s="44"/>
      <c r="P120"/>
      <c r="R120" s="37"/>
    </row>
  </sheetData>
  <mergeCells count="63">
    <mergeCell ref="AL64:AL67"/>
    <mergeCell ref="AL76:AM76"/>
    <mergeCell ref="AL95:AM95"/>
    <mergeCell ref="AL96:AM96"/>
    <mergeCell ref="AL2:AP2"/>
    <mergeCell ref="AL3:AP3"/>
    <mergeCell ref="AL4:AP7"/>
    <mergeCell ref="AL8:AP8"/>
    <mergeCell ref="AL9:AP9"/>
    <mergeCell ref="AF2:AJ2"/>
    <mergeCell ref="AF3:AJ3"/>
    <mergeCell ref="AF4:AJ7"/>
    <mergeCell ref="AF8:AJ8"/>
    <mergeCell ref="AF9:AJ9"/>
    <mergeCell ref="Z102:AA102"/>
    <mergeCell ref="Z103:AA103"/>
    <mergeCell ref="Z2:AD2"/>
    <mergeCell ref="Z3:AD3"/>
    <mergeCell ref="Z4:AD7"/>
    <mergeCell ref="Z8:AD8"/>
    <mergeCell ref="Z9:AD9"/>
    <mergeCell ref="AF98:AG98"/>
    <mergeCell ref="AF64:AF67"/>
    <mergeCell ref="AF77:AG77"/>
    <mergeCell ref="AF97:AG97"/>
    <mergeCell ref="Z64:Z67"/>
    <mergeCell ref="Z77:AA77"/>
    <mergeCell ref="T2:X2"/>
    <mergeCell ref="T3:X3"/>
    <mergeCell ref="T4:X7"/>
    <mergeCell ref="T8:X8"/>
    <mergeCell ref="T9:X9"/>
    <mergeCell ref="T64:T67"/>
    <mergeCell ref="T76:U76"/>
    <mergeCell ref="T97:U97"/>
    <mergeCell ref="T98:U98"/>
    <mergeCell ref="B63:B66"/>
    <mergeCell ref="B76:C76"/>
    <mergeCell ref="B93:C93"/>
    <mergeCell ref="B94:C94"/>
    <mergeCell ref="N64:N67"/>
    <mergeCell ref="N76:O76"/>
    <mergeCell ref="H75:I75"/>
    <mergeCell ref="H94:I94"/>
    <mergeCell ref="H95:I95"/>
    <mergeCell ref="H61:H64"/>
    <mergeCell ref="B2:F2"/>
    <mergeCell ref="B3:F3"/>
    <mergeCell ref="B4:F7"/>
    <mergeCell ref="B8:F8"/>
    <mergeCell ref="B9:F9"/>
    <mergeCell ref="N102:O102"/>
    <mergeCell ref="N103:O103"/>
    <mergeCell ref="N2:R2"/>
    <mergeCell ref="N3:R3"/>
    <mergeCell ref="N4:R7"/>
    <mergeCell ref="N8:R8"/>
    <mergeCell ref="N9:R9"/>
    <mergeCell ref="H2:L2"/>
    <mergeCell ref="H3:L3"/>
    <mergeCell ref="H4:L7"/>
    <mergeCell ref="H8:L8"/>
    <mergeCell ref="H9:L9"/>
  </mergeCells>
  <conditionalFormatting sqref="L121:L122 M120">
    <cfRule type="duplicateValues" dxfId="132" priority="70"/>
    <cfRule type="duplicateValues" dxfId="131" priority="69"/>
    <cfRule type="duplicateValues" dxfId="130" priority="68"/>
  </conditionalFormatting>
  <conditionalFormatting sqref="L121:N123 M77:O120">
    <cfRule type="duplicateValues" dxfId="129" priority="1"/>
  </conditionalFormatting>
  <conditionalFormatting sqref="M77">
    <cfRule type="duplicateValues" dxfId="128" priority="66"/>
    <cfRule type="duplicateValues" dxfId="127" priority="65"/>
    <cfRule type="duplicateValues" dxfId="126" priority="67"/>
  </conditionalFormatting>
  <conditionalFormatting sqref="M78">
    <cfRule type="duplicateValues" dxfId="125" priority="131"/>
    <cfRule type="duplicateValues" dxfId="124" priority="132"/>
    <cfRule type="duplicateValues" dxfId="123" priority="133"/>
  </conditionalFormatting>
  <conditionalFormatting sqref="M79">
    <cfRule type="duplicateValues" dxfId="122" priority="64"/>
    <cfRule type="duplicateValues" dxfId="121" priority="63"/>
    <cfRule type="duplicateValues" dxfId="120" priority="62"/>
  </conditionalFormatting>
  <conditionalFormatting sqref="M80">
    <cfRule type="duplicateValues" dxfId="119" priority="130"/>
    <cfRule type="duplicateValues" dxfId="118" priority="129"/>
    <cfRule type="duplicateValues" dxfId="117" priority="128"/>
  </conditionalFormatting>
  <conditionalFormatting sqref="M81">
    <cfRule type="duplicateValues" dxfId="116" priority="60"/>
    <cfRule type="duplicateValues" dxfId="115" priority="59"/>
    <cfRule type="duplicateValues" dxfId="114" priority="61"/>
  </conditionalFormatting>
  <conditionalFormatting sqref="M82">
    <cfRule type="duplicateValues" dxfId="113" priority="126"/>
    <cfRule type="duplicateValues" dxfId="112" priority="125"/>
    <cfRule type="duplicateValues" dxfId="111" priority="127"/>
  </conditionalFormatting>
  <conditionalFormatting sqref="M83">
    <cfRule type="duplicateValues" dxfId="110" priority="58"/>
    <cfRule type="duplicateValues" dxfId="109" priority="56"/>
    <cfRule type="duplicateValues" dxfId="108" priority="57"/>
  </conditionalFormatting>
  <conditionalFormatting sqref="M84">
    <cfRule type="duplicateValues" dxfId="107" priority="122"/>
    <cfRule type="duplicateValues" dxfId="106" priority="123"/>
    <cfRule type="duplicateValues" dxfId="105" priority="124"/>
  </conditionalFormatting>
  <conditionalFormatting sqref="M85">
    <cfRule type="duplicateValues" dxfId="104" priority="53"/>
    <cfRule type="duplicateValues" dxfId="103" priority="55"/>
    <cfRule type="duplicateValues" dxfId="102" priority="54"/>
  </conditionalFormatting>
  <conditionalFormatting sqref="M86">
    <cfRule type="duplicateValues" dxfId="101" priority="119"/>
    <cfRule type="duplicateValues" dxfId="100" priority="120"/>
    <cfRule type="duplicateValues" dxfId="99" priority="121"/>
  </conditionalFormatting>
  <conditionalFormatting sqref="M87">
    <cfRule type="duplicateValues" dxfId="98" priority="51"/>
    <cfRule type="duplicateValues" dxfId="97" priority="52"/>
    <cfRule type="duplicateValues" dxfId="96" priority="50"/>
  </conditionalFormatting>
  <conditionalFormatting sqref="M88">
    <cfRule type="duplicateValues" dxfId="95" priority="116"/>
    <cfRule type="duplicateValues" dxfId="94" priority="118"/>
    <cfRule type="duplicateValues" dxfId="93" priority="117"/>
  </conditionalFormatting>
  <conditionalFormatting sqref="M89">
    <cfRule type="duplicateValues" dxfId="92" priority="48"/>
    <cfRule type="duplicateValues" dxfId="91" priority="47"/>
    <cfRule type="duplicateValues" dxfId="90" priority="49"/>
  </conditionalFormatting>
  <conditionalFormatting sqref="M90">
    <cfRule type="duplicateValues" dxfId="89" priority="113"/>
    <cfRule type="duplicateValues" dxfId="88" priority="115"/>
    <cfRule type="duplicateValues" dxfId="87" priority="114"/>
  </conditionalFormatting>
  <conditionalFormatting sqref="M91">
    <cfRule type="duplicateValues" dxfId="86" priority="45"/>
    <cfRule type="duplicateValues" dxfId="85" priority="44"/>
    <cfRule type="duplicateValues" dxfId="84" priority="46"/>
  </conditionalFormatting>
  <conditionalFormatting sqref="M92">
    <cfRule type="duplicateValues" dxfId="83" priority="112"/>
    <cfRule type="duplicateValues" dxfId="82" priority="111"/>
    <cfRule type="duplicateValues" dxfId="81" priority="110"/>
  </conditionalFormatting>
  <conditionalFormatting sqref="M93">
    <cfRule type="duplicateValues" dxfId="80" priority="42"/>
    <cfRule type="duplicateValues" dxfId="79" priority="41"/>
    <cfRule type="duplicateValues" dxfId="78" priority="43"/>
  </conditionalFormatting>
  <conditionalFormatting sqref="M94">
    <cfRule type="duplicateValues" dxfId="77" priority="107"/>
    <cfRule type="duplicateValues" dxfId="76" priority="109"/>
    <cfRule type="duplicateValues" dxfId="75" priority="108"/>
  </conditionalFormatting>
  <conditionalFormatting sqref="M95">
    <cfRule type="duplicateValues" dxfId="74" priority="38"/>
    <cfRule type="duplicateValues" dxfId="73" priority="40"/>
    <cfRule type="duplicateValues" dxfId="72" priority="39"/>
  </conditionalFormatting>
  <conditionalFormatting sqref="M96">
    <cfRule type="duplicateValues" dxfId="71" priority="106"/>
    <cfRule type="duplicateValues" dxfId="70" priority="105"/>
    <cfRule type="duplicateValues" dxfId="69" priority="104"/>
  </conditionalFormatting>
  <conditionalFormatting sqref="M97">
    <cfRule type="duplicateValues" dxfId="68" priority="35"/>
    <cfRule type="duplicateValues" dxfId="67" priority="36"/>
    <cfRule type="duplicateValues" dxfId="66" priority="37"/>
  </conditionalFormatting>
  <conditionalFormatting sqref="M98">
    <cfRule type="duplicateValues" dxfId="65" priority="102"/>
    <cfRule type="duplicateValues" dxfId="64" priority="101"/>
    <cfRule type="duplicateValues" dxfId="63" priority="103"/>
  </conditionalFormatting>
  <conditionalFormatting sqref="M99">
    <cfRule type="duplicateValues" dxfId="62" priority="33"/>
    <cfRule type="duplicateValues" dxfId="61" priority="34"/>
    <cfRule type="duplicateValues" dxfId="60" priority="32"/>
  </conditionalFormatting>
  <conditionalFormatting sqref="M100">
    <cfRule type="duplicateValues" dxfId="59" priority="100"/>
    <cfRule type="duplicateValues" dxfId="58" priority="99"/>
    <cfRule type="duplicateValues" dxfId="57" priority="98"/>
  </conditionalFormatting>
  <conditionalFormatting sqref="M101">
    <cfRule type="duplicateValues" dxfId="56" priority="30"/>
    <cfRule type="duplicateValues" dxfId="55" priority="29"/>
    <cfRule type="duplicateValues" dxfId="54" priority="31"/>
  </conditionalFormatting>
  <conditionalFormatting sqref="M102">
    <cfRule type="duplicateValues" dxfId="53" priority="97"/>
    <cfRule type="duplicateValues" dxfId="52" priority="96"/>
    <cfRule type="duplicateValues" dxfId="51" priority="95"/>
  </conditionalFormatting>
  <conditionalFormatting sqref="M103">
    <cfRule type="duplicateValues" dxfId="50" priority="28"/>
    <cfRule type="duplicateValues" dxfId="49" priority="27"/>
    <cfRule type="duplicateValues" dxfId="48" priority="26"/>
  </conditionalFormatting>
  <conditionalFormatting sqref="M104">
    <cfRule type="duplicateValues" dxfId="47" priority="94"/>
    <cfRule type="duplicateValues" dxfId="46" priority="93"/>
    <cfRule type="duplicateValues" dxfId="45" priority="92"/>
  </conditionalFormatting>
  <conditionalFormatting sqref="M105">
    <cfRule type="duplicateValues" dxfId="44" priority="24"/>
    <cfRule type="duplicateValues" dxfId="43" priority="23"/>
    <cfRule type="duplicateValues" dxfId="42" priority="25"/>
  </conditionalFormatting>
  <conditionalFormatting sqref="M106">
    <cfRule type="duplicateValues" dxfId="41" priority="90"/>
    <cfRule type="duplicateValues" dxfId="40" priority="89"/>
    <cfRule type="duplicateValues" dxfId="39" priority="91"/>
  </conditionalFormatting>
  <conditionalFormatting sqref="M107">
    <cfRule type="duplicateValues" dxfId="38" priority="22"/>
    <cfRule type="duplicateValues" dxfId="37" priority="21"/>
    <cfRule type="duplicateValues" dxfId="36" priority="20"/>
  </conditionalFormatting>
  <conditionalFormatting sqref="M108">
    <cfRule type="duplicateValues" dxfId="35" priority="86"/>
    <cfRule type="duplicateValues" dxfId="34" priority="87"/>
    <cfRule type="duplicateValues" dxfId="33" priority="88"/>
  </conditionalFormatting>
  <conditionalFormatting sqref="M109">
    <cfRule type="duplicateValues" dxfId="32" priority="19"/>
    <cfRule type="duplicateValues" dxfId="31" priority="18"/>
    <cfRule type="duplicateValues" dxfId="30" priority="17"/>
  </conditionalFormatting>
  <conditionalFormatting sqref="M110">
    <cfRule type="duplicateValues" dxfId="29" priority="84"/>
    <cfRule type="duplicateValues" dxfId="28" priority="85"/>
    <cfRule type="duplicateValues" dxfId="27" priority="83"/>
  </conditionalFormatting>
  <conditionalFormatting sqref="M111">
    <cfRule type="duplicateValues" dxfId="26" priority="16"/>
    <cfRule type="duplicateValues" dxfId="25" priority="15"/>
    <cfRule type="duplicateValues" dxfId="24" priority="14"/>
  </conditionalFormatting>
  <conditionalFormatting sqref="M112">
    <cfRule type="duplicateValues" dxfId="23" priority="82"/>
    <cfRule type="duplicateValues" dxfId="22" priority="81"/>
    <cfRule type="duplicateValues" dxfId="21" priority="80"/>
  </conditionalFormatting>
  <conditionalFormatting sqref="M113">
    <cfRule type="duplicateValues" dxfId="20" priority="13"/>
    <cfRule type="duplicateValues" dxfId="19" priority="12"/>
    <cfRule type="duplicateValues" dxfId="18" priority="11"/>
  </conditionalFormatting>
  <conditionalFormatting sqref="M114">
    <cfRule type="duplicateValues" dxfId="17" priority="79"/>
    <cfRule type="duplicateValues" dxfId="16" priority="78"/>
    <cfRule type="duplicateValues" dxfId="15" priority="77"/>
  </conditionalFormatting>
  <conditionalFormatting sqref="M115">
    <cfRule type="duplicateValues" dxfId="14" priority="10"/>
    <cfRule type="duplicateValues" dxfId="13" priority="9"/>
    <cfRule type="duplicateValues" dxfId="12" priority="8"/>
  </conditionalFormatting>
  <conditionalFormatting sqref="M116">
    <cfRule type="duplicateValues" dxfId="11" priority="74"/>
    <cfRule type="duplicateValues" dxfId="10" priority="76"/>
    <cfRule type="duplicateValues" dxfId="9" priority="75"/>
  </conditionalFormatting>
  <conditionalFormatting sqref="M117">
    <cfRule type="duplicateValues" dxfId="8" priority="6"/>
    <cfRule type="duplicateValues" dxfId="7" priority="5"/>
    <cfRule type="duplicateValues" dxfId="6" priority="7"/>
  </conditionalFormatting>
  <conditionalFormatting sqref="M118">
    <cfRule type="duplicateValues" dxfId="5" priority="71"/>
    <cfRule type="duplicateValues" dxfId="4" priority="72"/>
    <cfRule type="duplicateValues" dxfId="3" priority="73"/>
  </conditionalFormatting>
  <conditionalFormatting sqref="M119">
    <cfRule type="duplicateValues" dxfId="2" priority="4"/>
    <cfRule type="duplicateValues" dxfId="1" priority="3"/>
    <cfRule type="duplicateValues" dxfId="0" priority="2"/>
  </conditionalFormatting>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B2:AP100"/>
  <sheetViews>
    <sheetView topLeftCell="F1" zoomScale="20" zoomScaleNormal="20" workbookViewId="0">
      <selection activeCell="I35" sqref="I35"/>
    </sheetView>
  </sheetViews>
  <sheetFormatPr defaultRowHeight="14.4"/>
  <cols>
    <col min="2" max="2" width="14.88671875" customWidth="1"/>
    <col min="3" max="3" width="60.88671875" style="17" customWidth="1"/>
    <col min="4" max="6" width="12.44140625" customWidth="1"/>
    <col min="7" max="7" width="10.6640625" customWidth="1"/>
    <col min="8" max="8" width="11.109375" customWidth="1"/>
    <col min="9" max="9" width="83.109375" customWidth="1"/>
    <col min="10" max="10" width="16.88671875" customWidth="1"/>
    <col min="11" max="11" width="17.88671875" customWidth="1"/>
    <col min="12" max="12" width="20.33203125" customWidth="1"/>
    <col min="14" max="14" width="13.88671875" customWidth="1"/>
    <col min="15" max="15" width="81.33203125" customWidth="1"/>
    <col min="16" max="16" width="13.88671875" customWidth="1"/>
    <col min="17" max="17" width="15.109375" customWidth="1"/>
    <col min="18" max="18" width="16.44140625" customWidth="1"/>
    <col min="19" max="19" width="14.88671875" customWidth="1"/>
    <col min="20" max="20" width="15.88671875" bestFit="1" customWidth="1"/>
    <col min="21" max="21" width="80.5546875" customWidth="1"/>
    <col min="26" max="26" width="9.44140625" customWidth="1"/>
    <col min="27" max="27" width="82.6640625" customWidth="1"/>
    <col min="28" max="28" width="18.44140625" customWidth="1"/>
    <col min="31" max="31" width="15.88671875" bestFit="1" customWidth="1"/>
    <col min="32" max="32" width="14.109375" customWidth="1"/>
    <col min="33" max="33" width="85.5546875" customWidth="1"/>
    <col min="34" max="34" width="22" customWidth="1"/>
    <col min="36" max="36" width="15.88671875" bestFit="1" customWidth="1"/>
    <col min="38" max="38" width="15.5546875" customWidth="1"/>
    <col min="39" max="39" width="82.44140625" customWidth="1"/>
    <col min="40" max="40" width="20.109375" customWidth="1"/>
    <col min="41" max="41" width="18.44140625" customWidth="1"/>
    <col min="42" max="42" width="18.6640625" customWidth="1"/>
  </cols>
  <sheetData>
    <row r="2" spans="2:42" ht="23.25" customHeight="1">
      <c r="B2" s="622" t="s">
        <v>0</v>
      </c>
      <c r="C2" s="622"/>
      <c r="D2" s="622"/>
      <c r="E2" s="622"/>
      <c r="F2" s="622"/>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row>
    <row r="3" spans="2:42" ht="19.5" customHeight="1">
      <c r="B3" s="584" t="s">
        <v>76</v>
      </c>
      <c r="C3" s="584"/>
      <c r="D3" s="584"/>
      <c r="E3" s="584"/>
      <c r="F3" s="584"/>
      <c r="H3" s="575" t="s">
        <v>76</v>
      </c>
      <c r="I3" s="575"/>
      <c r="J3" s="575"/>
      <c r="K3" s="575"/>
      <c r="L3" s="575"/>
      <c r="N3" s="575" t="s">
        <v>76</v>
      </c>
      <c r="O3" s="575"/>
      <c r="P3" s="575"/>
      <c r="Q3" s="575"/>
      <c r="R3" s="575"/>
      <c r="T3" s="575" t="s">
        <v>76</v>
      </c>
      <c r="U3" s="575"/>
      <c r="V3" s="575"/>
      <c r="W3" s="575"/>
      <c r="X3" s="575"/>
      <c r="Z3" s="575" t="s">
        <v>76</v>
      </c>
      <c r="AA3" s="575"/>
      <c r="AB3" s="575"/>
      <c r="AC3" s="575"/>
      <c r="AD3" s="575"/>
      <c r="AF3" s="575" t="s">
        <v>76</v>
      </c>
      <c r="AG3" s="575"/>
      <c r="AH3" s="575"/>
      <c r="AI3" s="575"/>
      <c r="AJ3" s="575"/>
      <c r="AL3" s="575" t="s">
        <v>76</v>
      </c>
      <c r="AM3" s="575"/>
      <c r="AN3" s="575"/>
      <c r="AO3" s="575"/>
      <c r="AP3" s="575"/>
    </row>
    <row r="4" spans="2:42">
      <c r="B4" s="585" t="s">
        <v>2</v>
      </c>
      <c r="C4" s="585"/>
      <c r="D4" s="585"/>
      <c r="E4" s="585"/>
      <c r="F4" s="585"/>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row>
    <row r="5" spans="2:42">
      <c r="B5" s="585"/>
      <c r="C5" s="585"/>
      <c r="D5" s="585"/>
      <c r="E5" s="585"/>
      <c r="F5" s="585"/>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row>
    <row r="6" spans="2:42" ht="15" thickBot="1">
      <c r="B6" s="586"/>
      <c r="C6" s="586"/>
      <c r="D6" s="586"/>
      <c r="E6" s="586"/>
      <c r="F6" s="586"/>
      <c r="H6" s="577"/>
      <c r="I6" s="577"/>
      <c r="J6" s="577"/>
      <c r="K6" s="577"/>
      <c r="L6" s="577"/>
      <c r="N6" s="577"/>
      <c r="O6" s="577"/>
      <c r="P6" s="577"/>
      <c r="Q6" s="577"/>
      <c r="R6" s="577"/>
      <c r="T6" s="577"/>
      <c r="U6" s="577"/>
      <c r="V6" s="577"/>
      <c r="W6" s="577"/>
      <c r="X6" s="577"/>
      <c r="Z6" s="577"/>
      <c r="AA6" s="577"/>
      <c r="AB6" s="577"/>
      <c r="AC6" s="577"/>
      <c r="AD6" s="577"/>
      <c r="AF6" s="577"/>
      <c r="AG6" s="577"/>
      <c r="AH6" s="577"/>
      <c r="AI6" s="577"/>
      <c r="AJ6" s="577"/>
      <c r="AL6" s="577"/>
      <c r="AM6" s="577"/>
      <c r="AN6" s="577"/>
      <c r="AO6" s="577"/>
      <c r="AP6" s="577"/>
    </row>
    <row r="7" spans="2:42">
      <c r="B7" s="585"/>
      <c r="C7" s="585"/>
      <c r="D7" s="585"/>
      <c r="E7" s="585"/>
      <c r="F7" s="585"/>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row>
    <row r="8" spans="2:42">
      <c r="B8" s="585" t="s">
        <v>273</v>
      </c>
      <c r="C8" s="585"/>
      <c r="D8" s="585"/>
      <c r="E8" s="585"/>
      <c r="F8" s="585"/>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row>
    <row r="9" spans="2:42" ht="15" thickBot="1">
      <c r="B9" s="587"/>
      <c r="C9" s="587"/>
      <c r="D9" s="587"/>
      <c r="E9" s="587"/>
      <c r="F9" s="587"/>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row>
    <row r="10" spans="2:42" s="484" customFormat="1" ht="43.8" thickBot="1">
      <c r="B10" s="471" t="s">
        <v>96</v>
      </c>
      <c r="C10" s="471" t="s">
        <v>4</v>
      </c>
      <c r="D10" s="471" t="s">
        <v>5</v>
      </c>
      <c r="E10" s="471" t="s">
        <v>6</v>
      </c>
      <c r="F10" s="471" t="s">
        <v>7</v>
      </c>
      <c r="H10" s="481" t="s">
        <v>96</v>
      </c>
      <c r="I10" s="481" t="s">
        <v>4</v>
      </c>
      <c r="J10" s="481" t="s">
        <v>5</v>
      </c>
      <c r="K10" s="481" t="s">
        <v>6</v>
      </c>
      <c r="L10" s="481" t="s">
        <v>7</v>
      </c>
      <c r="N10" s="481" t="s">
        <v>96</v>
      </c>
      <c r="O10" s="481" t="s">
        <v>4</v>
      </c>
      <c r="P10" s="481" t="s">
        <v>5</v>
      </c>
      <c r="Q10" s="481" t="s">
        <v>6</v>
      </c>
      <c r="R10" s="481" t="s">
        <v>7</v>
      </c>
      <c r="T10" s="481" t="s">
        <v>96</v>
      </c>
      <c r="U10" s="481" t="s">
        <v>4</v>
      </c>
      <c r="V10" s="481" t="s">
        <v>5</v>
      </c>
      <c r="W10" s="481" t="s">
        <v>6</v>
      </c>
      <c r="X10" s="481" t="s">
        <v>7</v>
      </c>
      <c r="Z10" s="481" t="s">
        <v>96</v>
      </c>
      <c r="AA10" s="481" t="s">
        <v>4</v>
      </c>
      <c r="AB10" s="481" t="s">
        <v>5</v>
      </c>
      <c r="AC10" s="481" t="s">
        <v>6</v>
      </c>
      <c r="AD10" s="481" t="s">
        <v>7</v>
      </c>
      <c r="AF10" s="481" t="s">
        <v>96</v>
      </c>
      <c r="AG10" s="481" t="s">
        <v>4</v>
      </c>
      <c r="AH10" s="481" t="s">
        <v>5</v>
      </c>
      <c r="AI10" s="481" t="s">
        <v>6</v>
      </c>
      <c r="AJ10" s="481" t="s">
        <v>7</v>
      </c>
      <c r="AL10" s="481" t="s">
        <v>96</v>
      </c>
      <c r="AM10" s="481" t="s">
        <v>4</v>
      </c>
      <c r="AN10" s="481" t="s">
        <v>5</v>
      </c>
      <c r="AO10" s="481" t="s">
        <v>6</v>
      </c>
      <c r="AP10" s="481" t="s">
        <v>7</v>
      </c>
    </row>
    <row r="11" spans="2:42" s="484" customFormat="1" ht="15" thickBot="1">
      <c r="B11" s="393"/>
      <c r="C11" s="482" t="s">
        <v>8</v>
      </c>
      <c r="D11" s="483"/>
      <c r="E11" s="487"/>
      <c r="F11" s="487"/>
      <c r="H11" s="393"/>
      <c r="I11" s="394" t="s">
        <v>8</v>
      </c>
      <c r="J11" s="395"/>
      <c r="K11" s="396"/>
      <c r="L11" s="396"/>
      <c r="N11" s="393"/>
      <c r="O11" s="394" t="s">
        <v>8</v>
      </c>
      <c r="P11" s="395"/>
      <c r="Q11" s="396"/>
      <c r="R11" s="396"/>
      <c r="T11" s="393"/>
      <c r="U11" s="394" t="s">
        <v>8</v>
      </c>
      <c r="V11" s="395"/>
      <c r="W11" s="396"/>
      <c r="X11" s="396"/>
      <c r="Z11" s="393"/>
      <c r="AA11" s="394" t="s">
        <v>8</v>
      </c>
      <c r="AB11" s="395"/>
      <c r="AC11" s="396"/>
      <c r="AD11" s="396"/>
      <c r="AF11" s="393"/>
      <c r="AG11" s="394" t="s">
        <v>8</v>
      </c>
      <c r="AH11" s="395"/>
      <c r="AI11" s="396"/>
      <c r="AJ11" s="396"/>
      <c r="AL11" s="393"/>
      <c r="AM11" s="394" t="s">
        <v>8</v>
      </c>
      <c r="AN11" s="395"/>
      <c r="AO11" s="396"/>
      <c r="AP11" s="396"/>
    </row>
    <row r="12" spans="2:42" s="484" customFormat="1" ht="15" thickBot="1">
      <c r="B12" s="393"/>
      <c r="C12" s="482" t="s">
        <v>9</v>
      </c>
      <c r="D12" s="483"/>
      <c r="E12" s="487"/>
      <c r="F12" s="487"/>
      <c r="H12" s="393"/>
      <c r="I12" s="394" t="s">
        <v>9</v>
      </c>
      <c r="J12" s="395"/>
      <c r="K12" s="396"/>
      <c r="L12" s="396"/>
      <c r="N12" s="393"/>
      <c r="O12" s="394" t="s">
        <v>9</v>
      </c>
      <c r="P12" s="395"/>
      <c r="Q12" s="396"/>
      <c r="R12" s="396"/>
      <c r="T12" s="393"/>
      <c r="U12" s="394" t="s">
        <v>9</v>
      </c>
      <c r="V12" s="395"/>
      <c r="W12" s="396"/>
      <c r="X12" s="396"/>
      <c r="Z12" s="393"/>
      <c r="AA12" s="394" t="s">
        <v>9</v>
      </c>
      <c r="AB12" s="395"/>
      <c r="AC12" s="396"/>
      <c r="AD12" s="396"/>
      <c r="AF12" s="393"/>
      <c r="AG12" s="394" t="s">
        <v>9</v>
      </c>
      <c r="AH12" s="395"/>
      <c r="AI12" s="396"/>
      <c r="AJ12" s="396"/>
      <c r="AL12" s="393"/>
      <c r="AM12" s="394" t="s">
        <v>9</v>
      </c>
      <c r="AN12" s="395"/>
      <c r="AO12" s="396"/>
      <c r="AP12" s="396"/>
    </row>
    <row r="13" spans="2:42" s="484" customFormat="1" ht="15" thickBot="1">
      <c r="B13" s="393"/>
      <c r="C13" s="482" t="s">
        <v>10</v>
      </c>
      <c r="D13" s="483"/>
      <c r="E13" s="487"/>
      <c r="F13" s="487"/>
      <c r="H13" s="393"/>
      <c r="I13" s="394" t="s">
        <v>10</v>
      </c>
      <c r="J13" s="395"/>
      <c r="K13" s="396"/>
      <c r="L13" s="396"/>
      <c r="N13" s="393"/>
      <c r="O13" s="394" t="s">
        <v>10</v>
      </c>
      <c r="P13" s="395"/>
      <c r="Q13" s="396"/>
      <c r="R13" s="396"/>
      <c r="T13" s="393"/>
      <c r="U13" s="394" t="s">
        <v>10</v>
      </c>
      <c r="V13" s="395"/>
      <c r="W13" s="396"/>
      <c r="X13" s="396"/>
      <c r="Z13" s="393"/>
      <c r="AA13" s="394" t="s">
        <v>10</v>
      </c>
      <c r="AB13" s="395"/>
      <c r="AC13" s="396"/>
      <c r="AD13" s="396"/>
      <c r="AF13" s="393"/>
      <c r="AG13" s="394" t="s">
        <v>10</v>
      </c>
      <c r="AH13" s="395"/>
      <c r="AI13" s="396"/>
      <c r="AJ13" s="396"/>
      <c r="AL13" s="393"/>
      <c r="AM13" s="394" t="s">
        <v>10</v>
      </c>
      <c r="AN13" s="395"/>
      <c r="AO13" s="396"/>
      <c r="AP13" s="396"/>
    </row>
    <row r="14" spans="2:42" s="484" customFormat="1" ht="15" thickBot="1">
      <c r="B14" s="483">
        <v>111111102</v>
      </c>
      <c r="C14" s="483" t="s">
        <v>11</v>
      </c>
      <c r="D14" s="487">
        <v>0</v>
      </c>
      <c r="E14" s="488">
        <v>2880600</v>
      </c>
      <c r="F14" s="487">
        <v>720</v>
      </c>
      <c r="H14" s="395">
        <v>111111102</v>
      </c>
      <c r="I14" s="395" t="s">
        <v>11</v>
      </c>
      <c r="J14" s="396">
        <v>0</v>
      </c>
      <c r="K14" s="402">
        <v>7262700</v>
      </c>
      <c r="L14" s="402">
        <v>1816</v>
      </c>
      <c r="N14" s="395">
        <v>111111102</v>
      </c>
      <c r="O14" s="395" t="s">
        <v>11</v>
      </c>
      <c r="P14" s="396">
        <v>0</v>
      </c>
      <c r="Q14" s="402">
        <v>3586600</v>
      </c>
      <c r="R14" s="396">
        <v>897</v>
      </c>
      <c r="T14" s="395">
        <v>111111102</v>
      </c>
      <c r="U14" s="395" t="s">
        <v>11</v>
      </c>
      <c r="V14" s="396">
        <v>0</v>
      </c>
      <c r="W14" s="402">
        <v>2244600</v>
      </c>
      <c r="X14" s="396">
        <v>561</v>
      </c>
      <c r="Z14" s="395">
        <v>111111102</v>
      </c>
      <c r="AA14" s="395" t="s">
        <v>11</v>
      </c>
      <c r="AB14" s="396">
        <v>0</v>
      </c>
      <c r="AC14" s="402">
        <v>340100</v>
      </c>
      <c r="AD14" s="396">
        <v>85</v>
      </c>
      <c r="AF14" s="395">
        <v>111111102</v>
      </c>
      <c r="AG14" s="395" t="s">
        <v>11</v>
      </c>
      <c r="AH14" s="396">
        <v>0</v>
      </c>
      <c r="AI14" s="402">
        <v>11784300</v>
      </c>
      <c r="AJ14" s="402">
        <v>2946</v>
      </c>
      <c r="AL14" s="395">
        <v>111111102</v>
      </c>
      <c r="AM14" s="395" t="s">
        <v>11</v>
      </c>
      <c r="AN14" s="396">
        <v>0</v>
      </c>
      <c r="AO14" s="402">
        <v>7310800</v>
      </c>
      <c r="AP14" s="402">
        <v>1828</v>
      </c>
    </row>
    <row r="15" spans="2:42" s="484" customFormat="1" ht="15" thickBot="1">
      <c r="B15" s="483">
        <v>113211101</v>
      </c>
      <c r="C15" s="483" t="s">
        <v>13</v>
      </c>
      <c r="D15" s="487">
        <v>0</v>
      </c>
      <c r="E15" s="488">
        <v>377400</v>
      </c>
      <c r="F15" s="487">
        <v>94</v>
      </c>
      <c r="H15" s="395">
        <v>113211101</v>
      </c>
      <c r="I15" s="395" t="s">
        <v>13</v>
      </c>
      <c r="J15" s="396">
        <v>0</v>
      </c>
      <c r="K15" s="402">
        <v>7800</v>
      </c>
      <c r="L15" s="396">
        <v>2</v>
      </c>
      <c r="N15" s="395">
        <v>113211101</v>
      </c>
      <c r="O15" s="395" t="s">
        <v>13</v>
      </c>
      <c r="P15" s="396">
        <v>0</v>
      </c>
      <c r="Q15" s="402">
        <v>181200</v>
      </c>
      <c r="R15" s="396">
        <v>45</v>
      </c>
      <c r="T15" s="395">
        <v>113211101</v>
      </c>
      <c r="U15" s="395" t="s">
        <v>13</v>
      </c>
      <c r="V15" s="396">
        <v>0</v>
      </c>
      <c r="W15" s="402">
        <v>750900</v>
      </c>
      <c r="X15" s="396">
        <v>188</v>
      </c>
      <c r="Z15" s="395">
        <v>113211101</v>
      </c>
      <c r="AA15" s="395" t="s">
        <v>13</v>
      </c>
      <c r="AB15" s="396">
        <v>0</v>
      </c>
      <c r="AC15" s="402">
        <v>51800</v>
      </c>
      <c r="AD15" s="396">
        <v>13</v>
      </c>
      <c r="AF15" s="395">
        <v>113211101</v>
      </c>
      <c r="AG15" s="395" t="s">
        <v>13</v>
      </c>
      <c r="AH15" s="396">
        <v>0</v>
      </c>
      <c r="AI15" s="402">
        <v>51800</v>
      </c>
      <c r="AJ15" s="396">
        <v>13</v>
      </c>
      <c r="AL15" s="395">
        <v>113211101</v>
      </c>
      <c r="AM15" s="395" t="s">
        <v>13</v>
      </c>
      <c r="AN15" s="396">
        <v>0</v>
      </c>
      <c r="AO15" s="402">
        <v>8705500</v>
      </c>
      <c r="AP15" s="402">
        <v>2176</v>
      </c>
    </row>
    <row r="16" spans="2:42" s="484" customFormat="1" ht="15" thickBot="1">
      <c r="B16" s="393"/>
      <c r="C16" s="482" t="s">
        <v>14</v>
      </c>
      <c r="D16" s="483"/>
      <c r="E16" s="489">
        <v>3258000</v>
      </c>
      <c r="F16" s="487">
        <v>814.5</v>
      </c>
      <c r="H16" s="393"/>
      <c r="I16" s="394" t="s">
        <v>14</v>
      </c>
      <c r="J16" s="395"/>
      <c r="K16" s="403">
        <v>7270500</v>
      </c>
      <c r="L16" s="403">
        <v>1817.63</v>
      </c>
      <c r="N16" s="393"/>
      <c r="O16" s="394" t="s">
        <v>14</v>
      </c>
      <c r="P16" s="395"/>
      <c r="Q16" s="403">
        <v>3767800</v>
      </c>
      <c r="R16" s="396">
        <v>941.95</v>
      </c>
      <c r="T16" s="393"/>
      <c r="U16" s="394" t="s">
        <v>14</v>
      </c>
      <c r="V16" s="395"/>
      <c r="W16" s="403">
        <v>2995500</v>
      </c>
      <c r="X16" s="396">
        <v>748.88</v>
      </c>
      <c r="Z16" s="393"/>
      <c r="AA16" s="394" t="s">
        <v>14</v>
      </c>
      <c r="AB16" s="395"/>
      <c r="AC16" s="403">
        <v>391900</v>
      </c>
      <c r="AD16" s="396">
        <v>97.98</v>
      </c>
      <c r="AF16" s="393"/>
      <c r="AG16" s="394" t="s">
        <v>14</v>
      </c>
      <c r="AH16" s="395"/>
      <c r="AI16" s="403">
        <v>11836100</v>
      </c>
      <c r="AJ16" s="403">
        <v>2959.03</v>
      </c>
      <c r="AL16" s="393"/>
      <c r="AM16" s="394" t="s">
        <v>14</v>
      </c>
      <c r="AN16" s="395"/>
      <c r="AO16" s="403">
        <v>16016300</v>
      </c>
      <c r="AP16" s="403">
        <v>4004.08</v>
      </c>
    </row>
    <row r="17" spans="2:42" s="484" customFormat="1" ht="15" thickBot="1">
      <c r="B17" s="393"/>
      <c r="C17" s="482" t="s">
        <v>15</v>
      </c>
      <c r="D17" s="483"/>
      <c r="E17" s="487"/>
      <c r="F17" s="487"/>
      <c r="H17" s="393"/>
      <c r="I17" s="394" t="s">
        <v>15</v>
      </c>
      <c r="J17" s="395"/>
      <c r="K17" s="396"/>
      <c r="L17" s="396"/>
      <c r="N17" s="393"/>
      <c r="O17" s="394" t="s">
        <v>15</v>
      </c>
      <c r="P17" s="395"/>
      <c r="Q17" s="396"/>
      <c r="R17" s="396"/>
      <c r="T17" s="393"/>
      <c r="U17" s="394" t="s">
        <v>15</v>
      </c>
      <c r="V17" s="395"/>
      <c r="W17" s="396"/>
      <c r="X17" s="396"/>
      <c r="Z17" s="393"/>
      <c r="AA17" s="394" t="s">
        <v>15</v>
      </c>
      <c r="AB17" s="395"/>
      <c r="AC17" s="396"/>
      <c r="AD17" s="396"/>
      <c r="AF17" s="393"/>
      <c r="AG17" s="394" t="s">
        <v>15</v>
      </c>
      <c r="AH17" s="395"/>
      <c r="AI17" s="396"/>
      <c r="AJ17" s="396"/>
      <c r="AL17" s="393"/>
      <c r="AM17" s="394" t="s">
        <v>15</v>
      </c>
      <c r="AN17" s="395"/>
      <c r="AO17" s="396"/>
      <c r="AP17" s="396"/>
    </row>
    <row r="18" spans="2:42" s="484" customFormat="1" ht="24.6" thickBot="1">
      <c r="B18" s="483">
        <v>133111105</v>
      </c>
      <c r="C18" s="483" t="s">
        <v>56</v>
      </c>
      <c r="D18" s="487">
        <v>0</v>
      </c>
      <c r="E18" s="488">
        <v>-46782600</v>
      </c>
      <c r="F18" s="488">
        <v>-11696</v>
      </c>
      <c r="H18" s="395">
        <v>133111105</v>
      </c>
      <c r="I18" s="395" t="s">
        <v>56</v>
      </c>
      <c r="J18" s="396">
        <v>0</v>
      </c>
      <c r="K18" s="402">
        <v>-46782600</v>
      </c>
      <c r="L18" s="402">
        <v>-11696</v>
      </c>
      <c r="N18" s="395">
        <v>133111105</v>
      </c>
      <c r="O18" s="395" t="s">
        <v>56</v>
      </c>
      <c r="P18" s="396">
        <v>0</v>
      </c>
      <c r="Q18" s="402">
        <v>-50325400</v>
      </c>
      <c r="R18" s="402">
        <v>-12581</v>
      </c>
      <c r="T18" s="395">
        <v>133111105</v>
      </c>
      <c r="U18" s="395" t="s">
        <v>56</v>
      </c>
      <c r="V18" s="396">
        <v>0</v>
      </c>
      <c r="W18" s="402">
        <v>-53644700</v>
      </c>
      <c r="X18" s="402">
        <v>-13411</v>
      </c>
      <c r="Z18" s="395">
        <v>133111105</v>
      </c>
      <c r="AA18" s="395" t="s">
        <v>56</v>
      </c>
      <c r="AB18" s="396">
        <v>0</v>
      </c>
      <c r="AC18" s="402">
        <v>-56899200</v>
      </c>
      <c r="AD18" s="402">
        <v>-14225</v>
      </c>
      <c r="AF18" s="395">
        <v>133111105</v>
      </c>
      <c r="AG18" s="395" t="s">
        <v>56</v>
      </c>
      <c r="AH18" s="396">
        <v>0</v>
      </c>
      <c r="AI18" s="402">
        <v>-60397400</v>
      </c>
      <c r="AJ18" s="402">
        <v>-15099</v>
      </c>
      <c r="AL18" s="395">
        <v>133111105</v>
      </c>
      <c r="AM18" s="395" t="s">
        <v>56</v>
      </c>
      <c r="AN18" s="396">
        <v>0</v>
      </c>
      <c r="AO18" s="402">
        <v>-64561200</v>
      </c>
      <c r="AP18" s="402">
        <v>-16140</v>
      </c>
    </row>
    <row r="19" spans="2:42" s="484" customFormat="1" ht="15" thickBot="1">
      <c r="B19" s="393"/>
      <c r="C19" s="482" t="s">
        <v>16</v>
      </c>
      <c r="D19" s="483"/>
      <c r="E19" s="489">
        <v>-46782600</v>
      </c>
      <c r="F19" s="489">
        <v>-11695.65</v>
      </c>
      <c r="H19" s="393"/>
      <c r="I19" s="394" t="s">
        <v>16</v>
      </c>
      <c r="J19" s="395"/>
      <c r="K19" s="403">
        <v>-46782600</v>
      </c>
      <c r="L19" s="403">
        <v>-11695.65</v>
      </c>
      <c r="N19" s="393"/>
      <c r="O19" s="394" t="s">
        <v>16</v>
      </c>
      <c r="P19" s="395"/>
      <c r="Q19" s="403">
        <v>-50325400</v>
      </c>
      <c r="R19" s="403">
        <v>-12581.35</v>
      </c>
      <c r="T19" s="393"/>
      <c r="U19" s="394" t="s">
        <v>16</v>
      </c>
      <c r="V19" s="395"/>
      <c r="W19" s="403">
        <v>-53644700</v>
      </c>
      <c r="X19" s="403">
        <v>-13411.18</v>
      </c>
      <c r="Z19" s="393"/>
      <c r="AA19" s="394" t="s">
        <v>16</v>
      </c>
      <c r="AB19" s="395"/>
      <c r="AC19" s="403">
        <v>-56899200</v>
      </c>
      <c r="AD19" s="403">
        <v>-14224.8</v>
      </c>
      <c r="AF19" s="393"/>
      <c r="AG19" s="394" t="s">
        <v>16</v>
      </c>
      <c r="AH19" s="395"/>
      <c r="AI19" s="403">
        <v>-60397400</v>
      </c>
      <c r="AJ19" s="403">
        <v>-15099.35</v>
      </c>
      <c r="AL19" s="393"/>
      <c r="AM19" s="394" t="s">
        <v>16</v>
      </c>
      <c r="AN19" s="395"/>
      <c r="AO19" s="403">
        <v>-64561200</v>
      </c>
      <c r="AP19" s="403">
        <v>-16140.3</v>
      </c>
    </row>
    <row r="20" spans="2:42" s="484" customFormat="1" ht="15" thickBot="1">
      <c r="B20" s="393"/>
      <c r="C20" s="482" t="s">
        <v>17</v>
      </c>
      <c r="D20" s="483"/>
      <c r="E20" s="487"/>
      <c r="F20" s="487"/>
      <c r="H20" s="393"/>
      <c r="I20" s="394" t="s">
        <v>17</v>
      </c>
      <c r="J20" s="395"/>
      <c r="K20" s="396"/>
      <c r="L20" s="396"/>
      <c r="N20" s="393"/>
      <c r="O20" s="394" t="s">
        <v>17</v>
      </c>
      <c r="P20" s="395"/>
      <c r="Q20" s="396"/>
      <c r="R20" s="396"/>
      <c r="T20" s="393"/>
      <c r="U20" s="394" t="s">
        <v>17</v>
      </c>
      <c r="V20" s="395"/>
      <c r="W20" s="396"/>
      <c r="X20" s="396"/>
      <c r="Z20" s="393"/>
      <c r="AA20" s="394" t="s">
        <v>17</v>
      </c>
      <c r="AB20" s="395"/>
      <c r="AC20" s="396"/>
      <c r="AD20" s="396"/>
      <c r="AF20" s="393"/>
      <c r="AG20" s="394" t="s">
        <v>17</v>
      </c>
      <c r="AH20" s="395"/>
      <c r="AI20" s="396"/>
      <c r="AJ20" s="396"/>
      <c r="AL20" s="393"/>
      <c r="AM20" s="394" t="s">
        <v>17</v>
      </c>
      <c r="AN20" s="395"/>
      <c r="AO20" s="396"/>
      <c r="AP20" s="396"/>
    </row>
    <row r="21" spans="2:42" s="484" customFormat="1" ht="15" thickBot="1">
      <c r="B21" s="483">
        <v>123511101</v>
      </c>
      <c r="C21" s="483" t="s">
        <v>19</v>
      </c>
      <c r="D21" s="487">
        <v>0</v>
      </c>
      <c r="E21" s="488">
        <v>131696800</v>
      </c>
      <c r="F21" s="488">
        <v>32924</v>
      </c>
      <c r="H21" s="395">
        <v>123511101</v>
      </c>
      <c r="I21" s="395" t="s">
        <v>19</v>
      </c>
      <c r="J21" s="396">
        <v>0</v>
      </c>
      <c r="K21" s="402">
        <v>151859900</v>
      </c>
      <c r="L21" s="402">
        <v>37965</v>
      </c>
      <c r="N21" s="395">
        <v>123511101</v>
      </c>
      <c r="O21" s="395" t="s">
        <v>19</v>
      </c>
      <c r="P21" s="396">
        <v>0</v>
      </c>
      <c r="Q21" s="402">
        <v>165734400</v>
      </c>
      <c r="R21" s="402">
        <v>41434</v>
      </c>
      <c r="T21" s="395">
        <v>123511101</v>
      </c>
      <c r="U21" s="395" t="s">
        <v>19</v>
      </c>
      <c r="V21" s="396">
        <v>0</v>
      </c>
      <c r="W21" s="402">
        <v>179496200</v>
      </c>
      <c r="X21" s="402">
        <v>44874</v>
      </c>
      <c r="Z21" s="395">
        <v>123511101</v>
      </c>
      <c r="AA21" s="395" t="s">
        <v>19</v>
      </c>
      <c r="AB21" s="396">
        <v>0</v>
      </c>
      <c r="AC21" s="402">
        <v>200981500</v>
      </c>
      <c r="AD21" s="402">
        <v>50245</v>
      </c>
      <c r="AF21" s="395">
        <v>123511101</v>
      </c>
      <c r="AG21" s="395" t="s">
        <v>19</v>
      </c>
      <c r="AH21" s="396">
        <v>0</v>
      </c>
      <c r="AI21" s="402">
        <v>213666300</v>
      </c>
      <c r="AJ21" s="402">
        <v>53417</v>
      </c>
      <c r="AL21" s="395">
        <v>123511101</v>
      </c>
      <c r="AM21" s="395" t="s">
        <v>19</v>
      </c>
      <c r="AN21" s="396">
        <v>0</v>
      </c>
      <c r="AO21" s="402">
        <v>244656400</v>
      </c>
      <c r="AP21" s="402">
        <v>61164</v>
      </c>
    </row>
    <row r="22" spans="2:42" s="484" customFormat="1" ht="15" thickBot="1">
      <c r="B22" s="483">
        <v>221511101</v>
      </c>
      <c r="C22" s="483" t="s">
        <v>64</v>
      </c>
      <c r="D22" s="487">
        <v>0</v>
      </c>
      <c r="E22" s="488">
        <v>500000</v>
      </c>
      <c r="F22" s="487">
        <v>125</v>
      </c>
      <c r="H22" s="395">
        <v>221511101</v>
      </c>
      <c r="I22" s="395" t="s">
        <v>64</v>
      </c>
      <c r="J22" s="396">
        <v>0</v>
      </c>
      <c r="K22" s="402">
        <v>500000</v>
      </c>
      <c r="L22" s="396">
        <v>125</v>
      </c>
      <c r="N22" s="395">
        <v>221511101</v>
      </c>
      <c r="O22" s="395" t="s">
        <v>64</v>
      </c>
      <c r="P22" s="396">
        <v>0</v>
      </c>
      <c r="Q22" s="402">
        <v>500000</v>
      </c>
      <c r="R22" s="396">
        <v>125</v>
      </c>
      <c r="T22" s="395">
        <v>221511101</v>
      </c>
      <c r="U22" s="395" t="s">
        <v>64</v>
      </c>
      <c r="V22" s="396">
        <v>0</v>
      </c>
      <c r="W22" s="402">
        <v>500000</v>
      </c>
      <c r="X22" s="396">
        <v>125</v>
      </c>
      <c r="Z22" s="395">
        <v>221511101</v>
      </c>
      <c r="AA22" s="395" t="s">
        <v>64</v>
      </c>
      <c r="AB22" s="396">
        <v>0</v>
      </c>
      <c r="AC22" s="402">
        <v>500000</v>
      </c>
      <c r="AD22" s="396">
        <v>125</v>
      </c>
      <c r="AF22" s="395">
        <v>221511101</v>
      </c>
      <c r="AG22" s="395" t="s">
        <v>64</v>
      </c>
      <c r="AH22" s="396">
        <v>0</v>
      </c>
      <c r="AI22" s="402">
        <v>500000</v>
      </c>
      <c r="AJ22" s="396">
        <v>125</v>
      </c>
      <c r="AL22" s="395">
        <v>221511101</v>
      </c>
      <c r="AM22" s="395" t="s">
        <v>64</v>
      </c>
      <c r="AN22" s="396">
        <v>0</v>
      </c>
      <c r="AO22" s="402">
        <v>500000</v>
      </c>
      <c r="AP22" s="396">
        <v>125</v>
      </c>
    </row>
    <row r="23" spans="2:42" s="484" customFormat="1" ht="15" thickBot="1">
      <c r="B23" s="393"/>
      <c r="C23" s="482" t="s">
        <v>20</v>
      </c>
      <c r="D23" s="483"/>
      <c r="E23" s="489">
        <v>132196800</v>
      </c>
      <c r="F23" s="489">
        <v>33049.199999999997</v>
      </c>
      <c r="H23" s="395">
        <v>222811104</v>
      </c>
      <c r="I23" s="395" t="s">
        <v>258</v>
      </c>
      <c r="J23" s="396">
        <v>0</v>
      </c>
      <c r="K23" s="402">
        <v>13606000</v>
      </c>
      <c r="L23" s="402">
        <v>3402</v>
      </c>
      <c r="N23" s="395">
        <v>222811104</v>
      </c>
      <c r="O23" s="395" t="s">
        <v>258</v>
      </c>
      <c r="P23" s="396">
        <v>0</v>
      </c>
      <c r="Q23" s="402">
        <v>11236000</v>
      </c>
      <c r="R23" s="402">
        <v>2809</v>
      </c>
      <c r="T23" s="395">
        <v>222811104</v>
      </c>
      <c r="U23" s="395" t="s">
        <v>258</v>
      </c>
      <c r="V23" s="396">
        <v>0</v>
      </c>
      <c r="W23" s="402">
        <v>3422000</v>
      </c>
      <c r="X23" s="396">
        <v>856</v>
      </c>
      <c r="Z23" s="395">
        <v>222811104</v>
      </c>
      <c r="AA23" s="395" t="s">
        <v>258</v>
      </c>
      <c r="AB23" s="396">
        <v>0</v>
      </c>
      <c r="AC23" s="402">
        <v>1164000</v>
      </c>
      <c r="AD23" s="396">
        <v>291</v>
      </c>
      <c r="AF23" s="395">
        <v>222811104</v>
      </c>
      <c r="AG23" s="395" t="s">
        <v>258</v>
      </c>
      <c r="AH23" s="396">
        <v>0</v>
      </c>
      <c r="AI23" s="402">
        <v>430000</v>
      </c>
      <c r="AJ23" s="396">
        <v>108</v>
      </c>
      <c r="AL23" s="395">
        <v>221812</v>
      </c>
      <c r="AM23" s="395" t="s">
        <v>82</v>
      </c>
      <c r="AN23" s="396">
        <v>0</v>
      </c>
      <c r="AO23" s="402">
        <v>200000</v>
      </c>
      <c r="AP23" s="396">
        <v>50</v>
      </c>
    </row>
    <row r="24" spans="2:42" s="484" customFormat="1" ht="15" thickBot="1">
      <c r="B24" s="393"/>
      <c r="C24" s="482" t="s">
        <v>21</v>
      </c>
      <c r="D24" s="483"/>
      <c r="E24" s="487">
        <v>0</v>
      </c>
      <c r="F24" s="487">
        <v>0</v>
      </c>
      <c r="H24" s="393"/>
      <c r="I24" s="394" t="s">
        <v>20</v>
      </c>
      <c r="J24" s="395"/>
      <c r="K24" s="403">
        <v>165965900</v>
      </c>
      <c r="L24" s="403">
        <v>41491.480000000003</v>
      </c>
      <c r="N24" s="393"/>
      <c r="O24" s="394" t="s">
        <v>20</v>
      </c>
      <c r="P24" s="395"/>
      <c r="Q24" s="403">
        <v>177470400</v>
      </c>
      <c r="R24" s="403">
        <v>44367.6</v>
      </c>
      <c r="T24" s="393"/>
      <c r="U24" s="394" t="s">
        <v>20</v>
      </c>
      <c r="V24" s="395"/>
      <c r="W24" s="403">
        <v>183418200</v>
      </c>
      <c r="X24" s="403">
        <v>45854.55</v>
      </c>
      <c r="Z24" s="393"/>
      <c r="AA24" s="394" t="s">
        <v>20</v>
      </c>
      <c r="AB24" s="395"/>
      <c r="AC24" s="403">
        <v>202645500</v>
      </c>
      <c r="AD24" s="403">
        <v>50661.38</v>
      </c>
      <c r="AF24" s="393"/>
      <c r="AG24" s="394" t="s">
        <v>20</v>
      </c>
      <c r="AH24" s="395"/>
      <c r="AI24" s="403">
        <v>214596300</v>
      </c>
      <c r="AJ24" s="403">
        <v>53649.08</v>
      </c>
      <c r="AL24" s="395">
        <v>222811104</v>
      </c>
      <c r="AM24" s="395" t="s">
        <v>258</v>
      </c>
      <c r="AN24" s="396">
        <v>0</v>
      </c>
      <c r="AO24" s="402">
        <v>430000</v>
      </c>
      <c r="AP24" s="396">
        <v>108</v>
      </c>
    </row>
    <row r="25" spans="2:42" s="484" customFormat="1" ht="15" thickBot="1">
      <c r="B25" s="393"/>
      <c r="C25" s="482" t="s">
        <v>22</v>
      </c>
      <c r="D25" s="483"/>
      <c r="E25" s="487"/>
      <c r="F25" s="487"/>
      <c r="H25" s="393"/>
      <c r="I25" s="394" t="s">
        <v>21</v>
      </c>
      <c r="J25" s="395"/>
      <c r="K25" s="396">
        <v>0</v>
      </c>
      <c r="L25" s="396">
        <v>0</v>
      </c>
      <c r="N25" s="393"/>
      <c r="O25" s="394" t="s">
        <v>21</v>
      </c>
      <c r="P25" s="395"/>
      <c r="Q25" s="396">
        <v>0</v>
      </c>
      <c r="R25" s="396">
        <v>0</v>
      </c>
      <c r="T25" s="393"/>
      <c r="U25" s="394" t="s">
        <v>21</v>
      </c>
      <c r="V25" s="395"/>
      <c r="W25" s="396">
        <v>0</v>
      </c>
      <c r="X25" s="396">
        <v>0</v>
      </c>
      <c r="Z25" s="393"/>
      <c r="AA25" s="394" t="s">
        <v>21</v>
      </c>
      <c r="AB25" s="395"/>
      <c r="AC25" s="396">
        <v>0</v>
      </c>
      <c r="AD25" s="396">
        <v>0</v>
      </c>
      <c r="AF25" s="393"/>
      <c r="AG25" s="394" t="s">
        <v>21</v>
      </c>
      <c r="AH25" s="395"/>
      <c r="AI25" s="396">
        <v>0</v>
      </c>
      <c r="AJ25" s="396">
        <v>0</v>
      </c>
      <c r="AL25" s="393"/>
      <c r="AM25" s="394" t="s">
        <v>20</v>
      </c>
      <c r="AN25" s="395"/>
      <c r="AO25" s="403">
        <v>245786400</v>
      </c>
      <c r="AP25" s="403">
        <v>61446.6</v>
      </c>
    </row>
    <row r="26" spans="2:42" s="484" customFormat="1" ht="15" thickBot="1">
      <c r="B26" s="483">
        <v>273211</v>
      </c>
      <c r="C26" s="483" t="s">
        <v>23</v>
      </c>
      <c r="D26" s="487">
        <v>0</v>
      </c>
      <c r="E26" s="488">
        <v>3036200</v>
      </c>
      <c r="F26" s="487">
        <v>759</v>
      </c>
      <c r="H26" s="393"/>
      <c r="I26" s="394" t="s">
        <v>22</v>
      </c>
      <c r="J26" s="395"/>
      <c r="K26" s="396"/>
      <c r="L26" s="396"/>
      <c r="N26" s="393"/>
      <c r="O26" s="394" t="s">
        <v>22</v>
      </c>
      <c r="P26" s="395"/>
      <c r="Q26" s="396"/>
      <c r="R26" s="396"/>
      <c r="T26" s="393"/>
      <c r="U26" s="394" t="s">
        <v>22</v>
      </c>
      <c r="V26" s="395"/>
      <c r="W26" s="396"/>
      <c r="X26" s="396"/>
      <c r="Z26" s="393"/>
      <c r="AA26" s="394" t="s">
        <v>22</v>
      </c>
      <c r="AB26" s="395"/>
      <c r="AC26" s="396"/>
      <c r="AD26" s="396"/>
      <c r="AF26" s="393"/>
      <c r="AG26" s="394" t="s">
        <v>22</v>
      </c>
      <c r="AH26" s="395"/>
      <c r="AI26" s="396"/>
      <c r="AJ26" s="396"/>
      <c r="AL26" s="393"/>
      <c r="AM26" s="394" t="s">
        <v>21</v>
      </c>
      <c r="AN26" s="395"/>
      <c r="AO26" s="396">
        <v>0</v>
      </c>
      <c r="AP26" s="396">
        <v>0</v>
      </c>
    </row>
    <row r="27" spans="2:42" s="484" customFormat="1" ht="15" thickBot="1">
      <c r="B27" s="483">
        <v>273311</v>
      </c>
      <c r="C27" s="483" t="s">
        <v>24</v>
      </c>
      <c r="D27" s="487">
        <v>0</v>
      </c>
      <c r="E27" s="488">
        <v>1489300</v>
      </c>
      <c r="F27" s="487">
        <v>372</v>
      </c>
      <c r="H27" s="395">
        <v>273211</v>
      </c>
      <c r="I27" s="395" t="s">
        <v>23</v>
      </c>
      <c r="J27" s="396">
        <v>0</v>
      </c>
      <c r="K27" s="402">
        <v>3036200</v>
      </c>
      <c r="L27" s="396">
        <v>759</v>
      </c>
      <c r="N27" s="395">
        <v>273211</v>
      </c>
      <c r="O27" s="395" t="s">
        <v>23</v>
      </c>
      <c r="P27" s="396">
        <v>0</v>
      </c>
      <c r="Q27" s="402">
        <v>3036200</v>
      </c>
      <c r="R27" s="396">
        <v>759</v>
      </c>
      <c r="T27" s="395">
        <v>273211</v>
      </c>
      <c r="U27" s="395" t="s">
        <v>23</v>
      </c>
      <c r="V27" s="396">
        <v>0</v>
      </c>
      <c r="W27" s="402">
        <v>3036200</v>
      </c>
      <c r="X27" s="396">
        <v>759</v>
      </c>
      <c r="Z27" s="395">
        <v>273211</v>
      </c>
      <c r="AA27" s="395" t="s">
        <v>23</v>
      </c>
      <c r="AB27" s="396">
        <v>0</v>
      </c>
      <c r="AC27" s="402">
        <v>3036200</v>
      </c>
      <c r="AD27" s="396">
        <v>759</v>
      </c>
      <c r="AF27" s="395">
        <v>273211</v>
      </c>
      <c r="AG27" s="395" t="s">
        <v>23</v>
      </c>
      <c r="AH27" s="396">
        <v>0</v>
      </c>
      <c r="AI27" s="402">
        <v>3036200</v>
      </c>
      <c r="AJ27" s="396">
        <v>759</v>
      </c>
      <c r="AL27" s="393"/>
      <c r="AM27" s="394" t="s">
        <v>22</v>
      </c>
      <c r="AN27" s="395"/>
      <c r="AO27" s="396"/>
      <c r="AP27" s="396"/>
    </row>
    <row r="28" spans="2:42" s="484" customFormat="1" ht="15" thickBot="1">
      <c r="B28" s="483">
        <v>274321</v>
      </c>
      <c r="C28" s="483" t="s">
        <v>25</v>
      </c>
      <c r="D28" s="487">
        <v>0</v>
      </c>
      <c r="E28" s="488">
        <v>-1796583</v>
      </c>
      <c r="F28" s="487">
        <v>-449</v>
      </c>
      <c r="H28" s="395">
        <v>273311</v>
      </c>
      <c r="I28" s="395" t="s">
        <v>24</v>
      </c>
      <c r="J28" s="396">
        <v>0</v>
      </c>
      <c r="K28" s="402">
        <v>1489300</v>
      </c>
      <c r="L28" s="396">
        <v>372</v>
      </c>
      <c r="N28" s="395">
        <v>273311</v>
      </c>
      <c r="O28" s="395" t="s">
        <v>24</v>
      </c>
      <c r="P28" s="396">
        <v>0</v>
      </c>
      <c r="Q28" s="402">
        <v>1489300</v>
      </c>
      <c r="R28" s="396">
        <v>372</v>
      </c>
      <c r="T28" s="395">
        <v>273311</v>
      </c>
      <c r="U28" s="395" t="s">
        <v>24</v>
      </c>
      <c r="V28" s="396">
        <v>0</v>
      </c>
      <c r="W28" s="402">
        <v>1489300</v>
      </c>
      <c r="X28" s="396">
        <v>372</v>
      </c>
      <c r="Z28" s="395">
        <v>273311</v>
      </c>
      <c r="AA28" s="395" t="s">
        <v>24</v>
      </c>
      <c r="AB28" s="396">
        <v>0</v>
      </c>
      <c r="AC28" s="402">
        <v>1489300</v>
      </c>
      <c r="AD28" s="396">
        <v>372</v>
      </c>
      <c r="AF28" s="395">
        <v>273311</v>
      </c>
      <c r="AG28" s="395" t="s">
        <v>24</v>
      </c>
      <c r="AH28" s="396">
        <v>0</v>
      </c>
      <c r="AI28" s="402">
        <v>1489300</v>
      </c>
      <c r="AJ28" s="396">
        <v>372</v>
      </c>
      <c r="AL28" s="395">
        <v>273211</v>
      </c>
      <c r="AM28" s="395" t="s">
        <v>23</v>
      </c>
      <c r="AN28" s="396">
        <v>0</v>
      </c>
      <c r="AO28" s="402">
        <v>3036200</v>
      </c>
      <c r="AP28" s="396">
        <v>759</v>
      </c>
    </row>
    <row r="29" spans="2:42" s="484" customFormat="1" ht="15" thickBot="1">
      <c r="B29" s="483">
        <v>274331</v>
      </c>
      <c r="C29" s="483" t="s">
        <v>26</v>
      </c>
      <c r="D29" s="487">
        <v>0</v>
      </c>
      <c r="E29" s="488">
        <v>-1962539</v>
      </c>
      <c r="F29" s="487">
        <v>-491</v>
      </c>
      <c r="H29" s="395">
        <v>274321</v>
      </c>
      <c r="I29" s="395" t="s">
        <v>25</v>
      </c>
      <c r="J29" s="396">
        <v>0</v>
      </c>
      <c r="K29" s="402">
        <v>-1891488</v>
      </c>
      <c r="L29" s="396">
        <v>-473</v>
      </c>
      <c r="N29" s="395">
        <v>274321</v>
      </c>
      <c r="O29" s="395" t="s">
        <v>25</v>
      </c>
      <c r="P29" s="396">
        <v>0</v>
      </c>
      <c r="Q29" s="402">
        <v>-1986392</v>
      </c>
      <c r="R29" s="396">
        <v>-497</v>
      </c>
      <c r="T29" s="395">
        <v>274321</v>
      </c>
      <c r="U29" s="395" t="s">
        <v>25</v>
      </c>
      <c r="V29" s="396">
        <v>0</v>
      </c>
      <c r="W29" s="402">
        <v>-2081296</v>
      </c>
      <c r="X29" s="396">
        <v>-520</v>
      </c>
      <c r="Z29" s="395">
        <v>274321</v>
      </c>
      <c r="AA29" s="395" t="s">
        <v>25</v>
      </c>
      <c r="AB29" s="396">
        <v>0</v>
      </c>
      <c r="AC29" s="402">
        <v>-2176200</v>
      </c>
      <c r="AD29" s="396">
        <v>-544</v>
      </c>
      <c r="AF29" s="395">
        <v>274321</v>
      </c>
      <c r="AG29" s="395" t="s">
        <v>25</v>
      </c>
      <c r="AH29" s="396">
        <v>0</v>
      </c>
      <c r="AI29" s="402">
        <v>-2196500</v>
      </c>
      <c r="AJ29" s="396">
        <v>-549</v>
      </c>
      <c r="AL29" s="395">
        <v>273311</v>
      </c>
      <c r="AM29" s="395" t="s">
        <v>24</v>
      </c>
      <c r="AN29" s="396">
        <v>0</v>
      </c>
      <c r="AO29" s="402">
        <v>1489300</v>
      </c>
      <c r="AP29" s="396">
        <v>372</v>
      </c>
    </row>
    <row r="30" spans="2:42" s="484" customFormat="1" ht="15" thickBot="1">
      <c r="B30" s="393"/>
      <c r="C30" s="482" t="s">
        <v>27</v>
      </c>
      <c r="D30" s="483"/>
      <c r="E30" s="489">
        <v>766378</v>
      </c>
      <c r="F30" s="487">
        <v>191.59</v>
      </c>
      <c r="H30" s="395">
        <v>274331</v>
      </c>
      <c r="I30" s="395" t="s">
        <v>26</v>
      </c>
      <c r="J30" s="396">
        <v>0</v>
      </c>
      <c r="K30" s="402">
        <v>-2031711</v>
      </c>
      <c r="L30" s="396">
        <v>-508</v>
      </c>
      <c r="N30" s="395">
        <v>274331</v>
      </c>
      <c r="O30" s="395" t="s">
        <v>26</v>
      </c>
      <c r="P30" s="396">
        <v>0</v>
      </c>
      <c r="Q30" s="402">
        <v>-2100883</v>
      </c>
      <c r="R30" s="396">
        <v>-525</v>
      </c>
      <c r="T30" s="395">
        <v>274331</v>
      </c>
      <c r="U30" s="395" t="s">
        <v>26</v>
      </c>
      <c r="V30" s="396">
        <v>0</v>
      </c>
      <c r="W30" s="402">
        <v>-2149855</v>
      </c>
      <c r="X30" s="396">
        <v>-537</v>
      </c>
      <c r="Z30" s="395">
        <v>274331</v>
      </c>
      <c r="AA30" s="395" t="s">
        <v>26</v>
      </c>
      <c r="AB30" s="396">
        <v>0</v>
      </c>
      <c r="AC30" s="402">
        <v>-2198828</v>
      </c>
      <c r="AD30" s="396">
        <v>-550</v>
      </c>
      <c r="AF30" s="395">
        <v>274331</v>
      </c>
      <c r="AG30" s="395" t="s">
        <v>26</v>
      </c>
      <c r="AH30" s="396">
        <v>0</v>
      </c>
      <c r="AI30" s="402">
        <v>-2247800</v>
      </c>
      <c r="AJ30" s="396">
        <v>-562</v>
      </c>
      <c r="AL30" s="395">
        <v>274321</v>
      </c>
      <c r="AM30" s="395" t="s">
        <v>25</v>
      </c>
      <c r="AN30" s="396">
        <v>0</v>
      </c>
      <c r="AO30" s="402">
        <v>-2216800</v>
      </c>
      <c r="AP30" s="396">
        <v>-554</v>
      </c>
    </row>
    <row r="31" spans="2:42" s="484" customFormat="1" ht="15" thickBot="1">
      <c r="B31" s="393"/>
      <c r="C31" s="482" t="s">
        <v>28</v>
      </c>
      <c r="D31" s="483"/>
      <c r="E31" s="487"/>
      <c r="F31" s="487"/>
      <c r="H31" s="393"/>
      <c r="I31" s="394" t="s">
        <v>27</v>
      </c>
      <c r="J31" s="395"/>
      <c r="K31" s="403">
        <v>602301</v>
      </c>
      <c r="L31" s="396">
        <v>150.58000000000001</v>
      </c>
      <c r="N31" s="393"/>
      <c r="O31" s="394" t="s">
        <v>27</v>
      </c>
      <c r="P31" s="395"/>
      <c r="Q31" s="403">
        <v>438225</v>
      </c>
      <c r="R31" s="396">
        <v>109.56</v>
      </c>
      <c r="T31" s="393"/>
      <c r="U31" s="394" t="s">
        <v>27</v>
      </c>
      <c r="V31" s="395"/>
      <c r="W31" s="403">
        <v>294349</v>
      </c>
      <c r="X31" s="396">
        <v>73.59</v>
      </c>
      <c r="Z31" s="393"/>
      <c r="AA31" s="394" t="s">
        <v>27</v>
      </c>
      <c r="AB31" s="395"/>
      <c r="AC31" s="403">
        <v>150472</v>
      </c>
      <c r="AD31" s="396">
        <v>37.619999999999997</v>
      </c>
      <c r="AF31" s="393"/>
      <c r="AG31" s="394" t="s">
        <v>27</v>
      </c>
      <c r="AH31" s="395"/>
      <c r="AI31" s="403">
        <v>81200</v>
      </c>
      <c r="AJ31" s="396">
        <v>20.3</v>
      </c>
      <c r="AL31" s="395">
        <v>274331</v>
      </c>
      <c r="AM31" s="395" t="s">
        <v>26</v>
      </c>
      <c r="AN31" s="396">
        <v>0</v>
      </c>
      <c r="AO31" s="402">
        <v>-2247800</v>
      </c>
      <c r="AP31" s="396">
        <v>-562</v>
      </c>
    </row>
    <row r="32" spans="2:42" s="484" customFormat="1" ht="15" thickBot="1">
      <c r="B32" s="483">
        <v>278511</v>
      </c>
      <c r="C32" s="483" t="s">
        <v>60</v>
      </c>
      <c r="D32" s="487">
        <v>0</v>
      </c>
      <c r="E32" s="488">
        <v>8779812</v>
      </c>
      <c r="F32" s="488">
        <v>2195</v>
      </c>
      <c r="H32" s="393"/>
      <c r="I32" s="394" t="s">
        <v>28</v>
      </c>
      <c r="J32" s="395"/>
      <c r="K32" s="396"/>
      <c r="L32" s="396"/>
      <c r="N32" s="393"/>
      <c r="O32" s="394" t="s">
        <v>28</v>
      </c>
      <c r="P32" s="395"/>
      <c r="Q32" s="396"/>
      <c r="R32" s="396"/>
      <c r="T32" s="393"/>
      <c r="U32" s="394" t="s">
        <v>28</v>
      </c>
      <c r="V32" s="395"/>
      <c r="W32" s="396"/>
      <c r="X32" s="396"/>
      <c r="Z32" s="393"/>
      <c r="AA32" s="394" t="s">
        <v>28</v>
      </c>
      <c r="AB32" s="395"/>
      <c r="AC32" s="396"/>
      <c r="AD32" s="396"/>
      <c r="AF32" s="393"/>
      <c r="AG32" s="394" t="s">
        <v>28</v>
      </c>
      <c r="AH32" s="395"/>
      <c r="AI32" s="396"/>
      <c r="AJ32" s="396"/>
      <c r="AL32" s="393"/>
      <c r="AM32" s="394" t="s">
        <v>27</v>
      </c>
      <c r="AN32" s="395"/>
      <c r="AO32" s="403">
        <v>60900</v>
      </c>
      <c r="AP32" s="396">
        <v>15.23</v>
      </c>
    </row>
    <row r="33" spans="2:42" s="484" customFormat="1" ht="15" thickBot="1">
      <c r="B33" s="393"/>
      <c r="C33" s="482" t="s">
        <v>29</v>
      </c>
      <c r="D33" s="483"/>
      <c r="E33" s="489">
        <v>8779812</v>
      </c>
      <c r="F33" s="489">
        <v>2194.9499999999998</v>
      </c>
      <c r="H33" s="395">
        <v>278511</v>
      </c>
      <c r="I33" s="395" t="s">
        <v>60</v>
      </c>
      <c r="J33" s="396">
        <v>0</v>
      </c>
      <c r="K33" s="402">
        <v>-27540188</v>
      </c>
      <c r="L33" s="402">
        <v>-6885</v>
      </c>
      <c r="N33" s="395">
        <v>278511</v>
      </c>
      <c r="O33" s="395" t="s">
        <v>60</v>
      </c>
      <c r="P33" s="396">
        <v>0</v>
      </c>
      <c r="Q33" s="402">
        <v>-29035188</v>
      </c>
      <c r="R33" s="402">
        <v>-7259</v>
      </c>
      <c r="T33" s="395">
        <v>278511</v>
      </c>
      <c r="U33" s="395" t="s">
        <v>60</v>
      </c>
      <c r="V33" s="396">
        <v>0</v>
      </c>
      <c r="W33" s="402">
        <v>-29035188</v>
      </c>
      <c r="X33" s="402">
        <v>-7259</v>
      </c>
      <c r="Z33" s="395">
        <v>278511</v>
      </c>
      <c r="AA33" s="395" t="s">
        <v>60</v>
      </c>
      <c r="AB33" s="396">
        <v>0</v>
      </c>
      <c r="AC33" s="402">
        <v>-38035188</v>
      </c>
      <c r="AD33" s="402">
        <v>-9509</v>
      </c>
      <c r="AF33" s="395">
        <v>278511</v>
      </c>
      <c r="AG33" s="395" t="s">
        <v>60</v>
      </c>
      <c r="AH33" s="396">
        <v>0</v>
      </c>
      <c r="AI33" s="402">
        <v>-50035188</v>
      </c>
      <c r="AJ33" s="402">
        <v>-12509</v>
      </c>
      <c r="AL33" s="393"/>
      <c r="AM33" s="394" t="s">
        <v>28</v>
      </c>
      <c r="AN33" s="395"/>
      <c r="AO33" s="396"/>
      <c r="AP33" s="396"/>
    </row>
    <row r="34" spans="2:42" s="484" customFormat="1" ht="15" thickBot="1">
      <c r="B34" s="393"/>
      <c r="C34" s="482" t="s">
        <v>30</v>
      </c>
      <c r="D34" s="483"/>
      <c r="E34" s="489">
        <v>98218390</v>
      </c>
      <c r="F34" s="489">
        <v>24554.6</v>
      </c>
      <c r="H34" s="393"/>
      <c r="I34" s="394" t="s">
        <v>29</v>
      </c>
      <c r="J34" s="395"/>
      <c r="K34" s="403">
        <v>-27540188</v>
      </c>
      <c r="L34" s="403">
        <v>-6885.05</v>
      </c>
      <c r="N34" s="393"/>
      <c r="O34" s="394" t="s">
        <v>29</v>
      </c>
      <c r="P34" s="395"/>
      <c r="Q34" s="403">
        <v>-29035188</v>
      </c>
      <c r="R34" s="403">
        <v>-7258.8</v>
      </c>
      <c r="T34" s="393"/>
      <c r="U34" s="394" t="s">
        <v>29</v>
      </c>
      <c r="V34" s="395"/>
      <c r="W34" s="403">
        <v>-29035188</v>
      </c>
      <c r="X34" s="403">
        <v>-7258.8</v>
      </c>
      <c r="Z34" s="393"/>
      <c r="AA34" s="394" t="s">
        <v>29</v>
      </c>
      <c r="AB34" s="395"/>
      <c r="AC34" s="403">
        <v>-38035188</v>
      </c>
      <c r="AD34" s="403">
        <v>-9508.7999999999993</v>
      </c>
      <c r="AF34" s="393"/>
      <c r="AG34" s="394" t="s">
        <v>29</v>
      </c>
      <c r="AH34" s="395"/>
      <c r="AI34" s="403">
        <v>-50035188</v>
      </c>
      <c r="AJ34" s="403">
        <v>-12508.8</v>
      </c>
      <c r="AL34" s="395">
        <v>278511</v>
      </c>
      <c r="AM34" s="395" t="s">
        <v>60</v>
      </c>
      <c r="AN34" s="396">
        <v>0</v>
      </c>
      <c r="AO34" s="402">
        <v>-71035188</v>
      </c>
      <c r="AP34" s="402">
        <v>-17759</v>
      </c>
    </row>
    <row r="35" spans="2:42" s="484" customFormat="1" ht="15" thickBot="1">
      <c r="B35" s="393"/>
      <c r="C35" s="482" t="s">
        <v>31</v>
      </c>
      <c r="D35" s="483"/>
      <c r="E35" s="487"/>
      <c r="F35" s="487"/>
      <c r="H35" s="393"/>
      <c r="I35" s="394" t="s">
        <v>30</v>
      </c>
      <c r="J35" s="395"/>
      <c r="K35" s="403">
        <v>99515913</v>
      </c>
      <c r="L35" s="403">
        <v>24878.98</v>
      </c>
      <c r="N35" s="393"/>
      <c r="O35" s="394" t="s">
        <v>30</v>
      </c>
      <c r="P35" s="395"/>
      <c r="Q35" s="403">
        <v>102315837</v>
      </c>
      <c r="R35" s="403">
        <v>25578.959999999999</v>
      </c>
      <c r="T35" s="393"/>
      <c r="U35" s="394" t="s">
        <v>30</v>
      </c>
      <c r="V35" s="395"/>
      <c r="W35" s="403">
        <v>104028161</v>
      </c>
      <c r="X35" s="403">
        <v>26007.040000000001</v>
      </c>
      <c r="Z35" s="393"/>
      <c r="AA35" s="394" t="s">
        <v>30</v>
      </c>
      <c r="AB35" s="395"/>
      <c r="AC35" s="403">
        <v>108253484</v>
      </c>
      <c r="AD35" s="403">
        <v>27063.37</v>
      </c>
      <c r="AF35" s="393"/>
      <c r="AG35" s="394" t="s">
        <v>30</v>
      </c>
      <c r="AH35" s="395"/>
      <c r="AI35" s="403">
        <v>116081012</v>
      </c>
      <c r="AJ35" s="403">
        <v>29020.25</v>
      </c>
      <c r="AL35" s="393"/>
      <c r="AM35" s="394" t="s">
        <v>29</v>
      </c>
      <c r="AN35" s="395"/>
      <c r="AO35" s="403">
        <v>-71035188</v>
      </c>
      <c r="AP35" s="403">
        <v>-17758.8</v>
      </c>
    </row>
    <row r="36" spans="2:42" s="484" customFormat="1" ht="15" thickBot="1">
      <c r="B36" s="393"/>
      <c r="C36" s="482" t="s">
        <v>32</v>
      </c>
      <c r="D36" s="483"/>
      <c r="E36" s="487"/>
      <c r="F36" s="487"/>
      <c r="H36" s="393"/>
      <c r="I36" s="394" t="s">
        <v>31</v>
      </c>
      <c r="J36" s="395"/>
      <c r="K36" s="396"/>
      <c r="L36" s="396"/>
      <c r="N36" s="393"/>
      <c r="O36" s="394" t="s">
        <v>31</v>
      </c>
      <c r="P36" s="395"/>
      <c r="Q36" s="396"/>
      <c r="R36" s="396"/>
      <c r="T36" s="393"/>
      <c r="U36" s="394" t="s">
        <v>31</v>
      </c>
      <c r="V36" s="395"/>
      <c r="W36" s="396"/>
      <c r="X36" s="396"/>
      <c r="Z36" s="393"/>
      <c r="AA36" s="394" t="s">
        <v>31</v>
      </c>
      <c r="AB36" s="395"/>
      <c r="AC36" s="396"/>
      <c r="AD36" s="396"/>
      <c r="AF36" s="393"/>
      <c r="AG36" s="394" t="s">
        <v>31</v>
      </c>
      <c r="AH36" s="395"/>
      <c r="AI36" s="396"/>
      <c r="AJ36" s="396"/>
      <c r="AL36" s="393"/>
      <c r="AM36" s="394" t="s">
        <v>30</v>
      </c>
      <c r="AN36" s="395"/>
      <c r="AO36" s="403">
        <v>126267212</v>
      </c>
      <c r="AP36" s="403">
        <v>31566.799999999999</v>
      </c>
    </row>
    <row r="37" spans="2:42" s="484" customFormat="1" ht="15" thickBot="1">
      <c r="B37" s="393"/>
      <c r="C37" s="482" t="s">
        <v>33</v>
      </c>
      <c r="D37" s="483"/>
      <c r="E37" s="487"/>
      <c r="F37" s="487"/>
      <c r="H37" s="393"/>
      <c r="I37" s="394" t="s">
        <v>32</v>
      </c>
      <c r="J37" s="395"/>
      <c r="K37" s="396"/>
      <c r="L37" s="396"/>
      <c r="N37" s="393"/>
      <c r="O37" s="394" t="s">
        <v>32</v>
      </c>
      <c r="P37" s="395"/>
      <c r="Q37" s="396"/>
      <c r="R37" s="396"/>
      <c r="T37" s="393"/>
      <c r="U37" s="394" t="s">
        <v>32</v>
      </c>
      <c r="V37" s="395"/>
      <c r="W37" s="396"/>
      <c r="X37" s="396"/>
      <c r="Z37" s="393"/>
      <c r="AA37" s="394" t="s">
        <v>32</v>
      </c>
      <c r="AB37" s="395"/>
      <c r="AC37" s="396"/>
      <c r="AD37" s="396"/>
      <c r="AF37" s="393"/>
      <c r="AG37" s="394" t="s">
        <v>32</v>
      </c>
      <c r="AH37" s="395"/>
      <c r="AI37" s="396"/>
      <c r="AJ37" s="396"/>
      <c r="AL37" s="393"/>
      <c r="AM37" s="394" t="s">
        <v>31</v>
      </c>
      <c r="AN37" s="395"/>
      <c r="AO37" s="396"/>
      <c r="AP37" s="396"/>
    </row>
    <row r="38" spans="2:42" s="484" customFormat="1" ht="15" thickBot="1">
      <c r="B38" s="483">
        <v>351211101</v>
      </c>
      <c r="C38" s="483" t="s">
        <v>34</v>
      </c>
      <c r="D38" s="487">
        <v>0</v>
      </c>
      <c r="E38" s="488">
        <v>320200</v>
      </c>
      <c r="F38" s="487">
        <v>80</v>
      </c>
      <c r="H38" s="393"/>
      <c r="I38" s="394" t="s">
        <v>33</v>
      </c>
      <c r="J38" s="395"/>
      <c r="K38" s="396"/>
      <c r="L38" s="396"/>
      <c r="N38" s="393"/>
      <c r="O38" s="394" t="s">
        <v>33</v>
      </c>
      <c r="P38" s="395"/>
      <c r="Q38" s="396"/>
      <c r="R38" s="396"/>
      <c r="T38" s="393"/>
      <c r="U38" s="394" t="s">
        <v>33</v>
      </c>
      <c r="V38" s="395"/>
      <c r="W38" s="396"/>
      <c r="X38" s="396"/>
      <c r="Z38" s="393"/>
      <c r="AA38" s="394" t="s">
        <v>33</v>
      </c>
      <c r="AB38" s="395"/>
      <c r="AC38" s="396"/>
      <c r="AD38" s="396"/>
      <c r="AF38" s="393"/>
      <c r="AG38" s="394" t="s">
        <v>33</v>
      </c>
      <c r="AH38" s="395"/>
      <c r="AI38" s="396"/>
      <c r="AJ38" s="396"/>
      <c r="AL38" s="393"/>
      <c r="AM38" s="394" t="s">
        <v>32</v>
      </c>
      <c r="AN38" s="395"/>
      <c r="AO38" s="396"/>
      <c r="AP38" s="396"/>
    </row>
    <row r="39" spans="2:42" s="484" customFormat="1" ht="15" thickBot="1">
      <c r="B39" s="393"/>
      <c r="C39" s="482" t="s">
        <v>35</v>
      </c>
      <c r="D39" s="483"/>
      <c r="E39" s="487"/>
      <c r="F39" s="487"/>
      <c r="H39" s="395">
        <v>351211101</v>
      </c>
      <c r="I39" s="395" t="s">
        <v>34</v>
      </c>
      <c r="J39" s="396">
        <v>0</v>
      </c>
      <c r="K39" s="402">
        <v>481500</v>
      </c>
      <c r="L39" s="396">
        <v>120</v>
      </c>
      <c r="N39" s="395">
        <v>351211101</v>
      </c>
      <c r="O39" s="395" t="s">
        <v>34</v>
      </c>
      <c r="P39" s="396">
        <v>0</v>
      </c>
      <c r="Q39" s="402">
        <v>665600</v>
      </c>
      <c r="R39" s="396">
        <v>166</v>
      </c>
      <c r="T39" s="395">
        <v>351211101</v>
      </c>
      <c r="U39" s="395" t="s">
        <v>34</v>
      </c>
      <c r="V39" s="396">
        <v>0</v>
      </c>
      <c r="W39" s="402">
        <v>851700</v>
      </c>
      <c r="X39" s="396">
        <v>213</v>
      </c>
      <c r="Z39" s="395">
        <v>351211101</v>
      </c>
      <c r="AA39" s="395" t="s">
        <v>34</v>
      </c>
      <c r="AB39" s="396">
        <v>0</v>
      </c>
      <c r="AC39" s="402">
        <v>1039900</v>
      </c>
      <c r="AD39" s="396">
        <v>260</v>
      </c>
      <c r="AF39" s="395">
        <v>351211101</v>
      </c>
      <c r="AG39" s="395" t="s">
        <v>34</v>
      </c>
      <c r="AH39" s="396">
        <v>0</v>
      </c>
      <c r="AI39" s="402">
        <v>1199600</v>
      </c>
      <c r="AJ39" s="396">
        <v>300</v>
      </c>
      <c r="AL39" s="393"/>
      <c r="AM39" s="394" t="s">
        <v>33</v>
      </c>
      <c r="AN39" s="395"/>
      <c r="AO39" s="396"/>
      <c r="AP39" s="396"/>
    </row>
    <row r="40" spans="2:42" s="484" customFormat="1" ht="15" thickBot="1">
      <c r="B40" s="393"/>
      <c r="C40" s="482" t="s">
        <v>36</v>
      </c>
      <c r="D40" s="483"/>
      <c r="E40" s="487">
        <v>0</v>
      </c>
      <c r="F40" s="487">
        <v>0</v>
      </c>
      <c r="H40" s="393"/>
      <c r="I40" s="394" t="s">
        <v>35</v>
      </c>
      <c r="J40" s="395"/>
      <c r="K40" s="396"/>
      <c r="L40" s="396"/>
      <c r="N40" s="393"/>
      <c r="O40" s="394" t="s">
        <v>35</v>
      </c>
      <c r="P40" s="395"/>
      <c r="Q40" s="396"/>
      <c r="R40" s="396"/>
      <c r="T40" s="393"/>
      <c r="U40" s="394" t="s">
        <v>35</v>
      </c>
      <c r="V40" s="395"/>
      <c r="W40" s="396"/>
      <c r="X40" s="396"/>
      <c r="Z40" s="393"/>
      <c r="AA40" s="394" t="s">
        <v>35</v>
      </c>
      <c r="AB40" s="395"/>
      <c r="AC40" s="396"/>
      <c r="AD40" s="396"/>
      <c r="AF40" s="393"/>
      <c r="AG40" s="394" t="s">
        <v>35</v>
      </c>
      <c r="AH40" s="395"/>
      <c r="AI40" s="396"/>
      <c r="AJ40" s="396"/>
      <c r="AL40" s="395">
        <v>351211101</v>
      </c>
      <c r="AM40" s="395" t="s">
        <v>34</v>
      </c>
      <c r="AN40" s="396">
        <v>0</v>
      </c>
      <c r="AO40" s="402">
        <v>1383400</v>
      </c>
      <c r="AP40" s="396">
        <v>346</v>
      </c>
    </row>
    <row r="41" spans="2:42" s="484" customFormat="1" ht="15" thickBot="1">
      <c r="B41" s="393"/>
      <c r="C41" s="482" t="s">
        <v>37</v>
      </c>
      <c r="D41" s="483"/>
      <c r="E41" s="487"/>
      <c r="F41" s="487"/>
      <c r="H41" s="393"/>
      <c r="I41" s="394" t="s">
        <v>36</v>
      </c>
      <c r="J41" s="395"/>
      <c r="K41" s="396">
        <v>0</v>
      </c>
      <c r="L41" s="396">
        <v>0</v>
      </c>
      <c r="N41" s="393"/>
      <c r="O41" s="394" t="s">
        <v>36</v>
      </c>
      <c r="P41" s="395"/>
      <c r="Q41" s="396">
        <v>0</v>
      </c>
      <c r="R41" s="396">
        <v>0</v>
      </c>
      <c r="T41" s="393"/>
      <c r="U41" s="394" t="s">
        <v>36</v>
      </c>
      <c r="V41" s="395"/>
      <c r="W41" s="396">
        <v>0</v>
      </c>
      <c r="X41" s="396">
        <v>0</v>
      </c>
      <c r="Z41" s="393"/>
      <c r="AA41" s="394" t="s">
        <v>36</v>
      </c>
      <c r="AB41" s="395"/>
      <c r="AC41" s="396">
        <v>0</v>
      </c>
      <c r="AD41" s="396">
        <v>0</v>
      </c>
      <c r="AF41" s="393"/>
      <c r="AG41" s="394" t="s">
        <v>36</v>
      </c>
      <c r="AH41" s="395"/>
      <c r="AI41" s="396">
        <v>0</v>
      </c>
      <c r="AJ41" s="396">
        <v>0</v>
      </c>
      <c r="AL41" s="393"/>
      <c r="AM41" s="394" t="s">
        <v>35</v>
      </c>
      <c r="AN41" s="395"/>
      <c r="AO41" s="396"/>
      <c r="AP41" s="396"/>
    </row>
    <row r="42" spans="2:42" s="484" customFormat="1" ht="15" thickBot="1">
      <c r="B42" s="393"/>
      <c r="C42" s="482" t="s">
        <v>38</v>
      </c>
      <c r="D42" s="483"/>
      <c r="E42" s="487">
        <v>0</v>
      </c>
      <c r="F42" s="487">
        <v>0</v>
      </c>
      <c r="H42" s="393"/>
      <c r="I42" s="394" t="s">
        <v>37</v>
      </c>
      <c r="J42" s="395"/>
      <c r="K42" s="396"/>
      <c r="L42" s="396"/>
      <c r="N42" s="393"/>
      <c r="O42" s="394" t="s">
        <v>37</v>
      </c>
      <c r="P42" s="395"/>
      <c r="Q42" s="396"/>
      <c r="R42" s="396"/>
      <c r="T42" s="393"/>
      <c r="U42" s="394" t="s">
        <v>37</v>
      </c>
      <c r="V42" s="395"/>
      <c r="W42" s="396"/>
      <c r="X42" s="396"/>
      <c r="Z42" s="393"/>
      <c r="AA42" s="394" t="s">
        <v>37</v>
      </c>
      <c r="AB42" s="395"/>
      <c r="AC42" s="396"/>
      <c r="AD42" s="396"/>
      <c r="AF42" s="393"/>
      <c r="AG42" s="394" t="s">
        <v>37</v>
      </c>
      <c r="AH42" s="395"/>
      <c r="AI42" s="396"/>
      <c r="AJ42" s="396"/>
      <c r="AL42" s="393"/>
      <c r="AM42" s="394" t="s">
        <v>36</v>
      </c>
      <c r="AN42" s="395"/>
      <c r="AO42" s="396">
        <v>0</v>
      </c>
      <c r="AP42" s="396">
        <v>0</v>
      </c>
    </row>
    <row r="43" spans="2:42" s="484" customFormat="1" ht="15" thickBot="1">
      <c r="B43" s="393"/>
      <c r="C43" s="482" t="s">
        <v>39</v>
      </c>
      <c r="D43" s="483"/>
      <c r="E43" s="489">
        <v>320200</v>
      </c>
      <c r="F43" s="487">
        <v>80.05</v>
      </c>
      <c r="H43" s="393"/>
      <c r="I43" s="394" t="s">
        <v>38</v>
      </c>
      <c r="J43" s="395"/>
      <c r="K43" s="396">
        <v>0</v>
      </c>
      <c r="L43" s="396">
        <v>0</v>
      </c>
      <c r="N43" s="393"/>
      <c r="O43" s="394" t="s">
        <v>38</v>
      </c>
      <c r="P43" s="395"/>
      <c r="Q43" s="396">
        <v>0</v>
      </c>
      <c r="R43" s="396">
        <v>0</v>
      </c>
      <c r="T43" s="393"/>
      <c r="U43" s="394" t="s">
        <v>38</v>
      </c>
      <c r="V43" s="395"/>
      <c r="W43" s="396">
        <v>0</v>
      </c>
      <c r="X43" s="396">
        <v>0</v>
      </c>
      <c r="Z43" s="393"/>
      <c r="AA43" s="394" t="s">
        <v>38</v>
      </c>
      <c r="AB43" s="395"/>
      <c r="AC43" s="396">
        <v>0</v>
      </c>
      <c r="AD43" s="396">
        <v>0</v>
      </c>
      <c r="AF43" s="393"/>
      <c r="AG43" s="394" t="s">
        <v>38</v>
      </c>
      <c r="AH43" s="395"/>
      <c r="AI43" s="396">
        <v>0</v>
      </c>
      <c r="AJ43" s="396">
        <v>0</v>
      </c>
      <c r="AL43" s="393"/>
      <c r="AM43" s="394" t="s">
        <v>37</v>
      </c>
      <c r="AN43" s="395"/>
      <c r="AO43" s="396"/>
      <c r="AP43" s="396"/>
    </row>
    <row r="44" spans="2:42" s="484" customFormat="1" ht="15" thickBot="1">
      <c r="B44" s="393"/>
      <c r="C44" s="482" t="s">
        <v>40</v>
      </c>
      <c r="D44" s="483"/>
      <c r="E44" s="487"/>
      <c r="F44" s="487"/>
      <c r="H44" s="393"/>
      <c r="I44" s="394" t="s">
        <v>39</v>
      </c>
      <c r="J44" s="395"/>
      <c r="K44" s="403">
        <v>481500</v>
      </c>
      <c r="L44" s="396">
        <v>120.38</v>
      </c>
      <c r="N44" s="393"/>
      <c r="O44" s="394" t="s">
        <v>39</v>
      </c>
      <c r="P44" s="395"/>
      <c r="Q44" s="403">
        <v>665600</v>
      </c>
      <c r="R44" s="396">
        <v>166.4</v>
      </c>
      <c r="T44" s="393"/>
      <c r="U44" s="394" t="s">
        <v>39</v>
      </c>
      <c r="V44" s="395"/>
      <c r="W44" s="403">
        <v>851700</v>
      </c>
      <c r="X44" s="396">
        <v>212.93</v>
      </c>
      <c r="Z44" s="393"/>
      <c r="AA44" s="394" t="s">
        <v>39</v>
      </c>
      <c r="AB44" s="395"/>
      <c r="AC44" s="403">
        <v>1039900</v>
      </c>
      <c r="AD44" s="396">
        <v>259.98</v>
      </c>
      <c r="AF44" s="393"/>
      <c r="AG44" s="394" t="s">
        <v>39</v>
      </c>
      <c r="AH44" s="395"/>
      <c r="AI44" s="403">
        <v>1199600</v>
      </c>
      <c r="AJ44" s="396">
        <v>299.89999999999998</v>
      </c>
      <c r="AL44" s="393"/>
      <c r="AM44" s="394" t="s">
        <v>38</v>
      </c>
      <c r="AN44" s="395"/>
      <c r="AO44" s="396">
        <v>0</v>
      </c>
      <c r="AP44" s="396">
        <v>0</v>
      </c>
    </row>
    <row r="45" spans="2:42" s="484" customFormat="1" ht="15" thickBot="1">
      <c r="B45" s="393"/>
      <c r="C45" s="482" t="s">
        <v>41</v>
      </c>
      <c r="D45" s="483"/>
      <c r="E45" s="487">
        <v>0</v>
      </c>
      <c r="F45" s="487">
        <v>0</v>
      </c>
      <c r="H45" s="393"/>
      <c r="I45" s="394" t="s">
        <v>40</v>
      </c>
      <c r="J45" s="395"/>
      <c r="K45" s="396"/>
      <c r="L45" s="396"/>
      <c r="N45" s="393"/>
      <c r="O45" s="394" t="s">
        <v>40</v>
      </c>
      <c r="P45" s="395"/>
      <c r="Q45" s="396"/>
      <c r="R45" s="396"/>
      <c r="T45" s="393"/>
      <c r="U45" s="394" t="s">
        <v>40</v>
      </c>
      <c r="V45" s="395"/>
      <c r="W45" s="396"/>
      <c r="X45" s="396"/>
      <c r="Z45" s="393"/>
      <c r="AA45" s="394" t="s">
        <v>40</v>
      </c>
      <c r="AB45" s="395"/>
      <c r="AC45" s="396"/>
      <c r="AD45" s="396"/>
      <c r="AF45" s="393"/>
      <c r="AG45" s="394" t="s">
        <v>40</v>
      </c>
      <c r="AH45" s="395"/>
      <c r="AI45" s="396"/>
      <c r="AJ45" s="396"/>
      <c r="AL45" s="393"/>
      <c r="AM45" s="394" t="s">
        <v>39</v>
      </c>
      <c r="AN45" s="395"/>
      <c r="AO45" s="403">
        <v>1383400</v>
      </c>
      <c r="AP45" s="396">
        <v>345.85</v>
      </c>
    </row>
    <row r="46" spans="2:42" s="484" customFormat="1" ht="15" thickBot="1">
      <c r="B46" s="393"/>
      <c r="C46" s="482" t="s">
        <v>42</v>
      </c>
      <c r="D46" s="483"/>
      <c r="E46" s="487">
        <v>0</v>
      </c>
      <c r="F46" s="487">
        <v>0</v>
      </c>
      <c r="H46" s="393"/>
      <c r="I46" s="394" t="s">
        <v>41</v>
      </c>
      <c r="J46" s="395"/>
      <c r="K46" s="396">
        <v>0</v>
      </c>
      <c r="L46" s="396">
        <v>0</v>
      </c>
      <c r="N46" s="393"/>
      <c r="O46" s="394" t="s">
        <v>41</v>
      </c>
      <c r="P46" s="395"/>
      <c r="Q46" s="396">
        <v>0</v>
      </c>
      <c r="R46" s="396">
        <v>0</v>
      </c>
      <c r="T46" s="393"/>
      <c r="U46" s="394" t="s">
        <v>41</v>
      </c>
      <c r="V46" s="395"/>
      <c r="W46" s="396">
        <v>0</v>
      </c>
      <c r="X46" s="396">
        <v>0</v>
      </c>
      <c r="Z46" s="393"/>
      <c r="AA46" s="394" t="s">
        <v>41</v>
      </c>
      <c r="AB46" s="395"/>
      <c r="AC46" s="396">
        <v>0</v>
      </c>
      <c r="AD46" s="396">
        <v>0</v>
      </c>
      <c r="AF46" s="393"/>
      <c r="AG46" s="394" t="s">
        <v>41</v>
      </c>
      <c r="AH46" s="395"/>
      <c r="AI46" s="396">
        <v>0</v>
      </c>
      <c r="AJ46" s="396">
        <v>0</v>
      </c>
      <c r="AL46" s="393"/>
      <c r="AM46" s="394" t="s">
        <v>40</v>
      </c>
      <c r="AN46" s="395"/>
      <c r="AO46" s="396"/>
      <c r="AP46" s="396"/>
    </row>
    <row r="47" spans="2:42" s="484" customFormat="1" ht="15" thickBot="1">
      <c r="B47" s="393"/>
      <c r="C47" s="482" t="s">
        <v>43</v>
      </c>
      <c r="D47" s="483"/>
      <c r="E47" s="487"/>
      <c r="F47" s="487"/>
      <c r="H47" s="393"/>
      <c r="I47" s="394" t="s">
        <v>42</v>
      </c>
      <c r="J47" s="395"/>
      <c r="K47" s="396">
        <v>0</v>
      </c>
      <c r="L47" s="396">
        <v>0</v>
      </c>
      <c r="N47" s="393"/>
      <c r="O47" s="394" t="s">
        <v>42</v>
      </c>
      <c r="P47" s="395"/>
      <c r="Q47" s="396">
        <v>0</v>
      </c>
      <c r="R47" s="396">
        <v>0</v>
      </c>
      <c r="T47" s="393"/>
      <c r="U47" s="394" t="s">
        <v>42</v>
      </c>
      <c r="V47" s="395"/>
      <c r="W47" s="396">
        <v>0</v>
      </c>
      <c r="X47" s="396">
        <v>0</v>
      </c>
      <c r="Z47" s="393"/>
      <c r="AA47" s="394" t="s">
        <v>42</v>
      </c>
      <c r="AB47" s="395"/>
      <c r="AC47" s="396">
        <v>0</v>
      </c>
      <c r="AD47" s="396">
        <v>0</v>
      </c>
      <c r="AF47" s="393"/>
      <c r="AG47" s="394" t="s">
        <v>42</v>
      </c>
      <c r="AH47" s="395"/>
      <c r="AI47" s="396">
        <v>0</v>
      </c>
      <c r="AJ47" s="396">
        <v>0</v>
      </c>
      <c r="AL47" s="393"/>
      <c r="AM47" s="394" t="s">
        <v>41</v>
      </c>
      <c r="AN47" s="395"/>
      <c r="AO47" s="396">
        <v>0</v>
      </c>
      <c r="AP47" s="396">
        <v>0</v>
      </c>
    </row>
    <row r="48" spans="2:42" s="484" customFormat="1" ht="15" thickBot="1">
      <c r="B48" s="483">
        <v>411211</v>
      </c>
      <c r="C48" s="483" t="s">
        <v>44</v>
      </c>
      <c r="D48" s="487">
        <v>0</v>
      </c>
      <c r="E48" s="488">
        <v>73000000</v>
      </c>
      <c r="F48" s="488">
        <v>18250</v>
      </c>
      <c r="H48" s="393"/>
      <c r="I48" s="394" t="s">
        <v>43</v>
      </c>
      <c r="J48" s="395"/>
      <c r="K48" s="396"/>
      <c r="L48" s="396"/>
      <c r="N48" s="393"/>
      <c r="O48" s="394" t="s">
        <v>43</v>
      </c>
      <c r="P48" s="395"/>
      <c r="Q48" s="396"/>
      <c r="R48" s="396"/>
      <c r="T48" s="393"/>
      <c r="U48" s="394" t="s">
        <v>43</v>
      </c>
      <c r="V48" s="395"/>
      <c r="W48" s="396"/>
      <c r="X48" s="396"/>
      <c r="Z48" s="393"/>
      <c r="AA48" s="394" t="s">
        <v>43</v>
      </c>
      <c r="AB48" s="395"/>
      <c r="AC48" s="396"/>
      <c r="AD48" s="396"/>
      <c r="AF48" s="393"/>
      <c r="AG48" s="394" t="s">
        <v>43</v>
      </c>
      <c r="AH48" s="395"/>
      <c r="AI48" s="396"/>
      <c r="AJ48" s="396"/>
      <c r="AL48" s="393"/>
      <c r="AM48" s="394" t="s">
        <v>42</v>
      </c>
      <c r="AN48" s="395"/>
      <c r="AO48" s="396">
        <v>0</v>
      </c>
      <c r="AP48" s="396">
        <v>0</v>
      </c>
    </row>
    <row r="49" spans="2:42" s="484" customFormat="1" ht="15" thickBot="1">
      <c r="B49" s="483">
        <v>412111</v>
      </c>
      <c r="C49" s="483" t="s">
        <v>61</v>
      </c>
      <c r="D49" s="487">
        <v>0</v>
      </c>
      <c r="E49" s="488">
        <v>41886690</v>
      </c>
      <c r="F49" s="488">
        <v>10472</v>
      </c>
      <c r="H49" s="395">
        <v>411211</v>
      </c>
      <c r="I49" s="395" t="s">
        <v>44</v>
      </c>
      <c r="J49" s="396">
        <v>0</v>
      </c>
      <c r="K49" s="402">
        <v>73000000</v>
      </c>
      <c r="L49" s="402">
        <v>18250</v>
      </c>
      <c r="N49" s="395">
        <v>411211</v>
      </c>
      <c r="O49" s="395" t="s">
        <v>44</v>
      </c>
      <c r="P49" s="396">
        <v>0</v>
      </c>
      <c r="Q49" s="402">
        <v>73000000</v>
      </c>
      <c r="R49" s="402">
        <v>18250</v>
      </c>
      <c r="T49" s="395">
        <v>411211</v>
      </c>
      <c r="U49" s="395" t="s">
        <v>44</v>
      </c>
      <c r="V49" s="396">
        <v>0</v>
      </c>
      <c r="W49" s="402">
        <v>73000000</v>
      </c>
      <c r="X49" s="402">
        <v>18250</v>
      </c>
      <c r="Z49" s="395">
        <v>411211</v>
      </c>
      <c r="AA49" s="395" t="s">
        <v>44</v>
      </c>
      <c r="AB49" s="396">
        <v>0</v>
      </c>
      <c r="AC49" s="402">
        <v>73000000</v>
      </c>
      <c r="AD49" s="402">
        <v>18250</v>
      </c>
      <c r="AF49" s="395">
        <v>411211</v>
      </c>
      <c r="AG49" s="395" t="s">
        <v>44</v>
      </c>
      <c r="AH49" s="396">
        <v>0</v>
      </c>
      <c r="AI49" s="402">
        <v>73000000</v>
      </c>
      <c r="AJ49" s="402">
        <v>18250</v>
      </c>
      <c r="AL49" s="393"/>
      <c r="AM49" s="394" t="s">
        <v>43</v>
      </c>
      <c r="AN49" s="395"/>
      <c r="AO49" s="396"/>
      <c r="AP49" s="396"/>
    </row>
    <row r="50" spans="2:42" s="484" customFormat="1" ht="15" thickBot="1">
      <c r="B50" s="483">
        <v>418111</v>
      </c>
      <c r="C50" s="483" t="s">
        <v>62</v>
      </c>
      <c r="D50" s="487">
        <v>0</v>
      </c>
      <c r="E50" s="488">
        <v>-75024500</v>
      </c>
      <c r="F50" s="488">
        <v>-18756</v>
      </c>
      <c r="H50" s="395">
        <v>412111</v>
      </c>
      <c r="I50" s="395" t="s">
        <v>61</v>
      </c>
      <c r="J50" s="396">
        <v>0</v>
      </c>
      <c r="K50" s="402">
        <v>41886690</v>
      </c>
      <c r="L50" s="402">
        <v>10472</v>
      </c>
      <c r="N50" s="395">
        <v>412111</v>
      </c>
      <c r="O50" s="395" t="s">
        <v>61</v>
      </c>
      <c r="P50" s="396">
        <v>0</v>
      </c>
      <c r="Q50" s="402">
        <v>41886690</v>
      </c>
      <c r="R50" s="402">
        <v>10472</v>
      </c>
      <c r="T50" s="395">
        <v>412111</v>
      </c>
      <c r="U50" s="395" t="s">
        <v>61</v>
      </c>
      <c r="V50" s="396">
        <v>0</v>
      </c>
      <c r="W50" s="402">
        <v>41886690</v>
      </c>
      <c r="X50" s="402">
        <v>10472</v>
      </c>
      <c r="Z50" s="395">
        <v>412111</v>
      </c>
      <c r="AA50" s="395" t="s">
        <v>61</v>
      </c>
      <c r="AB50" s="396">
        <v>0</v>
      </c>
      <c r="AC50" s="402">
        <v>41886690</v>
      </c>
      <c r="AD50" s="402">
        <v>10472</v>
      </c>
      <c r="AF50" s="395">
        <v>412111</v>
      </c>
      <c r="AG50" s="395" t="s">
        <v>61</v>
      </c>
      <c r="AH50" s="396">
        <v>0</v>
      </c>
      <c r="AI50" s="402">
        <v>41886690</v>
      </c>
      <c r="AJ50" s="402">
        <v>10472</v>
      </c>
      <c r="AL50" s="395">
        <v>411211</v>
      </c>
      <c r="AM50" s="395" t="s">
        <v>44</v>
      </c>
      <c r="AN50" s="396">
        <v>0</v>
      </c>
      <c r="AO50" s="402">
        <v>73000000</v>
      </c>
      <c r="AP50" s="402">
        <v>18250</v>
      </c>
    </row>
    <row r="51" spans="2:42" s="484" customFormat="1" ht="15" thickBot="1">
      <c r="B51" s="393"/>
      <c r="C51" s="482" t="s">
        <v>46</v>
      </c>
      <c r="D51" s="483"/>
      <c r="E51" s="489">
        <v>39862190</v>
      </c>
      <c r="F51" s="489">
        <v>9965.5499999999993</v>
      </c>
      <c r="H51" s="395">
        <v>418111</v>
      </c>
      <c r="I51" s="395" t="s">
        <v>62</v>
      </c>
      <c r="J51" s="396">
        <v>0</v>
      </c>
      <c r="K51" s="402">
        <v>-75024500</v>
      </c>
      <c r="L51" s="402">
        <v>-18756</v>
      </c>
      <c r="N51" s="395">
        <v>418111</v>
      </c>
      <c r="O51" s="395" t="s">
        <v>62</v>
      </c>
      <c r="P51" s="396">
        <v>0</v>
      </c>
      <c r="Q51" s="402">
        <v>-75024500</v>
      </c>
      <c r="R51" s="402">
        <v>-18756</v>
      </c>
      <c r="T51" s="395">
        <v>418111</v>
      </c>
      <c r="U51" s="395" t="s">
        <v>62</v>
      </c>
      <c r="V51" s="396">
        <v>0</v>
      </c>
      <c r="W51" s="402">
        <v>-75024500</v>
      </c>
      <c r="X51" s="402">
        <v>-18756</v>
      </c>
      <c r="Z51" s="395">
        <v>418111</v>
      </c>
      <c r="AA51" s="395" t="s">
        <v>62</v>
      </c>
      <c r="AB51" s="396">
        <v>0</v>
      </c>
      <c r="AC51" s="402">
        <v>-75024500</v>
      </c>
      <c r="AD51" s="402">
        <v>-18756</v>
      </c>
      <c r="AF51" s="395">
        <v>418111</v>
      </c>
      <c r="AG51" s="395" t="s">
        <v>62</v>
      </c>
      <c r="AH51" s="396">
        <v>0</v>
      </c>
      <c r="AI51" s="402">
        <v>-75024500</v>
      </c>
      <c r="AJ51" s="402">
        <v>-18756</v>
      </c>
      <c r="AL51" s="395">
        <v>412111</v>
      </c>
      <c r="AM51" s="395" t="s">
        <v>61</v>
      </c>
      <c r="AN51" s="396">
        <v>0</v>
      </c>
      <c r="AO51" s="402">
        <v>41886690</v>
      </c>
      <c r="AP51" s="402">
        <v>10472</v>
      </c>
    </row>
    <row r="52" spans="2:42" s="484" customFormat="1" ht="15" thickBot="1">
      <c r="B52" s="393"/>
      <c r="C52" s="482" t="s">
        <v>47</v>
      </c>
      <c r="D52" s="483"/>
      <c r="E52" s="489">
        <v>58131400</v>
      </c>
      <c r="F52" s="489">
        <v>14532.85</v>
      </c>
      <c r="H52" s="393"/>
      <c r="I52" s="394" t="s">
        <v>46</v>
      </c>
      <c r="J52" s="395"/>
      <c r="K52" s="403">
        <v>39862190</v>
      </c>
      <c r="L52" s="403">
        <v>9965.5499999999993</v>
      </c>
      <c r="N52" s="393"/>
      <c r="O52" s="394" t="s">
        <v>46</v>
      </c>
      <c r="P52" s="395"/>
      <c r="Q52" s="403">
        <v>39862190</v>
      </c>
      <c r="R52" s="403">
        <v>9965.5499999999993</v>
      </c>
      <c r="T52" s="393"/>
      <c r="U52" s="394" t="s">
        <v>46</v>
      </c>
      <c r="V52" s="395"/>
      <c r="W52" s="403">
        <v>39862190</v>
      </c>
      <c r="X52" s="403">
        <v>9965.5499999999993</v>
      </c>
      <c r="Z52" s="393"/>
      <c r="AA52" s="394" t="s">
        <v>46</v>
      </c>
      <c r="AB52" s="395"/>
      <c r="AC52" s="403">
        <v>39862190</v>
      </c>
      <c r="AD52" s="403">
        <v>9965.5499999999993</v>
      </c>
      <c r="AF52" s="393"/>
      <c r="AG52" s="394" t="s">
        <v>46</v>
      </c>
      <c r="AH52" s="395"/>
      <c r="AI52" s="403">
        <v>39862190</v>
      </c>
      <c r="AJ52" s="403">
        <v>9965.5499999999993</v>
      </c>
      <c r="AL52" s="395">
        <v>418111</v>
      </c>
      <c r="AM52" s="395" t="s">
        <v>62</v>
      </c>
      <c r="AN52" s="396">
        <v>0</v>
      </c>
      <c r="AO52" s="402">
        <v>-80391900</v>
      </c>
      <c r="AP52" s="402">
        <v>-20098</v>
      </c>
    </row>
    <row r="53" spans="2:42" s="484" customFormat="1" ht="15" thickBot="1">
      <c r="B53" s="393"/>
      <c r="C53" s="482" t="s">
        <v>48</v>
      </c>
      <c r="D53" s="483"/>
      <c r="E53" s="489">
        <v>98313790</v>
      </c>
      <c r="F53" s="489">
        <v>24578.45</v>
      </c>
      <c r="H53" s="393"/>
      <c r="I53" s="394" t="s">
        <v>47</v>
      </c>
      <c r="J53" s="395"/>
      <c r="K53" s="403">
        <v>60408823</v>
      </c>
      <c r="L53" s="403">
        <v>15102.21</v>
      </c>
      <c r="N53" s="393"/>
      <c r="O53" s="394" t="s">
        <v>47</v>
      </c>
      <c r="P53" s="395"/>
      <c r="Q53" s="403">
        <v>61994647</v>
      </c>
      <c r="R53" s="403">
        <v>15498.66</v>
      </c>
      <c r="T53" s="393"/>
      <c r="U53" s="394" t="s">
        <v>47</v>
      </c>
      <c r="V53" s="395"/>
      <c r="W53" s="403">
        <v>63450871</v>
      </c>
      <c r="X53" s="403">
        <v>15862.72</v>
      </c>
      <c r="Z53" s="393"/>
      <c r="AA53" s="394" t="s">
        <v>47</v>
      </c>
      <c r="AB53" s="395"/>
      <c r="AC53" s="403">
        <v>67487994</v>
      </c>
      <c r="AD53" s="403">
        <v>16872</v>
      </c>
      <c r="AF53" s="393"/>
      <c r="AG53" s="394" t="s">
        <v>47</v>
      </c>
      <c r="AH53" s="395"/>
      <c r="AI53" s="403">
        <v>75155822</v>
      </c>
      <c r="AJ53" s="403">
        <v>18788.96</v>
      </c>
      <c r="AL53" s="393"/>
      <c r="AM53" s="394" t="s">
        <v>46</v>
      </c>
      <c r="AN53" s="395"/>
      <c r="AO53" s="403">
        <v>34494790</v>
      </c>
      <c r="AP53" s="403">
        <v>8623.7000000000007</v>
      </c>
    </row>
    <row r="54" spans="2:42" s="484" customFormat="1" ht="15" thickBot="1">
      <c r="H54" s="397"/>
      <c r="I54" s="398" t="s">
        <v>48</v>
      </c>
      <c r="J54" s="399"/>
      <c r="K54" s="408">
        <v>100752513</v>
      </c>
      <c r="L54" s="408">
        <v>25188.13</v>
      </c>
      <c r="N54" s="393"/>
      <c r="O54" s="394" t="s">
        <v>48</v>
      </c>
      <c r="P54" s="395"/>
      <c r="Q54" s="403">
        <v>102522437</v>
      </c>
      <c r="R54" s="403">
        <v>25630.61</v>
      </c>
      <c r="T54" s="393"/>
      <c r="U54" s="394" t="s">
        <v>48</v>
      </c>
      <c r="V54" s="395"/>
      <c r="W54" s="403">
        <v>104164761</v>
      </c>
      <c r="X54" s="403">
        <v>26041.19</v>
      </c>
      <c r="Z54" s="397"/>
      <c r="AA54" s="398" t="s">
        <v>48</v>
      </c>
      <c r="AB54" s="399"/>
      <c r="AC54" s="408">
        <v>108390084</v>
      </c>
      <c r="AD54" s="408">
        <v>27097.52</v>
      </c>
      <c r="AF54" s="397"/>
      <c r="AG54" s="398" t="s">
        <v>48</v>
      </c>
      <c r="AH54" s="399"/>
      <c r="AI54" s="408">
        <v>116217612</v>
      </c>
      <c r="AJ54" s="408">
        <v>29054.400000000001</v>
      </c>
      <c r="AL54" s="393"/>
      <c r="AM54" s="394" t="s">
        <v>47</v>
      </c>
      <c r="AN54" s="395"/>
      <c r="AO54" s="403">
        <v>90525622</v>
      </c>
      <c r="AP54" s="403">
        <v>22631.41</v>
      </c>
    </row>
    <row r="55" spans="2:42" s="484" customFormat="1" ht="36.6" thickBot="1">
      <c r="H55" s="485"/>
      <c r="I55" s="30"/>
      <c r="J55" s="20"/>
      <c r="K55" s="486"/>
      <c r="L55" s="486"/>
      <c r="N55" s="129" t="s">
        <v>49</v>
      </c>
      <c r="O55" s="129" t="s">
        <v>51</v>
      </c>
      <c r="P55" s="12" t="s">
        <v>53</v>
      </c>
      <c r="Q55" s="490"/>
      <c r="R55" s="490"/>
      <c r="AL55" s="397"/>
      <c r="AM55" s="398" t="s">
        <v>48</v>
      </c>
      <c r="AN55" s="399"/>
      <c r="AO55" s="408">
        <v>126403812</v>
      </c>
      <c r="AP55" s="408">
        <v>31600.95</v>
      </c>
    </row>
    <row r="56" spans="2:42">
      <c r="H56" s="475"/>
      <c r="I56" s="472"/>
      <c r="J56" s="473"/>
      <c r="K56" s="474"/>
      <c r="L56" s="474"/>
      <c r="N56" s="8"/>
      <c r="O56" s="8"/>
      <c r="P56" s="129" t="s">
        <v>54</v>
      </c>
      <c r="Q56" s="1"/>
      <c r="R56" s="1"/>
    </row>
    <row r="57" spans="2:42">
      <c r="H57" s="475"/>
      <c r="I57" s="472"/>
      <c r="J57" s="473"/>
      <c r="K57" s="474"/>
      <c r="L57" s="474"/>
      <c r="N57" s="10" t="s">
        <v>50</v>
      </c>
      <c r="O57" s="10" t="s">
        <v>52</v>
      </c>
      <c r="P57" s="8"/>
      <c r="Q57" s="1"/>
      <c r="R57" s="1"/>
    </row>
    <row r="58" spans="2:42">
      <c r="N58" s="11"/>
      <c r="O58" s="11"/>
      <c r="P58" s="10" t="s">
        <v>55</v>
      </c>
      <c r="Q58" s="1"/>
      <c r="R58" s="1"/>
    </row>
    <row r="60" spans="2:42" ht="22.8">
      <c r="B60" s="26" t="s">
        <v>92</v>
      </c>
      <c r="C60" s="200"/>
      <c r="D60" s="197"/>
      <c r="E60" s="197"/>
      <c r="H60" s="26" t="s">
        <v>92</v>
      </c>
      <c r="N60" s="18" t="s">
        <v>92</v>
      </c>
      <c r="T60" s="26" t="s">
        <v>92</v>
      </c>
      <c r="Z60" s="18" t="s">
        <v>92</v>
      </c>
      <c r="AF60" s="18" t="s">
        <v>92</v>
      </c>
      <c r="AL60" s="18" t="s">
        <v>92</v>
      </c>
    </row>
    <row r="61" spans="2:42" ht="34.200000000000003">
      <c r="B61" s="26" t="s">
        <v>155</v>
      </c>
      <c r="C61" s="200"/>
      <c r="D61" s="197"/>
      <c r="E61" s="197"/>
      <c r="H61" s="26" t="s">
        <v>155</v>
      </c>
      <c r="N61" s="18" t="s">
        <v>155</v>
      </c>
      <c r="T61" s="26" t="s">
        <v>155</v>
      </c>
      <c r="Z61" s="18" t="s">
        <v>155</v>
      </c>
      <c r="AF61" s="18" t="s">
        <v>155</v>
      </c>
      <c r="AL61" s="18" t="s">
        <v>155</v>
      </c>
    </row>
    <row r="62" spans="2:42">
      <c r="B62" s="620" t="s">
        <v>94</v>
      </c>
      <c r="C62" s="200"/>
      <c r="D62" s="197"/>
      <c r="E62" s="197"/>
      <c r="H62" s="620" t="s">
        <v>94</v>
      </c>
      <c r="N62" s="572" t="s">
        <v>94</v>
      </c>
      <c r="T62" s="620" t="s">
        <v>94</v>
      </c>
      <c r="Z62" s="572" t="s">
        <v>94</v>
      </c>
      <c r="AF62" s="572" t="s">
        <v>94</v>
      </c>
      <c r="AL62" s="572" t="s">
        <v>94</v>
      </c>
    </row>
    <row r="63" spans="2:42">
      <c r="B63" s="620"/>
      <c r="C63" s="200"/>
      <c r="D63" s="197"/>
      <c r="E63" s="197"/>
      <c r="H63" s="620"/>
      <c r="N63" s="572"/>
      <c r="T63" s="620"/>
      <c r="Z63" s="572"/>
      <c r="AF63" s="572"/>
      <c r="AL63" s="572"/>
    </row>
    <row r="64" spans="2:42" ht="15" thickBot="1">
      <c r="B64" s="621"/>
      <c r="C64" s="200"/>
      <c r="D64" s="197"/>
      <c r="E64" s="197"/>
      <c r="H64" s="621"/>
      <c r="N64" s="573"/>
      <c r="T64" s="621"/>
      <c r="Z64" s="573"/>
      <c r="AF64" s="573"/>
      <c r="AL64" s="573"/>
    </row>
    <row r="65" spans="2:41">
      <c r="B65" s="620"/>
      <c r="C65" s="200"/>
      <c r="D65" s="197"/>
      <c r="E65" s="197"/>
      <c r="H65" s="620"/>
      <c r="N65" s="572"/>
      <c r="T65" s="620"/>
      <c r="Z65" s="572"/>
      <c r="AF65" s="572"/>
      <c r="AL65" s="572"/>
    </row>
    <row r="66" spans="2:41" ht="60">
      <c r="B66" s="27" t="s">
        <v>282</v>
      </c>
      <c r="C66" s="200"/>
      <c r="D66" s="197"/>
      <c r="E66" s="197"/>
      <c r="H66" s="27" t="s">
        <v>95</v>
      </c>
      <c r="N66" s="19" t="s">
        <v>260</v>
      </c>
      <c r="T66" s="27" t="s">
        <v>288</v>
      </c>
      <c r="Z66" s="19" t="s">
        <v>303</v>
      </c>
      <c r="AF66" s="19" t="s">
        <v>317</v>
      </c>
      <c r="AL66" s="19" t="s">
        <v>325</v>
      </c>
    </row>
    <row r="67" spans="2:41" ht="15" thickBot="1">
      <c r="B67" s="25"/>
      <c r="C67" s="200"/>
      <c r="D67" s="197"/>
      <c r="E67" s="197"/>
      <c r="H67" s="20"/>
      <c r="N67" s="20"/>
      <c r="T67" s="25"/>
      <c r="Z67" s="20"/>
      <c r="AF67" s="20"/>
      <c r="AL67" s="20"/>
    </row>
    <row r="68" spans="2:41" ht="15" thickBot="1">
      <c r="B68" s="198" t="s">
        <v>96</v>
      </c>
      <c r="C68" s="199" t="s">
        <v>97</v>
      </c>
      <c r="D68" s="198" t="s">
        <v>98</v>
      </c>
      <c r="E68" s="198" t="s">
        <v>99</v>
      </c>
      <c r="H68" s="21" t="s">
        <v>96</v>
      </c>
      <c r="I68" s="21" t="s">
        <v>97</v>
      </c>
      <c r="J68" s="21" t="s">
        <v>98</v>
      </c>
      <c r="K68" s="21" t="s">
        <v>99</v>
      </c>
      <c r="N68" s="21" t="s">
        <v>96</v>
      </c>
      <c r="O68" s="21" t="s">
        <v>97</v>
      </c>
      <c r="P68" s="21" t="s">
        <v>98</v>
      </c>
      <c r="Q68" s="21" t="s">
        <v>99</v>
      </c>
      <c r="T68" s="28" t="s">
        <v>96</v>
      </c>
      <c r="U68" s="28" t="s">
        <v>97</v>
      </c>
      <c r="V68" s="28" t="s">
        <v>98</v>
      </c>
      <c r="W68" s="28" t="s">
        <v>99</v>
      </c>
      <c r="Z68" s="21" t="s">
        <v>96</v>
      </c>
      <c r="AA68" s="21" t="s">
        <v>97</v>
      </c>
      <c r="AB68" s="21" t="s">
        <v>98</v>
      </c>
      <c r="AC68" s="21" t="s">
        <v>99</v>
      </c>
      <c r="AD68" s="476"/>
      <c r="AF68" s="21" t="s">
        <v>96</v>
      </c>
      <c r="AG68" s="21" t="s">
        <v>97</v>
      </c>
      <c r="AH68" s="21" t="s">
        <v>98</v>
      </c>
      <c r="AI68" s="21" t="s">
        <v>99</v>
      </c>
      <c r="AJ68" s="476"/>
      <c r="AL68" s="21" t="s">
        <v>96</v>
      </c>
      <c r="AM68" s="21" t="s">
        <v>97</v>
      </c>
      <c r="AN68" s="21" t="s">
        <v>98</v>
      </c>
      <c r="AO68" s="21" t="s">
        <v>99</v>
      </c>
    </row>
    <row r="69" spans="2:41">
      <c r="B69" s="197">
        <v>531111102</v>
      </c>
      <c r="C69" s="200" t="s">
        <v>117</v>
      </c>
      <c r="D69" s="197">
        <v>4437600</v>
      </c>
      <c r="E69" s="197">
        <v>4437600</v>
      </c>
      <c r="H69">
        <v>531111102</v>
      </c>
      <c r="I69" t="s">
        <v>117</v>
      </c>
      <c r="J69">
        <v>11894400</v>
      </c>
      <c r="K69">
        <v>16332000</v>
      </c>
      <c r="N69">
        <v>531111102</v>
      </c>
      <c r="O69" t="s">
        <v>117</v>
      </c>
      <c r="P69">
        <v>17474000</v>
      </c>
      <c r="Q69">
        <v>33806000</v>
      </c>
      <c r="T69">
        <v>531111102</v>
      </c>
      <c r="U69" t="s">
        <v>117</v>
      </c>
      <c r="V69">
        <v>17498000</v>
      </c>
      <c r="W69">
        <v>51304000</v>
      </c>
      <c r="Z69">
        <v>531111102</v>
      </c>
      <c r="AA69" t="s">
        <v>117</v>
      </c>
      <c r="AB69">
        <v>20338600</v>
      </c>
      <c r="AC69">
        <v>71642600</v>
      </c>
      <c r="AF69">
        <v>531111102</v>
      </c>
      <c r="AG69" t="s">
        <v>117</v>
      </c>
      <c r="AH69">
        <v>22444100</v>
      </c>
      <c r="AI69">
        <v>94086700</v>
      </c>
      <c r="AL69">
        <v>531111102</v>
      </c>
      <c r="AM69" t="s">
        <v>117</v>
      </c>
      <c r="AN69">
        <v>32586000</v>
      </c>
      <c r="AO69">
        <v>126672700</v>
      </c>
    </row>
    <row r="70" spans="2:41">
      <c r="B70" s="197">
        <v>531111103</v>
      </c>
      <c r="C70" s="200" t="s">
        <v>119</v>
      </c>
      <c r="D70" s="197">
        <v>2000</v>
      </c>
      <c r="E70" s="197">
        <v>2000</v>
      </c>
      <c r="H70">
        <v>531111103</v>
      </c>
      <c r="I70" t="s">
        <v>119</v>
      </c>
      <c r="J70">
        <v>285000</v>
      </c>
      <c r="K70">
        <v>287000</v>
      </c>
      <c r="N70">
        <v>531111103</v>
      </c>
      <c r="O70" t="s">
        <v>119</v>
      </c>
      <c r="P70">
        <v>313900</v>
      </c>
      <c r="Q70">
        <v>600900</v>
      </c>
      <c r="T70">
        <v>531111103</v>
      </c>
      <c r="U70" t="s">
        <v>119</v>
      </c>
      <c r="V70">
        <v>224300</v>
      </c>
      <c r="W70">
        <v>825200</v>
      </c>
      <c r="Z70">
        <v>531111103</v>
      </c>
      <c r="AA70" t="s">
        <v>119</v>
      </c>
      <c r="AB70">
        <v>195800</v>
      </c>
      <c r="AC70">
        <v>1021000</v>
      </c>
      <c r="AF70">
        <v>523011101</v>
      </c>
      <c r="AG70" t="s">
        <v>118</v>
      </c>
      <c r="AH70">
        <v>35700</v>
      </c>
      <c r="AI70">
        <v>35700</v>
      </c>
      <c r="AL70">
        <v>531111103</v>
      </c>
      <c r="AM70" t="s">
        <v>119</v>
      </c>
      <c r="AN70">
        <v>144000</v>
      </c>
      <c r="AO70">
        <v>1303300</v>
      </c>
    </row>
    <row r="71" spans="2:41" ht="25.2" thickBot="1">
      <c r="B71" s="197">
        <v>523511101</v>
      </c>
      <c r="C71" s="200" t="s">
        <v>138</v>
      </c>
      <c r="D71" s="197">
        <v>210000</v>
      </c>
      <c r="E71" s="197">
        <v>210000</v>
      </c>
      <c r="H71">
        <v>512111101</v>
      </c>
      <c r="I71" t="s">
        <v>102</v>
      </c>
      <c r="J71">
        <v>400</v>
      </c>
      <c r="K71">
        <v>400</v>
      </c>
      <c r="N71">
        <v>512111101</v>
      </c>
      <c r="O71" t="s">
        <v>102</v>
      </c>
      <c r="P71">
        <v>400</v>
      </c>
      <c r="Q71">
        <v>800</v>
      </c>
      <c r="T71">
        <v>512111101</v>
      </c>
      <c r="U71" t="s">
        <v>102</v>
      </c>
      <c r="V71">
        <v>100</v>
      </c>
      <c r="W71">
        <v>900</v>
      </c>
      <c r="Z71">
        <v>512111101</v>
      </c>
      <c r="AA71" t="s">
        <v>102</v>
      </c>
      <c r="AB71">
        <v>900</v>
      </c>
      <c r="AC71">
        <v>1800</v>
      </c>
      <c r="AF71">
        <v>531111103</v>
      </c>
      <c r="AG71" t="s">
        <v>119</v>
      </c>
      <c r="AH71">
        <v>138300</v>
      </c>
      <c r="AI71">
        <v>1159300</v>
      </c>
      <c r="AL71">
        <v>523511101</v>
      </c>
      <c r="AM71" t="s">
        <v>138</v>
      </c>
      <c r="AN71">
        <v>2003300</v>
      </c>
      <c r="AO71">
        <v>8485200</v>
      </c>
    </row>
    <row r="72" spans="2:41" ht="15" thickBot="1">
      <c r="B72" s="197">
        <v>536911</v>
      </c>
      <c r="C72" s="200" t="s">
        <v>100</v>
      </c>
      <c r="D72" s="197">
        <v>0</v>
      </c>
      <c r="E72" s="197">
        <v>0</v>
      </c>
      <c r="H72">
        <v>523511101</v>
      </c>
      <c r="I72" t="s">
        <v>138</v>
      </c>
      <c r="J72">
        <v>894600</v>
      </c>
      <c r="K72">
        <v>1104600</v>
      </c>
      <c r="N72">
        <v>523511101</v>
      </c>
      <c r="O72" t="s">
        <v>138</v>
      </c>
      <c r="P72">
        <v>1236200</v>
      </c>
      <c r="Q72">
        <v>2340800</v>
      </c>
      <c r="T72">
        <v>523511101</v>
      </c>
      <c r="U72" t="s">
        <v>138</v>
      </c>
      <c r="V72">
        <v>1225800</v>
      </c>
      <c r="W72">
        <v>3566600</v>
      </c>
      <c r="Z72">
        <v>523511101</v>
      </c>
      <c r="AA72" t="s">
        <v>138</v>
      </c>
      <c r="AB72">
        <v>1332600</v>
      </c>
      <c r="AC72">
        <v>4899200</v>
      </c>
      <c r="AF72">
        <v>523511101</v>
      </c>
      <c r="AG72" t="s">
        <v>138</v>
      </c>
      <c r="AH72">
        <v>1582700</v>
      </c>
      <c r="AI72">
        <v>6481900</v>
      </c>
      <c r="AL72" s="568" t="s">
        <v>103</v>
      </c>
      <c r="AM72" s="569"/>
      <c r="AN72" s="22">
        <v>34733300</v>
      </c>
      <c r="AO72" s="22">
        <v>160914400</v>
      </c>
    </row>
    <row r="73" spans="2:41" ht="15" thickBot="1">
      <c r="B73" s="581" t="s">
        <v>103</v>
      </c>
      <c r="C73" s="582"/>
      <c r="D73" s="137">
        <v>4649600</v>
      </c>
      <c r="E73" s="137">
        <v>4649600</v>
      </c>
      <c r="H73" s="568" t="s">
        <v>103</v>
      </c>
      <c r="I73" s="569"/>
      <c r="J73" s="22">
        <v>13074400</v>
      </c>
      <c r="K73" s="22">
        <v>17724000</v>
      </c>
      <c r="N73">
        <v>531111107</v>
      </c>
      <c r="O73" t="s">
        <v>176</v>
      </c>
      <c r="P73">
        <v>2650000</v>
      </c>
      <c r="Q73">
        <v>10696700</v>
      </c>
      <c r="T73">
        <v>531111107</v>
      </c>
      <c r="U73" t="s">
        <v>176</v>
      </c>
      <c r="V73">
        <v>8139000</v>
      </c>
      <c r="W73">
        <v>18835700</v>
      </c>
      <c r="Z73">
        <v>531111107</v>
      </c>
      <c r="AA73" t="s">
        <v>176</v>
      </c>
      <c r="AB73">
        <v>2540000</v>
      </c>
      <c r="AC73">
        <v>21375700</v>
      </c>
      <c r="AF73">
        <v>536512206</v>
      </c>
      <c r="AG73" t="s">
        <v>149</v>
      </c>
      <c r="AH73">
        <v>2000000</v>
      </c>
      <c r="AI73">
        <v>2000000</v>
      </c>
      <c r="AL73">
        <v>637111106</v>
      </c>
      <c r="AM73" t="s">
        <v>124</v>
      </c>
      <c r="AN73">
        <v>40000</v>
      </c>
      <c r="AO73">
        <v>40000</v>
      </c>
    </row>
    <row r="74" spans="2:41" ht="15" thickBot="1">
      <c r="B74" s="197">
        <v>636211103</v>
      </c>
      <c r="C74" s="200" t="s">
        <v>122</v>
      </c>
      <c r="D74" s="197">
        <v>60400</v>
      </c>
      <c r="E74" s="197">
        <v>60400</v>
      </c>
      <c r="H74">
        <v>636211103</v>
      </c>
      <c r="I74" t="s">
        <v>122</v>
      </c>
      <c r="J74">
        <v>60600</v>
      </c>
      <c r="K74">
        <v>121000</v>
      </c>
      <c r="N74" s="568" t="s">
        <v>103</v>
      </c>
      <c r="O74" s="569"/>
      <c r="P74" s="22">
        <v>21674500</v>
      </c>
      <c r="Q74" s="22">
        <v>47665200</v>
      </c>
      <c r="T74" s="581" t="s">
        <v>103</v>
      </c>
      <c r="U74" s="582"/>
      <c r="V74" s="137">
        <v>27087200</v>
      </c>
      <c r="W74" s="137">
        <v>74752400</v>
      </c>
      <c r="Z74" s="568" t="s">
        <v>103</v>
      </c>
      <c r="AA74" s="569"/>
      <c r="AB74" s="22">
        <v>24407900</v>
      </c>
      <c r="AC74" s="22">
        <v>99160300</v>
      </c>
      <c r="AD74" s="478"/>
      <c r="AF74">
        <v>531111107</v>
      </c>
      <c r="AG74" t="s">
        <v>176</v>
      </c>
      <c r="AH74">
        <v>820000</v>
      </c>
      <c r="AI74">
        <v>22195700</v>
      </c>
      <c r="AL74">
        <v>636211103</v>
      </c>
      <c r="AM74" t="s">
        <v>122</v>
      </c>
      <c r="AN74">
        <v>60600</v>
      </c>
      <c r="AO74">
        <v>422800</v>
      </c>
    </row>
    <row r="75" spans="2:41" ht="15" thickBot="1">
      <c r="B75" s="197">
        <v>631111101</v>
      </c>
      <c r="C75" s="200" t="s">
        <v>121</v>
      </c>
      <c r="D75" s="197">
        <v>7887500</v>
      </c>
      <c r="E75" s="197">
        <v>7887500</v>
      </c>
      <c r="H75">
        <v>631111101</v>
      </c>
      <c r="I75" t="s">
        <v>121</v>
      </c>
      <c r="J75">
        <v>9666100</v>
      </c>
      <c r="K75">
        <v>17553600</v>
      </c>
      <c r="N75">
        <v>636211103</v>
      </c>
      <c r="O75" t="s">
        <v>122</v>
      </c>
      <c r="P75">
        <v>60300</v>
      </c>
      <c r="Q75">
        <v>181300</v>
      </c>
      <c r="T75">
        <v>636211103</v>
      </c>
      <c r="U75" t="s">
        <v>122</v>
      </c>
      <c r="V75">
        <v>60100</v>
      </c>
      <c r="W75">
        <v>241400</v>
      </c>
      <c r="Z75">
        <v>636211103</v>
      </c>
      <c r="AA75" t="s">
        <v>122</v>
      </c>
      <c r="AB75">
        <v>60300</v>
      </c>
      <c r="AC75">
        <v>301700</v>
      </c>
      <c r="AF75" s="568" t="s">
        <v>103</v>
      </c>
      <c r="AG75" s="569"/>
      <c r="AH75" s="22">
        <v>27020800</v>
      </c>
      <c r="AI75" s="22">
        <v>126181100</v>
      </c>
      <c r="AJ75" s="478"/>
      <c r="AL75">
        <v>631111101</v>
      </c>
      <c r="AM75" t="s">
        <v>121</v>
      </c>
      <c r="AN75">
        <v>11836000</v>
      </c>
      <c r="AO75">
        <v>74479300</v>
      </c>
    </row>
    <row r="76" spans="2:41">
      <c r="B76" s="197">
        <v>633311102</v>
      </c>
      <c r="C76" s="200" t="s">
        <v>125</v>
      </c>
      <c r="D76" s="197">
        <v>21500</v>
      </c>
      <c r="E76" s="197">
        <v>21500</v>
      </c>
      <c r="H76">
        <v>633311102</v>
      </c>
      <c r="I76" t="s">
        <v>125</v>
      </c>
      <c r="J76">
        <v>23800</v>
      </c>
      <c r="K76">
        <v>45300</v>
      </c>
      <c r="N76">
        <v>631111101</v>
      </c>
      <c r="O76" t="s">
        <v>121</v>
      </c>
      <c r="P76">
        <v>11046500</v>
      </c>
      <c r="Q76">
        <v>28600100</v>
      </c>
      <c r="T76">
        <v>631111101</v>
      </c>
      <c r="U76" t="s">
        <v>121</v>
      </c>
      <c r="V76">
        <v>11168900</v>
      </c>
      <c r="W76">
        <v>39769000</v>
      </c>
      <c r="Z76">
        <v>631111101</v>
      </c>
      <c r="AA76" t="s">
        <v>121</v>
      </c>
      <c r="AB76">
        <v>11293800</v>
      </c>
      <c r="AC76">
        <v>51062800</v>
      </c>
      <c r="AF76">
        <v>636211103</v>
      </c>
      <c r="AG76" t="s">
        <v>122</v>
      </c>
      <c r="AH76">
        <v>60500</v>
      </c>
      <c r="AI76">
        <v>362200</v>
      </c>
      <c r="AL76">
        <v>633311102</v>
      </c>
      <c r="AM76" t="s">
        <v>125</v>
      </c>
      <c r="AN76">
        <v>39900</v>
      </c>
      <c r="AO76">
        <v>235600</v>
      </c>
    </row>
    <row r="77" spans="2:41">
      <c r="B77" s="197">
        <v>633311101</v>
      </c>
      <c r="C77" s="200" t="s">
        <v>123</v>
      </c>
      <c r="D77" s="197">
        <v>39100</v>
      </c>
      <c r="E77" s="197">
        <v>39100</v>
      </c>
      <c r="H77">
        <v>633311101</v>
      </c>
      <c r="I77" t="s">
        <v>123</v>
      </c>
      <c r="J77">
        <v>40800</v>
      </c>
      <c r="K77">
        <v>79900</v>
      </c>
      <c r="N77">
        <v>633311102</v>
      </c>
      <c r="O77" t="s">
        <v>125</v>
      </c>
      <c r="P77">
        <v>35300</v>
      </c>
      <c r="Q77">
        <v>80600</v>
      </c>
      <c r="T77">
        <v>633311102</v>
      </c>
      <c r="U77" t="s">
        <v>125</v>
      </c>
      <c r="V77">
        <v>39900</v>
      </c>
      <c r="W77">
        <v>120500</v>
      </c>
      <c r="Z77">
        <v>633311102</v>
      </c>
      <c r="AA77" t="s">
        <v>125</v>
      </c>
      <c r="AB77">
        <v>35300</v>
      </c>
      <c r="AC77">
        <v>155800</v>
      </c>
      <c r="AF77">
        <v>631111101</v>
      </c>
      <c r="AG77" t="s">
        <v>121</v>
      </c>
      <c r="AH77">
        <v>11580500</v>
      </c>
      <c r="AI77">
        <v>62643300</v>
      </c>
      <c r="AL77">
        <v>633311101</v>
      </c>
      <c r="AM77" t="s">
        <v>123</v>
      </c>
      <c r="AN77">
        <v>78700</v>
      </c>
      <c r="AO77">
        <v>579100</v>
      </c>
    </row>
    <row r="78" spans="2:41">
      <c r="B78" s="197">
        <v>632161</v>
      </c>
      <c r="C78" s="200" t="s">
        <v>105</v>
      </c>
      <c r="D78" s="197">
        <v>69172</v>
      </c>
      <c r="E78" s="197">
        <v>69172</v>
      </c>
      <c r="H78">
        <v>632161</v>
      </c>
      <c r="I78" t="s">
        <v>105</v>
      </c>
      <c r="J78">
        <v>69172</v>
      </c>
      <c r="K78">
        <v>138344</v>
      </c>
      <c r="N78">
        <v>633311101</v>
      </c>
      <c r="O78" t="s">
        <v>123</v>
      </c>
      <c r="P78">
        <v>61700</v>
      </c>
      <c r="Q78">
        <v>141600</v>
      </c>
      <c r="T78">
        <v>633311101</v>
      </c>
      <c r="U78" t="s">
        <v>123</v>
      </c>
      <c r="V78">
        <v>77400</v>
      </c>
      <c r="W78">
        <v>219000</v>
      </c>
      <c r="Z78">
        <v>633311101</v>
      </c>
      <c r="AA78" t="s">
        <v>123</v>
      </c>
      <c r="AB78">
        <v>187600</v>
      </c>
      <c r="AC78">
        <v>406600</v>
      </c>
      <c r="AF78">
        <v>633311102</v>
      </c>
      <c r="AG78" t="s">
        <v>125</v>
      </c>
      <c r="AH78">
        <v>39900</v>
      </c>
      <c r="AI78">
        <v>195700</v>
      </c>
      <c r="AL78">
        <v>637121101</v>
      </c>
      <c r="AM78" t="s">
        <v>158</v>
      </c>
      <c r="AN78">
        <v>99000</v>
      </c>
      <c r="AO78">
        <v>225000</v>
      </c>
    </row>
    <row r="79" spans="2:41">
      <c r="B79" s="197">
        <v>634211101</v>
      </c>
      <c r="C79" s="200" t="s">
        <v>109</v>
      </c>
      <c r="D79" s="197">
        <v>18000</v>
      </c>
      <c r="E79" s="197">
        <v>18000</v>
      </c>
      <c r="H79">
        <v>634211101</v>
      </c>
      <c r="I79" t="s">
        <v>109</v>
      </c>
      <c r="J79">
        <v>18000</v>
      </c>
      <c r="K79">
        <v>36000</v>
      </c>
      <c r="N79">
        <v>632161</v>
      </c>
      <c r="O79" t="s">
        <v>105</v>
      </c>
      <c r="P79">
        <v>69172</v>
      </c>
      <c r="Q79">
        <v>207517</v>
      </c>
      <c r="T79">
        <v>632161</v>
      </c>
      <c r="U79" t="s">
        <v>105</v>
      </c>
      <c r="V79">
        <v>48972</v>
      </c>
      <c r="W79">
        <v>256489</v>
      </c>
      <c r="Z79">
        <v>632161</v>
      </c>
      <c r="AA79" t="s">
        <v>105</v>
      </c>
      <c r="AB79">
        <v>48972</v>
      </c>
      <c r="AC79">
        <v>305461</v>
      </c>
      <c r="AF79">
        <v>633311101</v>
      </c>
      <c r="AG79" t="s">
        <v>123</v>
      </c>
      <c r="AH79">
        <v>93800</v>
      </c>
      <c r="AI79">
        <v>500400</v>
      </c>
      <c r="AL79">
        <v>634211101</v>
      </c>
      <c r="AM79" t="s">
        <v>109</v>
      </c>
      <c r="AN79">
        <v>120000</v>
      </c>
      <c r="AO79">
        <v>456000</v>
      </c>
    </row>
    <row r="80" spans="2:41">
      <c r="B80" s="197">
        <v>637111104</v>
      </c>
      <c r="C80" s="200" t="s">
        <v>154</v>
      </c>
      <c r="D80" s="197">
        <v>5000</v>
      </c>
      <c r="E80" s="197">
        <v>5000</v>
      </c>
      <c r="H80">
        <v>637111104</v>
      </c>
      <c r="I80" t="s">
        <v>154</v>
      </c>
      <c r="J80">
        <v>15000</v>
      </c>
      <c r="K80">
        <v>20000</v>
      </c>
      <c r="N80">
        <v>637121101</v>
      </c>
      <c r="O80" t="s">
        <v>158</v>
      </c>
      <c r="P80">
        <v>81000</v>
      </c>
      <c r="Q80">
        <v>81000</v>
      </c>
      <c r="T80">
        <v>634211101</v>
      </c>
      <c r="U80" t="s">
        <v>109</v>
      </c>
      <c r="V80">
        <v>60000</v>
      </c>
      <c r="W80">
        <v>156000</v>
      </c>
      <c r="Z80">
        <v>637121101</v>
      </c>
      <c r="AA80" t="s">
        <v>158</v>
      </c>
      <c r="AB80">
        <v>45000</v>
      </c>
      <c r="AC80">
        <v>126000</v>
      </c>
      <c r="AF80">
        <v>632161</v>
      </c>
      <c r="AG80" t="s">
        <v>105</v>
      </c>
      <c r="AH80">
        <v>48972</v>
      </c>
      <c r="AI80">
        <v>354433</v>
      </c>
      <c r="AL80">
        <v>637111104</v>
      </c>
      <c r="AM80" t="s">
        <v>154</v>
      </c>
      <c r="AN80">
        <v>15000</v>
      </c>
      <c r="AO80">
        <v>98000</v>
      </c>
    </row>
    <row r="81" spans="2:41">
      <c r="B81" s="197">
        <v>661611103</v>
      </c>
      <c r="C81" s="200" t="s">
        <v>129</v>
      </c>
      <c r="D81" s="197">
        <v>1000</v>
      </c>
      <c r="E81" s="197">
        <v>1000</v>
      </c>
      <c r="H81">
        <v>661611103</v>
      </c>
      <c r="I81" t="s">
        <v>129</v>
      </c>
      <c r="J81">
        <v>1000</v>
      </c>
      <c r="K81">
        <v>2000</v>
      </c>
      <c r="N81">
        <v>637111102</v>
      </c>
      <c r="O81" t="s">
        <v>151</v>
      </c>
      <c r="P81">
        <v>30000</v>
      </c>
      <c r="Q81">
        <v>30000</v>
      </c>
      <c r="T81">
        <v>637111104</v>
      </c>
      <c r="U81" t="s">
        <v>154</v>
      </c>
      <c r="V81">
        <v>28000</v>
      </c>
      <c r="W81">
        <v>63000</v>
      </c>
      <c r="Z81">
        <v>634211101</v>
      </c>
      <c r="AA81" t="s">
        <v>109</v>
      </c>
      <c r="AB81">
        <v>60000</v>
      </c>
      <c r="AC81">
        <v>216000</v>
      </c>
      <c r="AF81">
        <v>634211101</v>
      </c>
      <c r="AG81" t="s">
        <v>109</v>
      </c>
      <c r="AH81">
        <v>120000</v>
      </c>
      <c r="AI81">
        <v>336000</v>
      </c>
      <c r="AL81">
        <v>637121102</v>
      </c>
      <c r="AM81" t="s">
        <v>130</v>
      </c>
      <c r="AN81">
        <v>40000</v>
      </c>
      <c r="AO81">
        <v>76000</v>
      </c>
    </row>
    <row r="82" spans="2:41">
      <c r="B82" s="197">
        <v>632151</v>
      </c>
      <c r="C82" s="200" t="s">
        <v>112</v>
      </c>
      <c r="D82" s="197">
        <v>94904</v>
      </c>
      <c r="E82" s="197">
        <v>94904</v>
      </c>
      <c r="H82">
        <v>632151</v>
      </c>
      <c r="I82" t="s">
        <v>112</v>
      </c>
      <c r="J82">
        <v>94904</v>
      </c>
      <c r="K82">
        <v>189808</v>
      </c>
      <c r="N82">
        <v>634211101</v>
      </c>
      <c r="O82" t="s">
        <v>109</v>
      </c>
      <c r="P82">
        <v>60000</v>
      </c>
      <c r="Q82">
        <v>96000</v>
      </c>
      <c r="T82">
        <v>661611103</v>
      </c>
      <c r="U82" t="s">
        <v>129</v>
      </c>
      <c r="V82">
        <v>199000</v>
      </c>
      <c r="W82">
        <v>202000</v>
      </c>
      <c r="Z82">
        <v>637111104</v>
      </c>
      <c r="AA82" t="s">
        <v>154</v>
      </c>
      <c r="AB82">
        <v>10000</v>
      </c>
      <c r="AC82">
        <v>73000</v>
      </c>
      <c r="AF82">
        <v>637111104</v>
      </c>
      <c r="AG82" t="s">
        <v>154</v>
      </c>
      <c r="AH82">
        <v>10000</v>
      </c>
      <c r="AI82">
        <v>83000</v>
      </c>
      <c r="AL82">
        <v>634211103</v>
      </c>
      <c r="AM82" t="s">
        <v>263</v>
      </c>
      <c r="AN82">
        <v>11000</v>
      </c>
      <c r="AO82">
        <v>36000</v>
      </c>
    </row>
    <row r="83" spans="2:41">
      <c r="B83" s="197">
        <v>633211103</v>
      </c>
      <c r="C83" s="200" t="s">
        <v>137</v>
      </c>
      <c r="D83" s="197">
        <v>500000</v>
      </c>
      <c r="E83" s="197">
        <v>500000</v>
      </c>
      <c r="H83">
        <v>633211103</v>
      </c>
      <c r="I83" t="s">
        <v>137</v>
      </c>
      <c r="J83">
        <v>500000</v>
      </c>
      <c r="K83">
        <v>1000000</v>
      </c>
      <c r="N83">
        <v>637111104</v>
      </c>
      <c r="O83" t="s">
        <v>154</v>
      </c>
      <c r="P83">
        <v>15000</v>
      </c>
      <c r="Q83">
        <v>35000</v>
      </c>
      <c r="T83">
        <v>632151</v>
      </c>
      <c r="U83" t="s">
        <v>112</v>
      </c>
      <c r="V83">
        <v>94904</v>
      </c>
      <c r="W83">
        <v>379617</v>
      </c>
      <c r="Z83">
        <v>637121102</v>
      </c>
      <c r="AA83" t="s">
        <v>130</v>
      </c>
      <c r="AB83">
        <v>24000</v>
      </c>
      <c r="AC83">
        <v>36000</v>
      </c>
      <c r="AF83">
        <v>636121101</v>
      </c>
      <c r="AG83" t="s">
        <v>290</v>
      </c>
      <c r="AH83">
        <v>126000</v>
      </c>
      <c r="AI83">
        <v>193000</v>
      </c>
      <c r="AL83">
        <v>661611103</v>
      </c>
      <c r="AM83" t="s">
        <v>129</v>
      </c>
      <c r="AN83">
        <v>1500</v>
      </c>
      <c r="AO83">
        <v>206000</v>
      </c>
    </row>
    <row r="84" spans="2:41">
      <c r="B84" s="197">
        <v>637111103</v>
      </c>
      <c r="C84" s="200" t="s">
        <v>143</v>
      </c>
      <c r="D84" s="197">
        <v>13000</v>
      </c>
      <c r="E84" s="197">
        <v>13000</v>
      </c>
      <c r="H84">
        <v>637111103</v>
      </c>
      <c r="I84" t="s">
        <v>143</v>
      </c>
      <c r="J84">
        <v>44500</v>
      </c>
      <c r="K84">
        <v>57500</v>
      </c>
      <c r="N84">
        <v>637121102</v>
      </c>
      <c r="O84" t="s">
        <v>130</v>
      </c>
      <c r="P84">
        <v>12000</v>
      </c>
      <c r="Q84">
        <v>12000</v>
      </c>
      <c r="T84">
        <v>633211103</v>
      </c>
      <c r="U84" t="s">
        <v>137</v>
      </c>
      <c r="V84">
        <v>500000</v>
      </c>
      <c r="W84">
        <v>2000000</v>
      </c>
      <c r="Z84">
        <v>634211103</v>
      </c>
      <c r="AA84" t="s">
        <v>263</v>
      </c>
      <c r="AB84">
        <v>11500</v>
      </c>
      <c r="AC84">
        <v>25000</v>
      </c>
      <c r="AF84">
        <v>661611103</v>
      </c>
      <c r="AG84" t="s">
        <v>129</v>
      </c>
      <c r="AH84">
        <v>1000</v>
      </c>
      <c r="AI84">
        <v>204500</v>
      </c>
      <c r="AL84">
        <v>632151</v>
      </c>
      <c r="AM84" t="s">
        <v>112</v>
      </c>
      <c r="AN84">
        <v>20300</v>
      </c>
      <c r="AO84">
        <v>515121</v>
      </c>
    </row>
    <row r="85" spans="2:41">
      <c r="B85" s="197">
        <v>682113</v>
      </c>
      <c r="C85" s="200" t="s">
        <v>139</v>
      </c>
      <c r="D85" s="197">
        <v>590000</v>
      </c>
      <c r="E85" s="197">
        <v>590000</v>
      </c>
      <c r="H85">
        <v>633111105</v>
      </c>
      <c r="I85" t="s">
        <v>156</v>
      </c>
      <c r="J85">
        <v>72000</v>
      </c>
      <c r="K85">
        <v>72000</v>
      </c>
      <c r="N85">
        <v>634211103</v>
      </c>
      <c r="O85" t="s">
        <v>263</v>
      </c>
      <c r="P85">
        <v>13500</v>
      </c>
      <c r="Q85">
        <v>13500</v>
      </c>
      <c r="T85">
        <v>637111103</v>
      </c>
      <c r="U85" t="s">
        <v>143</v>
      </c>
      <c r="V85">
        <v>2500</v>
      </c>
      <c r="W85">
        <v>60000</v>
      </c>
      <c r="Z85">
        <v>636121101</v>
      </c>
      <c r="AA85" t="s">
        <v>290</v>
      </c>
      <c r="AB85">
        <v>67000</v>
      </c>
      <c r="AC85">
        <v>67000</v>
      </c>
      <c r="AF85">
        <v>632151</v>
      </c>
      <c r="AG85" t="s">
        <v>112</v>
      </c>
      <c r="AH85">
        <v>20300</v>
      </c>
      <c r="AI85">
        <v>494821</v>
      </c>
      <c r="AL85">
        <v>633211103</v>
      </c>
      <c r="AM85" t="s">
        <v>137</v>
      </c>
      <c r="AN85">
        <v>500000</v>
      </c>
      <c r="AO85">
        <v>3500000</v>
      </c>
    </row>
    <row r="86" spans="2:41">
      <c r="B86" s="197">
        <v>645111101</v>
      </c>
      <c r="C86" s="200" t="s">
        <v>132</v>
      </c>
      <c r="D86" s="197">
        <v>800000</v>
      </c>
      <c r="E86" s="197">
        <v>800000</v>
      </c>
      <c r="H86">
        <v>682113</v>
      </c>
      <c r="I86" t="s">
        <v>139</v>
      </c>
      <c r="J86">
        <v>552200</v>
      </c>
      <c r="K86">
        <v>1142200</v>
      </c>
      <c r="N86">
        <v>661611103</v>
      </c>
      <c r="O86" t="s">
        <v>129</v>
      </c>
      <c r="P86">
        <v>1000</v>
      </c>
      <c r="Q86">
        <v>3000</v>
      </c>
      <c r="T86">
        <v>651411105</v>
      </c>
      <c r="U86" t="s">
        <v>264</v>
      </c>
      <c r="V86">
        <v>3319300</v>
      </c>
      <c r="W86">
        <v>6862100</v>
      </c>
      <c r="Z86">
        <v>661611103</v>
      </c>
      <c r="AA86" t="s">
        <v>129</v>
      </c>
      <c r="AB86">
        <v>1500</v>
      </c>
      <c r="AC86">
        <v>203500</v>
      </c>
      <c r="AF86">
        <v>633211103</v>
      </c>
      <c r="AG86" t="s">
        <v>137</v>
      </c>
      <c r="AH86">
        <v>500000</v>
      </c>
      <c r="AI86">
        <v>3000000</v>
      </c>
      <c r="AL86">
        <v>637111101</v>
      </c>
      <c r="AM86" t="s">
        <v>146</v>
      </c>
      <c r="AN86">
        <v>58000</v>
      </c>
      <c r="AO86">
        <v>108000</v>
      </c>
    </row>
    <row r="87" spans="2:41" ht="15" thickBot="1">
      <c r="B87" s="197">
        <v>631111105</v>
      </c>
      <c r="C87" s="200" t="s">
        <v>133</v>
      </c>
      <c r="D87" s="197">
        <v>131400</v>
      </c>
      <c r="E87" s="197">
        <v>131400</v>
      </c>
      <c r="H87">
        <v>645111101</v>
      </c>
      <c r="I87" t="s">
        <v>132</v>
      </c>
      <c r="J87">
        <v>993300</v>
      </c>
      <c r="K87">
        <v>1793300</v>
      </c>
      <c r="N87">
        <v>632151</v>
      </c>
      <c r="O87" t="s">
        <v>112</v>
      </c>
      <c r="P87">
        <v>94904</v>
      </c>
      <c r="Q87">
        <v>284713</v>
      </c>
      <c r="T87">
        <v>682113</v>
      </c>
      <c r="U87" t="s">
        <v>139</v>
      </c>
      <c r="V87">
        <v>831900</v>
      </c>
      <c r="W87">
        <v>2668200</v>
      </c>
      <c r="Z87">
        <v>632151</v>
      </c>
      <c r="AA87" t="s">
        <v>112</v>
      </c>
      <c r="AB87">
        <v>94904</v>
      </c>
      <c r="AC87">
        <v>474521</v>
      </c>
      <c r="AF87">
        <v>651411105</v>
      </c>
      <c r="AG87" t="s">
        <v>264</v>
      </c>
      <c r="AH87">
        <v>3498200</v>
      </c>
      <c r="AI87">
        <v>13614800</v>
      </c>
      <c r="AL87">
        <v>637111103</v>
      </c>
      <c r="AM87" t="s">
        <v>143</v>
      </c>
      <c r="AN87">
        <v>149500</v>
      </c>
      <c r="AO87">
        <v>219500</v>
      </c>
    </row>
    <row r="88" spans="2:41" ht="15" thickBot="1">
      <c r="B88" s="581" t="s">
        <v>114</v>
      </c>
      <c r="C88" s="582"/>
      <c r="D88" s="137">
        <v>10230976</v>
      </c>
      <c r="E88" s="137">
        <v>10230976</v>
      </c>
      <c r="H88">
        <v>631111105</v>
      </c>
      <c r="I88" t="s">
        <v>133</v>
      </c>
      <c r="J88">
        <v>161300</v>
      </c>
      <c r="K88">
        <v>292700</v>
      </c>
      <c r="N88">
        <v>633211103</v>
      </c>
      <c r="O88" t="s">
        <v>137</v>
      </c>
      <c r="P88">
        <v>500000</v>
      </c>
      <c r="Q88">
        <v>1500000</v>
      </c>
      <c r="T88">
        <v>645111101</v>
      </c>
      <c r="U88" t="s">
        <v>132</v>
      </c>
      <c r="V88">
        <v>1200000</v>
      </c>
      <c r="W88">
        <v>4186600</v>
      </c>
      <c r="Z88">
        <v>633211103</v>
      </c>
      <c r="AA88" t="s">
        <v>137</v>
      </c>
      <c r="AB88">
        <v>500000</v>
      </c>
      <c r="AC88">
        <v>2500000</v>
      </c>
      <c r="AF88">
        <v>682113</v>
      </c>
      <c r="AG88" t="s">
        <v>139</v>
      </c>
      <c r="AH88">
        <v>1160100</v>
      </c>
      <c r="AI88">
        <v>4822500</v>
      </c>
      <c r="AL88">
        <v>651411105</v>
      </c>
      <c r="AM88" t="s">
        <v>264</v>
      </c>
      <c r="AN88">
        <v>4163800</v>
      </c>
      <c r="AO88">
        <v>17778600</v>
      </c>
    </row>
    <row r="89" spans="2:41" ht="15" thickBot="1">
      <c r="B89" s="579" t="s">
        <v>115</v>
      </c>
      <c r="C89" s="580"/>
      <c r="D89" s="137">
        <v>-5581376</v>
      </c>
      <c r="E89" s="137">
        <v>-5581376</v>
      </c>
      <c r="H89" s="568" t="s">
        <v>114</v>
      </c>
      <c r="I89" s="569"/>
      <c r="J89" s="22">
        <v>12312676</v>
      </c>
      <c r="K89" s="22">
        <v>22543653</v>
      </c>
      <c r="N89">
        <v>637111101</v>
      </c>
      <c r="O89" t="s">
        <v>146</v>
      </c>
      <c r="P89">
        <v>24000</v>
      </c>
      <c r="Q89">
        <v>24000</v>
      </c>
      <c r="T89">
        <v>631111105</v>
      </c>
      <c r="U89" t="s">
        <v>133</v>
      </c>
      <c r="V89">
        <v>186100</v>
      </c>
      <c r="W89">
        <v>662900</v>
      </c>
      <c r="Z89">
        <v>637111101</v>
      </c>
      <c r="AA89" t="s">
        <v>146</v>
      </c>
      <c r="AB89">
        <v>26000</v>
      </c>
      <c r="AC89">
        <v>50000</v>
      </c>
      <c r="AF89">
        <v>645111101</v>
      </c>
      <c r="AG89" t="s">
        <v>132</v>
      </c>
      <c r="AH89">
        <v>1200000</v>
      </c>
      <c r="AI89">
        <v>6586600</v>
      </c>
      <c r="AL89">
        <v>682113</v>
      </c>
      <c r="AM89" t="s">
        <v>139</v>
      </c>
      <c r="AN89">
        <v>826400</v>
      </c>
      <c r="AO89">
        <v>5648900</v>
      </c>
    </row>
    <row r="90" spans="2:41" ht="15" thickBot="1">
      <c r="H90" s="570" t="s">
        <v>115</v>
      </c>
      <c r="I90" s="571"/>
      <c r="J90" s="22">
        <v>761724</v>
      </c>
      <c r="K90" s="22">
        <v>-4819653</v>
      </c>
      <c r="N90">
        <v>651411105</v>
      </c>
      <c r="O90" t="s">
        <v>264</v>
      </c>
      <c r="P90">
        <v>3542800</v>
      </c>
      <c r="Q90">
        <v>3542800</v>
      </c>
      <c r="T90">
        <v>637111107</v>
      </c>
      <c r="U90" t="s">
        <v>265</v>
      </c>
      <c r="V90">
        <v>7814000</v>
      </c>
      <c r="W90">
        <v>16898000</v>
      </c>
      <c r="Z90">
        <v>637111103</v>
      </c>
      <c r="AA90" t="s">
        <v>143</v>
      </c>
      <c r="AB90">
        <v>10000</v>
      </c>
      <c r="AC90">
        <v>70000</v>
      </c>
      <c r="AF90">
        <v>631111105</v>
      </c>
      <c r="AG90" t="s">
        <v>133</v>
      </c>
      <c r="AH90">
        <v>159700</v>
      </c>
      <c r="AI90">
        <v>1010800</v>
      </c>
      <c r="AL90">
        <v>645111101</v>
      </c>
      <c r="AM90" t="s">
        <v>132</v>
      </c>
      <c r="AN90">
        <v>1120000</v>
      </c>
      <c r="AO90">
        <v>7706600</v>
      </c>
    </row>
    <row r="91" spans="2:41" ht="15" thickBot="1">
      <c r="N91">
        <v>682113</v>
      </c>
      <c r="O91" t="s">
        <v>139</v>
      </c>
      <c r="P91">
        <v>694100</v>
      </c>
      <c r="Q91">
        <v>1836300</v>
      </c>
      <c r="T91" s="581" t="s">
        <v>114</v>
      </c>
      <c r="U91" s="582"/>
      <c r="V91" s="137">
        <v>25630976</v>
      </c>
      <c r="W91" s="137">
        <v>75014306</v>
      </c>
      <c r="Z91">
        <v>651411105</v>
      </c>
      <c r="AA91" t="s">
        <v>264</v>
      </c>
      <c r="AB91">
        <v>3254500</v>
      </c>
      <c r="AC91">
        <v>10116600</v>
      </c>
      <c r="AF91">
        <v>637111107</v>
      </c>
      <c r="AG91" t="s">
        <v>265</v>
      </c>
      <c r="AH91">
        <v>734000</v>
      </c>
      <c r="AI91">
        <v>19890000</v>
      </c>
      <c r="AL91">
        <v>631111105</v>
      </c>
      <c r="AM91" t="s">
        <v>133</v>
      </c>
      <c r="AN91">
        <v>183800</v>
      </c>
      <c r="AO91">
        <v>1194600</v>
      </c>
    </row>
    <row r="92" spans="2:41" ht="15" thickBot="1">
      <c r="N92">
        <v>645111101</v>
      </c>
      <c r="O92" t="s">
        <v>132</v>
      </c>
      <c r="P92">
        <v>1193300</v>
      </c>
      <c r="Q92">
        <v>2986600</v>
      </c>
      <c r="T92" s="579" t="s">
        <v>115</v>
      </c>
      <c r="U92" s="580"/>
      <c r="V92" s="137">
        <v>1456224</v>
      </c>
      <c r="W92" s="137">
        <v>-261906</v>
      </c>
      <c r="Z92">
        <v>682113</v>
      </c>
      <c r="AA92" t="s">
        <v>139</v>
      </c>
      <c r="AB92">
        <v>994200</v>
      </c>
      <c r="AC92">
        <v>3662400</v>
      </c>
      <c r="AF92" s="568" t="s">
        <v>114</v>
      </c>
      <c r="AG92" s="569"/>
      <c r="AH92" s="22">
        <v>19352972</v>
      </c>
      <c r="AI92" s="22">
        <v>114738054</v>
      </c>
      <c r="AJ92" s="478"/>
      <c r="AL92" s="568" t="s">
        <v>114</v>
      </c>
      <c r="AM92" s="569"/>
      <c r="AN92" s="22">
        <v>19363500</v>
      </c>
      <c r="AO92" s="22">
        <v>134101554</v>
      </c>
    </row>
    <row r="93" spans="2:41" ht="15" thickBot="1">
      <c r="N93">
        <v>631111105</v>
      </c>
      <c r="O93" t="s">
        <v>133</v>
      </c>
      <c r="P93">
        <v>184100</v>
      </c>
      <c r="Q93">
        <v>476800</v>
      </c>
      <c r="Z93">
        <v>645111101</v>
      </c>
      <c r="AA93" t="s">
        <v>132</v>
      </c>
      <c r="AB93">
        <v>1200000</v>
      </c>
      <c r="AC93">
        <v>5386600</v>
      </c>
      <c r="AF93" s="570" t="s">
        <v>115</v>
      </c>
      <c r="AG93" s="571"/>
      <c r="AH93" s="22">
        <v>7667828</v>
      </c>
      <c r="AI93" s="22">
        <v>11443046</v>
      </c>
      <c r="AJ93" s="478"/>
      <c r="AL93" s="570" t="s">
        <v>115</v>
      </c>
      <c r="AM93" s="571"/>
      <c r="AN93" s="22">
        <v>15369800</v>
      </c>
      <c r="AO93" s="22">
        <v>26812846</v>
      </c>
    </row>
    <row r="94" spans="2:41" ht="15" thickBot="1">
      <c r="N94">
        <v>637111107</v>
      </c>
      <c r="O94" t="s">
        <v>265</v>
      </c>
      <c r="P94">
        <v>2370000</v>
      </c>
      <c r="Q94">
        <v>9084000</v>
      </c>
      <c r="Z94">
        <v>631111105</v>
      </c>
      <c r="AA94" t="s">
        <v>133</v>
      </c>
      <c r="AB94">
        <v>188200</v>
      </c>
      <c r="AC94">
        <v>851100</v>
      </c>
    </row>
    <row r="95" spans="2:41" ht="15" thickBot="1">
      <c r="N95" s="568" t="s">
        <v>114</v>
      </c>
      <c r="O95" s="569"/>
      <c r="P95" s="22">
        <v>20088676</v>
      </c>
      <c r="Q95" s="22">
        <v>49383329</v>
      </c>
      <c r="Z95">
        <v>637111107</v>
      </c>
      <c r="AA95" t="s">
        <v>265</v>
      </c>
      <c r="AB95">
        <v>2258000</v>
      </c>
      <c r="AC95">
        <v>19156000</v>
      </c>
    </row>
    <row r="96" spans="2:41" ht="15" thickBot="1">
      <c r="N96" s="570" t="s">
        <v>115</v>
      </c>
      <c r="O96" s="571"/>
      <c r="P96" s="22">
        <v>1585824</v>
      </c>
      <c r="Q96" s="22">
        <v>-1718129</v>
      </c>
      <c r="Z96" s="568" t="s">
        <v>114</v>
      </c>
      <c r="AA96" s="569"/>
      <c r="AB96" s="22">
        <v>20370776</v>
      </c>
      <c r="AC96" s="22">
        <v>95385082</v>
      </c>
      <c r="AD96" s="478"/>
    </row>
    <row r="97" spans="14:30" ht="36.6" thickBot="1">
      <c r="N97" s="133" t="s">
        <v>262</v>
      </c>
      <c r="O97" s="133" t="s">
        <v>51</v>
      </c>
      <c r="P97" s="134" t="s">
        <v>53</v>
      </c>
      <c r="Z97" s="570" t="s">
        <v>115</v>
      </c>
      <c r="AA97" s="571"/>
      <c r="AB97" s="22">
        <v>4037124</v>
      </c>
      <c r="AC97" s="22">
        <v>3775218</v>
      </c>
      <c r="AD97" s="478"/>
    </row>
    <row r="98" spans="14:30">
      <c r="N98" s="8"/>
      <c r="O98" s="8"/>
      <c r="P98" s="133" t="s">
        <v>54</v>
      </c>
    </row>
    <row r="99" spans="14:30">
      <c r="N99" s="35" t="s">
        <v>50</v>
      </c>
      <c r="O99" s="35" t="s">
        <v>52</v>
      </c>
      <c r="P99" s="8"/>
    </row>
    <row r="100" spans="14:30">
      <c r="N100" s="11"/>
      <c r="O100" s="11"/>
      <c r="P100" s="35" t="s">
        <v>55</v>
      </c>
    </row>
  </sheetData>
  <mergeCells count="63">
    <mergeCell ref="AL62:AL65"/>
    <mergeCell ref="AL72:AM72"/>
    <mergeCell ref="AL92:AM92"/>
    <mergeCell ref="AL93:AM93"/>
    <mergeCell ref="AL2:AP2"/>
    <mergeCell ref="AL3:AP3"/>
    <mergeCell ref="AL4:AP7"/>
    <mergeCell ref="AL8:AP8"/>
    <mergeCell ref="AL9:AP9"/>
    <mergeCell ref="AF2:AJ2"/>
    <mergeCell ref="AF3:AJ3"/>
    <mergeCell ref="AF4:AJ7"/>
    <mergeCell ref="AF8:AJ8"/>
    <mergeCell ref="AF9:AJ9"/>
    <mergeCell ref="Z96:AA96"/>
    <mergeCell ref="Z97:AA97"/>
    <mergeCell ref="T2:X2"/>
    <mergeCell ref="T3:X3"/>
    <mergeCell ref="T4:X7"/>
    <mergeCell ref="T8:X8"/>
    <mergeCell ref="T9:X9"/>
    <mergeCell ref="Z2:AD2"/>
    <mergeCell ref="Z3:AD3"/>
    <mergeCell ref="Z4:AD7"/>
    <mergeCell ref="Z8:AD8"/>
    <mergeCell ref="Z9:AD9"/>
    <mergeCell ref="T62:T65"/>
    <mergeCell ref="T74:U74"/>
    <mergeCell ref="B89:C89"/>
    <mergeCell ref="N62:N65"/>
    <mergeCell ref="N74:O74"/>
    <mergeCell ref="H90:I90"/>
    <mergeCell ref="H62:H65"/>
    <mergeCell ref="H73:I73"/>
    <mergeCell ref="H89:I89"/>
    <mergeCell ref="B62:B65"/>
    <mergeCell ref="B73:C73"/>
    <mergeCell ref="B88:C88"/>
    <mergeCell ref="B2:F2"/>
    <mergeCell ref="B3:F3"/>
    <mergeCell ref="B4:F7"/>
    <mergeCell ref="B8:F8"/>
    <mergeCell ref="B9:F9"/>
    <mergeCell ref="N95:O95"/>
    <mergeCell ref="N96:O96"/>
    <mergeCell ref="N2:R2"/>
    <mergeCell ref="N3:R3"/>
    <mergeCell ref="N4:R7"/>
    <mergeCell ref="N8:R8"/>
    <mergeCell ref="N9:R9"/>
    <mergeCell ref="AF92:AG92"/>
    <mergeCell ref="AF93:AG93"/>
    <mergeCell ref="T91:U91"/>
    <mergeCell ref="T92:U92"/>
    <mergeCell ref="Z62:Z65"/>
    <mergeCell ref="Z74:AA74"/>
    <mergeCell ref="AF62:AF65"/>
    <mergeCell ref="AF75:AG75"/>
    <mergeCell ref="H2:L2"/>
    <mergeCell ref="H3:L3"/>
    <mergeCell ref="H4:L7"/>
    <mergeCell ref="H8:L8"/>
    <mergeCell ref="H9:L9"/>
  </mergeCells>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00"/>
  </sheetPr>
  <dimension ref="B2:AV108"/>
  <sheetViews>
    <sheetView topLeftCell="P10" zoomScale="20" zoomScaleNormal="20" workbookViewId="0">
      <selection activeCell="A61" sqref="A61"/>
    </sheetView>
  </sheetViews>
  <sheetFormatPr defaultRowHeight="14.4"/>
  <cols>
    <col min="2" max="2" width="13.44140625" customWidth="1"/>
    <col min="3" max="3" width="61.109375" customWidth="1"/>
    <col min="4" max="4" width="14.109375" customWidth="1"/>
    <col min="5" max="6" width="12.44140625" customWidth="1"/>
    <col min="7" max="7" width="11.5546875" customWidth="1"/>
    <col min="8" max="8" width="12.109375" customWidth="1"/>
    <col min="9" max="9" width="68.109375" customWidth="1"/>
    <col min="13" max="13" width="9.109375" customWidth="1"/>
    <col min="14" max="14" width="10" bestFit="1" customWidth="1"/>
    <col min="15" max="15" width="81.6640625" customWidth="1"/>
    <col min="16" max="16" width="15.88671875" customWidth="1"/>
    <col min="17" max="17" width="13.88671875" customWidth="1"/>
    <col min="20" max="20" width="15.88671875" bestFit="1" customWidth="1"/>
    <col min="21" max="21" width="90.5546875" customWidth="1"/>
    <col min="22" max="22" width="16.5546875" customWidth="1"/>
    <col min="24" max="24" width="13.109375" customWidth="1"/>
    <col min="25" max="25" width="10.109375" customWidth="1"/>
    <col min="26" max="26" width="15.5546875" customWidth="1"/>
    <col min="27" max="27" width="80.5546875" customWidth="1"/>
    <col min="29" max="29" width="11.5546875" customWidth="1"/>
    <col min="31" max="31" width="11.5546875" customWidth="1"/>
    <col min="32" max="32" width="18.88671875" customWidth="1"/>
    <col min="33" max="33" width="82" customWidth="1"/>
    <col min="34" max="34" width="17.6640625" customWidth="1"/>
    <col min="35" max="35" width="18.44140625" customWidth="1"/>
    <col min="36" max="36" width="18.6640625" customWidth="1"/>
    <col min="37" max="37" width="12" customWidth="1"/>
    <col min="38" max="38" width="18.44140625" customWidth="1"/>
    <col min="39" max="39" width="67.6640625" customWidth="1"/>
    <col min="41" max="41" width="15.88671875" bestFit="1" customWidth="1"/>
    <col min="43" max="43" width="12.6640625" customWidth="1"/>
    <col min="44" max="44" width="19.44140625" customWidth="1"/>
    <col min="45" max="45" width="82.6640625" customWidth="1"/>
    <col min="46" max="46" width="22.6640625" customWidth="1"/>
    <col min="47" max="47" width="19.88671875" customWidth="1"/>
    <col min="48" max="48" width="24.88671875" customWidth="1"/>
    <col min="49" max="49" width="13.88671875" customWidth="1"/>
  </cols>
  <sheetData>
    <row r="2" spans="2:48">
      <c r="B2" s="623" t="s">
        <v>0</v>
      </c>
      <c r="C2" s="623"/>
      <c r="D2" s="623"/>
      <c r="E2" s="623"/>
      <c r="F2" s="623"/>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c r="AR2" s="574" t="s">
        <v>0</v>
      </c>
      <c r="AS2" s="574"/>
      <c r="AT2" s="574"/>
      <c r="AU2" s="574"/>
      <c r="AV2" s="574"/>
    </row>
    <row r="3" spans="2:48">
      <c r="B3" s="623" t="s">
        <v>69</v>
      </c>
      <c r="C3" s="623"/>
      <c r="D3" s="623"/>
      <c r="E3" s="623"/>
      <c r="F3" s="623"/>
      <c r="H3" s="575" t="s">
        <v>69</v>
      </c>
      <c r="I3" s="575"/>
      <c r="J3" s="575"/>
      <c r="K3" s="575"/>
      <c r="L3" s="575"/>
      <c r="N3" s="575" t="s">
        <v>69</v>
      </c>
      <c r="O3" s="575"/>
      <c r="P3" s="575"/>
      <c r="Q3" s="575"/>
      <c r="R3" s="575"/>
      <c r="T3" s="575" t="s">
        <v>69</v>
      </c>
      <c r="U3" s="575"/>
      <c r="V3" s="575"/>
      <c r="W3" s="575"/>
      <c r="X3" s="575"/>
      <c r="Z3" s="575" t="s">
        <v>69</v>
      </c>
      <c r="AA3" s="575"/>
      <c r="AB3" s="575"/>
      <c r="AC3" s="575"/>
      <c r="AD3" s="575"/>
      <c r="AF3" s="575" t="s">
        <v>69</v>
      </c>
      <c r="AG3" s="575"/>
      <c r="AH3" s="575"/>
      <c r="AI3" s="575"/>
      <c r="AJ3" s="575"/>
      <c r="AL3" s="575" t="s">
        <v>69</v>
      </c>
      <c r="AM3" s="575"/>
      <c r="AN3" s="575"/>
      <c r="AO3" s="575"/>
      <c r="AP3" s="575"/>
      <c r="AR3" s="575" t="s">
        <v>69</v>
      </c>
      <c r="AS3" s="575"/>
      <c r="AT3" s="575"/>
      <c r="AU3" s="575"/>
      <c r="AV3" s="575"/>
    </row>
    <row r="4" spans="2:48">
      <c r="B4" s="624" t="s">
        <v>2</v>
      </c>
      <c r="C4" s="624"/>
      <c r="D4" s="624"/>
      <c r="E4" s="624"/>
      <c r="F4" s="624"/>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c r="AR4" s="576" t="s">
        <v>2</v>
      </c>
      <c r="AS4" s="576"/>
      <c r="AT4" s="576"/>
      <c r="AU4" s="576"/>
      <c r="AV4" s="576"/>
    </row>
    <row r="5" spans="2:48">
      <c r="B5" s="624"/>
      <c r="C5" s="624"/>
      <c r="D5" s="624"/>
      <c r="E5" s="624"/>
      <c r="F5" s="624"/>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c r="AR5" s="576"/>
      <c r="AS5" s="576"/>
      <c r="AT5" s="576"/>
      <c r="AU5" s="576"/>
      <c r="AV5" s="576"/>
    </row>
    <row r="6" spans="2:48" ht="15" thickBot="1">
      <c r="B6" s="625"/>
      <c r="C6" s="625"/>
      <c r="D6" s="625"/>
      <c r="E6" s="625"/>
      <c r="F6" s="625"/>
      <c r="H6" s="577"/>
      <c r="I6" s="577"/>
      <c r="J6" s="577"/>
      <c r="K6" s="577"/>
      <c r="L6" s="577"/>
      <c r="N6" s="577"/>
      <c r="O6" s="577"/>
      <c r="P6" s="577"/>
      <c r="Q6" s="577"/>
      <c r="R6" s="577"/>
      <c r="T6" s="577"/>
      <c r="U6" s="577"/>
      <c r="V6" s="577"/>
      <c r="W6" s="577"/>
      <c r="X6" s="577"/>
      <c r="Z6" s="577"/>
      <c r="AA6" s="577"/>
      <c r="AB6" s="577"/>
      <c r="AC6" s="577"/>
      <c r="AD6" s="577"/>
      <c r="AF6" s="577"/>
      <c r="AG6" s="577"/>
      <c r="AH6" s="577"/>
      <c r="AI6" s="577"/>
      <c r="AJ6" s="577"/>
      <c r="AL6" s="577"/>
      <c r="AM6" s="577"/>
      <c r="AN6" s="577"/>
      <c r="AO6" s="577"/>
      <c r="AP6" s="577"/>
      <c r="AR6" s="577"/>
      <c r="AS6" s="577"/>
      <c r="AT6" s="577"/>
      <c r="AU6" s="577"/>
      <c r="AV6" s="577"/>
    </row>
    <row r="7" spans="2:48">
      <c r="B7" s="624"/>
      <c r="C7" s="624"/>
      <c r="D7" s="624"/>
      <c r="E7" s="624"/>
      <c r="F7" s="624"/>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c r="AR7" s="576"/>
      <c r="AS7" s="576"/>
      <c r="AT7" s="576"/>
      <c r="AU7" s="576"/>
      <c r="AV7" s="576"/>
    </row>
    <row r="8" spans="2:48">
      <c r="B8" s="624" t="s">
        <v>276</v>
      </c>
      <c r="C8" s="624"/>
      <c r="D8" s="624"/>
      <c r="E8" s="624"/>
      <c r="F8" s="624"/>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c r="AR8" s="576" t="s">
        <v>326</v>
      </c>
      <c r="AS8" s="576"/>
      <c r="AT8" s="576"/>
      <c r="AU8" s="576"/>
      <c r="AV8" s="576"/>
    </row>
    <row r="9" spans="2:48" ht="15" thickBot="1">
      <c r="B9" s="626"/>
      <c r="C9" s="626"/>
      <c r="D9" s="626"/>
      <c r="E9" s="626"/>
      <c r="F9" s="626"/>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c r="AR9" s="578"/>
      <c r="AS9" s="578"/>
      <c r="AT9" s="578"/>
      <c r="AU9" s="578"/>
      <c r="AV9" s="578"/>
    </row>
    <row r="10" spans="2:48"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T10" s="2" t="s">
        <v>96</v>
      </c>
      <c r="U10" s="2" t="s">
        <v>4</v>
      </c>
      <c r="V10" s="2" t="s">
        <v>5</v>
      </c>
      <c r="W10" s="2" t="s">
        <v>6</v>
      </c>
      <c r="X10" s="2" t="s">
        <v>7</v>
      </c>
      <c r="Z10" s="2" t="s">
        <v>96</v>
      </c>
      <c r="AA10" s="2" t="s">
        <v>4</v>
      </c>
      <c r="AB10" s="2" t="s">
        <v>5</v>
      </c>
      <c r="AC10" s="2" t="s">
        <v>6</v>
      </c>
      <c r="AD10" s="2" t="s">
        <v>7</v>
      </c>
      <c r="AF10" s="2" t="s">
        <v>96</v>
      </c>
      <c r="AG10" s="2" t="s">
        <v>4</v>
      </c>
      <c r="AH10" s="2" t="s">
        <v>5</v>
      </c>
      <c r="AI10" s="2" t="s">
        <v>6</v>
      </c>
      <c r="AJ10" s="2" t="s">
        <v>7</v>
      </c>
      <c r="AL10" s="2" t="s">
        <v>96</v>
      </c>
      <c r="AM10" s="2" t="s">
        <v>4</v>
      </c>
      <c r="AN10" s="2" t="s">
        <v>5</v>
      </c>
      <c r="AO10" s="2" t="s">
        <v>6</v>
      </c>
      <c r="AP10" s="2" t="s">
        <v>7</v>
      </c>
      <c r="AR10" s="2" t="s">
        <v>96</v>
      </c>
      <c r="AS10" s="2" t="s">
        <v>4</v>
      </c>
      <c r="AT10" s="2" t="s">
        <v>5</v>
      </c>
      <c r="AU10" s="2" t="s">
        <v>6</v>
      </c>
      <c r="AV10" s="2" t="s">
        <v>7</v>
      </c>
    </row>
    <row r="11" spans="2:48" ht="15" thickBot="1">
      <c r="B11" s="181"/>
      <c r="C11" s="182" t="s">
        <v>8</v>
      </c>
      <c r="D11" s="183"/>
      <c r="E11" s="184"/>
      <c r="F11" s="184"/>
      <c r="H11" s="128"/>
      <c r="I11" s="3" t="s">
        <v>8</v>
      </c>
      <c r="J11" s="4"/>
      <c r="K11" s="5"/>
      <c r="L11" s="5"/>
      <c r="N11" s="128"/>
      <c r="O11" s="3" t="s">
        <v>8</v>
      </c>
      <c r="P11" s="4"/>
      <c r="Q11" s="5"/>
      <c r="R11" s="5"/>
      <c r="T11" s="128"/>
      <c r="U11" s="3" t="s">
        <v>8</v>
      </c>
      <c r="V11" s="4"/>
      <c r="W11" s="5"/>
      <c r="X11" s="5"/>
      <c r="Z11" s="128"/>
      <c r="AA11" s="3" t="s">
        <v>8</v>
      </c>
      <c r="AB11" s="4"/>
      <c r="AC11" s="5"/>
      <c r="AD11" s="5"/>
      <c r="AF11" s="128"/>
      <c r="AG11" s="3" t="s">
        <v>8</v>
      </c>
      <c r="AH11" s="4"/>
      <c r="AI11" s="5"/>
      <c r="AJ11" s="5"/>
      <c r="AL11" s="128"/>
      <c r="AM11" s="3" t="s">
        <v>8</v>
      </c>
      <c r="AN11" s="4"/>
      <c r="AO11" s="5"/>
      <c r="AP11" s="5"/>
      <c r="AR11" s="128"/>
      <c r="AS11" s="3" t="s">
        <v>8</v>
      </c>
      <c r="AT11" s="4"/>
      <c r="AU11" s="5"/>
      <c r="AV11" s="5"/>
    </row>
    <row r="12" spans="2:48" ht="15" thickBot="1">
      <c r="B12" s="181"/>
      <c r="C12" s="182" t="s">
        <v>9</v>
      </c>
      <c r="D12" s="183"/>
      <c r="E12" s="184"/>
      <c r="F12" s="184"/>
      <c r="H12" s="128"/>
      <c r="I12" s="3" t="s">
        <v>9</v>
      </c>
      <c r="J12" s="4"/>
      <c r="K12" s="5"/>
      <c r="L12" s="5"/>
      <c r="N12" s="128"/>
      <c r="O12" s="3" t="s">
        <v>9</v>
      </c>
      <c r="P12" s="4"/>
      <c r="Q12" s="5"/>
      <c r="R12" s="5"/>
      <c r="T12" s="128"/>
      <c r="U12" s="3" t="s">
        <v>9</v>
      </c>
      <c r="V12" s="4"/>
      <c r="W12" s="5"/>
      <c r="X12" s="5"/>
      <c r="Z12" s="128"/>
      <c r="AA12" s="3" t="s">
        <v>9</v>
      </c>
      <c r="AB12" s="4"/>
      <c r="AC12" s="5"/>
      <c r="AD12" s="5"/>
      <c r="AF12" s="128"/>
      <c r="AG12" s="3" t="s">
        <v>9</v>
      </c>
      <c r="AH12" s="4"/>
      <c r="AI12" s="5"/>
      <c r="AJ12" s="5"/>
      <c r="AL12" s="128"/>
      <c r="AM12" s="3" t="s">
        <v>9</v>
      </c>
      <c r="AN12" s="4"/>
      <c r="AO12" s="5"/>
      <c r="AP12" s="5"/>
      <c r="AR12" s="128"/>
      <c r="AS12" s="3" t="s">
        <v>9</v>
      </c>
      <c r="AT12" s="4"/>
      <c r="AU12" s="5"/>
      <c r="AV12" s="5"/>
    </row>
    <row r="13" spans="2:48" ht="15" thickBot="1">
      <c r="B13" s="181"/>
      <c r="C13" s="182" t="s">
        <v>10</v>
      </c>
      <c r="D13" s="183"/>
      <c r="E13" s="184"/>
      <c r="F13" s="184"/>
      <c r="H13" s="128"/>
      <c r="I13" s="3" t="s">
        <v>10</v>
      </c>
      <c r="J13" s="4"/>
      <c r="K13" s="5"/>
      <c r="L13" s="5"/>
      <c r="N13" s="128"/>
      <c r="O13" s="3" t="s">
        <v>10</v>
      </c>
      <c r="P13" s="4"/>
      <c r="Q13" s="5"/>
      <c r="R13" s="5"/>
      <c r="T13" s="128"/>
      <c r="U13" s="3" t="s">
        <v>10</v>
      </c>
      <c r="V13" s="4"/>
      <c r="W13" s="5"/>
      <c r="X13" s="5"/>
      <c r="Z13" s="128"/>
      <c r="AA13" s="3" t="s">
        <v>10</v>
      </c>
      <c r="AB13" s="4"/>
      <c r="AC13" s="5"/>
      <c r="AD13" s="5"/>
      <c r="AF13" s="128"/>
      <c r="AG13" s="3" t="s">
        <v>10</v>
      </c>
      <c r="AH13" s="4"/>
      <c r="AI13" s="5"/>
      <c r="AJ13" s="5"/>
      <c r="AL13" s="128"/>
      <c r="AM13" s="3" t="s">
        <v>10</v>
      </c>
      <c r="AN13" s="4"/>
      <c r="AO13" s="5"/>
      <c r="AP13" s="5"/>
      <c r="AR13" s="128"/>
      <c r="AS13" s="3" t="s">
        <v>10</v>
      </c>
      <c r="AT13" s="4"/>
      <c r="AU13" s="5"/>
      <c r="AV13" s="5"/>
    </row>
    <row r="14" spans="2:48" ht="15" thickBot="1">
      <c r="B14" s="183">
        <v>111111102</v>
      </c>
      <c r="C14" s="183" t="s">
        <v>11</v>
      </c>
      <c r="D14" s="184">
        <v>0</v>
      </c>
      <c r="E14" s="185">
        <v>2505800</v>
      </c>
      <c r="F14" s="184">
        <v>626</v>
      </c>
      <c r="H14" s="4">
        <v>111111102</v>
      </c>
      <c r="I14" s="4" t="s">
        <v>11</v>
      </c>
      <c r="J14" s="5">
        <v>0</v>
      </c>
      <c r="K14" s="6">
        <v>42922300</v>
      </c>
      <c r="L14" s="6">
        <v>10731</v>
      </c>
      <c r="N14" s="4">
        <v>111111102</v>
      </c>
      <c r="O14" s="4" t="s">
        <v>11</v>
      </c>
      <c r="P14" s="5">
        <v>0</v>
      </c>
      <c r="Q14" s="6">
        <v>4791700</v>
      </c>
      <c r="R14" s="6">
        <v>1198</v>
      </c>
      <c r="T14" s="4">
        <v>111111102</v>
      </c>
      <c r="U14" s="4" t="s">
        <v>11</v>
      </c>
      <c r="V14" s="5">
        <v>0</v>
      </c>
      <c r="W14" s="6">
        <v>4472300</v>
      </c>
      <c r="X14" s="6">
        <v>1118</v>
      </c>
      <c r="Z14" s="4">
        <v>111111102</v>
      </c>
      <c r="AA14" s="4" t="s">
        <v>11</v>
      </c>
      <c r="AB14" s="5">
        <v>0</v>
      </c>
      <c r="AC14" s="6">
        <v>2338600</v>
      </c>
      <c r="AD14" s="5">
        <v>585</v>
      </c>
      <c r="AF14" s="4">
        <v>111111102</v>
      </c>
      <c r="AG14" s="4" t="s">
        <v>11</v>
      </c>
      <c r="AH14" s="5">
        <v>0</v>
      </c>
      <c r="AI14" s="6">
        <v>4298800</v>
      </c>
      <c r="AJ14" s="6">
        <v>1075</v>
      </c>
      <c r="AL14" s="4">
        <v>111111102</v>
      </c>
      <c r="AM14" s="4" t="s">
        <v>11</v>
      </c>
      <c r="AN14" s="5">
        <v>0</v>
      </c>
      <c r="AO14" s="6">
        <v>4569300</v>
      </c>
      <c r="AP14" s="6">
        <v>1142</v>
      </c>
      <c r="AR14" s="4">
        <v>111111102</v>
      </c>
      <c r="AS14" s="4" t="s">
        <v>11</v>
      </c>
      <c r="AT14" s="5">
        <v>0</v>
      </c>
      <c r="AU14" s="6">
        <v>4569300</v>
      </c>
      <c r="AV14" s="6">
        <v>1142</v>
      </c>
    </row>
    <row r="15" spans="2:48" ht="15" thickBot="1">
      <c r="B15" s="183">
        <v>113211101</v>
      </c>
      <c r="C15" s="183" t="s">
        <v>13</v>
      </c>
      <c r="D15" s="184">
        <v>0</v>
      </c>
      <c r="E15" s="185">
        <v>875040</v>
      </c>
      <c r="F15" s="184">
        <v>219</v>
      </c>
      <c r="H15" s="4">
        <v>113211101</v>
      </c>
      <c r="I15" s="4" t="s">
        <v>13</v>
      </c>
      <c r="J15" s="5">
        <v>0</v>
      </c>
      <c r="K15" s="6">
        <v>48040</v>
      </c>
      <c r="L15" s="5">
        <v>12</v>
      </c>
      <c r="N15" s="4">
        <v>113211101</v>
      </c>
      <c r="O15" s="4" t="s">
        <v>13</v>
      </c>
      <c r="P15" s="5">
        <v>0</v>
      </c>
      <c r="Q15" s="6">
        <v>4822740</v>
      </c>
      <c r="R15" s="6">
        <v>1206</v>
      </c>
      <c r="T15" s="4">
        <v>113211101</v>
      </c>
      <c r="U15" s="4" t="s">
        <v>13</v>
      </c>
      <c r="V15" s="5">
        <v>0</v>
      </c>
      <c r="W15" s="6">
        <v>4644840</v>
      </c>
      <c r="X15" s="6">
        <v>1161</v>
      </c>
      <c r="Z15" s="4">
        <v>113211101</v>
      </c>
      <c r="AA15" s="4" t="s">
        <v>13</v>
      </c>
      <c r="AB15" s="5">
        <v>0</v>
      </c>
      <c r="AC15" s="6">
        <v>2504740</v>
      </c>
      <c r="AD15" s="5">
        <v>626</v>
      </c>
      <c r="AF15" s="4">
        <v>113211101</v>
      </c>
      <c r="AG15" s="4" t="s">
        <v>13</v>
      </c>
      <c r="AH15" s="5">
        <v>0</v>
      </c>
      <c r="AI15" s="6">
        <v>505640</v>
      </c>
      <c r="AJ15" s="5">
        <v>126</v>
      </c>
      <c r="AL15" s="4">
        <v>113211101</v>
      </c>
      <c r="AM15" s="4" t="s">
        <v>13</v>
      </c>
      <c r="AN15" s="5">
        <v>0</v>
      </c>
      <c r="AO15" s="6">
        <v>9294440</v>
      </c>
      <c r="AP15" s="6">
        <v>2324</v>
      </c>
      <c r="AR15" s="4">
        <v>113211101</v>
      </c>
      <c r="AS15" s="4" t="s">
        <v>13</v>
      </c>
      <c r="AT15" s="5">
        <v>0</v>
      </c>
      <c r="AU15" s="6">
        <v>9294440</v>
      </c>
      <c r="AV15" s="6">
        <v>2324</v>
      </c>
    </row>
    <row r="16" spans="2:48" ht="15" thickBot="1">
      <c r="B16" s="181"/>
      <c r="C16" s="182" t="s">
        <v>14</v>
      </c>
      <c r="D16" s="183"/>
      <c r="E16" s="186">
        <v>3380840</v>
      </c>
      <c r="F16" s="184">
        <v>845.21</v>
      </c>
      <c r="H16" s="128"/>
      <c r="I16" s="3" t="s">
        <v>14</v>
      </c>
      <c r="J16" s="4"/>
      <c r="K16" s="7">
        <v>42970340</v>
      </c>
      <c r="L16" s="7">
        <v>10742.59</v>
      </c>
      <c r="N16" s="128"/>
      <c r="O16" s="3" t="s">
        <v>14</v>
      </c>
      <c r="P16" s="4"/>
      <c r="Q16" s="7">
        <v>9614440</v>
      </c>
      <c r="R16" s="7">
        <v>2403.61</v>
      </c>
      <c r="T16" s="128"/>
      <c r="U16" s="3" t="s">
        <v>14</v>
      </c>
      <c r="V16" s="4"/>
      <c r="W16" s="7">
        <v>9117140</v>
      </c>
      <c r="X16" s="7">
        <v>2279.29</v>
      </c>
      <c r="Z16" s="128"/>
      <c r="AA16" s="3" t="s">
        <v>14</v>
      </c>
      <c r="AB16" s="4"/>
      <c r="AC16" s="7">
        <v>4843340</v>
      </c>
      <c r="AD16" s="7">
        <v>1210.8399999999999</v>
      </c>
      <c r="AF16" s="128"/>
      <c r="AG16" s="3" t="s">
        <v>14</v>
      </c>
      <c r="AH16" s="4"/>
      <c r="AI16" s="7">
        <v>4804440</v>
      </c>
      <c r="AJ16" s="7">
        <v>1201.1099999999999</v>
      </c>
      <c r="AL16" s="128"/>
      <c r="AM16" s="3" t="s">
        <v>14</v>
      </c>
      <c r="AN16" s="4"/>
      <c r="AO16" s="7">
        <v>13863740</v>
      </c>
      <c r="AP16" s="7">
        <v>3465.94</v>
      </c>
      <c r="AR16" s="128"/>
      <c r="AS16" s="3" t="s">
        <v>14</v>
      </c>
      <c r="AT16" s="4"/>
      <c r="AU16" s="7">
        <v>13863740</v>
      </c>
      <c r="AV16" s="7">
        <v>3465.94</v>
      </c>
    </row>
    <row r="17" spans="2:48" ht="15" thickBot="1">
      <c r="B17" s="181"/>
      <c r="C17" s="182" t="s">
        <v>15</v>
      </c>
      <c r="D17" s="183"/>
      <c r="E17" s="184"/>
      <c r="F17" s="184"/>
      <c r="H17" s="128"/>
      <c r="I17" s="3" t="s">
        <v>15</v>
      </c>
      <c r="J17" s="4"/>
      <c r="K17" s="5"/>
      <c r="L17" s="5"/>
      <c r="N17" s="128"/>
      <c r="O17" s="3" t="s">
        <v>15</v>
      </c>
      <c r="P17" s="4"/>
      <c r="Q17" s="5"/>
      <c r="R17" s="5"/>
      <c r="T17" s="128"/>
      <c r="U17" s="3" t="s">
        <v>15</v>
      </c>
      <c r="V17" s="4"/>
      <c r="W17" s="5"/>
      <c r="X17" s="5"/>
      <c r="Z17" s="128"/>
      <c r="AA17" s="3" t="s">
        <v>15</v>
      </c>
      <c r="AB17" s="4"/>
      <c r="AC17" s="5"/>
      <c r="AD17" s="5"/>
      <c r="AF17" s="128"/>
      <c r="AG17" s="3" t="s">
        <v>15</v>
      </c>
      <c r="AH17" s="4"/>
      <c r="AI17" s="5"/>
      <c r="AJ17" s="5"/>
      <c r="AL17" s="128"/>
      <c r="AM17" s="3" t="s">
        <v>15</v>
      </c>
      <c r="AN17" s="4"/>
      <c r="AO17" s="5"/>
      <c r="AP17" s="5"/>
      <c r="AR17" s="128"/>
      <c r="AS17" s="3" t="s">
        <v>15</v>
      </c>
      <c r="AT17" s="4"/>
      <c r="AU17" s="5"/>
      <c r="AV17" s="5"/>
    </row>
    <row r="18" spans="2:48" ht="24.6" thickBot="1">
      <c r="B18" s="183">
        <v>133111105</v>
      </c>
      <c r="C18" s="183" t="s">
        <v>56</v>
      </c>
      <c r="D18" s="184">
        <v>0</v>
      </c>
      <c r="E18" s="185">
        <v>-53786600</v>
      </c>
      <c r="F18" s="185">
        <v>-13447</v>
      </c>
      <c r="H18" s="4">
        <v>133111105</v>
      </c>
      <c r="I18" s="4" t="s">
        <v>56</v>
      </c>
      <c r="J18" s="5">
        <v>0</v>
      </c>
      <c r="K18" s="6">
        <v>-53786600</v>
      </c>
      <c r="L18" s="6">
        <v>-13447</v>
      </c>
      <c r="N18" s="4">
        <v>133111105</v>
      </c>
      <c r="O18" s="4" t="s">
        <v>56</v>
      </c>
      <c r="P18" s="5">
        <v>0</v>
      </c>
      <c r="Q18" s="6">
        <v>-57808500</v>
      </c>
      <c r="R18" s="6">
        <v>-14452</v>
      </c>
      <c r="T18" s="4">
        <v>133111105</v>
      </c>
      <c r="U18" s="4" t="s">
        <v>56</v>
      </c>
      <c r="V18" s="5">
        <v>0</v>
      </c>
      <c r="W18" s="6">
        <v>-61913600</v>
      </c>
      <c r="X18" s="6">
        <v>-15478</v>
      </c>
      <c r="Z18" s="4">
        <v>133111105</v>
      </c>
      <c r="AA18" s="4" t="s">
        <v>56</v>
      </c>
      <c r="AB18" s="5">
        <v>0</v>
      </c>
      <c r="AC18" s="6">
        <v>-66134000</v>
      </c>
      <c r="AD18" s="6">
        <v>-16534</v>
      </c>
      <c r="AF18" s="4">
        <v>133111105</v>
      </c>
      <c r="AG18" s="4" t="s">
        <v>56</v>
      </c>
      <c r="AH18" s="5">
        <v>0</v>
      </c>
      <c r="AI18" s="6">
        <v>-70602000</v>
      </c>
      <c r="AJ18" s="6">
        <v>-17651</v>
      </c>
      <c r="AL18" s="4">
        <v>133111105</v>
      </c>
      <c r="AM18" s="4" t="s">
        <v>56</v>
      </c>
      <c r="AN18" s="5">
        <v>0</v>
      </c>
      <c r="AO18" s="6">
        <v>-75481900</v>
      </c>
      <c r="AP18" s="6">
        <v>-18870</v>
      </c>
      <c r="AR18" s="4">
        <v>133111105</v>
      </c>
      <c r="AS18" s="4" t="s">
        <v>56</v>
      </c>
      <c r="AT18" s="5">
        <v>0</v>
      </c>
      <c r="AU18" s="6">
        <v>-75481900</v>
      </c>
      <c r="AV18" s="6">
        <v>-18870</v>
      </c>
    </row>
    <row r="19" spans="2:48" ht="15" thickBot="1">
      <c r="B19" s="181"/>
      <c r="C19" s="182" t="s">
        <v>16</v>
      </c>
      <c r="D19" s="183"/>
      <c r="E19" s="186">
        <v>-53786600</v>
      </c>
      <c r="F19" s="186">
        <v>-13446.65</v>
      </c>
      <c r="H19" s="128"/>
      <c r="I19" s="3" t="s">
        <v>16</v>
      </c>
      <c r="J19" s="4"/>
      <c r="K19" s="7">
        <v>-53786600</v>
      </c>
      <c r="L19" s="7">
        <v>-13446.65</v>
      </c>
      <c r="N19" s="128"/>
      <c r="O19" s="3" t="s">
        <v>16</v>
      </c>
      <c r="P19" s="4"/>
      <c r="Q19" s="7">
        <v>-57808500</v>
      </c>
      <c r="R19" s="7">
        <v>-14452.13</v>
      </c>
      <c r="T19" s="128"/>
      <c r="U19" s="3" t="s">
        <v>16</v>
      </c>
      <c r="V19" s="4"/>
      <c r="W19" s="7">
        <v>-61913600</v>
      </c>
      <c r="X19" s="7">
        <v>-15478.4</v>
      </c>
      <c r="Z19" s="128"/>
      <c r="AA19" s="3" t="s">
        <v>16</v>
      </c>
      <c r="AB19" s="4"/>
      <c r="AC19" s="7">
        <v>-66134000</v>
      </c>
      <c r="AD19" s="7">
        <v>-16533.5</v>
      </c>
      <c r="AF19" s="128"/>
      <c r="AG19" s="3" t="s">
        <v>16</v>
      </c>
      <c r="AH19" s="4"/>
      <c r="AI19" s="7">
        <v>-70602000</v>
      </c>
      <c r="AJ19" s="7">
        <v>-17650.5</v>
      </c>
      <c r="AL19" s="128"/>
      <c r="AM19" s="3" t="s">
        <v>16</v>
      </c>
      <c r="AN19" s="4"/>
      <c r="AO19" s="7">
        <v>-75481900</v>
      </c>
      <c r="AP19" s="7">
        <v>-18870.48</v>
      </c>
      <c r="AR19" s="128"/>
      <c r="AS19" s="3" t="s">
        <v>16</v>
      </c>
      <c r="AT19" s="4"/>
      <c r="AU19" s="7">
        <v>-75481900</v>
      </c>
      <c r="AV19" s="7">
        <v>-18870.48</v>
      </c>
    </row>
    <row r="20" spans="2:48" ht="15" thickBot="1">
      <c r="B20" s="181"/>
      <c r="C20" s="182" t="s">
        <v>17</v>
      </c>
      <c r="D20" s="183"/>
      <c r="E20" s="184"/>
      <c r="F20" s="184"/>
      <c r="H20" s="128"/>
      <c r="I20" s="3" t="s">
        <v>17</v>
      </c>
      <c r="J20" s="4"/>
      <c r="K20" s="5"/>
      <c r="L20" s="5"/>
      <c r="N20" s="128"/>
      <c r="O20" s="3" t="s">
        <v>17</v>
      </c>
      <c r="P20" s="4"/>
      <c r="Q20" s="5"/>
      <c r="R20" s="5"/>
      <c r="T20" s="128"/>
      <c r="U20" s="3" t="s">
        <v>17</v>
      </c>
      <c r="V20" s="4"/>
      <c r="W20" s="5"/>
      <c r="X20" s="5"/>
      <c r="Z20" s="128"/>
      <c r="AA20" s="3" t="s">
        <v>17</v>
      </c>
      <c r="AB20" s="4"/>
      <c r="AC20" s="5"/>
      <c r="AD20" s="5"/>
      <c r="AF20" s="128"/>
      <c r="AG20" s="3" t="s">
        <v>17</v>
      </c>
      <c r="AH20" s="4"/>
      <c r="AI20" s="5"/>
      <c r="AJ20" s="5"/>
      <c r="AL20" s="128"/>
      <c r="AM20" s="3" t="s">
        <v>17</v>
      </c>
      <c r="AN20" s="4"/>
      <c r="AO20" s="5"/>
      <c r="AP20" s="5"/>
      <c r="AR20" s="128"/>
      <c r="AS20" s="3" t="s">
        <v>17</v>
      </c>
      <c r="AT20" s="4"/>
      <c r="AU20" s="5"/>
      <c r="AV20" s="5"/>
    </row>
    <row r="21" spans="2:48" ht="15" thickBot="1">
      <c r="B21" s="183">
        <v>123511101</v>
      </c>
      <c r="C21" s="183" t="s">
        <v>19</v>
      </c>
      <c r="D21" s="184">
        <v>0</v>
      </c>
      <c r="E21" s="185">
        <v>154432300</v>
      </c>
      <c r="F21" s="185">
        <v>38608</v>
      </c>
      <c r="H21" s="4">
        <v>122711101</v>
      </c>
      <c r="I21" s="4" t="s">
        <v>63</v>
      </c>
      <c r="J21" s="5">
        <v>0</v>
      </c>
      <c r="K21" s="6">
        <v>600000</v>
      </c>
      <c r="L21" s="5">
        <v>150</v>
      </c>
      <c r="N21" s="4">
        <v>122711101</v>
      </c>
      <c r="O21" s="4" t="s">
        <v>63</v>
      </c>
      <c r="P21" s="5">
        <v>0</v>
      </c>
      <c r="Q21" s="6">
        <v>900000</v>
      </c>
      <c r="R21" s="5">
        <v>225</v>
      </c>
      <c r="T21" s="4">
        <v>122711101</v>
      </c>
      <c r="U21" s="4" t="s">
        <v>63</v>
      </c>
      <c r="V21" s="5">
        <v>0</v>
      </c>
      <c r="W21" s="6">
        <v>328000</v>
      </c>
      <c r="X21" s="5">
        <v>82</v>
      </c>
      <c r="Z21" s="4">
        <v>122711101</v>
      </c>
      <c r="AA21" s="4" t="s">
        <v>63</v>
      </c>
      <c r="AB21" s="5">
        <v>0</v>
      </c>
      <c r="AC21" s="6">
        <v>1100000</v>
      </c>
      <c r="AD21" s="5">
        <v>275</v>
      </c>
      <c r="AF21" s="4">
        <v>122711101</v>
      </c>
      <c r="AG21" s="4" t="s">
        <v>63</v>
      </c>
      <c r="AH21" s="5">
        <v>0</v>
      </c>
      <c r="AI21" s="6">
        <v>895600</v>
      </c>
      <c r="AJ21" s="5">
        <v>224</v>
      </c>
      <c r="AL21" s="4">
        <v>122711101</v>
      </c>
      <c r="AM21" s="4" t="s">
        <v>63</v>
      </c>
      <c r="AN21" s="5">
        <v>0</v>
      </c>
      <c r="AO21" s="6">
        <v>1184900</v>
      </c>
      <c r="AP21" s="5">
        <v>296</v>
      </c>
      <c r="AR21" s="4">
        <v>122711101</v>
      </c>
      <c r="AS21" s="4" t="s">
        <v>63</v>
      </c>
      <c r="AT21" s="5">
        <v>0</v>
      </c>
      <c r="AU21" s="6">
        <v>1184900</v>
      </c>
      <c r="AV21" s="5">
        <v>296</v>
      </c>
    </row>
    <row r="22" spans="2:48" ht="15" thickBot="1">
      <c r="B22" s="183">
        <v>221511101</v>
      </c>
      <c r="C22" s="183" t="s">
        <v>64</v>
      </c>
      <c r="D22" s="184">
        <v>0</v>
      </c>
      <c r="E22" s="185">
        <v>1543000</v>
      </c>
      <c r="F22" s="184">
        <v>386</v>
      </c>
      <c r="H22" s="4">
        <v>123511101</v>
      </c>
      <c r="I22" s="4" t="s">
        <v>19</v>
      </c>
      <c r="J22" s="5">
        <v>0</v>
      </c>
      <c r="K22" s="6">
        <v>170815600</v>
      </c>
      <c r="L22" s="6">
        <v>42704</v>
      </c>
      <c r="N22" s="4">
        <v>123511101</v>
      </c>
      <c r="O22" s="4" t="s">
        <v>19</v>
      </c>
      <c r="P22" s="5">
        <v>0</v>
      </c>
      <c r="Q22" s="6">
        <v>183961700</v>
      </c>
      <c r="R22" s="6">
        <v>45990</v>
      </c>
      <c r="T22" s="4">
        <v>123511101</v>
      </c>
      <c r="U22" s="4" t="s">
        <v>19</v>
      </c>
      <c r="V22" s="5">
        <v>0</v>
      </c>
      <c r="W22" s="6">
        <v>190897500</v>
      </c>
      <c r="X22" s="6">
        <v>47724</v>
      </c>
      <c r="Z22" s="4">
        <v>123511101</v>
      </c>
      <c r="AA22" s="4" t="s">
        <v>19</v>
      </c>
      <c r="AB22" s="5">
        <v>0</v>
      </c>
      <c r="AC22" s="6">
        <v>208956400</v>
      </c>
      <c r="AD22" s="6">
        <v>52239</v>
      </c>
      <c r="AF22" s="4">
        <v>123511101</v>
      </c>
      <c r="AG22" s="4" t="s">
        <v>19</v>
      </c>
      <c r="AH22" s="5">
        <v>0</v>
      </c>
      <c r="AI22" s="6">
        <v>219032600</v>
      </c>
      <c r="AJ22" s="6">
        <v>54758</v>
      </c>
      <c r="AL22" s="4">
        <v>123511101</v>
      </c>
      <c r="AM22" s="4" t="s">
        <v>19</v>
      </c>
      <c r="AN22" s="5">
        <v>0</v>
      </c>
      <c r="AO22" s="6">
        <v>234011900</v>
      </c>
      <c r="AP22" s="6">
        <v>58503</v>
      </c>
      <c r="AR22" s="4">
        <v>123511101</v>
      </c>
      <c r="AS22" s="4" t="s">
        <v>19</v>
      </c>
      <c r="AT22" s="5">
        <v>0</v>
      </c>
      <c r="AU22" s="6">
        <v>234011900</v>
      </c>
      <c r="AV22" s="6">
        <v>58503</v>
      </c>
    </row>
    <row r="23" spans="2:48" ht="15" thickBot="1">
      <c r="B23" s="181"/>
      <c r="C23" s="182" t="s">
        <v>20</v>
      </c>
      <c r="D23" s="183"/>
      <c r="E23" s="186">
        <v>155975300</v>
      </c>
      <c r="F23" s="186">
        <v>38993.83</v>
      </c>
      <c r="H23" s="4">
        <v>221511101</v>
      </c>
      <c r="I23" s="4" t="s">
        <v>64</v>
      </c>
      <c r="J23" s="5">
        <v>0</v>
      </c>
      <c r="K23" s="6">
        <v>1543000</v>
      </c>
      <c r="L23" s="5">
        <v>386</v>
      </c>
      <c r="N23" s="4">
        <v>221511101</v>
      </c>
      <c r="O23" s="4" t="s">
        <v>64</v>
      </c>
      <c r="P23" s="5">
        <v>0</v>
      </c>
      <c r="Q23" s="6">
        <v>1543000</v>
      </c>
      <c r="R23" s="5">
        <v>386</v>
      </c>
      <c r="T23" s="4">
        <v>221511101</v>
      </c>
      <c r="U23" s="4" t="s">
        <v>64</v>
      </c>
      <c r="V23" s="5">
        <v>0</v>
      </c>
      <c r="W23" s="6">
        <v>1543000</v>
      </c>
      <c r="X23" s="5">
        <v>386</v>
      </c>
      <c r="Z23" s="4">
        <v>221511101</v>
      </c>
      <c r="AA23" s="4" t="s">
        <v>64</v>
      </c>
      <c r="AB23" s="5">
        <v>0</v>
      </c>
      <c r="AC23" s="6">
        <v>943000</v>
      </c>
      <c r="AD23" s="5">
        <v>236</v>
      </c>
      <c r="AF23" s="4">
        <v>221511101</v>
      </c>
      <c r="AG23" s="4" t="s">
        <v>64</v>
      </c>
      <c r="AH23" s="5">
        <v>0</v>
      </c>
      <c r="AI23" s="6">
        <v>943000</v>
      </c>
      <c r="AJ23" s="5">
        <v>236</v>
      </c>
      <c r="AL23" s="4">
        <v>221511101</v>
      </c>
      <c r="AM23" s="4" t="s">
        <v>64</v>
      </c>
      <c r="AN23" s="5">
        <v>0</v>
      </c>
      <c r="AO23" s="6">
        <v>943000</v>
      </c>
      <c r="AP23" s="5">
        <v>236</v>
      </c>
      <c r="AR23" s="4">
        <v>221511101</v>
      </c>
      <c r="AS23" s="4" t="s">
        <v>64</v>
      </c>
      <c r="AT23" s="5">
        <v>0</v>
      </c>
      <c r="AU23" s="6">
        <v>943000</v>
      </c>
      <c r="AV23" s="5">
        <v>236</v>
      </c>
    </row>
    <row r="24" spans="2:48" ht="15" thickBot="1">
      <c r="B24" s="181"/>
      <c r="C24" s="182" t="s">
        <v>21</v>
      </c>
      <c r="D24" s="183"/>
      <c r="E24" s="184">
        <v>0</v>
      </c>
      <c r="F24" s="184">
        <v>0</v>
      </c>
      <c r="H24" s="4">
        <v>222811104</v>
      </c>
      <c r="I24" s="4" t="s">
        <v>258</v>
      </c>
      <c r="J24" s="5">
        <v>0</v>
      </c>
      <c r="K24" s="6">
        <v>6399000</v>
      </c>
      <c r="L24" s="6">
        <v>1600</v>
      </c>
      <c r="N24" s="4">
        <v>222811104</v>
      </c>
      <c r="O24" s="4" t="s">
        <v>258</v>
      </c>
      <c r="P24" s="5">
        <v>0</v>
      </c>
      <c r="Q24" s="6">
        <v>869000</v>
      </c>
      <c r="R24" s="5">
        <v>217</v>
      </c>
      <c r="T24" s="4">
        <v>222811104</v>
      </c>
      <c r="U24" s="4" t="s">
        <v>258</v>
      </c>
      <c r="V24" s="5">
        <v>0</v>
      </c>
      <c r="W24" s="6">
        <v>1106000</v>
      </c>
      <c r="X24" s="5">
        <v>277</v>
      </c>
      <c r="Z24" s="128"/>
      <c r="AA24" s="3" t="s">
        <v>20</v>
      </c>
      <c r="AB24" s="4"/>
      <c r="AC24" s="7">
        <v>210999400</v>
      </c>
      <c r="AD24" s="7">
        <v>52749.85</v>
      </c>
      <c r="AF24" s="128"/>
      <c r="AG24" s="3" t="s">
        <v>20</v>
      </c>
      <c r="AH24" s="4"/>
      <c r="AI24" s="7">
        <v>220871200</v>
      </c>
      <c r="AJ24" s="7">
        <v>55217.8</v>
      </c>
      <c r="AL24" s="128"/>
      <c r="AM24" s="3" t="s">
        <v>20</v>
      </c>
      <c r="AN24" s="4"/>
      <c r="AO24" s="7">
        <v>236139800</v>
      </c>
      <c r="AP24" s="7">
        <v>59034.95</v>
      </c>
      <c r="AR24" s="128"/>
      <c r="AS24" s="3" t="s">
        <v>20</v>
      </c>
      <c r="AT24" s="4"/>
      <c r="AU24" s="7">
        <v>236139800</v>
      </c>
      <c r="AV24" s="7">
        <v>59034.95</v>
      </c>
    </row>
    <row r="25" spans="2:48" ht="15" thickBot="1">
      <c r="B25" s="181"/>
      <c r="C25" s="182" t="s">
        <v>22</v>
      </c>
      <c r="D25" s="183"/>
      <c r="E25" s="184"/>
      <c r="F25" s="184"/>
      <c r="H25" s="128"/>
      <c r="I25" s="3" t="s">
        <v>20</v>
      </c>
      <c r="J25" s="4"/>
      <c r="K25" s="7">
        <v>179357600</v>
      </c>
      <c r="L25" s="7">
        <v>44839.4</v>
      </c>
      <c r="N25" s="128"/>
      <c r="O25" s="3" t="s">
        <v>20</v>
      </c>
      <c r="P25" s="4"/>
      <c r="Q25" s="7">
        <v>187273700</v>
      </c>
      <c r="R25" s="7">
        <v>46818.43</v>
      </c>
      <c r="T25" s="128"/>
      <c r="U25" s="3" t="s">
        <v>20</v>
      </c>
      <c r="V25" s="4"/>
      <c r="W25" s="7">
        <v>193874500</v>
      </c>
      <c r="X25" s="7">
        <v>48468.63</v>
      </c>
      <c r="Z25" s="128"/>
      <c r="AA25" s="3" t="s">
        <v>21</v>
      </c>
      <c r="AB25" s="4"/>
      <c r="AC25" s="5">
        <v>0</v>
      </c>
      <c r="AD25" s="5">
        <v>0</v>
      </c>
      <c r="AF25" s="128"/>
      <c r="AG25" s="3" t="s">
        <v>21</v>
      </c>
      <c r="AH25" s="4"/>
      <c r="AI25" s="5">
        <v>0</v>
      </c>
      <c r="AJ25" s="5">
        <v>0</v>
      </c>
      <c r="AL25" s="128"/>
      <c r="AM25" s="3" t="s">
        <v>21</v>
      </c>
      <c r="AN25" s="4"/>
      <c r="AO25" s="5">
        <v>0</v>
      </c>
      <c r="AP25" s="5">
        <v>0</v>
      </c>
      <c r="AR25" s="128"/>
      <c r="AS25" s="3" t="s">
        <v>21</v>
      </c>
      <c r="AT25" s="4"/>
      <c r="AU25" s="5">
        <v>0</v>
      </c>
      <c r="AV25" s="5">
        <v>0</v>
      </c>
    </row>
    <row r="26" spans="2:48" ht="15" thickBot="1">
      <c r="B26" s="183">
        <v>273111</v>
      </c>
      <c r="C26" s="183" t="s">
        <v>57</v>
      </c>
      <c r="D26" s="184">
        <v>0</v>
      </c>
      <c r="E26" s="185">
        <v>560000</v>
      </c>
      <c r="F26" s="184">
        <v>140</v>
      </c>
      <c r="H26" s="128"/>
      <c r="I26" s="3" t="s">
        <v>21</v>
      </c>
      <c r="J26" s="4"/>
      <c r="K26" s="5">
        <v>0</v>
      </c>
      <c r="L26" s="5">
        <v>0</v>
      </c>
      <c r="N26" s="128"/>
      <c r="O26" s="3" t="s">
        <v>21</v>
      </c>
      <c r="P26" s="4"/>
      <c r="Q26" s="5">
        <v>0</v>
      </c>
      <c r="R26" s="5">
        <v>0</v>
      </c>
      <c r="T26" s="128"/>
      <c r="U26" s="3" t="s">
        <v>21</v>
      </c>
      <c r="V26" s="4"/>
      <c r="W26" s="5">
        <v>0</v>
      </c>
      <c r="X26" s="5">
        <v>0</v>
      </c>
      <c r="Z26" s="128"/>
      <c r="AA26" s="3" t="s">
        <v>22</v>
      </c>
      <c r="AB26" s="4"/>
      <c r="AC26" s="5"/>
      <c r="AD26" s="5"/>
      <c r="AF26" s="128"/>
      <c r="AG26" s="3" t="s">
        <v>22</v>
      </c>
      <c r="AH26" s="4"/>
      <c r="AI26" s="5"/>
      <c r="AJ26" s="5"/>
      <c r="AL26" s="128"/>
      <c r="AM26" s="3" t="s">
        <v>22</v>
      </c>
      <c r="AN26" s="4"/>
      <c r="AO26" s="5"/>
      <c r="AP26" s="5"/>
      <c r="AR26" s="128"/>
      <c r="AS26" s="3" t="s">
        <v>22</v>
      </c>
      <c r="AT26" s="4"/>
      <c r="AU26" s="5"/>
      <c r="AV26" s="5"/>
    </row>
    <row r="27" spans="2:48" ht="15" thickBot="1">
      <c r="B27" s="183">
        <v>273211</v>
      </c>
      <c r="C27" s="183" t="s">
        <v>23</v>
      </c>
      <c r="D27" s="184">
        <v>0</v>
      </c>
      <c r="E27" s="185">
        <v>1823700</v>
      </c>
      <c r="F27" s="184">
        <v>456</v>
      </c>
      <c r="H27" s="128"/>
      <c r="I27" s="3" t="s">
        <v>22</v>
      </c>
      <c r="J27" s="4"/>
      <c r="K27" s="5"/>
      <c r="L27" s="5"/>
      <c r="N27" s="128"/>
      <c r="O27" s="3" t="s">
        <v>22</v>
      </c>
      <c r="P27" s="4"/>
      <c r="Q27" s="5"/>
      <c r="R27" s="5"/>
      <c r="T27" s="128"/>
      <c r="U27" s="3" t="s">
        <v>22</v>
      </c>
      <c r="V27" s="4"/>
      <c r="W27" s="5"/>
      <c r="X27" s="5"/>
      <c r="Z27" s="4">
        <v>273111</v>
      </c>
      <c r="AA27" s="4" t="s">
        <v>57</v>
      </c>
      <c r="AB27" s="5">
        <v>0</v>
      </c>
      <c r="AC27" s="6">
        <v>560000</v>
      </c>
      <c r="AD27" s="5">
        <v>140</v>
      </c>
      <c r="AF27" s="4">
        <v>273111</v>
      </c>
      <c r="AG27" s="4" t="s">
        <v>57</v>
      </c>
      <c r="AH27" s="5">
        <v>0</v>
      </c>
      <c r="AI27" s="6">
        <v>560000</v>
      </c>
      <c r="AJ27" s="5">
        <v>140</v>
      </c>
      <c r="AL27" s="4">
        <v>273111</v>
      </c>
      <c r="AM27" s="4" t="s">
        <v>57</v>
      </c>
      <c r="AN27" s="5">
        <v>0</v>
      </c>
      <c r="AO27" s="6">
        <v>560000</v>
      </c>
      <c r="AP27" s="5">
        <v>140</v>
      </c>
      <c r="AR27" s="4">
        <v>273111</v>
      </c>
      <c r="AS27" s="4" t="s">
        <v>57</v>
      </c>
      <c r="AT27" s="5">
        <v>0</v>
      </c>
      <c r="AU27" s="381">
        <v>560000</v>
      </c>
      <c r="AV27" s="5">
        <v>140</v>
      </c>
    </row>
    <row r="28" spans="2:48" ht="15" thickBot="1">
      <c r="B28" s="183">
        <v>273311</v>
      </c>
      <c r="C28" s="183" t="s">
        <v>24</v>
      </c>
      <c r="D28" s="184">
        <v>0</v>
      </c>
      <c r="E28" s="185">
        <v>1577600</v>
      </c>
      <c r="F28" s="184">
        <v>394</v>
      </c>
      <c r="H28" s="4">
        <v>273111</v>
      </c>
      <c r="I28" s="4" t="s">
        <v>57</v>
      </c>
      <c r="J28" s="5">
        <v>0</v>
      </c>
      <c r="K28" s="6">
        <v>560000</v>
      </c>
      <c r="L28" s="5">
        <v>140</v>
      </c>
      <c r="N28" s="4">
        <v>273111</v>
      </c>
      <c r="O28" s="4" t="s">
        <v>57</v>
      </c>
      <c r="P28" s="5">
        <v>0</v>
      </c>
      <c r="Q28" s="6">
        <v>560000</v>
      </c>
      <c r="R28" s="5">
        <v>140</v>
      </c>
      <c r="T28" s="4">
        <v>273111</v>
      </c>
      <c r="U28" s="4" t="s">
        <v>57</v>
      </c>
      <c r="V28" s="5">
        <v>0</v>
      </c>
      <c r="W28" s="6">
        <v>560000</v>
      </c>
      <c r="X28" s="5">
        <v>140</v>
      </c>
      <c r="Z28" s="4">
        <v>273211</v>
      </c>
      <c r="AA28" s="4" t="s">
        <v>23</v>
      </c>
      <c r="AB28" s="5">
        <v>0</v>
      </c>
      <c r="AC28" s="6">
        <v>1823700</v>
      </c>
      <c r="AD28" s="5">
        <v>456</v>
      </c>
      <c r="AF28" s="4">
        <v>273211</v>
      </c>
      <c r="AG28" s="4" t="s">
        <v>23</v>
      </c>
      <c r="AH28" s="5">
        <v>0</v>
      </c>
      <c r="AI28" s="6">
        <v>1823700</v>
      </c>
      <c r="AJ28" s="5">
        <v>456</v>
      </c>
      <c r="AL28" s="4">
        <v>273211</v>
      </c>
      <c r="AM28" s="4" t="s">
        <v>23</v>
      </c>
      <c r="AN28" s="5">
        <v>0</v>
      </c>
      <c r="AO28" s="6">
        <v>1823700</v>
      </c>
      <c r="AP28" s="5">
        <v>456</v>
      </c>
      <c r="AR28" s="4">
        <v>273211</v>
      </c>
      <c r="AS28" s="4" t="s">
        <v>23</v>
      </c>
      <c r="AT28" s="5">
        <v>0</v>
      </c>
      <c r="AU28" s="381">
        <v>1823700</v>
      </c>
      <c r="AV28" s="5">
        <v>456</v>
      </c>
    </row>
    <row r="29" spans="2:48" ht="15" thickBot="1">
      <c r="B29" s="183">
        <v>273411</v>
      </c>
      <c r="C29" s="183" t="s">
        <v>65</v>
      </c>
      <c r="D29" s="184">
        <v>0</v>
      </c>
      <c r="E29" s="185">
        <v>3000000</v>
      </c>
      <c r="F29" s="184">
        <v>750</v>
      </c>
      <c r="H29" s="4">
        <v>273211</v>
      </c>
      <c r="I29" s="4" t="s">
        <v>23</v>
      </c>
      <c r="J29" s="5">
        <v>0</v>
      </c>
      <c r="K29" s="6">
        <v>1823700</v>
      </c>
      <c r="L29" s="5">
        <v>456</v>
      </c>
      <c r="N29" s="4">
        <v>273211</v>
      </c>
      <c r="O29" s="4" t="s">
        <v>23</v>
      </c>
      <c r="P29" s="5">
        <v>0</v>
      </c>
      <c r="Q29" s="6">
        <v>1823700</v>
      </c>
      <c r="R29" s="5">
        <v>456</v>
      </c>
      <c r="T29" s="4">
        <v>273211</v>
      </c>
      <c r="U29" s="4" t="s">
        <v>23</v>
      </c>
      <c r="V29" s="5">
        <v>0</v>
      </c>
      <c r="W29" s="6">
        <v>1823700</v>
      </c>
      <c r="X29" s="5">
        <v>456</v>
      </c>
      <c r="Z29" s="4">
        <v>273311</v>
      </c>
      <c r="AA29" s="4" t="s">
        <v>24</v>
      </c>
      <c r="AB29" s="5">
        <v>0</v>
      </c>
      <c r="AC29" s="6">
        <v>1577600</v>
      </c>
      <c r="AD29" s="5">
        <v>394</v>
      </c>
      <c r="AF29" s="4">
        <v>273311</v>
      </c>
      <c r="AG29" s="4" t="s">
        <v>24</v>
      </c>
      <c r="AH29" s="5">
        <v>0</v>
      </c>
      <c r="AI29" s="6">
        <v>1577600</v>
      </c>
      <c r="AJ29" s="5">
        <v>394</v>
      </c>
      <c r="AL29" s="4">
        <v>273311</v>
      </c>
      <c r="AM29" s="4" t="s">
        <v>24</v>
      </c>
      <c r="AN29" s="5">
        <v>0</v>
      </c>
      <c r="AO29" s="6">
        <v>1577600</v>
      </c>
      <c r="AP29" s="5">
        <v>394</v>
      </c>
      <c r="AR29" s="4">
        <v>273311</v>
      </c>
      <c r="AS29" s="4" t="s">
        <v>24</v>
      </c>
      <c r="AT29" s="5">
        <v>0</v>
      </c>
      <c r="AU29" s="381">
        <v>1577600</v>
      </c>
      <c r="AV29" s="5">
        <v>394</v>
      </c>
    </row>
    <row r="30" spans="2:48" ht="15" thickBot="1">
      <c r="B30" s="183">
        <v>274311</v>
      </c>
      <c r="C30" s="183" t="s">
        <v>58</v>
      </c>
      <c r="D30" s="184">
        <v>0</v>
      </c>
      <c r="E30" s="185">
        <v>-187200</v>
      </c>
      <c r="F30" s="184">
        <v>-47</v>
      </c>
      <c r="H30" s="4">
        <v>273311</v>
      </c>
      <c r="I30" s="4" t="s">
        <v>24</v>
      </c>
      <c r="J30" s="5">
        <v>0</v>
      </c>
      <c r="K30" s="6">
        <v>1577600</v>
      </c>
      <c r="L30" s="5">
        <v>394</v>
      </c>
      <c r="N30" s="4">
        <v>273311</v>
      </c>
      <c r="O30" s="4" t="s">
        <v>24</v>
      </c>
      <c r="P30" s="5">
        <v>0</v>
      </c>
      <c r="Q30" s="6">
        <v>1577600</v>
      </c>
      <c r="R30" s="5">
        <v>394</v>
      </c>
      <c r="T30" s="4">
        <v>273311</v>
      </c>
      <c r="U30" s="4" t="s">
        <v>24</v>
      </c>
      <c r="V30" s="5">
        <v>0</v>
      </c>
      <c r="W30" s="6">
        <v>1577600</v>
      </c>
      <c r="X30" s="5">
        <v>394</v>
      </c>
      <c r="Z30" s="4">
        <v>273411</v>
      </c>
      <c r="AA30" s="4" t="s">
        <v>65</v>
      </c>
      <c r="AB30" s="5">
        <v>0</v>
      </c>
      <c r="AC30" s="6">
        <v>3000000</v>
      </c>
      <c r="AD30" s="5">
        <v>750</v>
      </c>
      <c r="AF30" s="4">
        <v>273411</v>
      </c>
      <c r="AG30" s="4" t="s">
        <v>65</v>
      </c>
      <c r="AH30" s="5">
        <v>0</v>
      </c>
      <c r="AI30" s="6">
        <v>3000000</v>
      </c>
      <c r="AJ30" s="5">
        <v>750</v>
      </c>
      <c r="AL30" s="4">
        <v>273411</v>
      </c>
      <c r="AM30" s="4" t="s">
        <v>65</v>
      </c>
      <c r="AN30" s="5">
        <v>0</v>
      </c>
      <c r="AO30" s="6">
        <v>3000000</v>
      </c>
      <c r="AP30" s="5">
        <v>750</v>
      </c>
      <c r="AR30" s="4">
        <v>273411</v>
      </c>
      <c r="AS30" s="4" t="s">
        <v>65</v>
      </c>
      <c r="AT30" s="5">
        <v>0</v>
      </c>
      <c r="AU30" s="381">
        <v>3000000</v>
      </c>
      <c r="AV30" s="5">
        <v>750</v>
      </c>
    </row>
    <row r="31" spans="2:48" ht="15" thickBot="1">
      <c r="B31" s="183">
        <v>274321</v>
      </c>
      <c r="C31" s="183" t="s">
        <v>25</v>
      </c>
      <c r="D31" s="184">
        <v>0</v>
      </c>
      <c r="E31" s="185">
        <v>-1514583</v>
      </c>
      <c r="F31" s="184">
        <v>-379</v>
      </c>
      <c r="H31" s="4">
        <v>273411</v>
      </c>
      <c r="I31" s="4" t="s">
        <v>65</v>
      </c>
      <c r="J31" s="5">
        <v>0</v>
      </c>
      <c r="K31" s="6">
        <v>3000000</v>
      </c>
      <c r="L31" s="5">
        <v>750</v>
      </c>
      <c r="N31" s="4">
        <v>273411</v>
      </c>
      <c r="O31" s="4" t="s">
        <v>65</v>
      </c>
      <c r="P31" s="5">
        <v>0</v>
      </c>
      <c r="Q31" s="6">
        <v>3000000</v>
      </c>
      <c r="R31" s="5">
        <v>750</v>
      </c>
      <c r="T31" s="4">
        <v>273411</v>
      </c>
      <c r="U31" s="4" t="s">
        <v>65</v>
      </c>
      <c r="V31" s="5">
        <v>0</v>
      </c>
      <c r="W31" s="6">
        <v>3000000</v>
      </c>
      <c r="X31" s="5">
        <v>750</v>
      </c>
      <c r="Z31" s="4">
        <v>274311</v>
      </c>
      <c r="AA31" s="4" t="s">
        <v>58</v>
      </c>
      <c r="AB31" s="5">
        <v>0</v>
      </c>
      <c r="AC31" s="6">
        <v>-374400</v>
      </c>
      <c r="AD31" s="5">
        <v>-94</v>
      </c>
      <c r="AF31" s="4">
        <v>274311</v>
      </c>
      <c r="AG31" s="4" t="s">
        <v>58</v>
      </c>
      <c r="AH31" s="5">
        <v>0</v>
      </c>
      <c r="AI31" s="6">
        <v>-421200</v>
      </c>
      <c r="AJ31" s="5">
        <v>-105</v>
      </c>
      <c r="AL31" s="4">
        <v>274311</v>
      </c>
      <c r="AM31" s="4" t="s">
        <v>58</v>
      </c>
      <c r="AN31" s="5">
        <v>0</v>
      </c>
      <c r="AO31" s="6">
        <v>-468000</v>
      </c>
      <c r="AP31" s="5">
        <v>-117</v>
      </c>
      <c r="AR31" s="4">
        <v>274311</v>
      </c>
      <c r="AS31" s="4" t="s">
        <v>58</v>
      </c>
      <c r="AT31" s="5">
        <v>0</v>
      </c>
      <c r="AU31" s="381">
        <v>-468000</v>
      </c>
      <c r="AV31" s="5">
        <v>-117</v>
      </c>
    </row>
    <row r="32" spans="2:48" ht="15" thickBot="1">
      <c r="B32" s="183">
        <v>274331</v>
      </c>
      <c r="C32" s="183" t="s">
        <v>26</v>
      </c>
      <c r="D32" s="184">
        <v>0</v>
      </c>
      <c r="E32" s="185">
        <v>-1346338</v>
      </c>
      <c r="F32" s="184">
        <v>-337</v>
      </c>
      <c r="H32" s="4">
        <v>274311</v>
      </c>
      <c r="I32" s="4" t="s">
        <v>58</v>
      </c>
      <c r="J32" s="5">
        <v>0</v>
      </c>
      <c r="K32" s="6">
        <v>-234000</v>
      </c>
      <c r="L32" s="5">
        <v>-59</v>
      </c>
      <c r="N32" s="4">
        <v>274311</v>
      </c>
      <c r="O32" s="4" t="s">
        <v>58</v>
      </c>
      <c r="P32" s="5">
        <v>0</v>
      </c>
      <c r="Q32" s="6">
        <v>-280800</v>
      </c>
      <c r="R32" s="5">
        <v>-70</v>
      </c>
      <c r="T32" s="4">
        <v>274311</v>
      </c>
      <c r="U32" s="4" t="s">
        <v>58</v>
      </c>
      <c r="V32" s="5">
        <v>0</v>
      </c>
      <c r="W32" s="6">
        <v>-327600</v>
      </c>
      <c r="X32" s="5">
        <v>-82</v>
      </c>
      <c r="Z32" s="4">
        <v>274321</v>
      </c>
      <c r="AA32" s="4" t="s">
        <v>25</v>
      </c>
      <c r="AB32" s="5">
        <v>0</v>
      </c>
      <c r="AC32" s="6">
        <v>-1722200</v>
      </c>
      <c r="AD32" s="5">
        <v>-431</v>
      </c>
      <c r="AF32" s="4">
        <v>274321</v>
      </c>
      <c r="AG32" s="4" t="s">
        <v>25</v>
      </c>
      <c r="AH32" s="5">
        <v>0</v>
      </c>
      <c r="AI32" s="6">
        <v>-1742500</v>
      </c>
      <c r="AJ32" s="5">
        <v>-436</v>
      </c>
      <c r="AL32" s="4">
        <v>274321</v>
      </c>
      <c r="AM32" s="4" t="s">
        <v>25</v>
      </c>
      <c r="AN32" s="5">
        <v>0</v>
      </c>
      <c r="AO32" s="6">
        <v>-1762800</v>
      </c>
      <c r="AP32" s="5">
        <v>-441</v>
      </c>
      <c r="AR32" s="4">
        <v>274321</v>
      </c>
      <c r="AS32" s="4" t="s">
        <v>25</v>
      </c>
      <c r="AT32" s="5">
        <v>0</v>
      </c>
      <c r="AU32" s="381">
        <v>-1762800</v>
      </c>
      <c r="AV32" s="5">
        <v>-441</v>
      </c>
    </row>
    <row r="33" spans="2:48" ht="15" thickBot="1">
      <c r="B33" s="183">
        <v>274341</v>
      </c>
      <c r="C33" s="183" t="s">
        <v>66</v>
      </c>
      <c r="D33" s="184">
        <v>0</v>
      </c>
      <c r="E33" s="185">
        <v>-166800</v>
      </c>
      <c r="F33" s="184">
        <v>-42</v>
      </c>
      <c r="H33" s="4">
        <v>274321</v>
      </c>
      <c r="I33" s="4" t="s">
        <v>25</v>
      </c>
      <c r="J33" s="5">
        <v>0</v>
      </c>
      <c r="K33" s="6">
        <v>-1566488</v>
      </c>
      <c r="L33" s="5">
        <v>-392</v>
      </c>
      <c r="N33" s="4">
        <v>274321</v>
      </c>
      <c r="O33" s="4" t="s">
        <v>25</v>
      </c>
      <c r="P33" s="5">
        <v>0</v>
      </c>
      <c r="Q33" s="6">
        <v>-1618392</v>
      </c>
      <c r="R33" s="5">
        <v>-405</v>
      </c>
      <c r="T33" s="4">
        <v>274321</v>
      </c>
      <c r="U33" s="4" t="s">
        <v>25</v>
      </c>
      <c r="V33" s="5">
        <v>0</v>
      </c>
      <c r="W33" s="6">
        <v>-1670296</v>
      </c>
      <c r="X33" s="5">
        <v>-418</v>
      </c>
      <c r="Z33" s="4">
        <v>274331</v>
      </c>
      <c r="AA33" s="4" t="s">
        <v>26</v>
      </c>
      <c r="AB33" s="5">
        <v>0</v>
      </c>
      <c r="AC33" s="6">
        <v>-1478488</v>
      </c>
      <c r="AD33" s="5">
        <v>-370</v>
      </c>
      <c r="AF33" s="4">
        <v>274331</v>
      </c>
      <c r="AG33" s="4" t="s">
        <v>26</v>
      </c>
      <c r="AH33" s="5">
        <v>0</v>
      </c>
      <c r="AI33" s="6">
        <v>-1511525</v>
      </c>
      <c r="AJ33" s="5">
        <v>-378</v>
      </c>
      <c r="AL33" s="4">
        <v>274331</v>
      </c>
      <c r="AM33" s="4" t="s">
        <v>26</v>
      </c>
      <c r="AN33" s="5">
        <v>0</v>
      </c>
      <c r="AO33" s="6">
        <v>-1544563</v>
      </c>
      <c r="AP33" s="5">
        <v>-386</v>
      </c>
      <c r="AR33" s="4">
        <v>274331</v>
      </c>
      <c r="AS33" s="4" t="s">
        <v>26</v>
      </c>
      <c r="AT33" s="5">
        <v>0</v>
      </c>
      <c r="AU33" s="381">
        <v>-1544563</v>
      </c>
      <c r="AV33" s="5">
        <v>-386</v>
      </c>
    </row>
    <row r="34" spans="2:48" ht="15" thickBot="1">
      <c r="B34" s="181"/>
      <c r="C34" s="182" t="s">
        <v>27</v>
      </c>
      <c r="D34" s="183"/>
      <c r="E34" s="186">
        <v>3746379</v>
      </c>
      <c r="F34" s="184">
        <v>936.59</v>
      </c>
      <c r="H34" s="4">
        <v>274331</v>
      </c>
      <c r="I34" s="4" t="s">
        <v>26</v>
      </c>
      <c r="J34" s="5">
        <v>0</v>
      </c>
      <c r="K34" s="6">
        <v>-1379375</v>
      </c>
      <c r="L34" s="5">
        <v>-345</v>
      </c>
      <c r="N34" s="4">
        <v>274331</v>
      </c>
      <c r="O34" s="4" t="s">
        <v>26</v>
      </c>
      <c r="P34" s="5">
        <v>0</v>
      </c>
      <c r="Q34" s="6">
        <v>-1412413</v>
      </c>
      <c r="R34" s="5">
        <v>-353</v>
      </c>
      <c r="T34" s="4">
        <v>274331</v>
      </c>
      <c r="U34" s="4" t="s">
        <v>26</v>
      </c>
      <c r="V34" s="5">
        <v>0</v>
      </c>
      <c r="W34" s="6">
        <v>-1445450</v>
      </c>
      <c r="X34" s="5">
        <v>-361</v>
      </c>
      <c r="Z34" s="4">
        <v>274341</v>
      </c>
      <c r="AA34" s="4" t="s">
        <v>66</v>
      </c>
      <c r="AB34" s="5">
        <v>0</v>
      </c>
      <c r="AC34" s="6">
        <v>-667200</v>
      </c>
      <c r="AD34" s="5">
        <v>-167</v>
      </c>
      <c r="AF34" s="4">
        <v>274341</v>
      </c>
      <c r="AG34" s="4" t="s">
        <v>66</v>
      </c>
      <c r="AH34" s="5">
        <v>0</v>
      </c>
      <c r="AI34" s="6">
        <v>-834000</v>
      </c>
      <c r="AJ34" s="5">
        <v>-209</v>
      </c>
      <c r="AL34" s="4">
        <v>274341</v>
      </c>
      <c r="AM34" s="4" t="s">
        <v>66</v>
      </c>
      <c r="AN34" s="5">
        <v>0</v>
      </c>
      <c r="AO34" s="6">
        <v>-1000800</v>
      </c>
      <c r="AP34" s="5">
        <v>-250</v>
      </c>
      <c r="AR34" s="4">
        <v>274341</v>
      </c>
      <c r="AS34" s="4" t="s">
        <v>66</v>
      </c>
      <c r="AT34" s="5">
        <v>0</v>
      </c>
      <c r="AU34" s="381">
        <v>-1000800</v>
      </c>
      <c r="AV34" s="5">
        <v>-250</v>
      </c>
    </row>
    <row r="35" spans="2:48" ht="15" thickBot="1">
      <c r="B35" s="181"/>
      <c r="C35" s="182" t="s">
        <v>28</v>
      </c>
      <c r="D35" s="183"/>
      <c r="E35" s="184"/>
      <c r="F35" s="184"/>
      <c r="H35" s="4">
        <v>274341</v>
      </c>
      <c r="I35" s="4" t="s">
        <v>66</v>
      </c>
      <c r="J35" s="5">
        <v>0</v>
      </c>
      <c r="K35" s="6">
        <v>-166800</v>
      </c>
      <c r="L35" s="5">
        <v>-42</v>
      </c>
      <c r="N35" s="4">
        <v>274341</v>
      </c>
      <c r="O35" s="4" t="s">
        <v>66</v>
      </c>
      <c r="P35" s="5">
        <v>0</v>
      </c>
      <c r="Q35" s="6">
        <v>-333600</v>
      </c>
      <c r="R35" s="5">
        <v>-83</v>
      </c>
      <c r="T35" s="4">
        <v>274341</v>
      </c>
      <c r="U35" s="4" t="s">
        <v>66</v>
      </c>
      <c r="V35" s="5">
        <v>0</v>
      </c>
      <c r="W35" s="6">
        <v>-500400</v>
      </c>
      <c r="X35" s="5">
        <v>-125</v>
      </c>
      <c r="Z35" s="128"/>
      <c r="AA35" s="3" t="s">
        <v>27</v>
      </c>
      <c r="AB35" s="4"/>
      <c r="AC35" s="7">
        <v>2719012</v>
      </c>
      <c r="AD35" s="5">
        <v>679.75</v>
      </c>
      <c r="AF35" s="128"/>
      <c r="AG35" s="3" t="s">
        <v>27</v>
      </c>
      <c r="AH35" s="4"/>
      <c r="AI35" s="7">
        <v>2452075</v>
      </c>
      <c r="AJ35" s="5">
        <v>613.02</v>
      </c>
      <c r="AL35" s="128"/>
      <c r="AM35" s="3" t="s">
        <v>27</v>
      </c>
      <c r="AN35" s="4"/>
      <c r="AO35" s="7">
        <v>2185137</v>
      </c>
      <c r="AP35" s="5">
        <v>546.28</v>
      </c>
      <c r="AR35" s="128"/>
      <c r="AS35" s="3" t="s">
        <v>27</v>
      </c>
      <c r="AT35" s="4"/>
      <c r="AU35" s="7">
        <v>2185137</v>
      </c>
      <c r="AV35" s="5">
        <v>546.28</v>
      </c>
    </row>
    <row r="36" spans="2:48" ht="15" thickBot="1">
      <c r="B36" s="183">
        <v>278511</v>
      </c>
      <c r="C36" s="183" t="s">
        <v>60</v>
      </c>
      <c r="D36" s="184">
        <v>0</v>
      </c>
      <c r="E36" s="185">
        <v>23478541</v>
      </c>
      <c r="F36" s="185">
        <v>5870</v>
      </c>
      <c r="H36" s="128"/>
      <c r="I36" s="3" t="s">
        <v>27</v>
      </c>
      <c r="J36" s="4"/>
      <c r="K36" s="7">
        <v>3614637</v>
      </c>
      <c r="L36" s="5">
        <v>903.66</v>
      </c>
      <c r="N36" s="128"/>
      <c r="O36" s="3" t="s">
        <v>27</v>
      </c>
      <c r="P36" s="4"/>
      <c r="Q36" s="7">
        <v>3316095</v>
      </c>
      <c r="R36" s="5">
        <v>829.02</v>
      </c>
      <c r="T36" s="128"/>
      <c r="U36" s="3" t="s">
        <v>27</v>
      </c>
      <c r="V36" s="4"/>
      <c r="W36" s="7">
        <v>3017554</v>
      </c>
      <c r="X36" s="5">
        <v>754.39</v>
      </c>
      <c r="Z36" s="128"/>
      <c r="AA36" s="3" t="s">
        <v>28</v>
      </c>
      <c r="AB36" s="4"/>
      <c r="AC36" s="5"/>
      <c r="AD36" s="5"/>
      <c r="AF36" s="128"/>
      <c r="AG36" s="3" t="s">
        <v>28</v>
      </c>
      <c r="AH36" s="4"/>
      <c r="AI36" s="5"/>
      <c r="AJ36" s="5"/>
      <c r="AL36" s="128"/>
      <c r="AM36" s="3" t="s">
        <v>28</v>
      </c>
      <c r="AN36" s="4"/>
      <c r="AO36" s="5"/>
      <c r="AP36" s="5"/>
      <c r="AR36" s="128"/>
      <c r="AS36" s="3" t="s">
        <v>28</v>
      </c>
      <c r="AT36" s="4"/>
      <c r="AU36" s="5"/>
      <c r="AV36" s="5"/>
    </row>
    <row r="37" spans="2:48" ht="15" thickBot="1">
      <c r="B37" s="181"/>
      <c r="C37" s="182" t="s">
        <v>29</v>
      </c>
      <c r="D37" s="183"/>
      <c r="E37" s="186">
        <v>23478541</v>
      </c>
      <c r="F37" s="186">
        <v>5869.64</v>
      </c>
      <c r="H37" s="128"/>
      <c r="I37" s="3" t="s">
        <v>28</v>
      </c>
      <c r="J37" s="4"/>
      <c r="K37" s="5"/>
      <c r="L37" s="5"/>
      <c r="N37" s="128"/>
      <c r="O37" s="3" t="s">
        <v>28</v>
      </c>
      <c r="P37" s="4"/>
      <c r="Q37" s="5"/>
      <c r="R37" s="5"/>
      <c r="T37" s="128"/>
      <c r="U37" s="3" t="s">
        <v>28</v>
      </c>
      <c r="V37" s="4"/>
      <c r="W37" s="5"/>
      <c r="X37" s="5"/>
      <c r="Z37" s="4">
        <v>278511</v>
      </c>
      <c r="AA37" s="4" t="s">
        <v>60</v>
      </c>
      <c r="AB37" s="5">
        <v>0</v>
      </c>
      <c r="AC37" s="6">
        <v>-2891459</v>
      </c>
      <c r="AD37" s="5">
        <v>-723</v>
      </c>
      <c r="AF37" s="4">
        <v>278511</v>
      </c>
      <c r="AG37" s="4" t="s">
        <v>60</v>
      </c>
      <c r="AH37" s="5">
        <v>0</v>
      </c>
      <c r="AI37" s="6">
        <v>-2891459</v>
      </c>
      <c r="AJ37" s="5">
        <v>-723</v>
      </c>
      <c r="AL37" s="4">
        <v>278511</v>
      </c>
      <c r="AM37" s="4" t="s">
        <v>60</v>
      </c>
      <c r="AN37" s="5">
        <v>0</v>
      </c>
      <c r="AO37" s="6">
        <v>-12891459</v>
      </c>
      <c r="AP37" s="6">
        <v>-3223</v>
      </c>
      <c r="AR37" s="4">
        <v>278511</v>
      </c>
      <c r="AS37" s="4" t="s">
        <v>60</v>
      </c>
      <c r="AT37" s="5">
        <v>0</v>
      </c>
      <c r="AU37" s="6">
        <v>-12891459</v>
      </c>
      <c r="AV37" s="6">
        <v>-3223</v>
      </c>
    </row>
    <row r="38" spans="2:48" ht="15" thickBot="1">
      <c r="B38" s="181"/>
      <c r="C38" s="182" t="s">
        <v>30</v>
      </c>
      <c r="D38" s="183"/>
      <c r="E38" s="186">
        <v>132794460</v>
      </c>
      <c r="F38" s="186">
        <v>33198.620000000003</v>
      </c>
      <c r="H38" s="4">
        <v>278511</v>
      </c>
      <c r="I38" s="4" t="s">
        <v>60</v>
      </c>
      <c r="J38" s="5">
        <v>0</v>
      </c>
      <c r="K38" s="6">
        <v>-32659459</v>
      </c>
      <c r="L38" s="6">
        <v>-8165</v>
      </c>
      <c r="N38" s="4">
        <v>278511</v>
      </c>
      <c r="O38" s="4" t="s">
        <v>60</v>
      </c>
      <c r="P38" s="5">
        <v>0</v>
      </c>
      <c r="Q38" s="6">
        <v>2108541</v>
      </c>
      <c r="R38" s="5">
        <v>527</v>
      </c>
      <c r="T38" s="4">
        <v>278511</v>
      </c>
      <c r="U38" s="4" t="s">
        <v>60</v>
      </c>
      <c r="V38" s="5">
        <v>0</v>
      </c>
      <c r="W38" s="6">
        <v>2108541</v>
      </c>
      <c r="X38" s="5">
        <v>527</v>
      </c>
      <c r="Z38" s="128"/>
      <c r="AA38" s="3" t="s">
        <v>29</v>
      </c>
      <c r="AB38" s="4"/>
      <c r="AC38" s="7">
        <v>-2891459</v>
      </c>
      <c r="AD38" s="5">
        <v>-722.86</v>
      </c>
      <c r="AF38" s="128"/>
      <c r="AG38" s="3" t="s">
        <v>29</v>
      </c>
      <c r="AH38" s="4"/>
      <c r="AI38" s="7">
        <v>-2891459</v>
      </c>
      <c r="AJ38" s="5">
        <v>-722.86</v>
      </c>
      <c r="AL38" s="128"/>
      <c r="AM38" s="3" t="s">
        <v>29</v>
      </c>
      <c r="AN38" s="4"/>
      <c r="AO38" s="7">
        <v>-12891459</v>
      </c>
      <c r="AP38" s="7">
        <v>-3222.86</v>
      </c>
      <c r="AR38" s="128"/>
      <c r="AS38" s="3" t="s">
        <v>29</v>
      </c>
      <c r="AT38" s="4"/>
      <c r="AU38" s="7">
        <v>-12891459</v>
      </c>
      <c r="AV38" s="7">
        <v>-3222.86</v>
      </c>
    </row>
    <row r="39" spans="2:48" ht="15" thickBot="1">
      <c r="B39" s="181"/>
      <c r="C39" s="182" t="s">
        <v>31</v>
      </c>
      <c r="D39" s="183"/>
      <c r="E39" s="184"/>
      <c r="F39" s="184"/>
      <c r="H39" s="128"/>
      <c r="I39" s="3" t="s">
        <v>29</v>
      </c>
      <c r="J39" s="4"/>
      <c r="K39" s="7">
        <v>-32659459</v>
      </c>
      <c r="L39" s="7">
        <v>-8164.86</v>
      </c>
      <c r="N39" s="128"/>
      <c r="O39" s="3" t="s">
        <v>29</v>
      </c>
      <c r="P39" s="4"/>
      <c r="Q39" s="7">
        <v>2108541</v>
      </c>
      <c r="R39" s="5">
        <v>527.14</v>
      </c>
      <c r="T39" s="128"/>
      <c r="U39" s="3" t="s">
        <v>29</v>
      </c>
      <c r="V39" s="4"/>
      <c r="W39" s="7">
        <v>2108541</v>
      </c>
      <c r="X39" s="5">
        <v>527.14</v>
      </c>
      <c r="Z39" s="128"/>
      <c r="AA39" s="3" t="s">
        <v>30</v>
      </c>
      <c r="AB39" s="4"/>
      <c r="AC39" s="7">
        <v>149536293</v>
      </c>
      <c r="AD39" s="7">
        <v>37384.07</v>
      </c>
      <c r="AF39" s="128"/>
      <c r="AG39" s="3" t="s">
        <v>30</v>
      </c>
      <c r="AH39" s="4"/>
      <c r="AI39" s="7">
        <v>154634256</v>
      </c>
      <c r="AJ39" s="7">
        <v>38658.559999999998</v>
      </c>
      <c r="AL39" s="128"/>
      <c r="AM39" s="3" t="s">
        <v>30</v>
      </c>
      <c r="AN39" s="4"/>
      <c r="AO39" s="7">
        <v>163815318</v>
      </c>
      <c r="AP39" s="7">
        <v>40953.83</v>
      </c>
      <c r="AR39" s="128"/>
      <c r="AS39" s="3" t="s">
        <v>30</v>
      </c>
      <c r="AT39" s="4"/>
      <c r="AU39" s="7">
        <v>163815318</v>
      </c>
      <c r="AV39" s="7">
        <v>40953.83</v>
      </c>
    </row>
    <row r="40" spans="2:48" ht="15" thickBot="1">
      <c r="B40" s="181"/>
      <c r="C40" s="182" t="s">
        <v>32</v>
      </c>
      <c r="D40" s="183"/>
      <c r="E40" s="184"/>
      <c r="F40" s="184"/>
      <c r="H40" s="128"/>
      <c r="I40" s="3" t="s">
        <v>30</v>
      </c>
      <c r="J40" s="4"/>
      <c r="K40" s="7">
        <v>139496518</v>
      </c>
      <c r="L40" s="7">
        <v>34874.129999999997</v>
      </c>
      <c r="N40" s="128"/>
      <c r="O40" s="3" t="s">
        <v>30</v>
      </c>
      <c r="P40" s="4"/>
      <c r="Q40" s="7">
        <v>144504276</v>
      </c>
      <c r="R40" s="7">
        <v>36126.07</v>
      </c>
      <c r="T40" s="128"/>
      <c r="U40" s="3" t="s">
        <v>30</v>
      </c>
      <c r="V40" s="4"/>
      <c r="W40" s="7">
        <v>146204135</v>
      </c>
      <c r="X40" s="7">
        <v>36551.03</v>
      </c>
      <c r="Z40" s="128"/>
      <c r="AA40" s="3" t="s">
        <v>31</v>
      </c>
      <c r="AB40" s="4"/>
      <c r="AC40" s="5"/>
      <c r="AD40" s="5"/>
      <c r="AF40" s="128"/>
      <c r="AG40" s="3" t="s">
        <v>31</v>
      </c>
      <c r="AH40" s="4"/>
      <c r="AI40" s="5"/>
      <c r="AJ40" s="5"/>
      <c r="AL40" s="128"/>
      <c r="AM40" s="3" t="s">
        <v>31</v>
      </c>
      <c r="AN40" s="4"/>
      <c r="AO40" s="5"/>
      <c r="AP40" s="5"/>
      <c r="AR40" s="128"/>
      <c r="AS40" s="3" t="s">
        <v>31</v>
      </c>
      <c r="AT40" s="4"/>
      <c r="AU40" s="5"/>
      <c r="AV40" s="5"/>
    </row>
    <row r="41" spans="2:48" ht="15" thickBot="1">
      <c r="B41" s="181"/>
      <c r="C41" s="182" t="s">
        <v>33</v>
      </c>
      <c r="D41" s="183"/>
      <c r="E41" s="184"/>
      <c r="F41" s="184"/>
      <c r="H41" s="128"/>
      <c r="I41" s="3" t="s">
        <v>31</v>
      </c>
      <c r="J41" s="4"/>
      <c r="K41" s="5"/>
      <c r="L41" s="5"/>
      <c r="N41" s="128"/>
      <c r="O41" s="3" t="s">
        <v>31</v>
      </c>
      <c r="P41" s="4"/>
      <c r="Q41" s="5"/>
      <c r="R41" s="5"/>
      <c r="T41" s="128"/>
      <c r="U41" s="3" t="s">
        <v>31</v>
      </c>
      <c r="V41" s="4"/>
      <c r="W41" s="5"/>
      <c r="X41" s="5"/>
      <c r="Z41" s="128"/>
      <c r="AA41" s="3" t="s">
        <v>32</v>
      </c>
      <c r="AB41" s="4"/>
      <c r="AC41" s="5"/>
      <c r="AD41" s="5"/>
      <c r="AF41" s="128"/>
      <c r="AG41" s="3" t="s">
        <v>32</v>
      </c>
      <c r="AH41" s="4"/>
      <c r="AI41" s="5"/>
      <c r="AJ41" s="5"/>
      <c r="AL41" s="128"/>
      <c r="AM41" s="3" t="s">
        <v>32</v>
      </c>
      <c r="AN41" s="4"/>
      <c r="AO41" s="5"/>
      <c r="AP41" s="5"/>
      <c r="AR41" s="128"/>
      <c r="AS41" s="3" t="s">
        <v>32</v>
      </c>
      <c r="AT41" s="4"/>
      <c r="AU41" s="5"/>
      <c r="AV41" s="5"/>
    </row>
    <row r="42" spans="2:48" ht="15" thickBot="1">
      <c r="B42" s="183">
        <v>351211101</v>
      </c>
      <c r="C42" s="183" t="s">
        <v>34</v>
      </c>
      <c r="D42" s="184">
        <v>0</v>
      </c>
      <c r="E42" s="185">
        <v>-747500</v>
      </c>
      <c r="F42" s="184">
        <v>-187</v>
      </c>
      <c r="H42" s="128"/>
      <c r="I42" s="3" t="s">
        <v>32</v>
      </c>
      <c r="J42" s="4"/>
      <c r="K42" s="5"/>
      <c r="L42" s="5"/>
      <c r="N42" s="128"/>
      <c r="O42" s="3" t="s">
        <v>32</v>
      </c>
      <c r="P42" s="4"/>
      <c r="Q42" s="5"/>
      <c r="R42" s="5"/>
      <c r="T42" s="128"/>
      <c r="U42" s="3" t="s">
        <v>32</v>
      </c>
      <c r="V42" s="4"/>
      <c r="W42" s="5"/>
      <c r="X42" s="5"/>
      <c r="Z42" s="128"/>
      <c r="AA42" s="3" t="s">
        <v>33</v>
      </c>
      <c r="AB42" s="4"/>
      <c r="AC42" s="5"/>
      <c r="AD42" s="5"/>
      <c r="AF42" s="128"/>
      <c r="AG42" s="3" t="s">
        <v>33</v>
      </c>
      <c r="AH42" s="4"/>
      <c r="AI42" s="5"/>
      <c r="AJ42" s="5"/>
      <c r="AL42" s="128"/>
      <c r="AM42" s="3" t="s">
        <v>33</v>
      </c>
      <c r="AN42" s="4"/>
      <c r="AO42" s="5"/>
      <c r="AP42" s="5"/>
      <c r="AR42" s="128"/>
      <c r="AS42" s="3" t="s">
        <v>33</v>
      </c>
      <c r="AT42" s="4"/>
      <c r="AU42" s="5"/>
      <c r="AV42" s="5"/>
    </row>
    <row r="43" spans="2:48" ht="15" thickBot="1">
      <c r="B43" s="181"/>
      <c r="C43" s="182" t="s">
        <v>35</v>
      </c>
      <c r="D43" s="183"/>
      <c r="E43" s="184"/>
      <c r="F43" s="184"/>
      <c r="H43" s="128"/>
      <c r="I43" s="3" t="s">
        <v>33</v>
      </c>
      <c r="J43" s="4"/>
      <c r="K43" s="5"/>
      <c r="L43" s="5"/>
      <c r="N43" s="128"/>
      <c r="O43" s="3" t="s">
        <v>33</v>
      </c>
      <c r="P43" s="4"/>
      <c r="Q43" s="5"/>
      <c r="R43" s="5"/>
      <c r="T43" s="128"/>
      <c r="U43" s="3" t="s">
        <v>33</v>
      </c>
      <c r="V43" s="4"/>
      <c r="W43" s="5"/>
      <c r="X43" s="5"/>
      <c r="Z43" s="4">
        <v>351211101</v>
      </c>
      <c r="AA43" s="4" t="s">
        <v>34</v>
      </c>
      <c r="AB43" s="5">
        <v>0</v>
      </c>
      <c r="AC43" s="6">
        <v>-140200</v>
      </c>
      <c r="AD43" s="5">
        <v>-35</v>
      </c>
      <c r="AF43" s="4">
        <v>351211101</v>
      </c>
      <c r="AG43" s="4" t="s">
        <v>34</v>
      </c>
      <c r="AH43" s="5">
        <v>0</v>
      </c>
      <c r="AI43" s="6">
        <v>40000</v>
      </c>
      <c r="AJ43" s="5">
        <v>10</v>
      </c>
      <c r="AL43" s="4">
        <v>351211101</v>
      </c>
      <c r="AM43" s="4" t="s">
        <v>34</v>
      </c>
      <c r="AN43" s="5">
        <v>0</v>
      </c>
      <c r="AO43" s="6">
        <v>208900</v>
      </c>
      <c r="AP43" s="5">
        <v>52</v>
      </c>
      <c r="AR43" s="4">
        <v>351211101</v>
      </c>
      <c r="AS43" s="4" t="s">
        <v>34</v>
      </c>
      <c r="AT43" s="5">
        <v>0</v>
      </c>
      <c r="AU43" s="6">
        <v>208900</v>
      </c>
      <c r="AV43" s="5">
        <v>52</v>
      </c>
    </row>
    <row r="44" spans="2:48" ht="15" thickBot="1">
      <c r="B44" s="181"/>
      <c r="C44" s="182" t="s">
        <v>36</v>
      </c>
      <c r="D44" s="183"/>
      <c r="E44" s="184">
        <v>0</v>
      </c>
      <c r="F44" s="184">
        <v>0</v>
      </c>
      <c r="H44" s="4">
        <v>351211101</v>
      </c>
      <c r="I44" s="4" t="s">
        <v>34</v>
      </c>
      <c r="J44" s="5">
        <v>0</v>
      </c>
      <c r="K44" s="6">
        <v>-640500</v>
      </c>
      <c r="L44" s="5">
        <v>-160</v>
      </c>
      <c r="N44" s="4">
        <v>351211101</v>
      </c>
      <c r="O44" s="4" t="s">
        <v>34</v>
      </c>
      <c r="P44" s="5">
        <v>0</v>
      </c>
      <c r="Q44" s="6">
        <v>-475500</v>
      </c>
      <c r="R44" s="5">
        <v>-119</v>
      </c>
      <c r="T44" s="4">
        <v>351211101</v>
      </c>
      <c r="U44" s="4" t="s">
        <v>34</v>
      </c>
      <c r="V44" s="5">
        <v>0</v>
      </c>
      <c r="W44" s="6">
        <v>-308900</v>
      </c>
      <c r="X44" s="5">
        <v>-77</v>
      </c>
      <c r="Z44" s="4">
        <v>351211102</v>
      </c>
      <c r="AA44" s="4" t="s">
        <v>67</v>
      </c>
      <c r="AB44" s="5">
        <v>0</v>
      </c>
      <c r="AC44" s="6">
        <v>64800</v>
      </c>
      <c r="AD44" s="5">
        <v>16</v>
      </c>
      <c r="AF44" s="4">
        <v>351211102</v>
      </c>
      <c r="AG44" s="4" t="s">
        <v>67</v>
      </c>
      <c r="AH44" s="5">
        <v>0</v>
      </c>
      <c r="AI44" s="6">
        <v>64800</v>
      </c>
      <c r="AJ44" s="5">
        <v>16</v>
      </c>
      <c r="AL44" s="4">
        <v>351211102</v>
      </c>
      <c r="AM44" s="4" t="s">
        <v>67</v>
      </c>
      <c r="AN44" s="5">
        <v>0</v>
      </c>
      <c r="AO44" s="6">
        <v>64800</v>
      </c>
      <c r="AP44" s="5">
        <v>16</v>
      </c>
      <c r="AR44" s="4">
        <v>351211102</v>
      </c>
      <c r="AS44" s="4" t="s">
        <v>67</v>
      </c>
      <c r="AT44" s="5">
        <v>0</v>
      </c>
      <c r="AU44" s="6">
        <v>64800</v>
      </c>
      <c r="AV44" s="5">
        <v>16</v>
      </c>
    </row>
    <row r="45" spans="2:48" ht="15" thickBot="1">
      <c r="B45" s="181"/>
      <c r="C45" s="182" t="s">
        <v>37</v>
      </c>
      <c r="D45" s="183"/>
      <c r="E45" s="184"/>
      <c r="F45" s="184"/>
      <c r="H45" s="4">
        <v>351211102</v>
      </c>
      <c r="I45" s="4" t="s">
        <v>67</v>
      </c>
      <c r="J45" s="5">
        <v>0</v>
      </c>
      <c r="K45" s="6">
        <v>64800</v>
      </c>
      <c r="L45" s="5">
        <v>16</v>
      </c>
      <c r="N45" s="4">
        <v>351211102</v>
      </c>
      <c r="O45" s="4" t="s">
        <v>67</v>
      </c>
      <c r="P45" s="5">
        <v>0</v>
      </c>
      <c r="Q45" s="6">
        <v>64800</v>
      </c>
      <c r="R45" s="5">
        <v>16</v>
      </c>
      <c r="T45" s="4">
        <v>351211102</v>
      </c>
      <c r="U45" s="4" t="s">
        <v>67</v>
      </c>
      <c r="V45" s="5">
        <v>0</v>
      </c>
      <c r="W45" s="6">
        <v>64800</v>
      </c>
      <c r="X45" s="5">
        <v>16</v>
      </c>
      <c r="Z45" s="128"/>
      <c r="AA45" s="3" t="s">
        <v>35</v>
      </c>
      <c r="AB45" s="4"/>
      <c r="AC45" s="5"/>
      <c r="AD45" s="5"/>
      <c r="AF45" s="128"/>
      <c r="AG45" s="3" t="s">
        <v>35</v>
      </c>
      <c r="AH45" s="4"/>
      <c r="AI45" s="5"/>
      <c r="AJ45" s="5"/>
      <c r="AL45" s="128"/>
      <c r="AM45" s="3" t="s">
        <v>35</v>
      </c>
      <c r="AN45" s="4"/>
      <c r="AO45" s="5"/>
      <c r="AP45" s="5"/>
      <c r="AR45" s="128"/>
      <c r="AS45" s="3" t="s">
        <v>35</v>
      </c>
      <c r="AT45" s="4"/>
      <c r="AU45" s="5"/>
      <c r="AV45" s="5"/>
    </row>
    <row r="46" spans="2:48" ht="15" thickBot="1">
      <c r="B46" s="181"/>
      <c r="C46" s="182" t="s">
        <v>38</v>
      </c>
      <c r="D46" s="183"/>
      <c r="E46" s="184">
        <v>0</v>
      </c>
      <c r="F46" s="184">
        <v>0</v>
      </c>
      <c r="H46" s="128"/>
      <c r="I46" s="3" t="s">
        <v>35</v>
      </c>
      <c r="J46" s="4"/>
      <c r="K46" s="5"/>
      <c r="L46" s="5"/>
      <c r="N46" s="128"/>
      <c r="O46" s="3" t="s">
        <v>35</v>
      </c>
      <c r="P46" s="4"/>
      <c r="Q46" s="5"/>
      <c r="R46" s="5"/>
      <c r="T46" s="128"/>
      <c r="U46" s="3" t="s">
        <v>35</v>
      </c>
      <c r="V46" s="4"/>
      <c r="W46" s="5"/>
      <c r="X46" s="5"/>
      <c r="Z46" s="128"/>
      <c r="AA46" s="3" t="s">
        <v>36</v>
      </c>
      <c r="AB46" s="4"/>
      <c r="AC46" s="5">
        <v>0</v>
      </c>
      <c r="AD46" s="5">
        <v>0</v>
      </c>
      <c r="AF46" s="128"/>
      <c r="AG46" s="3" t="s">
        <v>36</v>
      </c>
      <c r="AH46" s="4"/>
      <c r="AI46" s="5">
        <v>0</v>
      </c>
      <c r="AJ46" s="5">
        <v>0</v>
      </c>
      <c r="AL46" s="128"/>
      <c r="AM46" s="3" t="s">
        <v>36</v>
      </c>
      <c r="AN46" s="4"/>
      <c r="AO46" s="5">
        <v>0</v>
      </c>
      <c r="AP46" s="5">
        <v>0</v>
      </c>
      <c r="AR46" s="128"/>
      <c r="AS46" s="3" t="s">
        <v>36</v>
      </c>
      <c r="AT46" s="4"/>
      <c r="AU46" s="5">
        <v>0</v>
      </c>
      <c r="AV46" s="5">
        <v>0</v>
      </c>
    </row>
    <row r="47" spans="2:48" ht="15" thickBot="1">
      <c r="B47" s="181"/>
      <c r="C47" s="182" t="s">
        <v>39</v>
      </c>
      <c r="D47" s="183"/>
      <c r="E47" s="186">
        <v>-747500</v>
      </c>
      <c r="F47" s="184">
        <v>-186.88</v>
      </c>
      <c r="H47" s="128"/>
      <c r="I47" s="3" t="s">
        <v>36</v>
      </c>
      <c r="J47" s="4"/>
      <c r="K47" s="5">
        <v>0</v>
      </c>
      <c r="L47" s="5">
        <v>0</v>
      </c>
      <c r="N47" s="128"/>
      <c r="O47" s="3" t="s">
        <v>36</v>
      </c>
      <c r="P47" s="4"/>
      <c r="Q47" s="5">
        <v>0</v>
      </c>
      <c r="R47" s="5">
        <v>0</v>
      </c>
      <c r="T47" s="128"/>
      <c r="U47" s="3" t="s">
        <v>36</v>
      </c>
      <c r="V47" s="4"/>
      <c r="W47" s="5">
        <v>0</v>
      </c>
      <c r="X47" s="5">
        <v>0</v>
      </c>
      <c r="Z47" s="128"/>
      <c r="AA47" s="3" t="s">
        <v>37</v>
      </c>
      <c r="AB47" s="4"/>
      <c r="AC47" s="5"/>
      <c r="AD47" s="5"/>
      <c r="AF47" s="128"/>
      <c r="AG47" s="3" t="s">
        <v>37</v>
      </c>
      <c r="AH47" s="4"/>
      <c r="AI47" s="5"/>
      <c r="AJ47" s="5"/>
      <c r="AL47" s="128"/>
      <c r="AM47" s="3" t="s">
        <v>37</v>
      </c>
      <c r="AN47" s="4"/>
      <c r="AO47" s="5"/>
      <c r="AP47" s="5"/>
      <c r="AR47" s="128"/>
      <c r="AS47" s="3" t="s">
        <v>37</v>
      </c>
      <c r="AT47" s="4"/>
      <c r="AU47" s="5"/>
      <c r="AV47" s="5"/>
    </row>
    <row r="48" spans="2:48" ht="15" thickBot="1">
      <c r="B48" s="181"/>
      <c r="C48" s="182" t="s">
        <v>40</v>
      </c>
      <c r="D48" s="183"/>
      <c r="E48" s="184"/>
      <c r="F48" s="184"/>
      <c r="H48" s="128"/>
      <c r="I48" s="3" t="s">
        <v>37</v>
      </c>
      <c r="J48" s="4"/>
      <c r="K48" s="5"/>
      <c r="L48" s="5"/>
      <c r="N48" s="128"/>
      <c r="O48" s="3" t="s">
        <v>37</v>
      </c>
      <c r="P48" s="4"/>
      <c r="Q48" s="5"/>
      <c r="R48" s="5"/>
      <c r="T48" s="128"/>
      <c r="U48" s="3" t="s">
        <v>37</v>
      </c>
      <c r="V48" s="4"/>
      <c r="W48" s="5"/>
      <c r="X48" s="5"/>
      <c r="Z48" s="128"/>
      <c r="AA48" s="3" t="s">
        <v>38</v>
      </c>
      <c r="AB48" s="4"/>
      <c r="AC48" s="5">
        <v>0</v>
      </c>
      <c r="AD48" s="5">
        <v>0</v>
      </c>
      <c r="AF48" s="128"/>
      <c r="AG48" s="3" t="s">
        <v>38</v>
      </c>
      <c r="AH48" s="4"/>
      <c r="AI48" s="5">
        <v>0</v>
      </c>
      <c r="AJ48" s="5">
        <v>0</v>
      </c>
      <c r="AL48" s="128"/>
      <c r="AM48" s="3" t="s">
        <v>38</v>
      </c>
      <c r="AN48" s="4"/>
      <c r="AO48" s="5">
        <v>0</v>
      </c>
      <c r="AP48" s="5">
        <v>0</v>
      </c>
      <c r="AR48" s="128"/>
      <c r="AS48" s="3" t="s">
        <v>38</v>
      </c>
      <c r="AT48" s="4"/>
      <c r="AU48" s="5">
        <v>0</v>
      </c>
      <c r="AV48" s="5">
        <v>0</v>
      </c>
    </row>
    <row r="49" spans="2:48" ht="15" thickBot="1">
      <c r="B49" s="181"/>
      <c r="C49" s="182" t="s">
        <v>41</v>
      </c>
      <c r="D49" s="183"/>
      <c r="E49" s="184">
        <v>0</v>
      </c>
      <c r="F49" s="184">
        <v>0</v>
      </c>
      <c r="H49" s="128"/>
      <c r="I49" s="3" t="s">
        <v>38</v>
      </c>
      <c r="J49" s="4"/>
      <c r="K49" s="5">
        <v>0</v>
      </c>
      <c r="L49" s="5">
        <v>0</v>
      </c>
      <c r="N49" s="128"/>
      <c r="O49" s="3" t="s">
        <v>38</v>
      </c>
      <c r="P49" s="4"/>
      <c r="Q49" s="5">
        <v>0</v>
      </c>
      <c r="R49" s="5">
        <v>0</v>
      </c>
      <c r="T49" s="128"/>
      <c r="U49" s="3" t="s">
        <v>38</v>
      </c>
      <c r="V49" s="4"/>
      <c r="W49" s="5">
        <v>0</v>
      </c>
      <c r="X49" s="5">
        <v>0</v>
      </c>
      <c r="Z49" s="128"/>
      <c r="AA49" s="3" t="s">
        <v>39</v>
      </c>
      <c r="AB49" s="4"/>
      <c r="AC49" s="7">
        <v>-75400</v>
      </c>
      <c r="AD49" s="5">
        <v>-18.850000000000001</v>
      </c>
      <c r="AF49" s="128"/>
      <c r="AG49" s="3" t="s">
        <v>39</v>
      </c>
      <c r="AH49" s="4"/>
      <c r="AI49" s="7">
        <v>104800</v>
      </c>
      <c r="AJ49" s="5">
        <v>26.2</v>
      </c>
      <c r="AL49" s="128"/>
      <c r="AM49" s="3" t="s">
        <v>39</v>
      </c>
      <c r="AN49" s="4"/>
      <c r="AO49" s="7">
        <v>273700</v>
      </c>
      <c r="AP49" s="5">
        <v>68.430000000000007</v>
      </c>
      <c r="AR49" s="128"/>
      <c r="AS49" s="3" t="s">
        <v>39</v>
      </c>
      <c r="AT49" s="4"/>
      <c r="AU49" s="7">
        <v>273700</v>
      </c>
      <c r="AV49" s="5">
        <v>68.430000000000007</v>
      </c>
    </row>
    <row r="50" spans="2:48" ht="15" thickBot="1">
      <c r="B50" s="181"/>
      <c r="C50" s="182" t="s">
        <v>42</v>
      </c>
      <c r="D50" s="183"/>
      <c r="E50" s="184">
        <v>0</v>
      </c>
      <c r="F50" s="184">
        <v>0</v>
      </c>
      <c r="H50" s="128"/>
      <c r="I50" s="3" t="s">
        <v>39</v>
      </c>
      <c r="J50" s="4"/>
      <c r="K50" s="7">
        <v>-575700</v>
      </c>
      <c r="L50" s="5">
        <v>-143.93</v>
      </c>
      <c r="N50" s="128"/>
      <c r="O50" s="3" t="s">
        <v>39</v>
      </c>
      <c r="P50" s="4"/>
      <c r="Q50" s="7">
        <v>-410700</v>
      </c>
      <c r="R50" s="5">
        <v>-102.68</v>
      </c>
      <c r="T50" s="128"/>
      <c r="U50" s="3" t="s">
        <v>39</v>
      </c>
      <c r="V50" s="4"/>
      <c r="W50" s="7">
        <v>-244100</v>
      </c>
      <c r="X50" s="5">
        <v>-61.03</v>
      </c>
      <c r="Z50" s="128"/>
      <c r="AA50" s="3" t="s">
        <v>40</v>
      </c>
      <c r="AB50" s="4"/>
      <c r="AC50" s="5"/>
      <c r="AD50" s="5"/>
      <c r="AF50" s="128"/>
      <c r="AG50" s="3" t="s">
        <v>40</v>
      </c>
      <c r="AH50" s="4"/>
      <c r="AI50" s="5"/>
      <c r="AJ50" s="5"/>
      <c r="AL50" s="128"/>
      <c r="AM50" s="3" t="s">
        <v>40</v>
      </c>
      <c r="AN50" s="4"/>
      <c r="AO50" s="5"/>
      <c r="AP50" s="5"/>
      <c r="AR50" s="128"/>
      <c r="AS50" s="3" t="s">
        <v>40</v>
      </c>
      <c r="AT50" s="4"/>
      <c r="AU50" s="5"/>
      <c r="AV50" s="5"/>
    </row>
    <row r="51" spans="2:48" ht="15" thickBot="1">
      <c r="B51" s="181"/>
      <c r="C51" s="182" t="s">
        <v>43</v>
      </c>
      <c r="D51" s="183"/>
      <c r="E51" s="184"/>
      <c r="F51" s="184"/>
      <c r="H51" s="128"/>
      <c r="I51" s="3" t="s">
        <v>40</v>
      </c>
      <c r="J51" s="4"/>
      <c r="K51" s="5"/>
      <c r="L51" s="5"/>
      <c r="N51" s="128"/>
      <c r="O51" s="3" t="s">
        <v>40</v>
      </c>
      <c r="P51" s="4"/>
      <c r="Q51" s="5"/>
      <c r="R51" s="5"/>
      <c r="T51" s="128"/>
      <c r="U51" s="3" t="s">
        <v>40</v>
      </c>
      <c r="V51" s="4"/>
      <c r="W51" s="5"/>
      <c r="X51" s="5"/>
      <c r="Z51" s="128"/>
      <c r="AA51" s="3" t="s">
        <v>41</v>
      </c>
      <c r="AB51" s="4"/>
      <c r="AC51" s="5">
        <v>0</v>
      </c>
      <c r="AD51" s="5">
        <v>0</v>
      </c>
      <c r="AF51" s="128"/>
      <c r="AG51" s="3" t="s">
        <v>41</v>
      </c>
      <c r="AH51" s="4"/>
      <c r="AI51" s="5">
        <v>0</v>
      </c>
      <c r="AJ51" s="5">
        <v>0</v>
      </c>
      <c r="AL51" s="128"/>
      <c r="AM51" s="3" t="s">
        <v>41</v>
      </c>
      <c r="AN51" s="4"/>
      <c r="AO51" s="5">
        <v>0</v>
      </c>
      <c r="AP51" s="5">
        <v>0</v>
      </c>
      <c r="AR51" s="128"/>
      <c r="AS51" s="3" t="s">
        <v>41</v>
      </c>
      <c r="AT51" s="4"/>
      <c r="AU51" s="5">
        <v>0</v>
      </c>
      <c r="AV51" s="5">
        <v>0</v>
      </c>
    </row>
    <row r="52" spans="2:48" ht="15" thickBot="1">
      <c r="B52" s="183">
        <v>411211</v>
      </c>
      <c r="C52" s="183" t="s">
        <v>44</v>
      </c>
      <c r="D52" s="184">
        <v>0</v>
      </c>
      <c r="E52" s="185">
        <v>110000000</v>
      </c>
      <c r="F52" s="185">
        <v>27500</v>
      </c>
      <c r="H52" s="128"/>
      <c r="I52" s="3" t="s">
        <v>41</v>
      </c>
      <c r="J52" s="4"/>
      <c r="K52" s="5">
        <v>0</v>
      </c>
      <c r="L52" s="5">
        <v>0</v>
      </c>
      <c r="N52" s="128"/>
      <c r="O52" s="3" t="s">
        <v>41</v>
      </c>
      <c r="P52" s="4"/>
      <c r="Q52" s="5">
        <v>0</v>
      </c>
      <c r="R52" s="5">
        <v>0</v>
      </c>
      <c r="T52" s="128"/>
      <c r="U52" s="3" t="s">
        <v>41</v>
      </c>
      <c r="V52" s="4"/>
      <c r="W52" s="5">
        <v>0</v>
      </c>
      <c r="X52" s="5">
        <v>0</v>
      </c>
      <c r="Z52" s="128"/>
      <c r="AA52" s="3" t="s">
        <v>42</v>
      </c>
      <c r="AB52" s="4"/>
      <c r="AC52" s="5">
        <v>0</v>
      </c>
      <c r="AD52" s="5">
        <v>0</v>
      </c>
      <c r="AF52" s="128"/>
      <c r="AG52" s="3" t="s">
        <v>42</v>
      </c>
      <c r="AH52" s="4"/>
      <c r="AI52" s="5">
        <v>0</v>
      </c>
      <c r="AJ52" s="5">
        <v>0</v>
      </c>
      <c r="AL52" s="128"/>
      <c r="AM52" s="3" t="s">
        <v>42</v>
      </c>
      <c r="AN52" s="4"/>
      <c r="AO52" s="5">
        <v>0</v>
      </c>
      <c r="AP52" s="5">
        <v>0</v>
      </c>
      <c r="AR52" s="128"/>
      <c r="AS52" s="3" t="s">
        <v>42</v>
      </c>
      <c r="AT52" s="4"/>
      <c r="AU52" s="5">
        <v>0</v>
      </c>
      <c r="AV52" s="5">
        <v>0</v>
      </c>
    </row>
    <row r="53" spans="2:48" ht="15" thickBot="1">
      <c r="B53" s="183">
        <v>412111</v>
      </c>
      <c r="C53" s="183" t="s">
        <v>61</v>
      </c>
      <c r="D53" s="184">
        <v>0</v>
      </c>
      <c r="E53" s="185">
        <v>25589562</v>
      </c>
      <c r="F53" s="185">
        <v>6397</v>
      </c>
      <c r="H53" s="128"/>
      <c r="I53" s="3" t="s">
        <v>42</v>
      </c>
      <c r="J53" s="4"/>
      <c r="K53" s="5">
        <v>0</v>
      </c>
      <c r="L53" s="5">
        <v>0</v>
      </c>
      <c r="N53" s="128"/>
      <c r="O53" s="3" t="s">
        <v>42</v>
      </c>
      <c r="P53" s="4"/>
      <c r="Q53" s="5">
        <v>0</v>
      </c>
      <c r="R53" s="5">
        <v>0</v>
      </c>
      <c r="T53" s="128"/>
      <c r="U53" s="3" t="s">
        <v>42</v>
      </c>
      <c r="V53" s="4"/>
      <c r="W53" s="5">
        <v>0</v>
      </c>
      <c r="X53" s="5">
        <v>0</v>
      </c>
      <c r="Z53" s="128"/>
      <c r="AA53" s="3" t="s">
        <v>43</v>
      </c>
      <c r="AB53" s="4"/>
      <c r="AC53" s="5"/>
      <c r="AD53" s="5"/>
      <c r="AF53" s="128"/>
      <c r="AG53" s="3" t="s">
        <v>43</v>
      </c>
      <c r="AH53" s="4"/>
      <c r="AI53" s="5"/>
      <c r="AJ53" s="5"/>
      <c r="AL53" s="128"/>
      <c r="AM53" s="3" t="s">
        <v>43</v>
      </c>
      <c r="AN53" s="4"/>
      <c r="AO53" s="5"/>
      <c r="AP53" s="5"/>
      <c r="AR53" s="128"/>
      <c r="AS53" s="3" t="s">
        <v>43</v>
      </c>
      <c r="AT53" s="4"/>
      <c r="AU53" s="5"/>
      <c r="AV53" s="5"/>
    </row>
    <row r="54" spans="2:48" ht="15" thickBot="1">
      <c r="B54" s="183">
        <v>418111</v>
      </c>
      <c r="C54" s="183" t="s">
        <v>62</v>
      </c>
      <c r="D54" s="184">
        <v>0</v>
      </c>
      <c r="E54" s="185">
        <v>-83041200</v>
      </c>
      <c r="F54" s="185">
        <v>-20760</v>
      </c>
      <c r="H54" s="128"/>
      <c r="I54" s="3" t="s">
        <v>43</v>
      </c>
      <c r="J54" s="4"/>
      <c r="K54" s="5"/>
      <c r="L54" s="5"/>
      <c r="N54" s="128"/>
      <c r="O54" s="3" t="s">
        <v>43</v>
      </c>
      <c r="P54" s="4"/>
      <c r="Q54" s="5"/>
      <c r="R54" s="5"/>
      <c r="T54" s="128"/>
      <c r="U54" s="3" t="s">
        <v>43</v>
      </c>
      <c r="V54" s="4"/>
      <c r="W54" s="5"/>
      <c r="X54" s="5"/>
      <c r="Z54" s="4">
        <v>411211</v>
      </c>
      <c r="AA54" s="4" t="s">
        <v>44</v>
      </c>
      <c r="AB54" s="5">
        <v>0</v>
      </c>
      <c r="AC54" s="6">
        <v>110000000</v>
      </c>
      <c r="AD54" s="6">
        <v>27500</v>
      </c>
      <c r="AF54" s="4">
        <v>411211</v>
      </c>
      <c r="AG54" s="4" t="s">
        <v>44</v>
      </c>
      <c r="AH54" s="5">
        <v>0</v>
      </c>
      <c r="AI54" s="6">
        <v>110000000</v>
      </c>
      <c r="AJ54" s="6">
        <v>27500</v>
      </c>
      <c r="AL54" s="4">
        <v>411211</v>
      </c>
      <c r="AM54" s="4" t="s">
        <v>44</v>
      </c>
      <c r="AN54" s="5">
        <v>0</v>
      </c>
      <c r="AO54" s="6">
        <v>110000000</v>
      </c>
      <c r="AP54" s="6">
        <v>27500</v>
      </c>
      <c r="AR54" s="4">
        <v>411211</v>
      </c>
      <c r="AS54" s="4" t="s">
        <v>44</v>
      </c>
      <c r="AT54" s="5">
        <v>0</v>
      </c>
      <c r="AU54" s="6">
        <v>110000000</v>
      </c>
      <c r="AV54" s="6">
        <v>27500</v>
      </c>
    </row>
    <row r="55" spans="2:48" ht="15" thickBot="1">
      <c r="B55" s="181"/>
      <c r="C55" s="182" t="s">
        <v>46</v>
      </c>
      <c r="D55" s="183"/>
      <c r="E55" s="186">
        <v>52548362</v>
      </c>
      <c r="F55" s="186">
        <v>13137.09</v>
      </c>
      <c r="H55" s="4">
        <v>411211</v>
      </c>
      <c r="I55" s="4" t="s">
        <v>44</v>
      </c>
      <c r="J55" s="5">
        <v>0</v>
      </c>
      <c r="K55" s="6">
        <v>110000000</v>
      </c>
      <c r="L55" s="6">
        <v>27500</v>
      </c>
      <c r="N55" s="4">
        <v>411211</v>
      </c>
      <c r="O55" s="4" t="s">
        <v>44</v>
      </c>
      <c r="P55" s="5">
        <v>0</v>
      </c>
      <c r="Q55" s="6">
        <v>110000000</v>
      </c>
      <c r="R55" s="6">
        <v>27500</v>
      </c>
      <c r="T55" s="4">
        <v>411211</v>
      </c>
      <c r="U55" s="4" t="s">
        <v>44</v>
      </c>
      <c r="V55" s="5">
        <v>0</v>
      </c>
      <c r="W55" s="6">
        <v>110000000</v>
      </c>
      <c r="X55" s="6">
        <v>27500</v>
      </c>
      <c r="Z55" s="4">
        <v>412111</v>
      </c>
      <c r="AA55" s="4" t="s">
        <v>61</v>
      </c>
      <c r="AB55" s="5">
        <v>0</v>
      </c>
      <c r="AC55" s="6">
        <v>25589562</v>
      </c>
      <c r="AD55" s="6">
        <v>6397</v>
      </c>
      <c r="AF55" s="4">
        <v>412111</v>
      </c>
      <c r="AG55" s="4" t="s">
        <v>61</v>
      </c>
      <c r="AH55" s="5">
        <v>0</v>
      </c>
      <c r="AI55" s="6">
        <v>25589562</v>
      </c>
      <c r="AJ55" s="6">
        <v>6397</v>
      </c>
      <c r="AL55" s="4">
        <v>412111</v>
      </c>
      <c r="AM55" s="4" t="s">
        <v>61</v>
      </c>
      <c r="AN55" s="5">
        <v>0</v>
      </c>
      <c r="AO55" s="6">
        <v>25589562</v>
      </c>
      <c r="AP55" s="6">
        <v>6397</v>
      </c>
      <c r="AR55" s="4">
        <v>412111</v>
      </c>
      <c r="AS55" s="4" t="s">
        <v>61</v>
      </c>
      <c r="AT55" s="5">
        <v>0</v>
      </c>
      <c r="AU55" s="6">
        <v>25589562</v>
      </c>
      <c r="AV55" s="6">
        <v>6397</v>
      </c>
    </row>
    <row r="56" spans="2:48" ht="15" thickBot="1">
      <c r="B56" s="181"/>
      <c r="C56" s="182" t="s">
        <v>47</v>
      </c>
      <c r="D56" s="183"/>
      <c r="E56" s="186">
        <v>80993598</v>
      </c>
      <c r="F56" s="186">
        <v>20248.400000000001</v>
      </c>
      <c r="H56" s="4">
        <v>412111</v>
      </c>
      <c r="I56" s="4" t="s">
        <v>61</v>
      </c>
      <c r="J56" s="5">
        <v>0</v>
      </c>
      <c r="K56" s="6">
        <v>25589562</v>
      </c>
      <c r="L56" s="6">
        <v>6397</v>
      </c>
      <c r="N56" s="4">
        <v>412111</v>
      </c>
      <c r="O56" s="4" t="s">
        <v>61</v>
      </c>
      <c r="P56" s="5">
        <v>0</v>
      </c>
      <c r="Q56" s="6">
        <v>25589562</v>
      </c>
      <c r="R56" s="6">
        <v>6397</v>
      </c>
      <c r="T56" s="4">
        <v>412111</v>
      </c>
      <c r="U56" s="4" t="s">
        <v>61</v>
      </c>
      <c r="V56" s="5">
        <v>0</v>
      </c>
      <c r="W56" s="6">
        <v>25589562</v>
      </c>
      <c r="X56" s="6">
        <v>6397</v>
      </c>
      <c r="Z56" s="4">
        <v>418111</v>
      </c>
      <c r="AA56" s="4" t="s">
        <v>62</v>
      </c>
      <c r="AB56" s="5">
        <v>0</v>
      </c>
      <c r="AC56" s="6">
        <v>-83041200</v>
      </c>
      <c r="AD56" s="6">
        <v>-20760</v>
      </c>
      <c r="AF56" s="4">
        <v>418111</v>
      </c>
      <c r="AG56" s="4" t="s">
        <v>62</v>
      </c>
      <c r="AH56" s="5">
        <v>0</v>
      </c>
      <c r="AI56" s="6">
        <v>-83041200</v>
      </c>
      <c r="AJ56" s="6">
        <v>-20760</v>
      </c>
      <c r="AL56" s="4">
        <v>418111</v>
      </c>
      <c r="AM56" s="4" t="s">
        <v>62</v>
      </c>
      <c r="AN56" s="5">
        <v>0</v>
      </c>
      <c r="AO56" s="6">
        <v>-86483600</v>
      </c>
      <c r="AP56" s="6">
        <v>-21621</v>
      </c>
      <c r="AR56" s="4">
        <v>418111</v>
      </c>
      <c r="AS56" s="4" t="s">
        <v>62</v>
      </c>
      <c r="AT56" s="5">
        <v>0</v>
      </c>
      <c r="AU56" s="6">
        <v>-86483600</v>
      </c>
      <c r="AV56" s="6">
        <v>-21621</v>
      </c>
    </row>
    <row r="57" spans="2:48" ht="15" thickBot="1">
      <c r="B57" s="181"/>
      <c r="C57" s="182" t="s">
        <v>48</v>
      </c>
      <c r="D57" s="183"/>
      <c r="E57" s="186">
        <v>132794460</v>
      </c>
      <c r="F57" s="186">
        <v>33198.620000000003</v>
      </c>
      <c r="H57" s="4">
        <v>418111</v>
      </c>
      <c r="I57" s="4" t="s">
        <v>62</v>
      </c>
      <c r="J57" s="5">
        <v>0</v>
      </c>
      <c r="K57" s="6">
        <v>-83041200</v>
      </c>
      <c r="L57" s="6">
        <v>-20760</v>
      </c>
      <c r="N57" s="4">
        <v>418111</v>
      </c>
      <c r="O57" s="4" t="s">
        <v>62</v>
      </c>
      <c r="P57" s="5">
        <v>0</v>
      </c>
      <c r="Q57" s="6">
        <v>-83041200</v>
      </c>
      <c r="R57" s="6">
        <v>-20760</v>
      </c>
      <c r="T57" s="4">
        <v>418111</v>
      </c>
      <c r="U57" s="4" t="s">
        <v>62</v>
      </c>
      <c r="V57" s="5">
        <v>0</v>
      </c>
      <c r="W57" s="6">
        <v>-83041200</v>
      </c>
      <c r="X57" s="6">
        <v>-20760</v>
      </c>
      <c r="Z57" s="128"/>
      <c r="AA57" s="3" t="s">
        <v>46</v>
      </c>
      <c r="AB57" s="4"/>
      <c r="AC57" s="7">
        <v>52548362</v>
      </c>
      <c r="AD57" s="7">
        <v>13137.09</v>
      </c>
      <c r="AF57" s="128"/>
      <c r="AG57" s="3" t="s">
        <v>46</v>
      </c>
      <c r="AH57" s="4"/>
      <c r="AI57" s="7">
        <v>52548362</v>
      </c>
      <c r="AJ57" s="7">
        <v>13137.09</v>
      </c>
      <c r="AL57" s="128"/>
      <c r="AM57" s="3" t="s">
        <v>46</v>
      </c>
      <c r="AN57" s="4"/>
      <c r="AO57" s="7">
        <v>49105962</v>
      </c>
      <c r="AP57" s="7">
        <v>12276.49</v>
      </c>
      <c r="AR57" s="128"/>
      <c r="AS57" s="3" t="s">
        <v>46</v>
      </c>
      <c r="AT57" s="4"/>
      <c r="AU57" s="7">
        <v>49105962</v>
      </c>
      <c r="AV57" s="7">
        <v>12276.49</v>
      </c>
    </row>
    <row r="58" spans="2:48" ht="15" thickBot="1">
      <c r="B58" s="197"/>
      <c r="C58" s="197"/>
      <c r="D58" s="197"/>
      <c r="E58" s="197"/>
      <c r="F58" s="197"/>
      <c r="H58" s="128"/>
      <c r="I58" s="3" t="s">
        <v>46</v>
      </c>
      <c r="J58" s="4"/>
      <c r="K58" s="7">
        <v>52548362</v>
      </c>
      <c r="L58" s="7">
        <v>13137.09</v>
      </c>
      <c r="N58" s="128"/>
      <c r="O58" s="3" t="s">
        <v>46</v>
      </c>
      <c r="P58" s="4"/>
      <c r="Q58" s="7">
        <v>52548362</v>
      </c>
      <c r="R58" s="7">
        <v>13137.09</v>
      </c>
      <c r="T58" s="128"/>
      <c r="U58" s="3" t="s">
        <v>46</v>
      </c>
      <c r="V58" s="4"/>
      <c r="W58" s="7">
        <v>52548362</v>
      </c>
      <c r="X58" s="7">
        <v>13137.09</v>
      </c>
      <c r="Z58" s="128"/>
      <c r="AA58" s="3" t="s">
        <v>47</v>
      </c>
      <c r="AB58" s="4"/>
      <c r="AC58" s="7">
        <v>97063331</v>
      </c>
      <c r="AD58" s="7">
        <v>24265.83</v>
      </c>
      <c r="AF58" s="128"/>
      <c r="AG58" s="3" t="s">
        <v>47</v>
      </c>
      <c r="AH58" s="4"/>
      <c r="AI58" s="7">
        <v>101981094</v>
      </c>
      <c r="AJ58" s="7">
        <v>25495.27</v>
      </c>
      <c r="AL58" s="128"/>
      <c r="AM58" s="3" t="s">
        <v>47</v>
      </c>
      <c r="AN58" s="4"/>
      <c r="AO58" s="7">
        <v>114435656</v>
      </c>
      <c r="AP58" s="7">
        <v>28608.91</v>
      </c>
      <c r="AR58" s="128"/>
      <c r="AS58" s="3" t="s">
        <v>47</v>
      </c>
      <c r="AT58" s="4"/>
      <c r="AU58" s="7">
        <v>114435656</v>
      </c>
      <c r="AV58" s="7">
        <v>28608.91</v>
      </c>
    </row>
    <row r="59" spans="2:48" ht="15" thickBot="1">
      <c r="H59" s="128"/>
      <c r="I59" s="3" t="s">
        <v>47</v>
      </c>
      <c r="J59" s="4"/>
      <c r="K59" s="7">
        <v>87523856</v>
      </c>
      <c r="L59" s="7">
        <v>21880.959999999999</v>
      </c>
      <c r="N59" s="128"/>
      <c r="O59" s="3" t="s">
        <v>47</v>
      </c>
      <c r="P59" s="4"/>
      <c r="Q59" s="7">
        <v>92366614</v>
      </c>
      <c r="R59" s="7">
        <v>23091.65</v>
      </c>
      <c r="T59" s="128"/>
      <c r="U59" s="3" t="s">
        <v>47</v>
      </c>
      <c r="V59" s="4"/>
      <c r="W59" s="7">
        <v>93899873</v>
      </c>
      <c r="X59" s="7">
        <v>23474.97</v>
      </c>
      <c r="Z59" s="297"/>
      <c r="AA59" s="13" t="s">
        <v>48</v>
      </c>
      <c r="AB59" s="14"/>
      <c r="AC59" s="15">
        <v>149536293</v>
      </c>
      <c r="AD59" s="15">
        <v>37384.07</v>
      </c>
      <c r="AF59" s="128"/>
      <c r="AG59" s="3" t="s">
        <v>48</v>
      </c>
      <c r="AH59" s="4"/>
      <c r="AI59" s="7">
        <v>154634256</v>
      </c>
      <c r="AJ59" s="7">
        <v>38658.559999999998</v>
      </c>
      <c r="AL59" s="297"/>
      <c r="AM59" s="13" t="s">
        <v>48</v>
      </c>
      <c r="AN59" s="14"/>
      <c r="AO59" s="15">
        <v>163815318</v>
      </c>
      <c r="AP59" s="15">
        <v>40953.83</v>
      </c>
      <c r="AR59" s="297"/>
      <c r="AS59" s="13" t="s">
        <v>48</v>
      </c>
      <c r="AT59" s="14"/>
      <c r="AU59" s="15">
        <v>163815318</v>
      </c>
      <c r="AV59" s="15">
        <v>40953.83</v>
      </c>
    </row>
    <row r="60" spans="2:48" ht="15" thickBot="1">
      <c r="H60" s="297"/>
      <c r="I60" s="13" t="s">
        <v>48</v>
      </c>
      <c r="J60" s="14"/>
      <c r="K60" s="15">
        <v>139496518</v>
      </c>
      <c r="L60" s="15">
        <v>34874.129999999997</v>
      </c>
      <c r="N60" s="128"/>
      <c r="O60" s="3" t="s">
        <v>48</v>
      </c>
      <c r="P60" s="4"/>
      <c r="Q60" s="7">
        <v>144504276</v>
      </c>
      <c r="R60" s="7">
        <v>36126.07</v>
      </c>
      <c r="T60" s="297"/>
      <c r="U60" s="13" t="s">
        <v>48</v>
      </c>
      <c r="V60" s="14"/>
      <c r="W60" s="15">
        <v>146204135</v>
      </c>
      <c r="X60" s="15">
        <v>36551.03</v>
      </c>
    </row>
    <row r="61" spans="2:48" ht="36">
      <c r="N61" s="129" t="s">
        <v>49</v>
      </c>
      <c r="O61" s="129" t="s">
        <v>51</v>
      </c>
      <c r="P61" s="12" t="s">
        <v>53</v>
      </c>
      <c r="Q61" s="1"/>
      <c r="R61" s="1"/>
    </row>
    <row r="62" spans="2:48">
      <c r="N62" s="8"/>
      <c r="O62" s="8"/>
      <c r="P62" s="129" t="s">
        <v>54</v>
      </c>
      <c r="Q62" s="1"/>
      <c r="R62" s="1"/>
    </row>
    <row r="63" spans="2:48">
      <c r="N63" s="10" t="s">
        <v>50</v>
      </c>
      <c r="O63" s="10" t="s">
        <v>52</v>
      </c>
      <c r="P63" s="11"/>
      <c r="Q63" s="1"/>
      <c r="R63" s="1"/>
    </row>
    <row r="64" spans="2:48">
      <c r="B64" s="175"/>
    </row>
    <row r="65" spans="2:47">
      <c r="B65" s="173" t="s">
        <v>92</v>
      </c>
      <c r="H65" s="18" t="s">
        <v>92</v>
      </c>
      <c r="N65" s="26" t="s">
        <v>92</v>
      </c>
      <c r="T65" s="18" t="s">
        <v>92</v>
      </c>
      <c r="Z65" s="18" t="s">
        <v>92</v>
      </c>
      <c r="AF65" s="18" t="s">
        <v>92</v>
      </c>
      <c r="AL65" s="18" t="s">
        <v>92</v>
      </c>
      <c r="AR65" s="18" t="s">
        <v>92</v>
      </c>
    </row>
    <row r="66" spans="2:47" ht="22.8">
      <c r="B66" s="173" t="s">
        <v>283</v>
      </c>
      <c r="H66" s="18" t="s">
        <v>140</v>
      </c>
      <c r="N66" s="18" t="s">
        <v>140</v>
      </c>
      <c r="T66" s="18" t="s">
        <v>140</v>
      </c>
      <c r="Z66" s="18" t="s">
        <v>140</v>
      </c>
      <c r="AF66" s="18" t="s">
        <v>140</v>
      </c>
      <c r="AL66" s="18" t="s">
        <v>140</v>
      </c>
      <c r="AR66" s="18" t="s">
        <v>140</v>
      </c>
    </row>
    <row r="67" spans="2:47">
      <c r="B67" s="627" t="s">
        <v>94</v>
      </c>
      <c r="H67" s="572" t="s">
        <v>94</v>
      </c>
      <c r="N67" s="572" t="s">
        <v>94</v>
      </c>
      <c r="T67" s="572" t="s">
        <v>94</v>
      </c>
      <c r="Z67" s="572" t="s">
        <v>94</v>
      </c>
      <c r="AF67" s="572" t="s">
        <v>94</v>
      </c>
      <c r="AL67" s="572" t="s">
        <v>94</v>
      </c>
      <c r="AR67" s="572" t="s">
        <v>94</v>
      </c>
    </row>
    <row r="68" spans="2:47">
      <c r="B68" s="627"/>
      <c r="H68" s="572"/>
      <c r="N68" s="572"/>
      <c r="T68" s="572"/>
      <c r="Z68" s="572"/>
      <c r="AF68" s="572"/>
      <c r="AL68" s="572"/>
      <c r="AR68" s="572"/>
    </row>
    <row r="69" spans="2:47" ht="15" thickBot="1">
      <c r="B69" s="628"/>
      <c r="H69" s="573"/>
      <c r="N69" s="573"/>
      <c r="T69" s="573"/>
      <c r="Z69" s="573"/>
      <c r="AF69" s="573"/>
      <c r="AL69" s="573"/>
      <c r="AR69" s="573"/>
    </row>
    <row r="70" spans="2:47">
      <c r="B70" s="627"/>
      <c r="H70" s="572"/>
      <c r="N70" s="572"/>
      <c r="T70" s="572"/>
      <c r="Z70" s="572"/>
      <c r="AF70" s="572"/>
      <c r="AL70" s="572"/>
      <c r="AR70" s="572"/>
    </row>
    <row r="71" spans="2:47" ht="60">
      <c r="B71" s="174" t="s">
        <v>275</v>
      </c>
      <c r="H71" s="19" t="s">
        <v>95</v>
      </c>
      <c r="N71" s="19" t="s">
        <v>260</v>
      </c>
      <c r="T71" s="19" t="s">
        <v>288</v>
      </c>
      <c r="Z71" s="19" t="s">
        <v>303</v>
      </c>
      <c r="AF71" s="19" t="s">
        <v>303</v>
      </c>
      <c r="AL71" s="19" t="s">
        <v>317</v>
      </c>
      <c r="AR71" s="19" t="s">
        <v>325</v>
      </c>
    </row>
    <row r="72" spans="2:47" ht="15" thickBot="1">
      <c r="B72" s="175"/>
      <c r="H72" s="20"/>
      <c r="N72" s="20"/>
      <c r="T72" s="20"/>
      <c r="Z72" s="20"/>
      <c r="AF72" s="20"/>
      <c r="AL72" s="20"/>
      <c r="AR72" s="20"/>
    </row>
    <row r="73" spans="2:47" ht="25.2" thickBot="1">
      <c r="B73" s="176" t="s">
        <v>96</v>
      </c>
      <c r="C73" s="176" t="s">
        <v>97</v>
      </c>
      <c r="D73" s="176" t="s">
        <v>98</v>
      </c>
      <c r="E73" s="176" t="s">
        <v>99</v>
      </c>
      <c r="H73" s="21" t="s">
        <v>96</v>
      </c>
      <c r="I73" s="21" t="s">
        <v>97</v>
      </c>
      <c r="J73" s="21" t="s">
        <v>98</v>
      </c>
      <c r="K73" s="21" t="s">
        <v>99</v>
      </c>
      <c r="N73" s="21" t="s">
        <v>96</v>
      </c>
      <c r="O73" s="21" t="s">
        <v>97</v>
      </c>
      <c r="P73" s="21" t="s">
        <v>98</v>
      </c>
      <c r="Q73" s="21" t="s">
        <v>99</v>
      </c>
      <c r="T73" s="28" t="s">
        <v>96</v>
      </c>
      <c r="U73" s="28" t="s">
        <v>97</v>
      </c>
      <c r="V73" s="28" t="s">
        <v>98</v>
      </c>
      <c r="W73" s="28" t="s">
        <v>99</v>
      </c>
      <c r="X73" s="479"/>
      <c r="Z73" s="21" t="s">
        <v>96</v>
      </c>
      <c r="AA73" s="21" t="s">
        <v>97</v>
      </c>
      <c r="AB73" s="21" t="s">
        <v>98</v>
      </c>
      <c r="AC73" s="21" t="s">
        <v>99</v>
      </c>
      <c r="AF73" s="21" t="s">
        <v>96</v>
      </c>
      <c r="AG73" s="21" t="s">
        <v>97</v>
      </c>
      <c r="AH73" s="21" t="s">
        <v>98</v>
      </c>
      <c r="AI73" s="21" t="s">
        <v>99</v>
      </c>
      <c r="AJ73" s="476"/>
      <c r="AL73" s="21" t="s">
        <v>96</v>
      </c>
      <c r="AM73" s="21" t="s">
        <v>97</v>
      </c>
      <c r="AN73" s="21" t="s">
        <v>98</v>
      </c>
      <c r="AO73" s="21" t="s">
        <v>99</v>
      </c>
      <c r="AP73" s="476"/>
      <c r="AR73" s="21" t="s">
        <v>96</v>
      </c>
      <c r="AS73" s="21" t="s">
        <v>97</v>
      </c>
      <c r="AT73" s="21" t="s">
        <v>98</v>
      </c>
      <c r="AU73" s="21" t="s">
        <v>99</v>
      </c>
    </row>
    <row r="74" spans="2:47">
      <c r="B74">
        <v>531111102</v>
      </c>
      <c r="C74" t="s">
        <v>117</v>
      </c>
      <c r="D74">
        <v>2729500</v>
      </c>
      <c r="E74">
        <v>2729500</v>
      </c>
      <c r="H74">
        <v>531111102</v>
      </c>
      <c r="I74" t="s">
        <v>117</v>
      </c>
      <c r="J74">
        <v>10797800</v>
      </c>
      <c r="K74">
        <v>13527300</v>
      </c>
      <c r="N74">
        <v>531111102</v>
      </c>
      <c r="O74" t="s">
        <v>117</v>
      </c>
      <c r="P74">
        <v>18376100</v>
      </c>
      <c r="Q74">
        <v>31903400</v>
      </c>
      <c r="T74">
        <v>531111102</v>
      </c>
      <c r="U74" t="s">
        <v>117</v>
      </c>
      <c r="V74">
        <v>16185300</v>
      </c>
      <c r="W74">
        <v>48088700</v>
      </c>
      <c r="Z74">
        <v>531111102</v>
      </c>
      <c r="AA74" t="s">
        <v>117</v>
      </c>
      <c r="AB74">
        <v>19781900</v>
      </c>
      <c r="AC74">
        <v>67870600</v>
      </c>
      <c r="AF74">
        <v>531111102</v>
      </c>
      <c r="AG74" t="s">
        <v>117</v>
      </c>
      <c r="AH74">
        <v>19781900</v>
      </c>
      <c r="AI74">
        <v>67870600</v>
      </c>
      <c r="AL74">
        <v>531111102</v>
      </c>
      <c r="AM74" t="s">
        <v>117</v>
      </c>
      <c r="AN74">
        <v>21727800</v>
      </c>
      <c r="AO74">
        <v>89598400</v>
      </c>
      <c r="AR74">
        <v>531111102</v>
      </c>
      <c r="AS74" t="s">
        <v>117</v>
      </c>
      <c r="AT74">
        <v>28550100</v>
      </c>
      <c r="AU74">
        <v>118148500</v>
      </c>
    </row>
    <row r="75" spans="2:47">
      <c r="B75">
        <v>531111103</v>
      </c>
      <c r="C75" t="s">
        <v>119</v>
      </c>
      <c r="D75">
        <v>19600</v>
      </c>
      <c r="E75">
        <v>19600</v>
      </c>
      <c r="H75">
        <v>531111103</v>
      </c>
      <c r="I75" t="s">
        <v>119</v>
      </c>
      <c r="J75">
        <v>450800</v>
      </c>
      <c r="K75">
        <v>470400</v>
      </c>
      <c r="N75">
        <v>523011101</v>
      </c>
      <c r="O75" t="s">
        <v>118</v>
      </c>
      <c r="P75">
        <v>8100</v>
      </c>
      <c r="Q75">
        <v>8100</v>
      </c>
      <c r="T75">
        <v>523011101</v>
      </c>
      <c r="U75" t="s">
        <v>118</v>
      </c>
      <c r="V75">
        <v>9800</v>
      </c>
      <c r="W75">
        <v>17900</v>
      </c>
      <c r="Z75">
        <v>531111103</v>
      </c>
      <c r="AA75" t="s">
        <v>119</v>
      </c>
      <c r="AB75">
        <v>237600</v>
      </c>
      <c r="AC75">
        <v>1222000</v>
      </c>
      <c r="AF75">
        <v>531111103</v>
      </c>
      <c r="AG75" t="s">
        <v>119</v>
      </c>
      <c r="AH75">
        <v>237600</v>
      </c>
      <c r="AI75">
        <v>1222000</v>
      </c>
      <c r="AL75">
        <v>523011101</v>
      </c>
      <c r="AM75" t="s">
        <v>118</v>
      </c>
      <c r="AN75">
        <v>8900</v>
      </c>
      <c r="AO75">
        <v>26800</v>
      </c>
      <c r="AR75">
        <v>523011101</v>
      </c>
      <c r="AS75" t="s">
        <v>118</v>
      </c>
      <c r="AT75">
        <v>2500</v>
      </c>
      <c r="AU75">
        <v>29300</v>
      </c>
    </row>
    <row r="76" spans="2:47">
      <c r="B76">
        <v>536911</v>
      </c>
      <c r="C76" t="s">
        <v>100</v>
      </c>
      <c r="D76">
        <v>0</v>
      </c>
      <c r="E76">
        <v>0</v>
      </c>
      <c r="H76">
        <v>536911</v>
      </c>
      <c r="I76" t="s">
        <v>100</v>
      </c>
      <c r="J76">
        <v>192100</v>
      </c>
      <c r="K76">
        <v>192100</v>
      </c>
      <c r="N76">
        <v>531111103</v>
      </c>
      <c r="O76" t="s">
        <v>119</v>
      </c>
      <c r="P76">
        <v>422300</v>
      </c>
      <c r="Q76">
        <v>892700</v>
      </c>
      <c r="T76">
        <v>531111103</v>
      </c>
      <c r="U76" t="s">
        <v>119</v>
      </c>
      <c r="V76">
        <v>91700</v>
      </c>
      <c r="W76">
        <v>984400</v>
      </c>
      <c r="Z76">
        <v>523511</v>
      </c>
      <c r="AA76" t="s">
        <v>141</v>
      </c>
      <c r="AB76">
        <v>1378500</v>
      </c>
      <c r="AC76">
        <v>4754600</v>
      </c>
      <c r="AF76">
        <v>523511</v>
      </c>
      <c r="AG76" t="s">
        <v>141</v>
      </c>
      <c r="AH76">
        <v>1378500</v>
      </c>
      <c r="AI76">
        <v>4754600</v>
      </c>
      <c r="AL76">
        <v>531111103</v>
      </c>
      <c r="AM76" t="s">
        <v>119</v>
      </c>
      <c r="AN76">
        <v>271500</v>
      </c>
      <c r="AO76">
        <v>1493500</v>
      </c>
      <c r="AR76">
        <v>531111103</v>
      </c>
      <c r="AS76" t="s">
        <v>119</v>
      </c>
      <c r="AT76">
        <v>516500</v>
      </c>
      <c r="AU76">
        <v>2010000</v>
      </c>
    </row>
    <row r="77" spans="2:47" ht="15" thickBot="1">
      <c r="B77">
        <v>523511</v>
      </c>
      <c r="C77" t="s">
        <v>141</v>
      </c>
      <c r="D77">
        <v>144100</v>
      </c>
      <c r="E77">
        <v>144100</v>
      </c>
      <c r="H77">
        <v>523511</v>
      </c>
      <c r="I77" t="s">
        <v>141</v>
      </c>
      <c r="J77">
        <v>930800</v>
      </c>
      <c r="K77">
        <v>1074900</v>
      </c>
      <c r="N77">
        <v>536911</v>
      </c>
      <c r="O77" t="s">
        <v>100</v>
      </c>
      <c r="P77">
        <v>140400</v>
      </c>
      <c r="Q77">
        <v>332500</v>
      </c>
      <c r="T77">
        <v>523511</v>
      </c>
      <c r="U77" t="s">
        <v>141</v>
      </c>
      <c r="V77">
        <v>1048900</v>
      </c>
      <c r="W77">
        <v>3376100</v>
      </c>
      <c r="Z77">
        <v>523511103</v>
      </c>
      <c r="AA77" t="s">
        <v>142</v>
      </c>
      <c r="AB77">
        <v>181000</v>
      </c>
      <c r="AC77">
        <v>649300</v>
      </c>
      <c r="AF77">
        <v>523511103</v>
      </c>
      <c r="AG77" t="s">
        <v>142</v>
      </c>
      <c r="AH77">
        <v>181000</v>
      </c>
      <c r="AI77">
        <v>649300</v>
      </c>
      <c r="AL77">
        <v>523511</v>
      </c>
      <c r="AM77" t="s">
        <v>141</v>
      </c>
      <c r="AN77">
        <v>1354300</v>
      </c>
      <c r="AO77">
        <v>6108900</v>
      </c>
      <c r="AR77">
        <v>523511</v>
      </c>
      <c r="AS77" t="s">
        <v>141</v>
      </c>
      <c r="AT77">
        <v>1683600</v>
      </c>
      <c r="AU77">
        <v>7792500</v>
      </c>
    </row>
    <row r="78" spans="2:47" ht="15" thickBot="1">
      <c r="B78" s="629" t="s">
        <v>103</v>
      </c>
      <c r="C78" s="630"/>
      <c r="D78" s="177">
        <v>2893200</v>
      </c>
      <c r="E78" s="177">
        <v>2893200</v>
      </c>
      <c r="H78">
        <v>523511103</v>
      </c>
      <c r="I78" t="s">
        <v>142</v>
      </c>
      <c r="J78">
        <v>114000</v>
      </c>
      <c r="K78">
        <v>114000</v>
      </c>
      <c r="N78">
        <v>523511</v>
      </c>
      <c r="O78" t="s">
        <v>141</v>
      </c>
      <c r="P78">
        <v>1252300</v>
      </c>
      <c r="Q78">
        <v>2327200</v>
      </c>
      <c r="T78">
        <v>523511103</v>
      </c>
      <c r="U78" t="s">
        <v>142</v>
      </c>
      <c r="V78">
        <v>170400</v>
      </c>
      <c r="W78">
        <v>468300</v>
      </c>
      <c r="Z78">
        <v>512111101</v>
      </c>
      <c r="AA78" t="s">
        <v>102</v>
      </c>
      <c r="AB78">
        <v>1000</v>
      </c>
      <c r="AC78">
        <v>5700</v>
      </c>
      <c r="AF78">
        <v>512111101</v>
      </c>
      <c r="AG78" t="s">
        <v>102</v>
      </c>
      <c r="AH78">
        <v>1000</v>
      </c>
      <c r="AI78">
        <v>5700</v>
      </c>
      <c r="AL78">
        <v>523511103</v>
      </c>
      <c r="AM78" t="s">
        <v>142</v>
      </c>
      <c r="AN78">
        <v>240500</v>
      </c>
      <c r="AO78">
        <v>889800</v>
      </c>
      <c r="AR78">
        <v>523511103</v>
      </c>
      <c r="AS78" t="s">
        <v>142</v>
      </c>
      <c r="AT78">
        <v>179400</v>
      </c>
      <c r="AU78">
        <v>1069200</v>
      </c>
    </row>
    <row r="79" spans="2:47" ht="15" thickBot="1">
      <c r="B79">
        <v>633311101</v>
      </c>
      <c r="C79" t="s">
        <v>123</v>
      </c>
      <c r="D79">
        <v>16700</v>
      </c>
      <c r="E79">
        <v>16700</v>
      </c>
      <c r="H79">
        <v>512111101</v>
      </c>
      <c r="I79" t="s">
        <v>102</v>
      </c>
      <c r="J79">
        <v>4000</v>
      </c>
      <c r="K79">
        <v>4000</v>
      </c>
      <c r="N79">
        <v>523511103</v>
      </c>
      <c r="O79" t="s">
        <v>142</v>
      </c>
      <c r="P79">
        <v>183900</v>
      </c>
      <c r="Q79">
        <v>297900</v>
      </c>
      <c r="T79">
        <v>512111101</v>
      </c>
      <c r="U79" t="s">
        <v>102</v>
      </c>
      <c r="V79">
        <v>300</v>
      </c>
      <c r="W79">
        <v>4700</v>
      </c>
      <c r="Z79">
        <v>531111107</v>
      </c>
      <c r="AA79" t="s">
        <v>176</v>
      </c>
      <c r="AB79">
        <v>1341000</v>
      </c>
      <c r="AC79">
        <v>56226000</v>
      </c>
      <c r="AF79">
        <v>531111107</v>
      </c>
      <c r="AG79" t="s">
        <v>176</v>
      </c>
      <c r="AH79">
        <v>1341000</v>
      </c>
      <c r="AI79">
        <v>56226000</v>
      </c>
      <c r="AL79">
        <v>512111101</v>
      </c>
      <c r="AM79" t="s">
        <v>102</v>
      </c>
      <c r="AN79">
        <v>900</v>
      </c>
      <c r="AO79">
        <v>6600</v>
      </c>
      <c r="AR79">
        <v>512111101</v>
      </c>
      <c r="AS79" t="s">
        <v>102</v>
      </c>
      <c r="AT79">
        <v>800</v>
      </c>
      <c r="AU79">
        <v>7400</v>
      </c>
    </row>
    <row r="80" spans="2:47" ht="15" thickBot="1">
      <c r="B80">
        <v>633311102</v>
      </c>
      <c r="C80" t="s">
        <v>125</v>
      </c>
      <c r="D80">
        <v>20000</v>
      </c>
      <c r="E80">
        <v>20000</v>
      </c>
      <c r="H80" s="568" t="s">
        <v>103</v>
      </c>
      <c r="I80" s="569"/>
      <c r="J80" s="22">
        <v>12489500</v>
      </c>
      <c r="K80" s="22">
        <v>15382700</v>
      </c>
      <c r="N80">
        <v>512111101</v>
      </c>
      <c r="O80" t="s">
        <v>102</v>
      </c>
      <c r="P80">
        <v>400</v>
      </c>
      <c r="Q80">
        <v>4400</v>
      </c>
      <c r="T80">
        <v>531111107</v>
      </c>
      <c r="U80" t="s">
        <v>176</v>
      </c>
      <c r="V80">
        <v>6231000</v>
      </c>
      <c r="W80">
        <v>54885000</v>
      </c>
      <c r="Z80" s="568" t="s">
        <v>103</v>
      </c>
      <c r="AA80" s="569"/>
      <c r="AB80" s="22">
        <v>22921000</v>
      </c>
      <c r="AC80" s="22">
        <v>131078600</v>
      </c>
      <c r="AF80" s="568" t="s">
        <v>103</v>
      </c>
      <c r="AG80" s="569"/>
      <c r="AH80" s="22">
        <v>22921000</v>
      </c>
      <c r="AI80" s="22">
        <v>131078600</v>
      </c>
      <c r="AJ80" s="478"/>
      <c r="AL80" s="568" t="s">
        <v>103</v>
      </c>
      <c r="AM80" s="569"/>
      <c r="AN80" s="22">
        <v>23603900</v>
      </c>
      <c r="AO80" s="22">
        <v>154682500</v>
      </c>
      <c r="AP80" s="478"/>
      <c r="AR80">
        <v>522711103</v>
      </c>
      <c r="AS80" t="s">
        <v>148</v>
      </c>
      <c r="AT80">
        <v>3700</v>
      </c>
      <c r="AU80">
        <v>3700</v>
      </c>
    </row>
    <row r="81" spans="2:47" ht="15" thickBot="1">
      <c r="B81">
        <v>631111101</v>
      </c>
      <c r="C81" t="s">
        <v>121</v>
      </c>
      <c r="D81">
        <v>10514900</v>
      </c>
      <c r="E81">
        <v>10514900</v>
      </c>
      <c r="H81">
        <v>633311101</v>
      </c>
      <c r="I81" t="s">
        <v>123</v>
      </c>
      <c r="J81">
        <v>25600</v>
      </c>
      <c r="K81">
        <v>42300</v>
      </c>
      <c r="N81">
        <v>531111107</v>
      </c>
      <c r="O81" t="s">
        <v>176</v>
      </c>
      <c r="P81">
        <v>6884000</v>
      </c>
      <c r="Q81">
        <v>48654000</v>
      </c>
      <c r="T81" s="581" t="s">
        <v>103</v>
      </c>
      <c r="U81" s="582"/>
      <c r="V81" s="137">
        <v>23737400</v>
      </c>
      <c r="W81" s="137">
        <v>108157600</v>
      </c>
      <c r="X81" s="477"/>
      <c r="Z81">
        <v>631111101</v>
      </c>
      <c r="AA81" t="s">
        <v>121</v>
      </c>
      <c r="AB81">
        <v>10523700</v>
      </c>
      <c r="AC81">
        <v>51253400</v>
      </c>
      <c r="AF81">
        <v>631111101</v>
      </c>
      <c r="AG81" t="s">
        <v>121</v>
      </c>
      <c r="AH81">
        <v>10523700</v>
      </c>
      <c r="AI81">
        <v>51253400</v>
      </c>
      <c r="AL81">
        <v>637111106</v>
      </c>
      <c r="AM81" t="s">
        <v>124</v>
      </c>
      <c r="AN81">
        <v>15000</v>
      </c>
      <c r="AO81">
        <v>60000</v>
      </c>
      <c r="AR81" s="568" t="s">
        <v>103</v>
      </c>
      <c r="AS81" s="569"/>
      <c r="AT81" s="22">
        <v>30936600</v>
      </c>
      <c r="AU81" s="22">
        <v>185619100</v>
      </c>
    </row>
    <row r="82" spans="2:47" ht="15" thickBot="1">
      <c r="B82">
        <v>637111102</v>
      </c>
      <c r="C82" t="s">
        <v>151</v>
      </c>
      <c r="D82">
        <v>30000</v>
      </c>
      <c r="E82">
        <v>30000</v>
      </c>
      <c r="H82">
        <v>637111106</v>
      </c>
      <c r="I82" t="s">
        <v>124</v>
      </c>
      <c r="J82">
        <v>15000</v>
      </c>
      <c r="K82">
        <v>15000</v>
      </c>
      <c r="N82" s="568" t="s">
        <v>103</v>
      </c>
      <c r="O82" s="569"/>
      <c r="P82" s="22">
        <v>27267500</v>
      </c>
      <c r="Q82" s="22">
        <v>84420200</v>
      </c>
      <c r="R82">
        <f>SUM(P74:P81)</f>
        <v>27267500</v>
      </c>
      <c r="S82" s="237">
        <f>P82-R82</f>
        <v>0</v>
      </c>
      <c r="T82">
        <v>637111106</v>
      </c>
      <c r="U82" t="s">
        <v>124</v>
      </c>
      <c r="V82">
        <v>15000</v>
      </c>
      <c r="W82">
        <v>45000</v>
      </c>
      <c r="Z82">
        <v>637111102</v>
      </c>
      <c r="AA82" t="s">
        <v>151</v>
      </c>
      <c r="AB82">
        <v>35000</v>
      </c>
      <c r="AC82">
        <v>65000</v>
      </c>
      <c r="AF82">
        <v>637111102</v>
      </c>
      <c r="AG82" t="s">
        <v>151</v>
      </c>
      <c r="AH82">
        <v>35000</v>
      </c>
      <c r="AI82">
        <v>65000</v>
      </c>
      <c r="AL82">
        <v>631111101</v>
      </c>
      <c r="AM82" t="s">
        <v>121</v>
      </c>
      <c r="AN82">
        <v>10890500</v>
      </c>
      <c r="AO82">
        <v>62143900</v>
      </c>
      <c r="AR82">
        <v>637111106</v>
      </c>
      <c r="AS82" t="s">
        <v>124</v>
      </c>
      <c r="AT82">
        <v>15000</v>
      </c>
      <c r="AU82">
        <v>75000</v>
      </c>
    </row>
    <row r="83" spans="2:47">
      <c r="B83">
        <v>632161</v>
      </c>
      <c r="C83" t="s">
        <v>105</v>
      </c>
      <c r="D83">
        <v>33038</v>
      </c>
      <c r="E83">
        <v>33038</v>
      </c>
      <c r="H83">
        <v>636211103</v>
      </c>
      <c r="I83" t="s">
        <v>122</v>
      </c>
      <c r="J83">
        <v>60700</v>
      </c>
      <c r="K83">
        <v>60700</v>
      </c>
      <c r="N83">
        <v>633311101</v>
      </c>
      <c r="O83" t="s">
        <v>123</v>
      </c>
      <c r="P83">
        <v>15400</v>
      </c>
      <c r="Q83">
        <v>57700</v>
      </c>
      <c r="T83">
        <v>633311102</v>
      </c>
      <c r="U83" t="s">
        <v>125</v>
      </c>
      <c r="V83">
        <v>31800</v>
      </c>
      <c r="W83">
        <v>71800</v>
      </c>
      <c r="Z83">
        <v>632161</v>
      </c>
      <c r="AA83" t="s">
        <v>105</v>
      </c>
      <c r="AB83">
        <v>33038</v>
      </c>
      <c r="AC83">
        <v>165188</v>
      </c>
      <c r="AF83">
        <v>632161</v>
      </c>
      <c r="AG83" t="s">
        <v>105</v>
      </c>
      <c r="AH83">
        <v>33038</v>
      </c>
      <c r="AI83">
        <v>165188</v>
      </c>
      <c r="AL83">
        <v>632161</v>
      </c>
      <c r="AM83" t="s">
        <v>105</v>
      </c>
      <c r="AN83">
        <v>33038</v>
      </c>
      <c r="AO83">
        <v>198225</v>
      </c>
      <c r="AR83">
        <v>633311102</v>
      </c>
      <c r="AS83" t="s">
        <v>125</v>
      </c>
      <c r="AT83">
        <v>26500</v>
      </c>
      <c r="AU83">
        <v>98300</v>
      </c>
    </row>
    <row r="84" spans="2:47">
      <c r="B84">
        <v>632151</v>
      </c>
      <c r="C84" t="s">
        <v>112</v>
      </c>
      <c r="D84">
        <v>51904</v>
      </c>
      <c r="E84">
        <v>51904</v>
      </c>
      <c r="H84">
        <v>633311102</v>
      </c>
      <c r="I84" t="s">
        <v>125</v>
      </c>
      <c r="J84">
        <v>20000</v>
      </c>
      <c r="K84">
        <v>40000</v>
      </c>
      <c r="N84">
        <v>637111106</v>
      </c>
      <c r="O84" t="s">
        <v>124</v>
      </c>
      <c r="P84">
        <v>15000</v>
      </c>
      <c r="Q84">
        <v>30000</v>
      </c>
      <c r="T84">
        <v>631111101</v>
      </c>
      <c r="U84" t="s">
        <v>121</v>
      </c>
      <c r="V84">
        <v>9998800</v>
      </c>
      <c r="W84">
        <v>40729700</v>
      </c>
      <c r="Z84">
        <v>632151</v>
      </c>
      <c r="AA84" t="s">
        <v>112</v>
      </c>
      <c r="AB84">
        <v>51904</v>
      </c>
      <c r="AC84">
        <v>259521</v>
      </c>
      <c r="AF84">
        <v>632151</v>
      </c>
      <c r="AG84" t="s">
        <v>112</v>
      </c>
      <c r="AH84">
        <v>51904</v>
      </c>
      <c r="AI84">
        <v>259521</v>
      </c>
      <c r="AL84">
        <v>632151</v>
      </c>
      <c r="AM84" t="s">
        <v>112</v>
      </c>
      <c r="AN84">
        <v>20300</v>
      </c>
      <c r="AO84">
        <v>279821</v>
      </c>
      <c r="AR84">
        <v>631111101</v>
      </c>
      <c r="AS84" t="s">
        <v>121</v>
      </c>
      <c r="AT84">
        <v>10679600</v>
      </c>
      <c r="AU84">
        <v>72823500</v>
      </c>
    </row>
    <row r="85" spans="2:47">
      <c r="B85">
        <v>634211101</v>
      </c>
      <c r="C85" t="s">
        <v>109</v>
      </c>
      <c r="D85">
        <v>18000</v>
      </c>
      <c r="E85">
        <v>18000</v>
      </c>
      <c r="H85">
        <v>631111101</v>
      </c>
      <c r="I85" t="s">
        <v>121</v>
      </c>
      <c r="J85">
        <v>10312900</v>
      </c>
      <c r="K85">
        <v>20827800</v>
      </c>
      <c r="N85">
        <v>636211103</v>
      </c>
      <c r="O85" t="s">
        <v>122</v>
      </c>
      <c r="P85">
        <v>60500</v>
      </c>
      <c r="Q85">
        <v>121200</v>
      </c>
      <c r="T85">
        <v>632161</v>
      </c>
      <c r="U85" t="s">
        <v>105</v>
      </c>
      <c r="V85">
        <v>33038</v>
      </c>
      <c r="W85">
        <v>132150</v>
      </c>
      <c r="Z85">
        <v>637121101</v>
      </c>
      <c r="AA85" t="s">
        <v>158</v>
      </c>
      <c r="AB85">
        <v>126000</v>
      </c>
      <c r="AC85">
        <v>134000</v>
      </c>
      <c r="AF85">
        <v>637121101</v>
      </c>
      <c r="AG85" t="s">
        <v>158</v>
      </c>
      <c r="AH85">
        <v>126000</v>
      </c>
      <c r="AI85">
        <v>134000</v>
      </c>
      <c r="AL85">
        <v>637111104</v>
      </c>
      <c r="AM85" t="s">
        <v>154</v>
      </c>
      <c r="AN85">
        <v>10000</v>
      </c>
      <c r="AO85">
        <v>30000</v>
      </c>
      <c r="AR85">
        <v>632161</v>
      </c>
      <c r="AS85" t="s">
        <v>105</v>
      </c>
      <c r="AT85">
        <v>33038</v>
      </c>
      <c r="AU85">
        <v>231263</v>
      </c>
    </row>
    <row r="86" spans="2:47">
      <c r="B86">
        <v>637111103</v>
      </c>
      <c r="C86" t="s">
        <v>143</v>
      </c>
      <c r="D86">
        <v>12000</v>
      </c>
      <c r="E86">
        <v>12000</v>
      </c>
      <c r="H86">
        <v>632161</v>
      </c>
      <c r="I86" t="s">
        <v>105</v>
      </c>
      <c r="J86">
        <v>33038</v>
      </c>
      <c r="K86">
        <v>66075</v>
      </c>
      <c r="N86">
        <v>631111101</v>
      </c>
      <c r="O86" t="s">
        <v>121</v>
      </c>
      <c r="P86">
        <v>9903100</v>
      </c>
      <c r="Q86">
        <v>30730900</v>
      </c>
      <c r="T86">
        <v>632151</v>
      </c>
      <c r="U86" t="s">
        <v>112</v>
      </c>
      <c r="V86">
        <v>51904</v>
      </c>
      <c r="W86">
        <v>207617</v>
      </c>
      <c r="Z86">
        <v>634211103</v>
      </c>
      <c r="AA86" t="s">
        <v>263</v>
      </c>
      <c r="AB86">
        <v>19000</v>
      </c>
      <c r="AC86">
        <v>22000</v>
      </c>
      <c r="AF86">
        <v>634211103</v>
      </c>
      <c r="AG86" t="s">
        <v>263</v>
      </c>
      <c r="AH86">
        <v>19000</v>
      </c>
      <c r="AI86">
        <v>22000</v>
      </c>
      <c r="AL86">
        <v>634211101</v>
      </c>
      <c r="AM86" t="s">
        <v>109</v>
      </c>
      <c r="AN86">
        <v>120000</v>
      </c>
      <c r="AO86">
        <v>336000</v>
      </c>
      <c r="AR86">
        <v>632151</v>
      </c>
      <c r="AS86" t="s">
        <v>112</v>
      </c>
      <c r="AT86">
        <v>20300</v>
      </c>
      <c r="AU86">
        <v>300121</v>
      </c>
    </row>
    <row r="87" spans="2:47">
      <c r="B87">
        <v>633211103</v>
      </c>
      <c r="C87" t="s">
        <v>137</v>
      </c>
      <c r="D87">
        <v>1143000</v>
      </c>
      <c r="E87">
        <v>1143000</v>
      </c>
      <c r="H87">
        <v>632151</v>
      </c>
      <c r="I87" t="s">
        <v>112</v>
      </c>
      <c r="J87">
        <v>51904</v>
      </c>
      <c r="K87">
        <v>103808</v>
      </c>
      <c r="N87">
        <v>632161</v>
      </c>
      <c r="O87" t="s">
        <v>105</v>
      </c>
      <c r="P87">
        <v>33038</v>
      </c>
      <c r="Q87">
        <v>99113</v>
      </c>
      <c r="T87">
        <v>637111104</v>
      </c>
      <c r="U87" t="s">
        <v>154</v>
      </c>
      <c r="V87">
        <v>20000</v>
      </c>
      <c r="W87">
        <v>20000</v>
      </c>
      <c r="Z87">
        <v>634211101</v>
      </c>
      <c r="AA87" t="s">
        <v>109</v>
      </c>
      <c r="AB87">
        <v>60000</v>
      </c>
      <c r="AC87">
        <v>216000</v>
      </c>
      <c r="AF87">
        <v>634211101</v>
      </c>
      <c r="AG87" t="s">
        <v>109</v>
      </c>
      <c r="AH87">
        <v>60000</v>
      </c>
      <c r="AI87">
        <v>216000</v>
      </c>
      <c r="AL87">
        <v>633211103</v>
      </c>
      <c r="AM87" t="s">
        <v>137</v>
      </c>
      <c r="AN87">
        <v>543000</v>
      </c>
      <c r="AO87">
        <v>5058000</v>
      </c>
      <c r="AR87">
        <v>637121101</v>
      </c>
      <c r="AS87" t="s">
        <v>158</v>
      </c>
      <c r="AT87">
        <v>81000</v>
      </c>
      <c r="AU87">
        <v>215000</v>
      </c>
    </row>
    <row r="88" spans="2:47">
      <c r="B88">
        <v>661611103</v>
      </c>
      <c r="C88" t="s">
        <v>129</v>
      </c>
      <c r="D88">
        <v>0</v>
      </c>
      <c r="E88">
        <v>0</v>
      </c>
      <c r="H88">
        <v>634211101</v>
      </c>
      <c r="I88" t="s">
        <v>109</v>
      </c>
      <c r="J88">
        <v>18000</v>
      </c>
      <c r="K88">
        <v>36000</v>
      </c>
      <c r="N88">
        <v>632151</v>
      </c>
      <c r="O88" t="s">
        <v>112</v>
      </c>
      <c r="P88">
        <v>51904</v>
      </c>
      <c r="Q88">
        <v>155713</v>
      </c>
      <c r="T88">
        <v>634211101</v>
      </c>
      <c r="U88" t="s">
        <v>109</v>
      </c>
      <c r="V88">
        <v>60000</v>
      </c>
      <c r="W88">
        <v>156000</v>
      </c>
      <c r="Z88">
        <v>633211103</v>
      </c>
      <c r="AA88" t="s">
        <v>137</v>
      </c>
      <c r="AB88">
        <v>1143000</v>
      </c>
      <c r="AC88">
        <v>4515000</v>
      </c>
      <c r="AF88">
        <v>633211103</v>
      </c>
      <c r="AG88" t="s">
        <v>137</v>
      </c>
      <c r="AH88">
        <v>1143000</v>
      </c>
      <c r="AI88">
        <v>4515000</v>
      </c>
      <c r="AL88">
        <v>651411105</v>
      </c>
      <c r="AM88" t="s">
        <v>264</v>
      </c>
      <c r="AN88">
        <v>4468000</v>
      </c>
      <c r="AO88">
        <v>16815400</v>
      </c>
      <c r="AR88">
        <v>634211103</v>
      </c>
      <c r="AS88" t="s">
        <v>263</v>
      </c>
      <c r="AT88">
        <v>11000</v>
      </c>
      <c r="AU88">
        <v>33000</v>
      </c>
    </row>
    <row r="89" spans="2:47">
      <c r="B89">
        <v>682113</v>
      </c>
      <c r="C89" t="s">
        <v>139</v>
      </c>
      <c r="D89">
        <v>1180300</v>
      </c>
      <c r="E89">
        <v>1180300</v>
      </c>
      <c r="H89">
        <v>637111103</v>
      </c>
      <c r="I89" t="s">
        <v>143</v>
      </c>
      <c r="J89">
        <v>12000</v>
      </c>
      <c r="K89">
        <v>24000</v>
      </c>
      <c r="N89">
        <v>634211103</v>
      </c>
      <c r="O89" t="s">
        <v>263</v>
      </c>
      <c r="P89">
        <v>3000</v>
      </c>
      <c r="Q89">
        <v>3000</v>
      </c>
      <c r="T89">
        <v>633211103</v>
      </c>
      <c r="U89" t="s">
        <v>137</v>
      </c>
      <c r="V89">
        <v>543000</v>
      </c>
      <c r="W89">
        <v>3372000</v>
      </c>
      <c r="Z89">
        <v>651411105</v>
      </c>
      <c r="AA89" t="s">
        <v>264</v>
      </c>
      <c r="AB89">
        <v>4220400</v>
      </c>
      <c r="AC89">
        <v>12347400</v>
      </c>
      <c r="AF89">
        <v>651411105</v>
      </c>
      <c r="AG89" t="s">
        <v>264</v>
      </c>
      <c r="AH89">
        <v>4220400</v>
      </c>
      <c r="AI89">
        <v>12347400</v>
      </c>
      <c r="AL89">
        <v>682113</v>
      </c>
      <c r="AM89" t="s">
        <v>139</v>
      </c>
      <c r="AN89">
        <v>1160100</v>
      </c>
      <c r="AO89">
        <v>5596800</v>
      </c>
      <c r="AR89">
        <v>637111104</v>
      </c>
      <c r="AS89" t="s">
        <v>154</v>
      </c>
      <c r="AT89">
        <v>5000</v>
      </c>
      <c r="AU89">
        <v>35000</v>
      </c>
    </row>
    <row r="90" spans="2:47">
      <c r="B90">
        <v>645111101</v>
      </c>
      <c r="C90" t="s">
        <v>132</v>
      </c>
      <c r="D90">
        <v>1000000</v>
      </c>
      <c r="E90">
        <v>1000000</v>
      </c>
      <c r="H90">
        <v>633211103</v>
      </c>
      <c r="I90" t="s">
        <v>137</v>
      </c>
      <c r="J90">
        <v>1143000</v>
      </c>
      <c r="K90">
        <v>2286000</v>
      </c>
      <c r="N90">
        <v>634211101</v>
      </c>
      <c r="O90" t="s">
        <v>109</v>
      </c>
      <c r="P90">
        <v>60000</v>
      </c>
      <c r="Q90">
        <v>96000</v>
      </c>
      <c r="T90">
        <v>651411105</v>
      </c>
      <c r="U90" t="s">
        <v>264</v>
      </c>
      <c r="V90">
        <v>4105100</v>
      </c>
      <c r="W90">
        <v>8127000</v>
      </c>
      <c r="Z90">
        <v>661611103</v>
      </c>
      <c r="AA90" t="s">
        <v>129</v>
      </c>
      <c r="AB90">
        <v>15000</v>
      </c>
      <c r="AC90">
        <v>110000</v>
      </c>
      <c r="AF90">
        <v>661611103</v>
      </c>
      <c r="AG90" t="s">
        <v>129</v>
      </c>
      <c r="AH90">
        <v>15000</v>
      </c>
      <c r="AI90">
        <v>110000</v>
      </c>
      <c r="AL90">
        <v>645111101</v>
      </c>
      <c r="AM90" t="s">
        <v>132</v>
      </c>
      <c r="AN90">
        <v>1000000</v>
      </c>
      <c r="AO90">
        <v>6036400</v>
      </c>
      <c r="AR90">
        <v>634211101</v>
      </c>
      <c r="AS90" t="s">
        <v>109</v>
      </c>
      <c r="AT90">
        <v>120000</v>
      </c>
      <c r="AU90">
        <v>456000</v>
      </c>
    </row>
    <row r="91" spans="2:47">
      <c r="B91">
        <v>631111105</v>
      </c>
      <c r="C91" t="s">
        <v>133</v>
      </c>
      <c r="D91">
        <v>175200</v>
      </c>
      <c r="E91">
        <v>175200</v>
      </c>
      <c r="H91">
        <v>661611103</v>
      </c>
      <c r="I91" t="s">
        <v>129</v>
      </c>
      <c r="J91">
        <v>0</v>
      </c>
      <c r="K91">
        <v>0</v>
      </c>
      <c r="N91">
        <v>633211103</v>
      </c>
      <c r="O91" t="s">
        <v>137</v>
      </c>
      <c r="P91">
        <v>543000</v>
      </c>
      <c r="Q91">
        <v>2829000</v>
      </c>
      <c r="T91">
        <v>682113</v>
      </c>
      <c r="U91" t="s">
        <v>139</v>
      </c>
      <c r="V91">
        <v>831900</v>
      </c>
      <c r="W91">
        <v>3442500</v>
      </c>
      <c r="Z91">
        <v>637121102</v>
      </c>
      <c r="AA91" t="s">
        <v>130</v>
      </c>
      <c r="AB91">
        <v>36000</v>
      </c>
      <c r="AC91">
        <v>36000</v>
      </c>
      <c r="AF91">
        <v>637121102</v>
      </c>
      <c r="AG91" t="s">
        <v>130</v>
      </c>
      <c r="AH91">
        <v>36000</v>
      </c>
      <c r="AI91">
        <v>36000</v>
      </c>
      <c r="AL91">
        <v>631111105</v>
      </c>
      <c r="AM91" t="s">
        <v>133</v>
      </c>
      <c r="AN91">
        <v>180200</v>
      </c>
      <c r="AO91">
        <v>1027500</v>
      </c>
      <c r="AR91">
        <v>633211103</v>
      </c>
      <c r="AS91" t="s">
        <v>137</v>
      </c>
      <c r="AT91">
        <v>543000</v>
      </c>
      <c r="AU91">
        <v>5601000</v>
      </c>
    </row>
    <row r="92" spans="2:47">
      <c r="B92">
        <v>632141</v>
      </c>
      <c r="C92" t="s">
        <v>106</v>
      </c>
      <c r="D92">
        <v>46800</v>
      </c>
      <c r="E92">
        <v>46800</v>
      </c>
      <c r="H92">
        <v>682113</v>
      </c>
      <c r="I92" t="s">
        <v>139</v>
      </c>
      <c r="J92">
        <v>736200</v>
      </c>
      <c r="K92">
        <v>1916500</v>
      </c>
      <c r="N92">
        <v>651411105</v>
      </c>
      <c r="O92" t="s">
        <v>264</v>
      </c>
      <c r="P92">
        <v>4021900</v>
      </c>
      <c r="Q92">
        <v>4021900</v>
      </c>
      <c r="T92">
        <v>645111101</v>
      </c>
      <c r="U92" t="s">
        <v>132</v>
      </c>
      <c r="V92">
        <v>1026400</v>
      </c>
      <c r="W92">
        <v>4036400</v>
      </c>
      <c r="Z92">
        <v>682113</v>
      </c>
      <c r="AA92" t="s">
        <v>139</v>
      </c>
      <c r="AB92">
        <v>994200</v>
      </c>
      <c r="AC92">
        <v>4436700</v>
      </c>
      <c r="AF92">
        <v>682113</v>
      </c>
      <c r="AG92" t="s">
        <v>139</v>
      </c>
      <c r="AH92">
        <v>994200</v>
      </c>
      <c r="AI92">
        <v>4436700</v>
      </c>
      <c r="AL92">
        <v>632141</v>
      </c>
      <c r="AM92" t="s">
        <v>106</v>
      </c>
      <c r="AN92">
        <v>46800</v>
      </c>
      <c r="AO92">
        <v>280800</v>
      </c>
      <c r="AR92">
        <v>651411105</v>
      </c>
      <c r="AS92" t="s">
        <v>264</v>
      </c>
      <c r="AT92">
        <v>4879900</v>
      </c>
      <c r="AU92">
        <v>21695300</v>
      </c>
    </row>
    <row r="93" spans="2:47">
      <c r="B93">
        <v>633311104</v>
      </c>
      <c r="C93" t="s">
        <v>144</v>
      </c>
      <c r="D93">
        <v>10000</v>
      </c>
      <c r="E93">
        <v>10000</v>
      </c>
      <c r="H93">
        <v>645111101</v>
      </c>
      <c r="I93" t="s">
        <v>132</v>
      </c>
      <c r="J93">
        <v>1000000</v>
      </c>
      <c r="K93">
        <v>2000000</v>
      </c>
      <c r="N93">
        <v>661611103</v>
      </c>
      <c r="O93" t="s">
        <v>129</v>
      </c>
      <c r="P93">
        <v>15000</v>
      </c>
      <c r="Q93">
        <v>95000</v>
      </c>
      <c r="T93">
        <v>631111105</v>
      </c>
      <c r="U93" t="s">
        <v>133</v>
      </c>
      <c r="V93">
        <v>166600</v>
      </c>
      <c r="W93">
        <v>678600</v>
      </c>
      <c r="Z93">
        <v>645111101</v>
      </c>
      <c r="AA93" t="s">
        <v>132</v>
      </c>
      <c r="AB93">
        <v>1000000</v>
      </c>
      <c r="AC93">
        <v>5036400</v>
      </c>
      <c r="AF93">
        <v>645111101</v>
      </c>
      <c r="AG93" t="s">
        <v>132</v>
      </c>
      <c r="AH93">
        <v>1000000</v>
      </c>
      <c r="AI93">
        <v>5036400</v>
      </c>
      <c r="AL93">
        <v>632171</v>
      </c>
      <c r="AM93" t="s">
        <v>110</v>
      </c>
      <c r="AN93">
        <v>166800</v>
      </c>
      <c r="AO93">
        <v>750600</v>
      </c>
      <c r="AR93">
        <v>637121102</v>
      </c>
      <c r="AS93" t="s">
        <v>130</v>
      </c>
      <c r="AT93">
        <v>24000</v>
      </c>
      <c r="AU93">
        <v>60000</v>
      </c>
    </row>
    <row r="94" spans="2:47" ht="15" thickBot="1">
      <c r="B94">
        <v>632171</v>
      </c>
      <c r="C94" t="s">
        <v>110</v>
      </c>
      <c r="D94">
        <v>83400</v>
      </c>
      <c r="E94">
        <v>83400</v>
      </c>
      <c r="H94">
        <v>631111105</v>
      </c>
      <c r="I94" t="s">
        <v>133</v>
      </c>
      <c r="J94">
        <v>171800</v>
      </c>
      <c r="K94">
        <v>347000</v>
      </c>
      <c r="N94">
        <v>682113</v>
      </c>
      <c r="O94" t="s">
        <v>139</v>
      </c>
      <c r="P94">
        <v>694100</v>
      </c>
      <c r="Q94">
        <v>2610600</v>
      </c>
      <c r="T94">
        <v>632141</v>
      </c>
      <c r="U94" t="s">
        <v>106</v>
      </c>
      <c r="V94">
        <v>46800</v>
      </c>
      <c r="W94">
        <v>187200</v>
      </c>
      <c r="Z94">
        <v>631111105</v>
      </c>
      <c r="AA94" t="s">
        <v>133</v>
      </c>
      <c r="AB94">
        <v>168700</v>
      </c>
      <c r="AC94">
        <v>847300</v>
      </c>
      <c r="AF94">
        <v>631111105</v>
      </c>
      <c r="AG94" t="s">
        <v>133</v>
      </c>
      <c r="AH94">
        <v>168700</v>
      </c>
      <c r="AI94">
        <v>847300</v>
      </c>
      <c r="AL94">
        <v>637111101</v>
      </c>
      <c r="AM94" t="s">
        <v>146</v>
      </c>
      <c r="AN94">
        <v>32400</v>
      </c>
      <c r="AO94">
        <v>134400</v>
      </c>
      <c r="AR94">
        <v>682113</v>
      </c>
      <c r="AS94" t="s">
        <v>139</v>
      </c>
      <c r="AT94">
        <v>661200</v>
      </c>
      <c r="AU94">
        <v>6258000</v>
      </c>
    </row>
    <row r="95" spans="2:47" ht="15" thickBot="1">
      <c r="B95">
        <v>642111</v>
      </c>
      <c r="C95" t="s">
        <v>145</v>
      </c>
      <c r="D95">
        <v>25000</v>
      </c>
      <c r="E95">
        <v>25000</v>
      </c>
      <c r="H95">
        <v>632141</v>
      </c>
      <c r="I95" t="s">
        <v>106</v>
      </c>
      <c r="J95">
        <v>46800</v>
      </c>
      <c r="K95">
        <v>93600</v>
      </c>
      <c r="N95">
        <v>645111101</v>
      </c>
      <c r="O95" t="s">
        <v>132</v>
      </c>
      <c r="P95">
        <v>1010000</v>
      </c>
      <c r="Q95">
        <v>3010000</v>
      </c>
      <c r="T95">
        <v>633111101</v>
      </c>
      <c r="U95" t="s">
        <v>177</v>
      </c>
      <c r="V95">
        <v>160000</v>
      </c>
      <c r="W95">
        <v>205000</v>
      </c>
      <c r="Z95">
        <v>632141</v>
      </c>
      <c r="AA95" t="s">
        <v>106</v>
      </c>
      <c r="AB95">
        <v>46800</v>
      </c>
      <c r="AC95">
        <v>234000</v>
      </c>
      <c r="AF95">
        <v>632141</v>
      </c>
      <c r="AG95" t="s">
        <v>106</v>
      </c>
      <c r="AH95">
        <v>46800</v>
      </c>
      <c r="AI95">
        <v>234000</v>
      </c>
      <c r="AL95" s="568" t="s">
        <v>114</v>
      </c>
      <c r="AM95" s="569"/>
      <c r="AN95" s="22">
        <v>18686138</v>
      </c>
      <c r="AO95" s="22">
        <v>145162046</v>
      </c>
      <c r="AP95" s="478"/>
      <c r="AR95">
        <v>645111101</v>
      </c>
      <c r="AS95" t="s">
        <v>132</v>
      </c>
      <c r="AT95">
        <v>1000000</v>
      </c>
      <c r="AU95">
        <v>7036400</v>
      </c>
    </row>
    <row r="96" spans="2:47" ht="15" thickBot="1">
      <c r="B96" s="629" t="s">
        <v>114</v>
      </c>
      <c r="C96" s="630"/>
      <c r="D96" s="177">
        <v>14360242</v>
      </c>
      <c r="E96" s="177">
        <v>14360242</v>
      </c>
      <c r="H96">
        <v>633311104</v>
      </c>
      <c r="I96" t="s">
        <v>144</v>
      </c>
      <c r="J96">
        <v>10000</v>
      </c>
      <c r="K96">
        <v>20000</v>
      </c>
      <c r="N96">
        <v>631111105</v>
      </c>
      <c r="O96" t="s">
        <v>133</v>
      </c>
      <c r="P96">
        <v>165000</v>
      </c>
      <c r="Q96">
        <v>512000</v>
      </c>
      <c r="T96">
        <v>632171</v>
      </c>
      <c r="U96" t="s">
        <v>110</v>
      </c>
      <c r="V96">
        <v>166800</v>
      </c>
      <c r="W96">
        <v>417000</v>
      </c>
      <c r="Z96">
        <v>632171</v>
      </c>
      <c r="AA96" t="s">
        <v>110</v>
      </c>
      <c r="AB96">
        <v>166800</v>
      </c>
      <c r="AC96">
        <v>583800</v>
      </c>
      <c r="AF96">
        <v>632171</v>
      </c>
      <c r="AG96" t="s">
        <v>110</v>
      </c>
      <c r="AH96">
        <v>166800</v>
      </c>
      <c r="AI96">
        <v>583800</v>
      </c>
      <c r="AL96" s="570" t="s">
        <v>115</v>
      </c>
      <c r="AM96" s="571"/>
      <c r="AN96" s="22">
        <v>4917763</v>
      </c>
      <c r="AO96" s="22">
        <v>9520454</v>
      </c>
      <c r="AP96" s="478"/>
      <c r="AR96">
        <v>631111105</v>
      </c>
      <c r="AS96" t="s">
        <v>133</v>
      </c>
      <c r="AT96">
        <v>168900</v>
      </c>
      <c r="AU96">
        <v>1196400</v>
      </c>
    </row>
    <row r="97" spans="2:47" ht="15" thickBot="1">
      <c r="B97" s="631" t="s">
        <v>115</v>
      </c>
      <c r="C97" s="632"/>
      <c r="D97" s="177">
        <v>-11467042</v>
      </c>
      <c r="E97" s="177">
        <v>-11467042</v>
      </c>
      <c r="H97">
        <v>642111</v>
      </c>
      <c r="I97" t="s">
        <v>145</v>
      </c>
      <c r="J97">
        <v>38000</v>
      </c>
      <c r="K97">
        <v>63000</v>
      </c>
      <c r="N97">
        <v>632141</v>
      </c>
      <c r="O97" t="s">
        <v>106</v>
      </c>
      <c r="P97">
        <v>46800</v>
      </c>
      <c r="Q97">
        <v>140400</v>
      </c>
      <c r="T97">
        <v>637111107</v>
      </c>
      <c r="U97" t="s">
        <v>265</v>
      </c>
      <c r="V97">
        <v>4947000</v>
      </c>
      <c r="W97">
        <v>44216000</v>
      </c>
      <c r="Z97">
        <v>637111101</v>
      </c>
      <c r="AA97" t="s">
        <v>146</v>
      </c>
      <c r="AB97">
        <v>12000</v>
      </c>
      <c r="AC97">
        <v>102000</v>
      </c>
      <c r="AF97">
        <v>637111101</v>
      </c>
      <c r="AG97" t="s">
        <v>146</v>
      </c>
      <c r="AH97">
        <v>12000</v>
      </c>
      <c r="AI97">
        <v>102000</v>
      </c>
      <c r="AR97">
        <v>632141</v>
      </c>
      <c r="AS97" t="s">
        <v>106</v>
      </c>
      <c r="AT97">
        <v>46800</v>
      </c>
      <c r="AU97">
        <v>327600</v>
      </c>
    </row>
    <row r="98" spans="2:47" ht="15" thickBot="1">
      <c r="H98">
        <v>645311</v>
      </c>
      <c r="I98" t="s">
        <v>113</v>
      </c>
      <c r="J98">
        <v>200</v>
      </c>
      <c r="K98">
        <v>200</v>
      </c>
      <c r="N98">
        <v>633111101</v>
      </c>
      <c r="O98" t="s">
        <v>177</v>
      </c>
      <c r="P98">
        <v>5000</v>
      </c>
      <c r="Q98">
        <v>45000</v>
      </c>
      <c r="T98" s="581" t="s">
        <v>114</v>
      </c>
      <c r="U98" s="582"/>
      <c r="V98" s="137">
        <v>22204142</v>
      </c>
      <c r="W98" s="137">
        <v>106718367</v>
      </c>
      <c r="X98" s="477"/>
      <c r="Z98">
        <v>637111107</v>
      </c>
      <c r="AA98" t="s">
        <v>265</v>
      </c>
      <c r="AB98">
        <v>1106000</v>
      </c>
      <c r="AC98">
        <v>45322000</v>
      </c>
      <c r="AF98">
        <v>637111107</v>
      </c>
      <c r="AG98" t="s">
        <v>265</v>
      </c>
      <c r="AH98">
        <v>1106000</v>
      </c>
      <c r="AI98">
        <v>45322000</v>
      </c>
      <c r="AR98">
        <v>632171</v>
      </c>
      <c r="AS98" t="s">
        <v>110</v>
      </c>
      <c r="AT98">
        <v>166800</v>
      </c>
      <c r="AU98">
        <v>917400</v>
      </c>
    </row>
    <row r="99" spans="2:47" ht="15" thickBot="1">
      <c r="H99">
        <v>637111101</v>
      </c>
      <c r="I99" t="s">
        <v>146</v>
      </c>
      <c r="J99">
        <v>12000</v>
      </c>
      <c r="K99">
        <v>12000</v>
      </c>
      <c r="N99">
        <v>645111104</v>
      </c>
      <c r="O99" t="s">
        <v>266</v>
      </c>
      <c r="P99">
        <v>7200</v>
      </c>
      <c r="Q99">
        <v>162300</v>
      </c>
      <c r="T99" s="579" t="s">
        <v>115</v>
      </c>
      <c r="U99" s="580"/>
      <c r="V99" s="137">
        <v>1533258</v>
      </c>
      <c r="W99" s="137">
        <v>1439233</v>
      </c>
      <c r="X99" s="477"/>
      <c r="Z99" s="568" t="s">
        <v>114</v>
      </c>
      <c r="AA99" s="569"/>
      <c r="AB99" s="22">
        <v>19757542</v>
      </c>
      <c r="AC99" s="22">
        <v>126475908</v>
      </c>
      <c r="AF99" s="568" t="s">
        <v>114</v>
      </c>
      <c r="AG99" s="569"/>
      <c r="AH99" s="22">
        <v>19757542</v>
      </c>
      <c r="AI99" s="22">
        <v>126475908</v>
      </c>
      <c r="AJ99" s="478"/>
      <c r="AR99" s="568" t="s">
        <v>114</v>
      </c>
      <c r="AS99" s="569"/>
      <c r="AT99" s="22">
        <v>18482038</v>
      </c>
      <c r="AU99" s="22">
        <v>163644083</v>
      </c>
    </row>
    <row r="100" spans="2:47" ht="15" thickBot="1">
      <c r="H100" s="568" t="s">
        <v>114</v>
      </c>
      <c r="I100" s="569"/>
      <c r="J100" s="22">
        <v>13707142</v>
      </c>
      <c r="K100" s="22">
        <v>28067383</v>
      </c>
      <c r="N100">
        <v>632171</v>
      </c>
      <c r="O100" t="s">
        <v>110</v>
      </c>
      <c r="P100">
        <v>166800</v>
      </c>
      <c r="Q100">
        <v>250200</v>
      </c>
      <c r="T100" s="236" t="s">
        <v>262</v>
      </c>
      <c r="U100" s="236" t="s">
        <v>51</v>
      </c>
      <c r="V100" s="139" t="s">
        <v>53</v>
      </c>
      <c r="Z100" s="570" t="s">
        <v>115</v>
      </c>
      <c r="AA100" s="571"/>
      <c r="AB100" s="22">
        <v>3163458</v>
      </c>
      <c r="AC100" s="22">
        <v>4602692</v>
      </c>
      <c r="AF100" s="570" t="s">
        <v>115</v>
      </c>
      <c r="AG100" s="571"/>
      <c r="AH100" s="22">
        <v>3163458</v>
      </c>
      <c r="AI100" s="22">
        <v>4602692</v>
      </c>
      <c r="AJ100" s="478"/>
      <c r="AR100" s="570" t="s">
        <v>115</v>
      </c>
      <c r="AS100" s="571"/>
      <c r="AT100" s="22">
        <v>12454563</v>
      </c>
      <c r="AU100" s="22">
        <v>21975017</v>
      </c>
    </row>
    <row r="101" spans="2:47" ht="15" thickBot="1">
      <c r="H101" s="570" t="s">
        <v>115</v>
      </c>
      <c r="I101" s="571"/>
      <c r="J101" s="22">
        <v>-1217642</v>
      </c>
      <c r="K101" s="22">
        <v>-12684683</v>
      </c>
      <c r="N101">
        <v>637111101</v>
      </c>
      <c r="O101" t="s">
        <v>146</v>
      </c>
      <c r="P101">
        <v>78000</v>
      </c>
      <c r="Q101">
        <v>90000</v>
      </c>
      <c r="T101" s="140"/>
      <c r="U101" s="140"/>
      <c r="V101" s="236" t="s">
        <v>54</v>
      </c>
    </row>
    <row r="102" spans="2:47" ht="15" thickBot="1">
      <c r="N102">
        <v>637111107</v>
      </c>
      <c r="O102" t="s">
        <v>265</v>
      </c>
      <c r="P102">
        <v>5530000</v>
      </c>
      <c r="Q102">
        <v>39269000</v>
      </c>
      <c r="T102" s="141" t="s">
        <v>50</v>
      </c>
      <c r="U102" s="141" t="s">
        <v>52</v>
      </c>
      <c r="V102" s="140"/>
    </row>
    <row r="103" spans="2:47" ht="15" thickBot="1">
      <c r="N103" s="568" t="s">
        <v>114</v>
      </c>
      <c r="O103" s="569"/>
      <c r="P103" s="22">
        <v>22424742</v>
      </c>
      <c r="Q103" s="22">
        <v>84514225</v>
      </c>
      <c r="T103" s="142"/>
      <c r="U103" s="142"/>
      <c r="V103" s="141" t="s">
        <v>55</v>
      </c>
    </row>
    <row r="104" spans="2:47" ht="15" thickBot="1">
      <c r="N104" s="570" t="s">
        <v>115</v>
      </c>
      <c r="O104" s="571"/>
      <c r="P104" s="22">
        <v>4842758</v>
      </c>
      <c r="Q104" s="22">
        <v>-94025</v>
      </c>
    </row>
    <row r="105" spans="2:47">
      <c r="N105" s="133"/>
      <c r="O105" s="133"/>
      <c r="P105" s="134"/>
    </row>
    <row r="106" spans="2:47">
      <c r="N106" s="8"/>
      <c r="O106" s="8"/>
      <c r="P106" s="133"/>
    </row>
    <row r="107" spans="2:47">
      <c r="N107" s="35" t="s">
        <v>50</v>
      </c>
      <c r="O107" s="35" t="s">
        <v>52</v>
      </c>
      <c r="P107" s="8"/>
    </row>
    <row r="108" spans="2:47">
      <c r="N108" s="11"/>
      <c r="O108" s="11"/>
      <c r="P108" s="35" t="s">
        <v>55</v>
      </c>
    </row>
  </sheetData>
  <mergeCells count="72">
    <mergeCell ref="AR99:AS99"/>
    <mergeCell ref="AR100:AS100"/>
    <mergeCell ref="AL67:AL70"/>
    <mergeCell ref="AL80:AM80"/>
    <mergeCell ref="Z99:AA99"/>
    <mergeCell ref="Z100:AA100"/>
    <mergeCell ref="AF67:AF70"/>
    <mergeCell ref="AF80:AG80"/>
    <mergeCell ref="AF99:AG99"/>
    <mergeCell ref="AF100:AG100"/>
    <mergeCell ref="Z67:Z70"/>
    <mergeCell ref="Z80:AA80"/>
    <mergeCell ref="AL95:AM95"/>
    <mergeCell ref="AL96:AM96"/>
    <mergeCell ref="AR81:AS81"/>
    <mergeCell ref="Z2:AD2"/>
    <mergeCell ref="Z3:AD3"/>
    <mergeCell ref="Z4:AD7"/>
    <mergeCell ref="Z8:AD8"/>
    <mergeCell ref="Z9:AD9"/>
    <mergeCell ref="T2:X2"/>
    <mergeCell ref="T3:X3"/>
    <mergeCell ref="T4:X7"/>
    <mergeCell ref="T8:X8"/>
    <mergeCell ref="T9:X9"/>
    <mergeCell ref="T67:T70"/>
    <mergeCell ref="T81:U81"/>
    <mergeCell ref="T98:U98"/>
    <mergeCell ref="T99:U99"/>
    <mergeCell ref="B67:B70"/>
    <mergeCell ref="B78:C78"/>
    <mergeCell ref="B96:C96"/>
    <mergeCell ref="B97:C97"/>
    <mergeCell ref="N67:N70"/>
    <mergeCell ref="N82:O82"/>
    <mergeCell ref="H80:I80"/>
    <mergeCell ref="H100:I100"/>
    <mergeCell ref="H101:I101"/>
    <mergeCell ref="H67:H70"/>
    <mergeCell ref="B2:F2"/>
    <mergeCell ref="B3:F3"/>
    <mergeCell ref="B4:F7"/>
    <mergeCell ref="B8:F8"/>
    <mergeCell ref="B9:F9"/>
    <mergeCell ref="H2:L2"/>
    <mergeCell ref="H3:L3"/>
    <mergeCell ref="H4:L7"/>
    <mergeCell ref="H8:L8"/>
    <mergeCell ref="H9:L9"/>
    <mergeCell ref="N103:O103"/>
    <mergeCell ref="N104:O104"/>
    <mergeCell ref="N2:R2"/>
    <mergeCell ref="N3:R3"/>
    <mergeCell ref="N4:R7"/>
    <mergeCell ref="N8:R8"/>
    <mergeCell ref="N9:R9"/>
    <mergeCell ref="AF2:AJ2"/>
    <mergeCell ref="AF3:AJ3"/>
    <mergeCell ref="AF4:AJ7"/>
    <mergeCell ref="AF8:AJ8"/>
    <mergeCell ref="AF9:AJ9"/>
    <mergeCell ref="AR2:AV2"/>
    <mergeCell ref="AR3:AV3"/>
    <mergeCell ref="AR4:AV7"/>
    <mergeCell ref="AL2:AP2"/>
    <mergeCell ref="AL3:AP3"/>
    <mergeCell ref="AL4:AP7"/>
    <mergeCell ref="AL8:AP8"/>
    <mergeCell ref="AL9:AP9"/>
    <mergeCell ref="AR8:AV8"/>
    <mergeCell ref="AR9:AV9"/>
    <mergeCell ref="AR67:AR70"/>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2:AP102"/>
  <sheetViews>
    <sheetView topLeftCell="O1" zoomScale="20" zoomScaleNormal="20" workbookViewId="0">
      <selection activeCell="A61" sqref="A61"/>
    </sheetView>
  </sheetViews>
  <sheetFormatPr defaultRowHeight="14.4"/>
  <cols>
    <col min="2" max="2" width="12.44140625" customWidth="1"/>
    <col min="3" max="3" width="51.44140625" customWidth="1"/>
    <col min="4" max="6" width="16.44140625" customWidth="1"/>
    <col min="7" max="7" width="8.6640625" customWidth="1"/>
    <col min="8" max="8" width="12.88671875" customWidth="1"/>
    <col min="9" max="9" width="80.88671875" customWidth="1"/>
    <col min="10" max="12" width="16.33203125" customWidth="1"/>
    <col min="14" max="14" width="10" bestFit="1" customWidth="1"/>
    <col min="15" max="15" width="80.88671875" customWidth="1"/>
    <col min="16" max="18" width="16.5546875" customWidth="1"/>
    <col min="19" max="19" width="11.5546875" bestFit="1" customWidth="1"/>
    <col min="20" max="20" width="10" bestFit="1" customWidth="1"/>
    <col min="21" max="21" width="84" customWidth="1"/>
    <col min="22" max="24" width="17" customWidth="1"/>
    <col min="27" max="27" width="60.88671875" customWidth="1"/>
    <col min="28" max="30" width="17.6640625" customWidth="1"/>
    <col min="32" max="32" width="20.109375" customWidth="1"/>
    <col min="33" max="33" width="82" customWidth="1"/>
    <col min="34" max="36" width="16.33203125" customWidth="1"/>
    <col min="37" max="37" width="12.33203125" customWidth="1"/>
    <col min="38" max="38" width="12.109375" customWidth="1"/>
    <col min="39" max="39" width="76.33203125" customWidth="1"/>
    <col min="40" max="42" width="17" customWidth="1"/>
    <col min="45" max="45" width="83.44140625" customWidth="1"/>
    <col min="46" max="48" width="22.33203125" customWidth="1"/>
  </cols>
  <sheetData>
    <row r="2" spans="2:42" ht="23.25" customHeight="1">
      <c r="B2" s="623" t="s">
        <v>0</v>
      </c>
      <c r="C2" s="623"/>
      <c r="D2" s="623"/>
      <c r="E2" s="623"/>
      <c r="F2" s="623"/>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row>
    <row r="3" spans="2:42" ht="19.5" customHeight="1">
      <c r="B3" s="623" t="s">
        <v>70</v>
      </c>
      <c r="C3" s="623"/>
      <c r="D3" s="623"/>
      <c r="E3" s="623"/>
      <c r="F3" s="623"/>
      <c r="H3" s="575" t="s">
        <v>70</v>
      </c>
      <c r="I3" s="575"/>
      <c r="J3" s="575"/>
      <c r="K3" s="575"/>
      <c r="L3" s="575"/>
      <c r="N3" s="575" t="s">
        <v>70</v>
      </c>
      <c r="O3" s="575"/>
      <c r="P3" s="575"/>
      <c r="Q3" s="575"/>
      <c r="R3" s="575"/>
      <c r="T3" s="575" t="s">
        <v>70</v>
      </c>
      <c r="U3" s="575"/>
      <c r="V3" s="575"/>
      <c r="W3" s="575"/>
      <c r="X3" s="575"/>
      <c r="Z3" s="575" t="s">
        <v>70</v>
      </c>
      <c r="AA3" s="575"/>
      <c r="AB3" s="575"/>
      <c r="AC3" s="575"/>
      <c r="AD3" s="575"/>
      <c r="AF3" s="575" t="s">
        <v>70</v>
      </c>
      <c r="AG3" s="575"/>
      <c r="AH3" s="575"/>
      <c r="AI3" s="575"/>
      <c r="AJ3" s="575"/>
      <c r="AL3" s="575" t="s">
        <v>70</v>
      </c>
      <c r="AM3" s="575"/>
      <c r="AN3" s="575"/>
      <c r="AO3" s="575"/>
      <c r="AP3" s="575"/>
    </row>
    <row r="4" spans="2:42" ht="15" customHeight="1">
      <c r="B4" s="624" t="s">
        <v>2</v>
      </c>
      <c r="C4" s="624"/>
      <c r="D4" s="624"/>
      <c r="E4" s="624"/>
      <c r="F4" s="624"/>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row>
    <row r="5" spans="2:42">
      <c r="B5" s="624"/>
      <c r="C5" s="624"/>
      <c r="D5" s="624"/>
      <c r="E5" s="624"/>
      <c r="F5" s="624"/>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row>
    <row r="6" spans="2:42" ht="15" thickBot="1">
      <c r="B6" s="625"/>
      <c r="C6" s="625"/>
      <c r="D6" s="625"/>
      <c r="E6" s="625"/>
      <c r="F6" s="625"/>
      <c r="H6" s="577"/>
      <c r="I6" s="577"/>
      <c r="J6" s="577"/>
      <c r="K6" s="577"/>
      <c r="L6" s="577"/>
      <c r="N6" s="577"/>
      <c r="O6" s="577"/>
      <c r="P6" s="577"/>
      <c r="Q6" s="577"/>
      <c r="R6" s="577"/>
      <c r="T6" s="577"/>
      <c r="U6" s="577"/>
      <c r="V6" s="577"/>
      <c r="W6" s="577"/>
      <c r="X6" s="577"/>
      <c r="Z6" s="577"/>
      <c r="AA6" s="577"/>
      <c r="AB6" s="577"/>
      <c r="AC6" s="577"/>
      <c r="AD6" s="577"/>
      <c r="AF6" s="577"/>
      <c r="AG6" s="577"/>
      <c r="AH6" s="577"/>
      <c r="AI6" s="577"/>
      <c r="AJ6" s="577"/>
      <c r="AL6" s="577"/>
      <c r="AM6" s="577"/>
      <c r="AN6" s="577"/>
      <c r="AO6" s="577"/>
      <c r="AP6" s="577"/>
    </row>
    <row r="7" spans="2:42">
      <c r="B7" s="624"/>
      <c r="C7" s="624"/>
      <c r="D7" s="624"/>
      <c r="E7" s="624"/>
      <c r="F7" s="624"/>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row>
    <row r="8" spans="2:42" ht="15" customHeight="1">
      <c r="B8" s="624" t="s">
        <v>276</v>
      </c>
      <c r="C8" s="624"/>
      <c r="D8" s="624"/>
      <c r="E8" s="624"/>
      <c r="F8" s="624"/>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row>
    <row r="9" spans="2:42" ht="15" thickBot="1">
      <c r="B9" s="626"/>
      <c r="C9" s="626"/>
      <c r="D9" s="626"/>
      <c r="E9" s="626"/>
      <c r="F9" s="626"/>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row>
    <row r="10" spans="2:42" ht="29.4"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T10" s="2" t="s">
        <v>96</v>
      </c>
      <c r="U10" s="2" t="s">
        <v>4</v>
      </c>
      <c r="V10" s="2" t="s">
        <v>5</v>
      </c>
      <c r="W10" s="2" t="s">
        <v>6</v>
      </c>
      <c r="X10" s="2" t="s">
        <v>7</v>
      </c>
      <c r="Z10" s="2" t="s">
        <v>96</v>
      </c>
      <c r="AA10" s="2" t="s">
        <v>4</v>
      </c>
      <c r="AB10" s="2" t="s">
        <v>5</v>
      </c>
      <c r="AC10" s="2" t="s">
        <v>6</v>
      </c>
      <c r="AD10" s="2" t="s">
        <v>7</v>
      </c>
      <c r="AF10" s="2" t="s">
        <v>96</v>
      </c>
      <c r="AG10" s="2" t="s">
        <v>4</v>
      </c>
      <c r="AH10" s="2" t="s">
        <v>5</v>
      </c>
      <c r="AI10" s="2" t="s">
        <v>6</v>
      </c>
      <c r="AJ10" s="2" t="s">
        <v>7</v>
      </c>
      <c r="AL10" s="2" t="s">
        <v>96</v>
      </c>
      <c r="AM10" s="2" t="s">
        <v>4</v>
      </c>
      <c r="AN10" s="2" t="s">
        <v>5</v>
      </c>
      <c r="AO10" s="2" t="s">
        <v>6</v>
      </c>
      <c r="AP10" s="2" t="s">
        <v>7</v>
      </c>
    </row>
    <row r="11" spans="2:42" ht="15" thickBot="1">
      <c r="B11" s="181"/>
      <c r="C11" s="182" t="s">
        <v>8</v>
      </c>
      <c r="D11" s="183"/>
      <c r="E11" s="184"/>
      <c r="F11" s="184"/>
      <c r="H11" s="128"/>
      <c r="I11" s="3" t="s">
        <v>8</v>
      </c>
      <c r="J11" s="4"/>
      <c r="K11" s="5"/>
      <c r="L11" s="5"/>
      <c r="N11" s="128"/>
      <c r="O11" s="3" t="s">
        <v>8</v>
      </c>
      <c r="P11" s="150"/>
      <c r="Q11" s="151"/>
      <c r="R11" s="151"/>
      <c r="T11" s="128"/>
      <c r="U11" s="3" t="s">
        <v>8</v>
      </c>
      <c r="V11" s="4"/>
      <c r="W11" s="5"/>
      <c r="X11" s="5"/>
      <c r="Z11" s="128"/>
      <c r="AA11" s="3" t="s">
        <v>8</v>
      </c>
      <c r="AB11" s="4"/>
      <c r="AC11" s="5"/>
      <c r="AD11" s="5"/>
      <c r="AF11" s="128"/>
      <c r="AG11" s="3" t="s">
        <v>8</v>
      </c>
      <c r="AH11" s="4"/>
      <c r="AI11" s="5"/>
      <c r="AJ11" s="5"/>
      <c r="AL11" s="128"/>
      <c r="AM11" s="3" t="s">
        <v>8</v>
      </c>
      <c r="AN11" s="4"/>
      <c r="AO11" s="5"/>
      <c r="AP11" s="5"/>
    </row>
    <row r="12" spans="2:42" ht="15" thickBot="1">
      <c r="B12" s="181"/>
      <c r="C12" s="182" t="s">
        <v>9</v>
      </c>
      <c r="D12" s="183"/>
      <c r="E12" s="184"/>
      <c r="F12" s="184"/>
      <c r="H12" s="128"/>
      <c r="I12" s="3" t="s">
        <v>9</v>
      </c>
      <c r="J12" s="4"/>
      <c r="K12" s="5"/>
      <c r="L12" s="5"/>
      <c r="N12" s="128"/>
      <c r="O12" s="3" t="s">
        <v>9</v>
      </c>
      <c r="P12" s="150"/>
      <c r="Q12" s="151"/>
      <c r="R12" s="151"/>
      <c r="T12" s="128"/>
      <c r="U12" s="3" t="s">
        <v>9</v>
      </c>
      <c r="V12" s="4"/>
      <c r="W12" s="5"/>
      <c r="X12" s="5"/>
      <c r="Z12" s="128"/>
      <c r="AA12" s="3" t="s">
        <v>9</v>
      </c>
      <c r="AB12" s="4"/>
      <c r="AC12" s="5"/>
      <c r="AD12" s="5"/>
      <c r="AF12" s="128"/>
      <c r="AG12" s="3" t="s">
        <v>9</v>
      </c>
      <c r="AH12" s="4"/>
      <c r="AI12" s="5"/>
      <c r="AJ12" s="5"/>
      <c r="AL12" s="128"/>
      <c r="AM12" s="3" t="s">
        <v>9</v>
      </c>
      <c r="AN12" s="4"/>
      <c r="AO12" s="5"/>
      <c r="AP12" s="5"/>
    </row>
    <row r="13" spans="2:42" ht="15" thickBot="1">
      <c r="B13" s="181"/>
      <c r="C13" s="182" t="s">
        <v>10</v>
      </c>
      <c r="D13" s="183"/>
      <c r="E13" s="184"/>
      <c r="F13" s="184"/>
      <c r="H13" s="128"/>
      <c r="I13" s="3" t="s">
        <v>10</v>
      </c>
      <c r="J13" s="4"/>
      <c r="K13" s="5"/>
      <c r="L13" s="5"/>
      <c r="N13" s="128"/>
      <c r="O13" s="3" t="s">
        <v>10</v>
      </c>
      <c r="P13" s="150"/>
      <c r="Q13" s="151"/>
      <c r="R13" s="151"/>
      <c r="T13" s="128"/>
      <c r="U13" s="3" t="s">
        <v>10</v>
      </c>
      <c r="V13" s="4"/>
      <c r="W13" s="5"/>
      <c r="X13" s="5"/>
      <c r="Z13" s="128"/>
      <c r="AA13" s="3" t="s">
        <v>10</v>
      </c>
      <c r="AB13" s="4"/>
      <c r="AC13" s="5"/>
      <c r="AD13" s="5"/>
      <c r="AF13" s="128"/>
      <c r="AG13" s="3" t="s">
        <v>10</v>
      </c>
      <c r="AH13" s="4"/>
      <c r="AI13" s="5"/>
      <c r="AJ13" s="5"/>
      <c r="AL13" s="128"/>
      <c r="AM13" s="3" t="s">
        <v>10</v>
      </c>
      <c r="AN13" s="4"/>
      <c r="AO13" s="5"/>
      <c r="AP13" s="5"/>
    </row>
    <row r="14" spans="2:42" ht="15" thickBot="1">
      <c r="B14" s="183">
        <v>111111102</v>
      </c>
      <c r="C14" s="183" t="s">
        <v>11</v>
      </c>
      <c r="D14" s="184">
        <v>0</v>
      </c>
      <c r="E14" s="185">
        <v>3091200</v>
      </c>
      <c r="F14" s="184">
        <v>773</v>
      </c>
      <c r="H14" s="4">
        <v>111111102</v>
      </c>
      <c r="I14" s="4" t="s">
        <v>11</v>
      </c>
      <c r="J14" s="5">
        <v>0</v>
      </c>
      <c r="K14" s="6">
        <v>2139700</v>
      </c>
      <c r="L14" s="5">
        <v>535</v>
      </c>
      <c r="N14" s="4">
        <v>111111102</v>
      </c>
      <c r="O14" s="4" t="s">
        <v>11</v>
      </c>
      <c r="P14" s="151">
        <v>0</v>
      </c>
      <c r="Q14" s="151">
        <v>8745900</v>
      </c>
      <c r="R14" s="151">
        <v>2186</v>
      </c>
      <c r="T14" s="4">
        <v>111111102</v>
      </c>
      <c r="U14" s="4" t="s">
        <v>11</v>
      </c>
      <c r="V14" s="5">
        <v>0</v>
      </c>
      <c r="W14" s="6">
        <v>8207300</v>
      </c>
      <c r="X14" s="6">
        <v>2052</v>
      </c>
      <c r="Z14" s="4">
        <v>111111102</v>
      </c>
      <c r="AA14" s="4" t="s">
        <v>11</v>
      </c>
      <c r="AB14" s="5">
        <v>0</v>
      </c>
      <c r="AC14" s="6">
        <v>4035100</v>
      </c>
      <c r="AD14" s="6">
        <v>1009</v>
      </c>
      <c r="AF14" s="4">
        <v>111111102</v>
      </c>
      <c r="AG14" s="4" t="s">
        <v>11</v>
      </c>
      <c r="AH14" s="5">
        <v>0</v>
      </c>
      <c r="AI14" s="6">
        <v>8092800</v>
      </c>
      <c r="AJ14" s="6">
        <v>2023</v>
      </c>
      <c r="AL14" s="4">
        <v>111111102</v>
      </c>
      <c r="AM14" s="4" t="s">
        <v>11</v>
      </c>
      <c r="AN14" s="5">
        <v>0</v>
      </c>
      <c r="AO14" s="6">
        <v>8814600</v>
      </c>
      <c r="AP14" s="6">
        <v>2204</v>
      </c>
    </row>
    <row r="15" spans="2:42" ht="15" thickBot="1">
      <c r="B15" s="183">
        <v>113211101</v>
      </c>
      <c r="C15" s="183" t="s">
        <v>13</v>
      </c>
      <c r="D15" s="184">
        <v>0</v>
      </c>
      <c r="E15" s="185">
        <v>323200</v>
      </c>
      <c r="F15" s="184">
        <v>81</v>
      </c>
      <c r="H15" s="4">
        <v>113211101</v>
      </c>
      <c r="I15" s="4" t="s">
        <v>13</v>
      </c>
      <c r="J15" s="5">
        <v>0</v>
      </c>
      <c r="K15" s="6">
        <v>3782400</v>
      </c>
      <c r="L15" s="5">
        <v>946</v>
      </c>
      <c r="N15" s="4">
        <v>113211101</v>
      </c>
      <c r="O15" s="4" t="s">
        <v>13</v>
      </c>
      <c r="P15" s="151">
        <v>0</v>
      </c>
      <c r="Q15" s="151">
        <v>82400</v>
      </c>
      <c r="R15" s="151">
        <v>21</v>
      </c>
      <c r="T15" s="4">
        <v>113211101</v>
      </c>
      <c r="U15" s="4" t="s">
        <v>13</v>
      </c>
      <c r="V15" s="5">
        <v>0</v>
      </c>
      <c r="W15" s="6">
        <v>2537800</v>
      </c>
      <c r="X15" s="5">
        <v>634</v>
      </c>
      <c r="Z15" s="4">
        <v>113211101</v>
      </c>
      <c r="AA15" s="4" t="s">
        <v>13</v>
      </c>
      <c r="AB15" s="5">
        <v>0</v>
      </c>
      <c r="AC15" s="6">
        <v>2537800</v>
      </c>
      <c r="AD15" s="5">
        <v>634</v>
      </c>
      <c r="AF15" s="4">
        <v>113111101</v>
      </c>
      <c r="AG15" s="4" t="s">
        <v>323</v>
      </c>
      <c r="AH15" s="5">
        <v>0</v>
      </c>
      <c r="AI15" s="5">
        <v>100</v>
      </c>
      <c r="AJ15" s="5">
        <v>0</v>
      </c>
      <c r="AL15" s="4">
        <v>113111101</v>
      </c>
      <c r="AM15" s="4" t="s">
        <v>323</v>
      </c>
      <c r="AN15" s="5">
        <v>0</v>
      </c>
      <c r="AO15" s="5">
        <v>100</v>
      </c>
      <c r="AP15" s="5">
        <v>0</v>
      </c>
    </row>
    <row r="16" spans="2:42" ht="15" thickBot="1">
      <c r="B16" s="181"/>
      <c r="C16" s="182" t="s">
        <v>14</v>
      </c>
      <c r="D16" s="183"/>
      <c r="E16" s="186">
        <v>3414400</v>
      </c>
      <c r="F16" s="184">
        <v>853.6</v>
      </c>
      <c r="H16" s="128"/>
      <c r="I16" s="3" t="s">
        <v>14</v>
      </c>
      <c r="J16" s="4"/>
      <c r="K16" s="7">
        <v>5922100</v>
      </c>
      <c r="L16" s="7">
        <v>1480.53</v>
      </c>
      <c r="N16" s="128"/>
      <c r="O16" s="3" t="s">
        <v>14</v>
      </c>
      <c r="P16" s="150"/>
      <c r="Q16" s="151">
        <v>8828300</v>
      </c>
      <c r="R16" s="151">
        <v>2207.08</v>
      </c>
      <c r="T16" s="128"/>
      <c r="U16" s="3" t="s">
        <v>14</v>
      </c>
      <c r="V16" s="4"/>
      <c r="W16" s="7">
        <v>10745100</v>
      </c>
      <c r="X16" s="7">
        <v>2686.28</v>
      </c>
      <c r="Z16" s="128"/>
      <c r="AA16" s="3" t="s">
        <v>14</v>
      </c>
      <c r="AB16" s="4"/>
      <c r="AC16" s="7">
        <v>6572900</v>
      </c>
      <c r="AD16" s="7">
        <v>1643.23</v>
      </c>
      <c r="AF16" s="4">
        <v>113211101</v>
      </c>
      <c r="AG16" s="4" t="s">
        <v>13</v>
      </c>
      <c r="AH16" s="5">
        <v>0</v>
      </c>
      <c r="AI16" s="6">
        <v>54600</v>
      </c>
      <c r="AJ16" s="5">
        <v>14</v>
      </c>
      <c r="AL16" s="4">
        <v>113211101</v>
      </c>
      <c r="AM16" s="4" t="s">
        <v>13</v>
      </c>
      <c r="AN16" s="5">
        <v>0</v>
      </c>
      <c r="AO16" s="6">
        <v>459300</v>
      </c>
      <c r="AP16" s="5">
        <v>115</v>
      </c>
    </row>
    <row r="17" spans="2:42" ht="15" thickBot="1">
      <c r="B17" s="181"/>
      <c r="C17" s="182" t="s">
        <v>15</v>
      </c>
      <c r="D17" s="183"/>
      <c r="E17" s="184"/>
      <c r="F17" s="184"/>
      <c r="H17" s="128"/>
      <c r="I17" s="3" t="s">
        <v>15</v>
      </c>
      <c r="J17" s="4"/>
      <c r="K17" s="5"/>
      <c r="L17" s="5"/>
      <c r="N17" s="128"/>
      <c r="O17" s="3" t="s">
        <v>15</v>
      </c>
      <c r="P17" s="150"/>
      <c r="Q17" s="151"/>
      <c r="R17" s="151"/>
      <c r="T17" s="128"/>
      <c r="U17" s="3" t="s">
        <v>15</v>
      </c>
      <c r="V17" s="4"/>
      <c r="W17" s="5"/>
      <c r="X17" s="5"/>
      <c r="Z17" s="128"/>
      <c r="AA17" s="3" t="s">
        <v>15</v>
      </c>
      <c r="AB17" s="4"/>
      <c r="AC17" s="5"/>
      <c r="AD17" s="5"/>
      <c r="AF17" s="128"/>
      <c r="AG17" s="3" t="s">
        <v>14</v>
      </c>
      <c r="AH17" s="4"/>
      <c r="AI17" s="7">
        <v>8147500</v>
      </c>
      <c r="AJ17" s="7">
        <v>2036.88</v>
      </c>
      <c r="AL17" s="128"/>
      <c r="AM17" s="3" t="s">
        <v>14</v>
      </c>
      <c r="AN17" s="4"/>
      <c r="AO17" s="7">
        <v>9274000</v>
      </c>
      <c r="AP17" s="7">
        <v>2318.5</v>
      </c>
    </row>
    <row r="18" spans="2:42" ht="24.6" thickBot="1">
      <c r="B18" s="183">
        <v>133111105</v>
      </c>
      <c r="C18" s="183" t="s">
        <v>56</v>
      </c>
      <c r="D18" s="184">
        <v>0</v>
      </c>
      <c r="E18" s="185">
        <v>-46681400</v>
      </c>
      <c r="F18" s="185">
        <v>-11670</v>
      </c>
      <c r="H18" s="4">
        <v>133111105</v>
      </c>
      <c r="I18" s="4" t="s">
        <v>56</v>
      </c>
      <c r="J18" s="5">
        <v>0</v>
      </c>
      <c r="K18" s="6">
        <v>-46681400</v>
      </c>
      <c r="L18" s="6">
        <v>-11670</v>
      </c>
      <c r="N18" s="4">
        <v>133111105</v>
      </c>
      <c r="O18" s="4" t="s">
        <v>56</v>
      </c>
      <c r="P18" s="151">
        <v>0</v>
      </c>
      <c r="Q18" s="151">
        <v>-51266000</v>
      </c>
      <c r="R18" s="151">
        <v>-12817</v>
      </c>
      <c r="T18" s="4">
        <v>133111105</v>
      </c>
      <c r="U18" s="4" t="s">
        <v>56</v>
      </c>
      <c r="V18" s="5">
        <v>0</v>
      </c>
      <c r="W18" s="6">
        <v>-55826000</v>
      </c>
      <c r="X18" s="6">
        <v>-13957</v>
      </c>
      <c r="Z18" s="4">
        <v>133111105</v>
      </c>
      <c r="AA18" s="4" t="s">
        <v>56</v>
      </c>
      <c r="AB18" s="5">
        <v>0</v>
      </c>
      <c r="AC18" s="6">
        <v>-60367600</v>
      </c>
      <c r="AD18" s="6">
        <v>-15092</v>
      </c>
      <c r="AF18" s="128"/>
      <c r="AG18" s="3" t="s">
        <v>15</v>
      </c>
      <c r="AH18" s="4"/>
      <c r="AI18" s="5"/>
      <c r="AJ18" s="5"/>
      <c r="AL18" s="128"/>
      <c r="AM18" s="3" t="s">
        <v>15</v>
      </c>
      <c r="AN18" s="4"/>
      <c r="AO18" s="5"/>
      <c r="AP18" s="5"/>
    </row>
    <row r="19" spans="2:42" ht="24.6" thickBot="1">
      <c r="B19" s="181"/>
      <c r="C19" s="182" t="s">
        <v>16</v>
      </c>
      <c r="D19" s="183"/>
      <c r="E19" s="186">
        <v>-46681400</v>
      </c>
      <c r="F19" s="186">
        <v>-11670.35</v>
      </c>
      <c r="H19" s="128"/>
      <c r="I19" s="3" t="s">
        <v>16</v>
      </c>
      <c r="J19" s="4"/>
      <c r="K19" s="7">
        <v>-46681400</v>
      </c>
      <c r="L19" s="7">
        <v>-11670.35</v>
      </c>
      <c r="N19" s="128"/>
      <c r="O19" s="3" t="s">
        <v>16</v>
      </c>
      <c r="P19" s="150"/>
      <c r="Q19" s="151">
        <v>-51266000</v>
      </c>
      <c r="R19" s="151">
        <v>-12816.5</v>
      </c>
      <c r="T19" s="128"/>
      <c r="U19" s="3" t="s">
        <v>16</v>
      </c>
      <c r="V19" s="4"/>
      <c r="W19" s="7">
        <v>-55826000</v>
      </c>
      <c r="X19" s="7">
        <v>-13956.5</v>
      </c>
      <c r="Z19" s="128"/>
      <c r="AA19" s="3" t="s">
        <v>16</v>
      </c>
      <c r="AB19" s="4"/>
      <c r="AC19" s="7">
        <v>-60367600</v>
      </c>
      <c r="AD19" s="7">
        <v>-15091.9</v>
      </c>
      <c r="AF19" s="4">
        <v>133111105</v>
      </c>
      <c r="AG19" s="4" t="s">
        <v>56</v>
      </c>
      <c r="AH19" s="5">
        <v>0</v>
      </c>
      <c r="AI19" s="6">
        <v>-64961100</v>
      </c>
      <c r="AJ19" s="6">
        <v>-16240</v>
      </c>
      <c r="AL19" s="4">
        <v>133111105</v>
      </c>
      <c r="AM19" s="4" t="s">
        <v>56</v>
      </c>
      <c r="AN19" s="5">
        <v>0</v>
      </c>
      <c r="AO19" s="6">
        <v>-69790000</v>
      </c>
      <c r="AP19" s="6">
        <v>-17448</v>
      </c>
    </row>
    <row r="20" spans="2:42" ht="15" thickBot="1">
      <c r="B20" s="181"/>
      <c r="C20" s="182" t="s">
        <v>17</v>
      </c>
      <c r="D20" s="183"/>
      <c r="E20" s="184"/>
      <c r="F20" s="184"/>
      <c r="H20" s="128"/>
      <c r="I20" s="3" t="s">
        <v>17</v>
      </c>
      <c r="J20" s="4"/>
      <c r="K20" s="5"/>
      <c r="L20" s="5"/>
      <c r="N20" s="128"/>
      <c r="O20" s="3" t="s">
        <v>17</v>
      </c>
      <c r="P20" s="150"/>
      <c r="Q20" s="151"/>
      <c r="R20" s="151"/>
      <c r="T20" s="128"/>
      <c r="U20" s="3" t="s">
        <v>17</v>
      </c>
      <c r="V20" s="4"/>
      <c r="W20" s="5"/>
      <c r="X20" s="5"/>
      <c r="Z20" s="128"/>
      <c r="AA20" s="3" t="s">
        <v>17</v>
      </c>
      <c r="AB20" s="4"/>
      <c r="AC20" s="5"/>
      <c r="AD20" s="5"/>
      <c r="AF20" s="128"/>
      <c r="AG20" s="3" t="s">
        <v>16</v>
      </c>
      <c r="AH20" s="4"/>
      <c r="AI20" s="7">
        <v>-64961100</v>
      </c>
      <c r="AJ20" s="7">
        <v>-16240.28</v>
      </c>
      <c r="AL20" s="128"/>
      <c r="AM20" s="3" t="s">
        <v>16</v>
      </c>
      <c r="AN20" s="4"/>
      <c r="AO20" s="7">
        <v>-69790000</v>
      </c>
      <c r="AP20" s="7">
        <v>-17447.5</v>
      </c>
    </row>
    <row r="21" spans="2:42" ht="15" thickBot="1">
      <c r="B21" s="183">
        <v>122711101</v>
      </c>
      <c r="C21" s="183" t="s">
        <v>63</v>
      </c>
      <c r="D21" s="184">
        <v>0</v>
      </c>
      <c r="E21" s="185">
        <v>169953500</v>
      </c>
      <c r="F21" s="185">
        <v>42488</v>
      </c>
      <c r="H21" s="4">
        <v>122711101</v>
      </c>
      <c r="I21" s="4" t="s">
        <v>63</v>
      </c>
      <c r="J21" s="5">
        <v>0</v>
      </c>
      <c r="K21" s="6">
        <v>175456600</v>
      </c>
      <c r="L21" s="6">
        <v>43864</v>
      </c>
      <c r="N21" s="4">
        <v>122711101</v>
      </c>
      <c r="O21" s="4" t="s">
        <v>63</v>
      </c>
      <c r="P21" s="151">
        <v>0</v>
      </c>
      <c r="Q21" s="151">
        <v>176391000</v>
      </c>
      <c r="R21" s="151">
        <v>44098</v>
      </c>
      <c r="T21" s="4">
        <v>122711101</v>
      </c>
      <c r="U21" s="4" t="s">
        <v>63</v>
      </c>
      <c r="V21" s="5">
        <v>0</v>
      </c>
      <c r="W21" s="6">
        <v>186185900</v>
      </c>
      <c r="X21" s="6">
        <v>46546</v>
      </c>
      <c r="Z21" s="4">
        <v>122711101</v>
      </c>
      <c r="AA21" s="4" t="s">
        <v>63</v>
      </c>
      <c r="AB21" s="5">
        <v>0</v>
      </c>
      <c r="AC21" s="6">
        <v>196540600</v>
      </c>
      <c r="AD21" s="6">
        <v>49135</v>
      </c>
      <c r="AF21" s="128"/>
      <c r="AG21" s="3" t="s">
        <v>17</v>
      </c>
      <c r="AH21" s="4"/>
      <c r="AI21" s="5"/>
      <c r="AJ21" s="5"/>
      <c r="AL21" s="128"/>
      <c r="AM21" s="3" t="s">
        <v>17</v>
      </c>
      <c r="AN21" s="4"/>
      <c r="AO21" s="5"/>
      <c r="AP21" s="5"/>
    </row>
    <row r="22" spans="2:42" ht="15" thickBot="1">
      <c r="B22" s="183">
        <v>123511101</v>
      </c>
      <c r="C22" s="183" t="s">
        <v>19</v>
      </c>
      <c r="D22" s="184">
        <v>0</v>
      </c>
      <c r="E22" s="185">
        <v>13562600</v>
      </c>
      <c r="F22" s="185">
        <v>3391</v>
      </c>
      <c r="H22" s="4">
        <v>123511101</v>
      </c>
      <c r="I22" s="4" t="s">
        <v>19</v>
      </c>
      <c r="J22" s="5">
        <v>0</v>
      </c>
      <c r="K22" s="6">
        <v>13318100</v>
      </c>
      <c r="L22" s="6">
        <v>3330</v>
      </c>
      <c r="N22" s="4">
        <v>123511101</v>
      </c>
      <c r="O22" s="4" t="s">
        <v>19</v>
      </c>
      <c r="P22" s="151">
        <v>0</v>
      </c>
      <c r="Q22" s="151">
        <v>13018100</v>
      </c>
      <c r="R22" s="151">
        <v>3255</v>
      </c>
      <c r="T22" s="4">
        <v>123511101</v>
      </c>
      <c r="U22" s="4" t="s">
        <v>19</v>
      </c>
      <c r="V22" s="5">
        <v>0</v>
      </c>
      <c r="W22" s="6">
        <v>13018100</v>
      </c>
      <c r="X22" s="6">
        <v>3255</v>
      </c>
      <c r="Z22" s="4">
        <v>123511101</v>
      </c>
      <c r="AA22" s="4" t="s">
        <v>19</v>
      </c>
      <c r="AB22" s="5">
        <v>0</v>
      </c>
      <c r="AC22" s="6">
        <v>12998100</v>
      </c>
      <c r="AD22" s="6">
        <v>3250</v>
      </c>
      <c r="AF22" s="4">
        <v>122711101</v>
      </c>
      <c r="AG22" s="4" t="s">
        <v>63</v>
      </c>
      <c r="AH22" s="5">
        <v>0</v>
      </c>
      <c r="AI22" s="6">
        <v>223995700</v>
      </c>
      <c r="AJ22" s="6">
        <v>55999</v>
      </c>
      <c r="AL22" s="4">
        <v>122711101</v>
      </c>
      <c r="AM22" s="4" t="s">
        <v>63</v>
      </c>
      <c r="AN22" s="5">
        <v>0</v>
      </c>
      <c r="AO22" s="6">
        <v>254814100</v>
      </c>
      <c r="AP22" s="6">
        <v>63704</v>
      </c>
    </row>
    <row r="23" spans="2:42" ht="15" thickBot="1">
      <c r="B23" s="183">
        <v>221511101</v>
      </c>
      <c r="C23" s="183" t="s">
        <v>64</v>
      </c>
      <c r="D23" s="184">
        <v>0</v>
      </c>
      <c r="E23" s="185">
        <v>1200000</v>
      </c>
      <c r="F23" s="184">
        <v>300</v>
      </c>
      <c r="H23" s="4">
        <v>221511101</v>
      </c>
      <c r="I23" s="4" t="s">
        <v>64</v>
      </c>
      <c r="J23" s="5">
        <v>0</v>
      </c>
      <c r="K23" s="6">
        <v>1200000</v>
      </c>
      <c r="L23" s="5">
        <v>300</v>
      </c>
      <c r="N23" s="4">
        <v>221511101</v>
      </c>
      <c r="O23" s="4" t="s">
        <v>64</v>
      </c>
      <c r="P23" s="151">
        <v>0</v>
      </c>
      <c r="Q23" s="151">
        <v>1200000</v>
      </c>
      <c r="R23" s="151">
        <v>300</v>
      </c>
      <c r="T23" s="4">
        <v>221511101</v>
      </c>
      <c r="U23" s="4" t="s">
        <v>64</v>
      </c>
      <c r="V23" s="5">
        <v>0</v>
      </c>
      <c r="W23" s="6">
        <v>1900000</v>
      </c>
      <c r="X23" s="5">
        <v>475</v>
      </c>
      <c r="Z23" s="4">
        <v>221511101</v>
      </c>
      <c r="AA23" s="4" t="s">
        <v>64</v>
      </c>
      <c r="AB23" s="5">
        <v>0</v>
      </c>
      <c r="AC23" s="6">
        <v>700000</v>
      </c>
      <c r="AD23" s="5">
        <v>175</v>
      </c>
      <c r="AF23" s="4">
        <v>123511101</v>
      </c>
      <c r="AG23" s="4" t="s">
        <v>19</v>
      </c>
      <c r="AH23" s="5">
        <v>0</v>
      </c>
      <c r="AI23" s="6">
        <v>12860700</v>
      </c>
      <c r="AJ23" s="6">
        <v>3215</v>
      </c>
      <c r="AL23" s="4">
        <v>123511101</v>
      </c>
      <c r="AM23" s="4" t="s">
        <v>19</v>
      </c>
      <c r="AN23" s="5">
        <v>0</v>
      </c>
      <c r="AO23" s="6">
        <v>11319400</v>
      </c>
      <c r="AP23" s="6">
        <v>2830</v>
      </c>
    </row>
    <row r="24" spans="2:42" ht="15" thickBot="1">
      <c r="B24" s="181"/>
      <c r="C24" s="182" t="s">
        <v>20</v>
      </c>
      <c r="D24" s="183"/>
      <c r="E24" s="186">
        <v>184716100</v>
      </c>
      <c r="F24" s="186">
        <v>46179.03</v>
      </c>
      <c r="H24" s="4">
        <v>222811104</v>
      </c>
      <c r="I24" s="4" t="s">
        <v>258</v>
      </c>
      <c r="J24" s="5">
        <v>0</v>
      </c>
      <c r="K24" s="6">
        <v>17320000</v>
      </c>
      <c r="L24" s="6">
        <v>4330</v>
      </c>
      <c r="N24" s="4">
        <v>222811104</v>
      </c>
      <c r="O24" s="4" t="s">
        <v>258</v>
      </c>
      <c r="P24" s="151">
        <v>0</v>
      </c>
      <c r="Q24" s="151">
        <v>11560000</v>
      </c>
      <c r="R24" s="151">
        <v>2890</v>
      </c>
      <c r="T24" s="4">
        <v>222811104</v>
      </c>
      <c r="U24" s="4" t="s">
        <v>258</v>
      </c>
      <c r="V24" s="5">
        <v>0</v>
      </c>
      <c r="W24" s="6">
        <v>8152500</v>
      </c>
      <c r="X24" s="6">
        <v>2038</v>
      </c>
      <c r="Z24" s="4">
        <v>222811104</v>
      </c>
      <c r="AA24" s="4" t="s">
        <v>258</v>
      </c>
      <c r="AB24" s="5">
        <v>0</v>
      </c>
      <c r="AC24" s="6">
        <v>6727500</v>
      </c>
      <c r="AD24" s="6">
        <v>1682</v>
      </c>
      <c r="AF24" s="4">
        <v>221511101</v>
      </c>
      <c r="AG24" s="4" t="s">
        <v>64</v>
      </c>
      <c r="AH24" s="5">
        <v>0</v>
      </c>
      <c r="AI24" s="6">
        <v>700000</v>
      </c>
      <c r="AJ24" s="5">
        <v>175</v>
      </c>
      <c r="AL24" s="4">
        <v>221511101</v>
      </c>
      <c r="AM24" s="4" t="s">
        <v>64</v>
      </c>
      <c r="AN24" s="5">
        <v>0</v>
      </c>
      <c r="AO24" s="6">
        <v>700000</v>
      </c>
      <c r="AP24" s="5">
        <v>175</v>
      </c>
    </row>
    <row r="25" spans="2:42" ht="15" thickBot="1">
      <c r="B25" s="181"/>
      <c r="C25" s="182" t="s">
        <v>21</v>
      </c>
      <c r="D25" s="183"/>
      <c r="E25" s="184">
        <v>0</v>
      </c>
      <c r="F25" s="184">
        <v>0</v>
      </c>
      <c r="H25" s="128"/>
      <c r="I25" s="3" t="s">
        <v>20</v>
      </c>
      <c r="J25" s="4"/>
      <c r="K25" s="7">
        <v>207294700</v>
      </c>
      <c r="L25" s="7">
        <v>51823.68</v>
      </c>
      <c r="N25" s="128"/>
      <c r="O25" s="3" t="s">
        <v>20</v>
      </c>
      <c r="P25" s="150"/>
      <c r="Q25" s="151">
        <v>202169100</v>
      </c>
      <c r="R25" s="151">
        <v>50542.28</v>
      </c>
      <c r="T25" s="128"/>
      <c r="U25" s="3" t="s">
        <v>20</v>
      </c>
      <c r="V25" s="4"/>
      <c r="W25" s="7">
        <v>209256500</v>
      </c>
      <c r="X25" s="7">
        <v>52314.13</v>
      </c>
      <c r="Z25" s="128"/>
      <c r="AA25" s="3" t="s">
        <v>20</v>
      </c>
      <c r="AB25" s="4"/>
      <c r="AC25" s="7">
        <v>216966200</v>
      </c>
      <c r="AD25" s="7">
        <v>54241.55</v>
      </c>
      <c r="AF25" s="4">
        <v>222811104</v>
      </c>
      <c r="AG25" s="4" t="s">
        <v>258</v>
      </c>
      <c r="AH25" s="5">
        <v>0</v>
      </c>
      <c r="AI25" s="6">
        <v>5270000</v>
      </c>
      <c r="AJ25" s="6">
        <v>1318</v>
      </c>
      <c r="AL25" s="4">
        <v>222811104</v>
      </c>
      <c r="AM25" s="4" t="s">
        <v>258</v>
      </c>
      <c r="AN25" s="5">
        <v>0</v>
      </c>
      <c r="AO25" s="6">
        <v>3100000</v>
      </c>
      <c r="AP25" s="5">
        <v>775</v>
      </c>
    </row>
    <row r="26" spans="2:42" ht="15" thickBot="1">
      <c r="B26" s="181"/>
      <c r="C26" s="182" t="s">
        <v>22</v>
      </c>
      <c r="D26" s="183"/>
      <c r="E26" s="184"/>
      <c r="F26" s="184"/>
      <c r="H26" s="128"/>
      <c r="I26" s="3" t="s">
        <v>21</v>
      </c>
      <c r="J26" s="4"/>
      <c r="K26" s="5">
        <v>0</v>
      </c>
      <c r="L26" s="5">
        <v>0</v>
      </c>
      <c r="N26" s="128"/>
      <c r="O26" s="3" t="s">
        <v>21</v>
      </c>
      <c r="P26" s="150"/>
      <c r="Q26" s="151">
        <v>0</v>
      </c>
      <c r="R26" s="151">
        <v>0</v>
      </c>
      <c r="T26" s="128"/>
      <c r="U26" s="3" t="s">
        <v>21</v>
      </c>
      <c r="V26" s="4"/>
      <c r="W26" s="5">
        <v>0</v>
      </c>
      <c r="X26" s="5">
        <v>0</v>
      </c>
      <c r="Z26" s="128"/>
      <c r="AA26" s="3" t="s">
        <v>21</v>
      </c>
      <c r="AB26" s="4"/>
      <c r="AC26" s="5">
        <v>0</v>
      </c>
      <c r="AD26" s="5">
        <v>0</v>
      </c>
      <c r="AF26" s="128"/>
      <c r="AG26" s="3" t="s">
        <v>20</v>
      </c>
      <c r="AH26" s="4"/>
      <c r="AI26" s="7">
        <v>242826400</v>
      </c>
      <c r="AJ26" s="7">
        <v>60706.6</v>
      </c>
      <c r="AL26" s="128"/>
      <c r="AM26" s="3" t="s">
        <v>20</v>
      </c>
      <c r="AN26" s="4"/>
      <c r="AO26" s="7">
        <v>269933500</v>
      </c>
      <c r="AP26" s="7">
        <v>67483.38</v>
      </c>
    </row>
    <row r="27" spans="2:42" ht="15" thickBot="1">
      <c r="B27" s="183">
        <v>273111</v>
      </c>
      <c r="C27" s="183" t="s">
        <v>57</v>
      </c>
      <c r="D27" s="184">
        <v>0</v>
      </c>
      <c r="E27" s="185">
        <v>569000</v>
      </c>
      <c r="F27" s="184">
        <v>142</v>
      </c>
      <c r="H27" s="128"/>
      <c r="I27" s="3" t="s">
        <v>22</v>
      </c>
      <c r="J27" s="4"/>
      <c r="K27" s="5"/>
      <c r="L27" s="5"/>
      <c r="N27" s="128"/>
      <c r="O27" s="3" t="s">
        <v>22</v>
      </c>
      <c r="P27" s="150"/>
      <c r="Q27" s="151"/>
      <c r="R27" s="151"/>
      <c r="T27" s="128"/>
      <c r="U27" s="3" t="s">
        <v>22</v>
      </c>
      <c r="V27" s="4"/>
      <c r="W27" s="5"/>
      <c r="X27" s="5"/>
      <c r="Z27" s="128"/>
      <c r="AA27" s="3" t="s">
        <v>22</v>
      </c>
      <c r="AB27" s="4"/>
      <c r="AC27" s="5"/>
      <c r="AD27" s="5"/>
      <c r="AF27" s="128"/>
      <c r="AG27" s="3" t="s">
        <v>21</v>
      </c>
      <c r="AH27" s="4"/>
      <c r="AI27" s="5">
        <v>0</v>
      </c>
      <c r="AJ27" s="5">
        <v>0</v>
      </c>
      <c r="AL27" s="128"/>
      <c r="AM27" s="3" t="s">
        <v>21</v>
      </c>
      <c r="AN27" s="4"/>
      <c r="AO27" s="5">
        <v>0</v>
      </c>
      <c r="AP27" s="5">
        <v>0</v>
      </c>
    </row>
    <row r="28" spans="2:42" ht="15" thickBot="1">
      <c r="B28" s="183">
        <v>273211</v>
      </c>
      <c r="C28" s="183" t="s">
        <v>23</v>
      </c>
      <c r="D28" s="184">
        <v>0</v>
      </c>
      <c r="E28" s="185">
        <v>1285200</v>
      </c>
      <c r="F28" s="184">
        <v>321</v>
      </c>
      <c r="H28" s="4">
        <v>273111</v>
      </c>
      <c r="I28" s="4" t="s">
        <v>57</v>
      </c>
      <c r="J28" s="5">
        <v>0</v>
      </c>
      <c r="K28" s="6">
        <v>569000</v>
      </c>
      <c r="L28" s="5">
        <v>142</v>
      </c>
      <c r="N28" s="4">
        <v>273111</v>
      </c>
      <c r="O28" s="4" t="s">
        <v>57</v>
      </c>
      <c r="P28" s="151">
        <v>0</v>
      </c>
      <c r="Q28" s="151">
        <v>569000</v>
      </c>
      <c r="R28" s="151">
        <v>142</v>
      </c>
      <c r="T28" s="4">
        <v>273111</v>
      </c>
      <c r="U28" s="4" t="s">
        <v>57</v>
      </c>
      <c r="V28" s="5">
        <v>0</v>
      </c>
      <c r="W28" s="6">
        <v>569000</v>
      </c>
      <c r="X28" s="5">
        <v>142</v>
      </c>
      <c r="Z28" s="4">
        <v>273111</v>
      </c>
      <c r="AA28" s="4" t="s">
        <v>57</v>
      </c>
      <c r="AB28" s="5">
        <v>0</v>
      </c>
      <c r="AC28" s="6">
        <v>569000</v>
      </c>
      <c r="AD28" s="5">
        <v>142</v>
      </c>
      <c r="AF28" s="128"/>
      <c r="AG28" s="3" t="s">
        <v>22</v>
      </c>
      <c r="AH28" s="4"/>
      <c r="AI28" s="5"/>
      <c r="AJ28" s="5"/>
      <c r="AL28" s="128"/>
      <c r="AM28" s="3" t="s">
        <v>22</v>
      </c>
      <c r="AN28" s="4"/>
      <c r="AO28" s="5"/>
      <c r="AP28" s="5"/>
    </row>
    <row r="29" spans="2:42" ht="15" thickBot="1">
      <c r="B29" s="183">
        <v>273311</v>
      </c>
      <c r="C29" s="183" t="s">
        <v>24</v>
      </c>
      <c r="D29" s="184">
        <v>0</v>
      </c>
      <c r="E29" s="185">
        <v>1269500</v>
      </c>
      <c r="F29" s="184">
        <v>317</v>
      </c>
      <c r="H29" s="4">
        <v>273211</v>
      </c>
      <c r="I29" s="4" t="s">
        <v>23</v>
      </c>
      <c r="J29" s="5">
        <v>0</v>
      </c>
      <c r="K29" s="6">
        <v>1285200</v>
      </c>
      <c r="L29" s="5">
        <v>321</v>
      </c>
      <c r="N29" s="4">
        <v>273211</v>
      </c>
      <c r="O29" s="4" t="s">
        <v>23</v>
      </c>
      <c r="P29" s="151">
        <v>0</v>
      </c>
      <c r="Q29" s="151">
        <v>1285200</v>
      </c>
      <c r="R29" s="151">
        <v>321</v>
      </c>
      <c r="T29" s="4">
        <v>273211</v>
      </c>
      <c r="U29" s="4" t="s">
        <v>23</v>
      </c>
      <c r="V29" s="5">
        <v>0</v>
      </c>
      <c r="W29" s="6">
        <v>1285200</v>
      </c>
      <c r="X29" s="5">
        <v>321</v>
      </c>
      <c r="Z29" s="4">
        <v>273211</v>
      </c>
      <c r="AA29" s="4" t="s">
        <v>23</v>
      </c>
      <c r="AB29" s="5">
        <v>0</v>
      </c>
      <c r="AC29" s="6">
        <v>1285200</v>
      </c>
      <c r="AD29" s="5">
        <v>321</v>
      </c>
      <c r="AF29" s="4">
        <v>273111</v>
      </c>
      <c r="AG29" s="4" t="s">
        <v>57</v>
      </c>
      <c r="AH29" s="5">
        <v>0</v>
      </c>
      <c r="AI29" s="6">
        <v>569000</v>
      </c>
      <c r="AJ29" s="5">
        <v>142</v>
      </c>
      <c r="AL29" s="4">
        <v>273111</v>
      </c>
      <c r="AM29" s="4" t="s">
        <v>57</v>
      </c>
      <c r="AN29" s="5">
        <v>0</v>
      </c>
      <c r="AO29" s="6">
        <v>569000</v>
      </c>
      <c r="AP29" s="5">
        <v>142</v>
      </c>
    </row>
    <row r="30" spans="2:42" ht="15" thickBot="1">
      <c r="B30" s="183">
        <v>274311</v>
      </c>
      <c r="C30" s="183" t="s">
        <v>58</v>
      </c>
      <c r="D30" s="184">
        <v>0</v>
      </c>
      <c r="E30" s="185">
        <v>-409000</v>
      </c>
      <c r="F30" s="184">
        <v>-102</v>
      </c>
      <c r="H30" s="4">
        <v>273311</v>
      </c>
      <c r="I30" s="4" t="s">
        <v>24</v>
      </c>
      <c r="J30" s="5">
        <v>0</v>
      </c>
      <c r="K30" s="6">
        <v>1269500</v>
      </c>
      <c r="L30" s="5">
        <v>317</v>
      </c>
      <c r="N30" s="4">
        <v>273311</v>
      </c>
      <c r="O30" s="4" t="s">
        <v>24</v>
      </c>
      <c r="P30" s="151">
        <v>0</v>
      </c>
      <c r="Q30" s="151">
        <v>1269500</v>
      </c>
      <c r="R30" s="151">
        <v>317</v>
      </c>
      <c r="T30" s="4">
        <v>273311</v>
      </c>
      <c r="U30" s="4" t="s">
        <v>24</v>
      </c>
      <c r="V30" s="5">
        <v>0</v>
      </c>
      <c r="W30" s="6">
        <v>1269500</v>
      </c>
      <c r="X30" s="5">
        <v>317</v>
      </c>
      <c r="Z30" s="4">
        <v>273311</v>
      </c>
      <c r="AA30" s="4" t="s">
        <v>24</v>
      </c>
      <c r="AB30" s="5">
        <v>0</v>
      </c>
      <c r="AC30" s="6">
        <v>1269500</v>
      </c>
      <c r="AD30" s="5">
        <v>317</v>
      </c>
      <c r="AF30" s="4">
        <v>273211</v>
      </c>
      <c r="AG30" s="4" t="s">
        <v>23</v>
      </c>
      <c r="AH30" s="5">
        <v>0</v>
      </c>
      <c r="AI30" s="6">
        <v>1285200</v>
      </c>
      <c r="AJ30" s="5">
        <v>321</v>
      </c>
      <c r="AL30" s="4">
        <v>273211</v>
      </c>
      <c r="AM30" s="4" t="s">
        <v>23</v>
      </c>
      <c r="AN30" s="5">
        <v>0</v>
      </c>
      <c r="AO30" s="6">
        <v>1285200</v>
      </c>
      <c r="AP30" s="5">
        <v>321</v>
      </c>
    </row>
    <row r="31" spans="2:42" ht="15" thickBot="1">
      <c r="B31" s="183">
        <v>274321</v>
      </c>
      <c r="C31" s="183" t="s">
        <v>25</v>
      </c>
      <c r="D31" s="184">
        <v>0</v>
      </c>
      <c r="E31" s="185">
        <v>-1102500</v>
      </c>
      <c r="F31" s="184">
        <v>-276</v>
      </c>
      <c r="H31" s="4">
        <v>274311</v>
      </c>
      <c r="I31" s="4" t="s">
        <v>58</v>
      </c>
      <c r="J31" s="5">
        <v>0</v>
      </c>
      <c r="K31" s="6">
        <v>-429000</v>
      </c>
      <c r="L31" s="5">
        <v>-107</v>
      </c>
      <c r="N31" s="4">
        <v>274311</v>
      </c>
      <c r="O31" s="4" t="s">
        <v>58</v>
      </c>
      <c r="P31" s="151">
        <v>0</v>
      </c>
      <c r="Q31" s="151">
        <v>-449000</v>
      </c>
      <c r="R31" s="151">
        <v>-112</v>
      </c>
      <c r="T31" s="4">
        <v>274311</v>
      </c>
      <c r="U31" s="4" t="s">
        <v>58</v>
      </c>
      <c r="V31" s="5">
        <v>0</v>
      </c>
      <c r="W31" s="6">
        <v>-469000</v>
      </c>
      <c r="X31" s="5">
        <v>-117</v>
      </c>
      <c r="Z31" s="4">
        <v>274311</v>
      </c>
      <c r="AA31" s="4" t="s">
        <v>58</v>
      </c>
      <c r="AB31" s="5">
        <v>0</v>
      </c>
      <c r="AC31" s="6">
        <v>-489000</v>
      </c>
      <c r="AD31" s="5">
        <v>-122</v>
      </c>
      <c r="AF31" s="4">
        <v>273311</v>
      </c>
      <c r="AG31" s="4" t="s">
        <v>24</v>
      </c>
      <c r="AH31" s="5">
        <v>0</v>
      </c>
      <c r="AI31" s="6">
        <v>1269500</v>
      </c>
      <c r="AJ31" s="5">
        <v>317</v>
      </c>
      <c r="AL31" s="4">
        <v>273311</v>
      </c>
      <c r="AM31" s="4" t="s">
        <v>24</v>
      </c>
      <c r="AN31" s="5">
        <v>0</v>
      </c>
      <c r="AO31" s="6">
        <v>1269500</v>
      </c>
      <c r="AP31" s="5">
        <v>317</v>
      </c>
    </row>
    <row r="32" spans="2:42" ht="15" thickBot="1">
      <c r="B32" s="183">
        <v>274331</v>
      </c>
      <c r="C32" s="183" t="s">
        <v>26</v>
      </c>
      <c r="D32" s="184">
        <v>0</v>
      </c>
      <c r="E32" s="185">
        <v>-1229100</v>
      </c>
      <c r="F32" s="184">
        <v>-307</v>
      </c>
      <c r="H32" s="4">
        <v>274321</v>
      </c>
      <c r="I32" s="4" t="s">
        <v>25</v>
      </c>
      <c r="J32" s="5">
        <v>0</v>
      </c>
      <c r="K32" s="6">
        <v>-1122800</v>
      </c>
      <c r="L32" s="5">
        <v>-281</v>
      </c>
      <c r="N32" s="4">
        <v>274321</v>
      </c>
      <c r="O32" s="4" t="s">
        <v>25</v>
      </c>
      <c r="P32" s="151">
        <v>0</v>
      </c>
      <c r="Q32" s="151">
        <v>-1143100</v>
      </c>
      <c r="R32" s="151">
        <v>-286</v>
      </c>
      <c r="T32" s="4">
        <v>274321</v>
      </c>
      <c r="U32" s="4" t="s">
        <v>25</v>
      </c>
      <c r="V32" s="5">
        <v>0</v>
      </c>
      <c r="W32" s="6">
        <v>-1163400</v>
      </c>
      <c r="X32" s="5">
        <v>-291</v>
      </c>
      <c r="Z32" s="4">
        <v>274321</v>
      </c>
      <c r="AA32" s="4" t="s">
        <v>25</v>
      </c>
      <c r="AB32" s="5">
        <v>0</v>
      </c>
      <c r="AC32" s="6">
        <v>-1183700</v>
      </c>
      <c r="AD32" s="5">
        <v>-296</v>
      </c>
      <c r="AF32" s="4">
        <v>274311</v>
      </c>
      <c r="AG32" s="4" t="s">
        <v>58</v>
      </c>
      <c r="AH32" s="5">
        <v>0</v>
      </c>
      <c r="AI32" s="6">
        <v>-509000</v>
      </c>
      <c r="AJ32" s="5">
        <v>-127</v>
      </c>
      <c r="AL32" s="4">
        <v>274311</v>
      </c>
      <c r="AM32" s="4" t="s">
        <v>58</v>
      </c>
      <c r="AN32" s="5">
        <v>0</v>
      </c>
      <c r="AO32" s="6">
        <v>-529000</v>
      </c>
      <c r="AP32" s="5">
        <v>-132</v>
      </c>
    </row>
    <row r="33" spans="2:42" ht="15" thickBot="1">
      <c r="B33" s="181"/>
      <c r="C33" s="182" t="s">
        <v>27</v>
      </c>
      <c r="D33" s="183"/>
      <c r="E33" s="186">
        <v>383100</v>
      </c>
      <c r="F33" s="184">
        <v>95.78</v>
      </c>
      <c r="H33" s="4">
        <v>274331</v>
      </c>
      <c r="I33" s="4" t="s">
        <v>26</v>
      </c>
      <c r="J33" s="5">
        <v>0</v>
      </c>
      <c r="K33" s="6">
        <v>-1249300</v>
      </c>
      <c r="L33" s="5">
        <v>-312</v>
      </c>
      <c r="N33" s="4">
        <v>274331</v>
      </c>
      <c r="O33" s="4" t="s">
        <v>26</v>
      </c>
      <c r="P33" s="151">
        <v>0</v>
      </c>
      <c r="Q33" s="151">
        <v>-1269500</v>
      </c>
      <c r="R33" s="151">
        <v>-317</v>
      </c>
      <c r="T33" s="4">
        <v>274331</v>
      </c>
      <c r="U33" s="4" t="s">
        <v>26</v>
      </c>
      <c r="V33" s="5">
        <v>0</v>
      </c>
      <c r="W33" s="6">
        <v>-1269500</v>
      </c>
      <c r="X33" s="5">
        <v>-317</v>
      </c>
      <c r="Z33" s="4">
        <v>274331</v>
      </c>
      <c r="AA33" s="4" t="s">
        <v>26</v>
      </c>
      <c r="AB33" s="5">
        <v>0</v>
      </c>
      <c r="AC33" s="6">
        <v>-1269500</v>
      </c>
      <c r="AD33" s="5">
        <v>-317</v>
      </c>
      <c r="AF33" s="4">
        <v>274321</v>
      </c>
      <c r="AG33" s="4" t="s">
        <v>25</v>
      </c>
      <c r="AH33" s="5">
        <v>0</v>
      </c>
      <c r="AI33" s="6">
        <v>-1204000</v>
      </c>
      <c r="AJ33" s="5">
        <v>-301</v>
      </c>
      <c r="AL33" s="4">
        <v>274321</v>
      </c>
      <c r="AM33" s="4" t="s">
        <v>25</v>
      </c>
      <c r="AN33" s="5">
        <v>0</v>
      </c>
      <c r="AO33" s="6">
        <v>-1224300</v>
      </c>
      <c r="AP33" s="5">
        <v>-306</v>
      </c>
    </row>
    <row r="34" spans="2:42" ht="15" thickBot="1">
      <c r="B34" s="181"/>
      <c r="C34" s="182" t="s">
        <v>28</v>
      </c>
      <c r="D34" s="183"/>
      <c r="E34" s="184"/>
      <c r="F34" s="184"/>
      <c r="H34" s="128"/>
      <c r="I34" s="3" t="s">
        <v>27</v>
      </c>
      <c r="J34" s="4"/>
      <c r="K34" s="7">
        <v>322600</v>
      </c>
      <c r="L34" s="5">
        <v>80.650000000000006</v>
      </c>
      <c r="N34" s="128"/>
      <c r="O34" s="3" t="s">
        <v>27</v>
      </c>
      <c r="P34" s="150"/>
      <c r="Q34" s="151">
        <v>262100</v>
      </c>
      <c r="R34" s="151">
        <v>65.53</v>
      </c>
      <c r="T34" s="128"/>
      <c r="U34" s="3" t="s">
        <v>27</v>
      </c>
      <c r="V34" s="4"/>
      <c r="W34" s="7">
        <v>221800</v>
      </c>
      <c r="X34" s="5">
        <v>55.45</v>
      </c>
      <c r="Z34" s="128"/>
      <c r="AA34" s="3" t="s">
        <v>27</v>
      </c>
      <c r="AB34" s="4"/>
      <c r="AC34" s="7">
        <v>181500</v>
      </c>
      <c r="AD34" s="5">
        <v>45.38</v>
      </c>
      <c r="AF34" s="4">
        <v>274331</v>
      </c>
      <c r="AG34" s="4" t="s">
        <v>26</v>
      </c>
      <c r="AH34" s="5">
        <v>0</v>
      </c>
      <c r="AI34" s="6">
        <v>-1269500</v>
      </c>
      <c r="AJ34" s="5">
        <v>-317</v>
      </c>
      <c r="AL34" s="4">
        <v>274331</v>
      </c>
      <c r="AM34" s="4" t="s">
        <v>26</v>
      </c>
      <c r="AN34" s="5">
        <v>0</v>
      </c>
      <c r="AO34" s="6">
        <v>-1269500</v>
      </c>
      <c r="AP34" s="5">
        <v>-317</v>
      </c>
    </row>
    <row r="35" spans="2:42" ht="15" thickBot="1">
      <c r="B35" s="183">
        <v>278511</v>
      </c>
      <c r="C35" s="183" t="s">
        <v>60</v>
      </c>
      <c r="D35" s="184">
        <v>0</v>
      </c>
      <c r="E35" s="185">
        <v>40934163</v>
      </c>
      <c r="F35" s="185">
        <v>10234</v>
      </c>
      <c r="H35" s="128"/>
      <c r="I35" s="3" t="s">
        <v>28</v>
      </c>
      <c r="J35" s="4"/>
      <c r="K35" s="5"/>
      <c r="L35" s="5"/>
      <c r="N35" s="128"/>
      <c r="O35" s="3" t="s">
        <v>28</v>
      </c>
      <c r="P35" s="150"/>
      <c r="Q35" s="151"/>
      <c r="R35" s="151"/>
      <c r="T35" s="128"/>
      <c r="U35" s="3" t="s">
        <v>28</v>
      </c>
      <c r="V35" s="4"/>
      <c r="W35" s="5"/>
      <c r="X35" s="5"/>
      <c r="Z35" s="128"/>
      <c r="AA35" s="3" t="s">
        <v>28</v>
      </c>
      <c r="AB35" s="4"/>
      <c r="AC35" s="5"/>
      <c r="AD35" s="5"/>
      <c r="AF35" s="128"/>
      <c r="AG35" s="3" t="s">
        <v>27</v>
      </c>
      <c r="AH35" s="4"/>
      <c r="AI35" s="7">
        <v>141200</v>
      </c>
      <c r="AJ35" s="5">
        <v>35.299999999999997</v>
      </c>
      <c r="AL35" s="128"/>
      <c r="AM35" s="3" t="s">
        <v>27</v>
      </c>
      <c r="AN35" s="4"/>
      <c r="AO35" s="7">
        <v>100900</v>
      </c>
      <c r="AP35" s="5">
        <v>25.23</v>
      </c>
    </row>
    <row r="36" spans="2:42" ht="15" thickBot="1">
      <c r="B36" s="181"/>
      <c r="C36" s="182" t="s">
        <v>29</v>
      </c>
      <c r="D36" s="183"/>
      <c r="E36" s="186">
        <v>40934163</v>
      </c>
      <c r="F36" s="186">
        <v>10233.540000000001</v>
      </c>
      <c r="H36" s="4">
        <v>278511</v>
      </c>
      <c r="I36" s="4" t="s">
        <v>60</v>
      </c>
      <c r="J36" s="5">
        <v>0</v>
      </c>
      <c r="K36" s="6">
        <v>21614163</v>
      </c>
      <c r="L36" s="6">
        <v>5404</v>
      </c>
      <c r="N36" s="4">
        <v>278511</v>
      </c>
      <c r="O36" s="4" t="s">
        <v>60</v>
      </c>
      <c r="P36" s="151">
        <v>0</v>
      </c>
      <c r="Q36" s="151">
        <v>30114163</v>
      </c>
      <c r="R36" s="151">
        <v>7529</v>
      </c>
      <c r="T36" s="4">
        <v>278511</v>
      </c>
      <c r="U36" s="4" t="s">
        <v>60</v>
      </c>
      <c r="V36" s="5">
        <v>0</v>
      </c>
      <c r="W36" s="6">
        <v>30114163</v>
      </c>
      <c r="X36" s="6">
        <v>7529</v>
      </c>
      <c r="Z36" s="4">
        <v>278511</v>
      </c>
      <c r="AA36" s="4" t="s">
        <v>60</v>
      </c>
      <c r="AB36" s="5">
        <v>0</v>
      </c>
      <c r="AC36" s="6">
        <v>40114163</v>
      </c>
      <c r="AD36" s="6">
        <v>10029</v>
      </c>
      <c r="AF36" s="128"/>
      <c r="AG36" s="3" t="s">
        <v>28</v>
      </c>
      <c r="AH36" s="4"/>
      <c r="AI36" s="5"/>
      <c r="AJ36" s="5"/>
      <c r="AL36" s="128"/>
      <c r="AM36" s="3" t="s">
        <v>28</v>
      </c>
      <c r="AN36" s="4"/>
      <c r="AO36" s="5"/>
      <c r="AP36" s="5"/>
    </row>
    <row r="37" spans="2:42" ht="15" thickBot="1">
      <c r="B37" s="181"/>
      <c r="C37" s="182" t="s">
        <v>30</v>
      </c>
      <c r="D37" s="183"/>
      <c r="E37" s="186">
        <v>182766363</v>
      </c>
      <c r="F37" s="186">
        <v>45691.59</v>
      </c>
      <c r="H37" s="128"/>
      <c r="I37" s="3" t="s">
        <v>29</v>
      </c>
      <c r="J37" s="4"/>
      <c r="K37" s="7">
        <v>21614163</v>
      </c>
      <c r="L37" s="7">
        <v>5403.54</v>
      </c>
      <c r="N37" s="128"/>
      <c r="O37" s="3" t="s">
        <v>29</v>
      </c>
      <c r="P37" s="150"/>
      <c r="Q37" s="151">
        <v>30114163</v>
      </c>
      <c r="R37" s="151">
        <v>7528.54</v>
      </c>
      <c r="T37" s="128"/>
      <c r="U37" s="3" t="s">
        <v>29</v>
      </c>
      <c r="V37" s="4"/>
      <c r="W37" s="7">
        <v>30114163</v>
      </c>
      <c r="X37" s="7">
        <v>7528.54</v>
      </c>
      <c r="Z37" s="128"/>
      <c r="AA37" s="3" t="s">
        <v>29</v>
      </c>
      <c r="AB37" s="4"/>
      <c r="AC37" s="7">
        <v>40114163</v>
      </c>
      <c r="AD37" s="7">
        <v>10028.540000000001</v>
      </c>
      <c r="AF37" s="4">
        <v>278511</v>
      </c>
      <c r="AG37" s="4" t="s">
        <v>60</v>
      </c>
      <c r="AH37" s="5">
        <v>0</v>
      </c>
      <c r="AI37" s="6">
        <v>28614163</v>
      </c>
      <c r="AJ37" s="6">
        <v>7154</v>
      </c>
      <c r="AL37" s="4">
        <v>278511</v>
      </c>
      <c r="AM37" s="4" t="s">
        <v>60</v>
      </c>
      <c r="AN37" s="5">
        <v>0</v>
      </c>
      <c r="AO37" s="6">
        <v>14814163</v>
      </c>
      <c r="AP37" s="6">
        <v>3704</v>
      </c>
    </row>
    <row r="38" spans="2:42" ht="15" thickBot="1">
      <c r="B38" s="181"/>
      <c r="C38" s="182" t="s">
        <v>31</v>
      </c>
      <c r="D38" s="183"/>
      <c r="E38" s="184"/>
      <c r="F38" s="184"/>
      <c r="H38" s="128"/>
      <c r="I38" s="3" t="s">
        <v>30</v>
      </c>
      <c r="J38" s="4"/>
      <c r="K38" s="7">
        <v>188472163</v>
      </c>
      <c r="L38" s="7">
        <v>47118.04</v>
      </c>
      <c r="N38" s="128"/>
      <c r="O38" s="3" t="s">
        <v>30</v>
      </c>
      <c r="P38" s="150"/>
      <c r="Q38" s="151">
        <v>190107663</v>
      </c>
      <c r="R38" s="151">
        <v>47526.92</v>
      </c>
      <c r="T38" s="128"/>
      <c r="U38" s="3" t="s">
        <v>30</v>
      </c>
      <c r="V38" s="4"/>
      <c r="W38" s="7">
        <v>194511563</v>
      </c>
      <c r="X38" s="7">
        <v>48627.89</v>
      </c>
      <c r="Z38" s="128"/>
      <c r="AA38" s="3" t="s">
        <v>30</v>
      </c>
      <c r="AB38" s="4"/>
      <c r="AC38" s="7">
        <v>203467163</v>
      </c>
      <c r="AD38" s="7">
        <v>50866.79</v>
      </c>
      <c r="AF38" s="128"/>
      <c r="AG38" s="3" t="s">
        <v>29</v>
      </c>
      <c r="AH38" s="4"/>
      <c r="AI38" s="7">
        <v>28614163</v>
      </c>
      <c r="AJ38" s="7">
        <v>7153.54</v>
      </c>
      <c r="AL38" s="128"/>
      <c r="AM38" s="3" t="s">
        <v>29</v>
      </c>
      <c r="AN38" s="4"/>
      <c r="AO38" s="7">
        <v>14814163</v>
      </c>
      <c r="AP38" s="7">
        <v>3703.54</v>
      </c>
    </row>
    <row r="39" spans="2:42" ht="15" thickBot="1">
      <c r="B39" s="181"/>
      <c r="C39" s="182" t="s">
        <v>32</v>
      </c>
      <c r="D39" s="183"/>
      <c r="E39" s="184"/>
      <c r="F39" s="184"/>
      <c r="H39" s="128"/>
      <c r="I39" s="3" t="s">
        <v>31</v>
      </c>
      <c r="J39" s="4"/>
      <c r="K39" s="5"/>
      <c r="L39" s="5"/>
      <c r="N39" s="128"/>
      <c r="O39" s="3" t="s">
        <v>31</v>
      </c>
      <c r="P39" s="150"/>
      <c r="Q39" s="151"/>
      <c r="R39" s="151"/>
      <c r="T39" s="128"/>
      <c r="U39" s="3" t="s">
        <v>31</v>
      </c>
      <c r="V39" s="4"/>
      <c r="W39" s="5"/>
      <c r="X39" s="5"/>
      <c r="Z39" s="128"/>
      <c r="AA39" s="3" t="s">
        <v>31</v>
      </c>
      <c r="AB39" s="4"/>
      <c r="AC39" s="5"/>
      <c r="AD39" s="5"/>
      <c r="AF39" s="128"/>
      <c r="AG39" s="3" t="s">
        <v>30</v>
      </c>
      <c r="AH39" s="4"/>
      <c r="AI39" s="7">
        <v>214768163</v>
      </c>
      <c r="AJ39" s="7">
        <v>53692.04</v>
      </c>
      <c r="AL39" s="128"/>
      <c r="AM39" s="3" t="s">
        <v>30</v>
      </c>
      <c r="AN39" s="4"/>
      <c r="AO39" s="7">
        <v>224332563</v>
      </c>
      <c r="AP39" s="7">
        <v>56083.14</v>
      </c>
    </row>
    <row r="40" spans="2:42" ht="15" thickBot="1">
      <c r="B40" s="181"/>
      <c r="C40" s="182" t="s">
        <v>33</v>
      </c>
      <c r="D40" s="183"/>
      <c r="E40" s="184"/>
      <c r="F40" s="184"/>
      <c r="H40" s="128"/>
      <c r="I40" s="3" t="s">
        <v>32</v>
      </c>
      <c r="J40" s="4"/>
      <c r="K40" s="5"/>
      <c r="L40" s="5"/>
      <c r="N40" s="128"/>
      <c r="O40" s="3" t="s">
        <v>32</v>
      </c>
      <c r="P40" s="150"/>
      <c r="Q40" s="151"/>
      <c r="R40" s="151"/>
      <c r="T40" s="128"/>
      <c r="U40" s="3" t="s">
        <v>32</v>
      </c>
      <c r="V40" s="4"/>
      <c r="W40" s="5"/>
      <c r="X40" s="5"/>
      <c r="Z40" s="128"/>
      <c r="AA40" s="3" t="s">
        <v>32</v>
      </c>
      <c r="AB40" s="4"/>
      <c r="AC40" s="5"/>
      <c r="AD40" s="5"/>
      <c r="AF40" s="128"/>
      <c r="AG40" s="3" t="s">
        <v>31</v>
      </c>
      <c r="AH40" s="4"/>
      <c r="AI40" s="5"/>
      <c r="AJ40" s="5"/>
      <c r="AL40" s="128"/>
      <c r="AM40" s="3" t="s">
        <v>31</v>
      </c>
      <c r="AN40" s="4"/>
      <c r="AO40" s="5"/>
      <c r="AP40" s="5"/>
    </row>
    <row r="41" spans="2:42" ht="15" thickBot="1">
      <c r="B41" s="183">
        <v>351211101</v>
      </c>
      <c r="C41" s="183" t="s">
        <v>34</v>
      </c>
      <c r="D41" s="184">
        <v>0</v>
      </c>
      <c r="E41" s="185">
        <v>-388600</v>
      </c>
      <c r="F41" s="184">
        <v>-97</v>
      </c>
      <c r="H41" s="128"/>
      <c r="I41" s="3" t="s">
        <v>33</v>
      </c>
      <c r="J41" s="4"/>
      <c r="K41" s="5"/>
      <c r="L41" s="5"/>
      <c r="N41" s="128"/>
      <c r="O41" s="3" t="s">
        <v>33</v>
      </c>
      <c r="P41" s="150"/>
      <c r="Q41" s="151"/>
      <c r="R41" s="151"/>
      <c r="T41" s="128"/>
      <c r="U41" s="3" t="s">
        <v>33</v>
      </c>
      <c r="V41" s="4"/>
      <c r="W41" s="5"/>
      <c r="X41" s="5"/>
      <c r="Z41" s="128"/>
      <c r="AA41" s="3" t="s">
        <v>33</v>
      </c>
      <c r="AB41" s="4"/>
      <c r="AC41" s="5"/>
      <c r="AD41" s="5"/>
      <c r="AF41" s="128"/>
      <c r="AG41" s="3" t="s">
        <v>32</v>
      </c>
      <c r="AH41" s="4"/>
      <c r="AI41" s="5"/>
      <c r="AJ41" s="5"/>
      <c r="AL41" s="128"/>
      <c r="AM41" s="3" t="s">
        <v>32</v>
      </c>
      <c r="AN41" s="4"/>
      <c r="AO41" s="5"/>
      <c r="AP41" s="5"/>
    </row>
    <row r="42" spans="2:42" ht="15" thickBot="1">
      <c r="B42" s="181"/>
      <c r="C42" s="182" t="s">
        <v>35</v>
      </c>
      <c r="D42" s="183"/>
      <c r="E42" s="184"/>
      <c r="F42" s="184"/>
      <c r="H42" s="4">
        <v>351211101</v>
      </c>
      <c r="I42" s="4" t="s">
        <v>34</v>
      </c>
      <c r="J42" s="5">
        <v>0</v>
      </c>
      <c r="K42" s="6">
        <v>-241100</v>
      </c>
      <c r="L42" s="5">
        <v>-60</v>
      </c>
      <c r="N42" s="4">
        <v>351211101</v>
      </c>
      <c r="O42" s="4" t="s">
        <v>34</v>
      </c>
      <c r="P42" s="151">
        <v>0</v>
      </c>
      <c r="Q42" s="151">
        <v>-128300</v>
      </c>
      <c r="R42" s="151">
        <v>-32</v>
      </c>
      <c r="T42" s="4">
        <v>351211101</v>
      </c>
      <c r="U42" s="4" t="s">
        <v>34</v>
      </c>
      <c r="V42" s="5">
        <v>0</v>
      </c>
      <c r="W42" s="6">
        <v>-7600</v>
      </c>
      <c r="X42" s="5">
        <v>-2</v>
      </c>
      <c r="Z42" s="4">
        <v>351211101</v>
      </c>
      <c r="AA42" s="4" t="s">
        <v>34</v>
      </c>
      <c r="AB42" s="5">
        <v>0</v>
      </c>
      <c r="AC42" s="6">
        <v>85900</v>
      </c>
      <c r="AD42" s="5">
        <v>21</v>
      </c>
      <c r="AF42" s="128"/>
      <c r="AG42" s="3" t="s">
        <v>33</v>
      </c>
      <c r="AH42" s="4"/>
      <c r="AI42" s="5"/>
      <c r="AJ42" s="5"/>
      <c r="AL42" s="128"/>
      <c r="AM42" s="3" t="s">
        <v>33</v>
      </c>
      <c r="AN42" s="4"/>
      <c r="AO42" s="5"/>
      <c r="AP42" s="5"/>
    </row>
    <row r="43" spans="2:42" ht="15" thickBot="1">
      <c r="B43" s="181"/>
      <c r="C43" s="182" t="s">
        <v>36</v>
      </c>
      <c r="D43" s="183"/>
      <c r="E43" s="184">
        <v>0</v>
      </c>
      <c r="F43" s="184">
        <v>0</v>
      </c>
      <c r="H43" s="128"/>
      <c r="I43" s="3" t="s">
        <v>35</v>
      </c>
      <c r="J43" s="4"/>
      <c r="K43" s="5"/>
      <c r="L43" s="5"/>
      <c r="N43" s="128"/>
      <c r="O43" s="3" t="s">
        <v>35</v>
      </c>
      <c r="P43" s="150"/>
      <c r="Q43" s="151"/>
      <c r="R43" s="151"/>
      <c r="T43" s="128"/>
      <c r="U43" s="3" t="s">
        <v>35</v>
      </c>
      <c r="V43" s="4"/>
      <c r="W43" s="5"/>
      <c r="X43" s="5"/>
      <c r="Z43" s="128"/>
      <c r="AA43" s="3" t="s">
        <v>35</v>
      </c>
      <c r="AB43" s="4"/>
      <c r="AC43" s="5"/>
      <c r="AD43" s="5"/>
      <c r="AF43" s="4">
        <v>351211101</v>
      </c>
      <c r="AG43" s="4" t="s">
        <v>34</v>
      </c>
      <c r="AH43" s="5">
        <v>0</v>
      </c>
      <c r="AI43" s="6">
        <v>249600</v>
      </c>
      <c r="AJ43" s="5">
        <v>62</v>
      </c>
      <c r="AL43" s="4">
        <v>351211101</v>
      </c>
      <c r="AM43" s="4" t="s">
        <v>34</v>
      </c>
      <c r="AN43" s="5">
        <v>0</v>
      </c>
      <c r="AO43" s="6">
        <v>457500</v>
      </c>
      <c r="AP43" s="5">
        <v>114</v>
      </c>
    </row>
    <row r="44" spans="2:42" ht="15" thickBot="1">
      <c r="B44" s="181"/>
      <c r="C44" s="182" t="s">
        <v>37</v>
      </c>
      <c r="D44" s="183"/>
      <c r="E44" s="184"/>
      <c r="F44" s="184"/>
      <c r="H44" s="128"/>
      <c r="I44" s="3" t="s">
        <v>36</v>
      </c>
      <c r="J44" s="4"/>
      <c r="K44" s="5">
        <v>0</v>
      </c>
      <c r="L44" s="5">
        <v>0</v>
      </c>
      <c r="N44" s="128"/>
      <c r="O44" s="3" t="s">
        <v>36</v>
      </c>
      <c r="P44" s="150"/>
      <c r="Q44" s="151">
        <v>0</v>
      </c>
      <c r="R44" s="151">
        <v>0</v>
      </c>
      <c r="T44" s="128"/>
      <c r="U44" s="3" t="s">
        <v>36</v>
      </c>
      <c r="V44" s="4"/>
      <c r="W44" s="5">
        <v>0</v>
      </c>
      <c r="X44" s="5">
        <v>0</v>
      </c>
      <c r="Z44" s="128"/>
      <c r="AA44" s="3" t="s">
        <v>36</v>
      </c>
      <c r="AB44" s="4"/>
      <c r="AC44" s="5">
        <v>0</v>
      </c>
      <c r="AD44" s="5">
        <v>0</v>
      </c>
      <c r="AF44" s="128"/>
      <c r="AG44" s="3" t="s">
        <v>35</v>
      </c>
      <c r="AH44" s="4"/>
      <c r="AI44" s="5"/>
      <c r="AJ44" s="5"/>
      <c r="AL44" s="128"/>
      <c r="AM44" s="3" t="s">
        <v>35</v>
      </c>
      <c r="AN44" s="4"/>
      <c r="AO44" s="5"/>
      <c r="AP44" s="5"/>
    </row>
    <row r="45" spans="2:42" ht="15" thickBot="1">
      <c r="B45" s="181"/>
      <c r="C45" s="182" t="s">
        <v>38</v>
      </c>
      <c r="D45" s="183"/>
      <c r="E45" s="184">
        <v>0</v>
      </c>
      <c r="F45" s="184">
        <v>0</v>
      </c>
      <c r="H45" s="128"/>
      <c r="I45" s="3" t="s">
        <v>37</v>
      </c>
      <c r="J45" s="4"/>
      <c r="K45" s="5"/>
      <c r="L45" s="5"/>
      <c r="N45" s="128"/>
      <c r="O45" s="3" t="s">
        <v>37</v>
      </c>
      <c r="P45" s="150"/>
      <c r="Q45" s="151"/>
      <c r="R45" s="151"/>
      <c r="T45" s="128"/>
      <c r="U45" s="3" t="s">
        <v>37</v>
      </c>
      <c r="V45" s="4"/>
      <c r="W45" s="5"/>
      <c r="X45" s="5"/>
      <c r="Z45" s="128"/>
      <c r="AA45" s="3" t="s">
        <v>37</v>
      </c>
      <c r="AB45" s="4"/>
      <c r="AC45" s="5"/>
      <c r="AD45" s="5"/>
      <c r="AF45" s="128"/>
      <c r="AG45" s="3" t="s">
        <v>36</v>
      </c>
      <c r="AH45" s="4"/>
      <c r="AI45" s="5">
        <v>0</v>
      </c>
      <c r="AJ45" s="5">
        <v>0</v>
      </c>
      <c r="AL45" s="128"/>
      <c r="AM45" s="3" t="s">
        <v>36</v>
      </c>
      <c r="AN45" s="4"/>
      <c r="AO45" s="5">
        <v>0</v>
      </c>
      <c r="AP45" s="5">
        <v>0</v>
      </c>
    </row>
    <row r="46" spans="2:42" ht="15" thickBot="1">
      <c r="B46" s="181"/>
      <c r="C46" s="182" t="s">
        <v>39</v>
      </c>
      <c r="D46" s="183"/>
      <c r="E46" s="186">
        <v>-388600</v>
      </c>
      <c r="F46" s="184">
        <v>-97.15</v>
      </c>
      <c r="H46" s="128"/>
      <c r="I46" s="3" t="s">
        <v>38</v>
      </c>
      <c r="J46" s="4"/>
      <c r="K46" s="5">
        <v>0</v>
      </c>
      <c r="L46" s="5">
        <v>0</v>
      </c>
      <c r="N46" s="128"/>
      <c r="O46" s="3" t="s">
        <v>38</v>
      </c>
      <c r="P46" s="150"/>
      <c r="Q46" s="151">
        <v>0</v>
      </c>
      <c r="R46" s="151">
        <v>0</v>
      </c>
      <c r="T46" s="128"/>
      <c r="U46" s="3" t="s">
        <v>38</v>
      </c>
      <c r="V46" s="4"/>
      <c r="W46" s="5">
        <v>0</v>
      </c>
      <c r="X46" s="5">
        <v>0</v>
      </c>
      <c r="Z46" s="128"/>
      <c r="AA46" s="3" t="s">
        <v>38</v>
      </c>
      <c r="AB46" s="4"/>
      <c r="AC46" s="5">
        <v>0</v>
      </c>
      <c r="AD46" s="5">
        <v>0</v>
      </c>
      <c r="AF46" s="128"/>
      <c r="AG46" s="3" t="s">
        <v>37</v>
      </c>
      <c r="AH46" s="4"/>
      <c r="AI46" s="5"/>
      <c r="AJ46" s="5"/>
      <c r="AL46" s="128"/>
      <c r="AM46" s="3" t="s">
        <v>37</v>
      </c>
      <c r="AN46" s="4"/>
      <c r="AO46" s="5"/>
      <c r="AP46" s="5"/>
    </row>
    <row r="47" spans="2:42" ht="15" thickBot="1">
      <c r="B47" s="181"/>
      <c r="C47" s="182" t="s">
        <v>40</v>
      </c>
      <c r="D47" s="183"/>
      <c r="E47" s="184"/>
      <c r="F47" s="184"/>
      <c r="H47" s="128"/>
      <c r="I47" s="3" t="s">
        <v>39</v>
      </c>
      <c r="J47" s="4"/>
      <c r="K47" s="7">
        <v>-241100</v>
      </c>
      <c r="L47" s="5">
        <v>-60.28</v>
      </c>
      <c r="N47" s="128"/>
      <c r="O47" s="3" t="s">
        <v>39</v>
      </c>
      <c r="P47" s="150"/>
      <c r="Q47" s="151">
        <v>-128300</v>
      </c>
      <c r="R47" s="151">
        <v>-32.08</v>
      </c>
      <c r="T47" s="128"/>
      <c r="U47" s="3" t="s">
        <v>39</v>
      </c>
      <c r="V47" s="4"/>
      <c r="W47" s="7">
        <v>-7600</v>
      </c>
      <c r="X47" s="5">
        <v>-1.9</v>
      </c>
      <c r="Z47" s="128"/>
      <c r="AA47" s="3" t="s">
        <v>39</v>
      </c>
      <c r="AB47" s="4"/>
      <c r="AC47" s="7">
        <v>85900</v>
      </c>
      <c r="AD47" s="5">
        <v>21.48</v>
      </c>
      <c r="AF47" s="128"/>
      <c r="AG47" s="3" t="s">
        <v>38</v>
      </c>
      <c r="AH47" s="4"/>
      <c r="AI47" s="5">
        <v>0</v>
      </c>
      <c r="AJ47" s="5">
        <v>0</v>
      </c>
      <c r="AL47" s="128"/>
      <c r="AM47" s="3" t="s">
        <v>38</v>
      </c>
      <c r="AN47" s="4"/>
      <c r="AO47" s="5">
        <v>0</v>
      </c>
      <c r="AP47" s="5">
        <v>0</v>
      </c>
    </row>
    <row r="48" spans="2:42" ht="15" thickBot="1">
      <c r="B48" s="181"/>
      <c r="C48" s="182" t="s">
        <v>41</v>
      </c>
      <c r="D48" s="183"/>
      <c r="E48" s="184">
        <v>0</v>
      </c>
      <c r="F48" s="184">
        <v>0</v>
      </c>
      <c r="H48" s="128"/>
      <c r="I48" s="3" t="s">
        <v>40</v>
      </c>
      <c r="J48" s="4"/>
      <c r="K48" s="5"/>
      <c r="L48" s="5"/>
      <c r="N48" s="128"/>
      <c r="O48" s="3" t="s">
        <v>40</v>
      </c>
      <c r="P48" s="150"/>
      <c r="Q48" s="151"/>
      <c r="R48" s="151"/>
      <c r="T48" s="128"/>
      <c r="U48" s="3" t="s">
        <v>40</v>
      </c>
      <c r="V48" s="4"/>
      <c r="W48" s="5"/>
      <c r="X48" s="5"/>
      <c r="Z48" s="128"/>
      <c r="AA48" s="3" t="s">
        <v>40</v>
      </c>
      <c r="AB48" s="4"/>
      <c r="AC48" s="5"/>
      <c r="AD48" s="5"/>
      <c r="AF48" s="128"/>
      <c r="AG48" s="3" t="s">
        <v>39</v>
      </c>
      <c r="AH48" s="4"/>
      <c r="AI48" s="7">
        <v>249600</v>
      </c>
      <c r="AJ48" s="5">
        <v>62.4</v>
      </c>
      <c r="AL48" s="128"/>
      <c r="AM48" s="3" t="s">
        <v>39</v>
      </c>
      <c r="AN48" s="4"/>
      <c r="AO48" s="7">
        <v>457500</v>
      </c>
      <c r="AP48" s="5">
        <v>114.38</v>
      </c>
    </row>
    <row r="49" spans="2:42" ht="15" thickBot="1">
      <c r="B49" s="181"/>
      <c r="C49" s="182" t="s">
        <v>42</v>
      </c>
      <c r="D49" s="183"/>
      <c r="E49" s="184">
        <v>0</v>
      </c>
      <c r="F49" s="184">
        <v>0</v>
      </c>
      <c r="H49" s="128"/>
      <c r="I49" s="3" t="s">
        <v>41</v>
      </c>
      <c r="J49" s="4"/>
      <c r="K49" s="5">
        <v>0</v>
      </c>
      <c r="L49" s="5">
        <v>0</v>
      </c>
      <c r="N49" s="128"/>
      <c r="O49" s="3" t="s">
        <v>41</v>
      </c>
      <c r="P49" s="150"/>
      <c r="Q49" s="151">
        <v>0</v>
      </c>
      <c r="R49" s="151">
        <v>0</v>
      </c>
      <c r="T49" s="128"/>
      <c r="U49" s="3" t="s">
        <v>41</v>
      </c>
      <c r="V49" s="4"/>
      <c r="W49" s="5">
        <v>0</v>
      </c>
      <c r="X49" s="5">
        <v>0</v>
      </c>
      <c r="Z49" s="128"/>
      <c r="AA49" s="3" t="s">
        <v>41</v>
      </c>
      <c r="AB49" s="4"/>
      <c r="AC49" s="5">
        <v>0</v>
      </c>
      <c r="AD49" s="5">
        <v>0</v>
      </c>
      <c r="AF49" s="128"/>
      <c r="AG49" s="3" t="s">
        <v>40</v>
      </c>
      <c r="AH49" s="4"/>
      <c r="AI49" s="5"/>
      <c r="AJ49" s="5"/>
      <c r="AL49" s="128"/>
      <c r="AM49" s="3" t="s">
        <v>40</v>
      </c>
      <c r="AN49" s="4"/>
      <c r="AO49" s="5"/>
      <c r="AP49" s="5"/>
    </row>
    <row r="50" spans="2:42" ht="15" thickBot="1">
      <c r="B50" s="181"/>
      <c r="C50" s="182" t="s">
        <v>43</v>
      </c>
      <c r="D50" s="183"/>
      <c r="E50" s="184"/>
      <c r="F50" s="184"/>
      <c r="H50" s="128"/>
      <c r="I50" s="3" t="s">
        <v>42</v>
      </c>
      <c r="J50" s="4"/>
      <c r="K50" s="5">
        <v>0</v>
      </c>
      <c r="L50" s="5">
        <v>0</v>
      </c>
      <c r="N50" s="128"/>
      <c r="O50" s="3" t="s">
        <v>42</v>
      </c>
      <c r="P50" s="150"/>
      <c r="Q50" s="151">
        <v>0</v>
      </c>
      <c r="R50" s="151">
        <v>0</v>
      </c>
      <c r="T50" s="128"/>
      <c r="U50" s="3" t="s">
        <v>42</v>
      </c>
      <c r="V50" s="4"/>
      <c r="W50" s="5">
        <v>0</v>
      </c>
      <c r="X50" s="5">
        <v>0</v>
      </c>
      <c r="Z50" s="128"/>
      <c r="AA50" s="3" t="s">
        <v>42</v>
      </c>
      <c r="AB50" s="4"/>
      <c r="AC50" s="5">
        <v>0</v>
      </c>
      <c r="AD50" s="5">
        <v>0</v>
      </c>
      <c r="AF50" s="128"/>
      <c r="AG50" s="3" t="s">
        <v>41</v>
      </c>
      <c r="AH50" s="4"/>
      <c r="AI50" s="5">
        <v>0</v>
      </c>
      <c r="AJ50" s="5">
        <v>0</v>
      </c>
      <c r="AL50" s="128"/>
      <c r="AM50" s="3" t="s">
        <v>41</v>
      </c>
      <c r="AN50" s="4"/>
      <c r="AO50" s="5">
        <v>0</v>
      </c>
      <c r="AP50" s="5">
        <v>0</v>
      </c>
    </row>
    <row r="51" spans="2:42" ht="15" thickBot="1">
      <c r="B51" s="183">
        <v>411211</v>
      </c>
      <c r="C51" s="183" t="s">
        <v>44</v>
      </c>
      <c r="D51" s="184">
        <v>0</v>
      </c>
      <c r="E51" s="185">
        <v>105000000</v>
      </c>
      <c r="F51" s="185">
        <v>26250</v>
      </c>
      <c r="H51" s="128"/>
      <c r="I51" s="3" t="s">
        <v>43</v>
      </c>
      <c r="J51" s="4"/>
      <c r="K51" s="5"/>
      <c r="L51" s="5"/>
      <c r="N51" s="128"/>
      <c r="O51" s="3" t="s">
        <v>43</v>
      </c>
      <c r="P51" s="150"/>
      <c r="Q51" s="151"/>
      <c r="R51" s="151"/>
      <c r="T51" s="128"/>
      <c r="U51" s="3" t="s">
        <v>43</v>
      </c>
      <c r="V51" s="4"/>
      <c r="W51" s="5"/>
      <c r="X51" s="5"/>
      <c r="Z51" s="128"/>
      <c r="AA51" s="3" t="s">
        <v>43</v>
      </c>
      <c r="AB51" s="4"/>
      <c r="AC51" s="5"/>
      <c r="AD51" s="5"/>
      <c r="AF51" s="128"/>
      <c r="AG51" s="3" t="s">
        <v>42</v>
      </c>
      <c r="AH51" s="4"/>
      <c r="AI51" s="5">
        <v>0</v>
      </c>
      <c r="AJ51" s="5">
        <v>0</v>
      </c>
      <c r="AL51" s="128"/>
      <c r="AM51" s="3" t="s">
        <v>42</v>
      </c>
      <c r="AN51" s="4"/>
      <c r="AO51" s="5">
        <v>0</v>
      </c>
      <c r="AP51" s="5">
        <v>0</v>
      </c>
    </row>
    <row r="52" spans="2:42" ht="15" thickBot="1">
      <c r="B52" s="183">
        <v>412111</v>
      </c>
      <c r="C52" s="183" t="s">
        <v>61</v>
      </c>
      <c r="D52" s="184">
        <v>0</v>
      </c>
      <c r="E52" s="185">
        <v>64968263</v>
      </c>
      <c r="F52" s="185">
        <v>16242</v>
      </c>
      <c r="H52" s="4">
        <v>411211</v>
      </c>
      <c r="I52" s="4" t="s">
        <v>44</v>
      </c>
      <c r="J52" s="5">
        <v>0</v>
      </c>
      <c r="K52" s="6">
        <v>105000000</v>
      </c>
      <c r="L52" s="6">
        <v>26250</v>
      </c>
      <c r="N52" s="4">
        <v>411211</v>
      </c>
      <c r="O52" s="4" t="s">
        <v>44</v>
      </c>
      <c r="P52" s="151">
        <v>0</v>
      </c>
      <c r="Q52" s="151">
        <v>105000000</v>
      </c>
      <c r="R52" s="151">
        <v>26250</v>
      </c>
      <c r="T52" s="4">
        <v>411211</v>
      </c>
      <c r="U52" s="4" t="s">
        <v>44</v>
      </c>
      <c r="V52" s="5">
        <v>0</v>
      </c>
      <c r="W52" s="6">
        <v>105000000</v>
      </c>
      <c r="X52" s="6">
        <v>26250</v>
      </c>
      <c r="Z52" s="4">
        <v>411211</v>
      </c>
      <c r="AA52" s="4" t="s">
        <v>44</v>
      </c>
      <c r="AB52" s="5">
        <v>0</v>
      </c>
      <c r="AC52" s="6">
        <v>105000000</v>
      </c>
      <c r="AD52" s="6">
        <v>26250</v>
      </c>
      <c r="AF52" s="128"/>
      <c r="AG52" s="3" t="s">
        <v>43</v>
      </c>
      <c r="AH52" s="4"/>
      <c r="AI52" s="5"/>
      <c r="AJ52" s="5"/>
      <c r="AL52" s="128"/>
      <c r="AM52" s="3" t="s">
        <v>43</v>
      </c>
      <c r="AN52" s="4"/>
      <c r="AO52" s="5"/>
      <c r="AP52" s="5"/>
    </row>
    <row r="53" spans="2:42" ht="15" thickBot="1">
      <c r="B53" s="183">
        <v>418111</v>
      </c>
      <c r="C53" s="183" t="s">
        <v>62</v>
      </c>
      <c r="D53" s="184">
        <v>0</v>
      </c>
      <c r="E53" s="185">
        <v>-161592900</v>
      </c>
      <c r="F53" s="185">
        <v>-40398</v>
      </c>
      <c r="H53" s="4">
        <v>412111</v>
      </c>
      <c r="I53" s="4" t="s">
        <v>61</v>
      </c>
      <c r="J53" s="5">
        <v>0</v>
      </c>
      <c r="K53" s="6">
        <v>64968263</v>
      </c>
      <c r="L53" s="6">
        <v>16242</v>
      </c>
      <c r="N53" s="4">
        <v>412111</v>
      </c>
      <c r="O53" s="4" t="s">
        <v>61</v>
      </c>
      <c r="P53" s="151">
        <v>0</v>
      </c>
      <c r="Q53" s="151">
        <v>64968263</v>
      </c>
      <c r="R53" s="151">
        <v>16242</v>
      </c>
      <c r="T53" s="4">
        <v>412111</v>
      </c>
      <c r="U53" s="4" t="s">
        <v>61</v>
      </c>
      <c r="V53" s="5">
        <v>0</v>
      </c>
      <c r="W53" s="6">
        <v>64968263</v>
      </c>
      <c r="X53" s="6">
        <v>16242</v>
      </c>
      <c r="Z53" s="4">
        <v>412111</v>
      </c>
      <c r="AA53" s="4" t="s">
        <v>61</v>
      </c>
      <c r="AB53" s="5">
        <v>0</v>
      </c>
      <c r="AC53" s="6">
        <v>64968263</v>
      </c>
      <c r="AD53" s="6">
        <v>16242</v>
      </c>
      <c r="AF53" s="4">
        <v>411211</v>
      </c>
      <c r="AG53" s="4" t="s">
        <v>44</v>
      </c>
      <c r="AH53" s="5">
        <v>0</v>
      </c>
      <c r="AI53" s="6">
        <v>105000000</v>
      </c>
      <c r="AJ53" s="6">
        <v>26250</v>
      </c>
      <c r="AL53" s="4">
        <v>411211</v>
      </c>
      <c r="AM53" s="4" t="s">
        <v>44</v>
      </c>
      <c r="AN53" s="5">
        <v>0</v>
      </c>
      <c r="AO53" s="6">
        <v>105000000</v>
      </c>
      <c r="AP53" s="6">
        <v>26250</v>
      </c>
    </row>
    <row r="54" spans="2:42" ht="15" thickBot="1">
      <c r="B54" s="181"/>
      <c r="C54" s="182" t="s">
        <v>46</v>
      </c>
      <c r="D54" s="183"/>
      <c r="E54" s="186">
        <v>8375363</v>
      </c>
      <c r="F54" s="186">
        <v>2093.84</v>
      </c>
      <c r="H54" s="4">
        <v>418111</v>
      </c>
      <c r="I54" s="4" t="s">
        <v>62</v>
      </c>
      <c r="J54" s="5">
        <v>0</v>
      </c>
      <c r="K54" s="6">
        <v>-161592900</v>
      </c>
      <c r="L54" s="6">
        <v>-40398</v>
      </c>
      <c r="N54" s="4">
        <v>418111</v>
      </c>
      <c r="O54" s="4" t="s">
        <v>62</v>
      </c>
      <c r="P54" s="151">
        <v>0</v>
      </c>
      <c r="Q54" s="151">
        <v>-161592900</v>
      </c>
      <c r="R54" s="151">
        <v>-40398</v>
      </c>
      <c r="T54" s="4">
        <v>418111</v>
      </c>
      <c r="U54" s="4" t="s">
        <v>62</v>
      </c>
      <c r="V54" s="5">
        <v>0</v>
      </c>
      <c r="W54" s="6">
        <v>-161592900</v>
      </c>
      <c r="X54" s="6">
        <v>-40398</v>
      </c>
      <c r="Z54" s="4">
        <v>418111</v>
      </c>
      <c r="AA54" s="4" t="s">
        <v>62</v>
      </c>
      <c r="AB54" s="5">
        <v>0</v>
      </c>
      <c r="AC54" s="6">
        <v>-161592900</v>
      </c>
      <c r="AD54" s="6">
        <v>-40398</v>
      </c>
      <c r="AF54" s="4">
        <v>412111</v>
      </c>
      <c r="AG54" s="4" t="s">
        <v>61</v>
      </c>
      <c r="AH54" s="5">
        <v>0</v>
      </c>
      <c r="AI54" s="6">
        <v>64968263</v>
      </c>
      <c r="AJ54" s="6">
        <v>16242</v>
      </c>
      <c r="AL54" s="4">
        <v>412111</v>
      </c>
      <c r="AM54" s="4" t="s">
        <v>61</v>
      </c>
      <c r="AN54" s="5">
        <v>0</v>
      </c>
      <c r="AO54" s="6">
        <v>64968263</v>
      </c>
      <c r="AP54" s="6">
        <v>16242</v>
      </c>
    </row>
    <row r="55" spans="2:42" ht="15" thickBot="1">
      <c r="B55" s="181"/>
      <c r="C55" s="182" t="s">
        <v>47</v>
      </c>
      <c r="D55" s="183"/>
      <c r="E55" s="186">
        <v>184779600</v>
      </c>
      <c r="F55" s="186">
        <v>46194.9</v>
      </c>
      <c r="H55" s="128"/>
      <c r="I55" s="3" t="s">
        <v>46</v>
      </c>
      <c r="J55" s="4"/>
      <c r="K55" s="7">
        <v>8375363</v>
      </c>
      <c r="L55" s="7">
        <v>2093.84</v>
      </c>
      <c r="N55" s="128"/>
      <c r="O55" s="3" t="s">
        <v>46</v>
      </c>
      <c r="P55" s="150"/>
      <c r="Q55" s="151">
        <v>8375363</v>
      </c>
      <c r="R55" s="151">
        <v>2093.84</v>
      </c>
      <c r="T55" s="128"/>
      <c r="U55" s="3" t="s">
        <v>46</v>
      </c>
      <c r="V55" s="4"/>
      <c r="W55" s="7">
        <v>8375363</v>
      </c>
      <c r="X55" s="7">
        <v>2093.84</v>
      </c>
      <c r="Z55" s="128"/>
      <c r="AA55" s="3" t="s">
        <v>46</v>
      </c>
      <c r="AB55" s="4"/>
      <c r="AC55" s="7">
        <v>8375363</v>
      </c>
      <c r="AD55" s="7">
        <v>2093.84</v>
      </c>
      <c r="AF55" s="4">
        <v>418111</v>
      </c>
      <c r="AG55" s="4" t="s">
        <v>62</v>
      </c>
      <c r="AH55" s="5">
        <v>0</v>
      </c>
      <c r="AI55" s="6">
        <v>-161592900</v>
      </c>
      <c r="AJ55" s="6">
        <v>-40398</v>
      </c>
      <c r="AL55" s="4">
        <v>418111</v>
      </c>
      <c r="AM55" s="4" t="s">
        <v>62</v>
      </c>
      <c r="AN55" s="5">
        <v>0</v>
      </c>
      <c r="AO55" s="6">
        <v>-169256000</v>
      </c>
      <c r="AP55" s="6">
        <v>-42314</v>
      </c>
    </row>
    <row r="56" spans="2:42" ht="15" thickBot="1">
      <c r="B56" s="187"/>
      <c r="C56" s="188" t="s">
        <v>48</v>
      </c>
      <c r="D56" s="189"/>
      <c r="E56" s="190">
        <v>192766363</v>
      </c>
      <c r="F56" s="190">
        <v>48191.59</v>
      </c>
      <c r="H56" s="128"/>
      <c r="I56" s="3" t="s">
        <v>47</v>
      </c>
      <c r="J56" s="4"/>
      <c r="K56" s="7">
        <v>190590900</v>
      </c>
      <c r="L56" s="7">
        <v>47647.73</v>
      </c>
      <c r="N56" s="128"/>
      <c r="O56" s="3" t="s">
        <v>47</v>
      </c>
      <c r="P56" s="150"/>
      <c r="Q56" s="151">
        <v>193408600</v>
      </c>
      <c r="R56" s="151">
        <v>48352.15</v>
      </c>
      <c r="T56" s="128"/>
      <c r="U56" s="3" t="s">
        <v>47</v>
      </c>
      <c r="V56" s="4"/>
      <c r="W56" s="7">
        <v>197039300</v>
      </c>
      <c r="X56" s="7">
        <v>49259.83</v>
      </c>
      <c r="Z56" s="128"/>
      <c r="AA56" s="3" t="s">
        <v>47</v>
      </c>
      <c r="AB56" s="4"/>
      <c r="AC56" s="7">
        <v>205451400</v>
      </c>
      <c r="AD56" s="7">
        <v>51362.85</v>
      </c>
      <c r="AF56" s="128"/>
      <c r="AG56" s="3" t="s">
        <v>46</v>
      </c>
      <c r="AH56" s="4"/>
      <c r="AI56" s="7">
        <v>8375363</v>
      </c>
      <c r="AJ56" s="7">
        <v>2093.84</v>
      </c>
      <c r="AL56" s="128"/>
      <c r="AM56" s="3" t="s">
        <v>46</v>
      </c>
      <c r="AN56" s="4"/>
      <c r="AO56" s="7">
        <v>712263</v>
      </c>
      <c r="AP56" s="5">
        <v>178.07</v>
      </c>
    </row>
    <row r="57" spans="2:42" ht="15" thickBot="1">
      <c r="H57" s="297"/>
      <c r="I57" s="13" t="s">
        <v>48</v>
      </c>
      <c r="J57" s="14"/>
      <c r="K57" s="15">
        <v>198725163</v>
      </c>
      <c r="L57" s="15">
        <v>49681.29</v>
      </c>
      <c r="N57" s="128"/>
      <c r="O57" s="3" t="s">
        <v>48</v>
      </c>
      <c r="P57" s="150"/>
      <c r="Q57" s="151">
        <v>201655663</v>
      </c>
      <c r="R57" s="151">
        <v>50413.919999999998</v>
      </c>
      <c r="T57" s="297"/>
      <c r="U57" s="13" t="s">
        <v>48</v>
      </c>
      <c r="V57" s="14"/>
      <c r="W57" s="15">
        <v>205407063</v>
      </c>
      <c r="X57" s="15">
        <v>51351.77</v>
      </c>
      <c r="Z57" s="297"/>
      <c r="AA57" s="13" t="s">
        <v>48</v>
      </c>
      <c r="AB57" s="14"/>
      <c r="AC57" s="15">
        <v>213912663</v>
      </c>
      <c r="AD57" s="15">
        <v>53478.17</v>
      </c>
      <c r="AF57" s="128"/>
      <c r="AG57" s="3" t="s">
        <v>47</v>
      </c>
      <c r="AH57" s="4"/>
      <c r="AI57" s="7">
        <v>216398700</v>
      </c>
      <c r="AJ57" s="7">
        <v>54099.68</v>
      </c>
      <c r="AL57" s="128"/>
      <c r="AM57" s="3" t="s">
        <v>47</v>
      </c>
      <c r="AN57" s="4"/>
      <c r="AO57" s="7">
        <v>233639600</v>
      </c>
      <c r="AP57" s="7">
        <v>58409.9</v>
      </c>
    </row>
    <row r="58" spans="2:42" ht="36.6" thickBot="1">
      <c r="H58" s="475"/>
      <c r="I58" s="472"/>
      <c r="J58" s="473"/>
      <c r="K58" s="474"/>
      <c r="L58" s="474"/>
      <c r="N58" s="148" t="s">
        <v>49</v>
      </c>
      <c r="O58" s="148" t="s">
        <v>51</v>
      </c>
      <c r="P58" s="12" t="s">
        <v>53</v>
      </c>
      <c r="Q58" s="1"/>
      <c r="R58" s="1"/>
      <c r="AF58" s="297"/>
      <c r="AG58" s="13" t="s">
        <v>48</v>
      </c>
      <c r="AH58" s="14"/>
      <c r="AI58" s="15">
        <v>225023663</v>
      </c>
      <c r="AJ58" s="15">
        <v>56255.92</v>
      </c>
      <c r="AL58" s="297"/>
      <c r="AM58" s="13" t="s">
        <v>48</v>
      </c>
      <c r="AN58" s="14"/>
      <c r="AO58" s="15">
        <v>234809363</v>
      </c>
      <c r="AP58" s="15">
        <v>58702.34</v>
      </c>
    </row>
    <row r="59" spans="2:42">
      <c r="H59" s="475"/>
      <c r="I59" s="472"/>
      <c r="J59" s="473"/>
      <c r="K59" s="474"/>
      <c r="L59" s="474"/>
      <c r="N59" s="8"/>
      <c r="O59" s="8"/>
      <c r="P59" s="148" t="s">
        <v>54</v>
      </c>
      <c r="Q59" s="1"/>
      <c r="R59" s="1"/>
    </row>
    <row r="60" spans="2:42">
      <c r="H60" s="475"/>
      <c r="I60" s="472"/>
      <c r="J60" s="473"/>
      <c r="K60" s="474"/>
      <c r="L60" s="474"/>
      <c r="N60" s="10" t="s">
        <v>50</v>
      </c>
      <c r="O60" s="10" t="s">
        <v>52</v>
      </c>
      <c r="P60" s="8"/>
      <c r="Q60" s="1"/>
      <c r="R60" s="1"/>
    </row>
    <row r="61" spans="2:42">
      <c r="N61" s="11"/>
      <c r="O61" s="11"/>
      <c r="P61" s="10" t="s">
        <v>55</v>
      </c>
      <c r="Q61" s="1"/>
      <c r="R61" s="1"/>
    </row>
    <row r="62" spans="2:42">
      <c r="B62" s="25"/>
      <c r="C62" s="197"/>
      <c r="D62" s="197"/>
      <c r="E62" s="197"/>
    </row>
    <row r="63" spans="2:42" ht="22.8">
      <c r="B63" s="26" t="s">
        <v>92</v>
      </c>
      <c r="C63" s="197"/>
      <c r="D63" s="197"/>
      <c r="E63" s="197"/>
      <c r="H63" s="18" t="s">
        <v>92</v>
      </c>
      <c r="N63" s="26" t="s">
        <v>92</v>
      </c>
      <c r="T63" s="26" t="s">
        <v>92</v>
      </c>
      <c r="Z63" s="18" t="s">
        <v>92</v>
      </c>
      <c r="AF63" s="18" t="s">
        <v>92</v>
      </c>
      <c r="AL63" s="18" t="s">
        <v>92</v>
      </c>
    </row>
    <row r="64" spans="2:42" ht="22.8">
      <c r="B64" s="26" t="s">
        <v>147</v>
      </c>
      <c r="C64" s="197"/>
      <c r="D64" s="197"/>
      <c r="E64" s="197"/>
      <c r="H64" s="18" t="s">
        <v>147</v>
      </c>
      <c r="N64" s="26" t="s">
        <v>147</v>
      </c>
      <c r="T64" s="26" t="s">
        <v>147</v>
      </c>
      <c r="Z64" s="18" t="s">
        <v>147</v>
      </c>
      <c r="AF64" s="18" t="s">
        <v>147</v>
      </c>
      <c r="AL64" s="18" t="s">
        <v>147</v>
      </c>
    </row>
    <row r="65" spans="2:41">
      <c r="B65" s="620" t="s">
        <v>94</v>
      </c>
      <c r="C65" s="197"/>
      <c r="D65" s="197"/>
      <c r="E65" s="197"/>
      <c r="H65" s="572" t="s">
        <v>94</v>
      </c>
      <c r="N65" s="620" t="s">
        <v>94</v>
      </c>
      <c r="T65" s="620" t="s">
        <v>94</v>
      </c>
      <c r="Z65" s="572" t="s">
        <v>94</v>
      </c>
      <c r="AF65" s="572" t="s">
        <v>94</v>
      </c>
      <c r="AL65" s="572" t="s">
        <v>94</v>
      </c>
    </row>
    <row r="66" spans="2:41">
      <c r="B66" s="620"/>
      <c r="C66" s="197"/>
      <c r="D66" s="197"/>
      <c r="E66" s="197"/>
      <c r="H66" s="572"/>
      <c r="N66" s="620"/>
      <c r="T66" s="620"/>
      <c r="Z66" s="572"/>
      <c r="AF66" s="572"/>
      <c r="AL66" s="572"/>
    </row>
    <row r="67" spans="2:41" ht="15" thickBot="1">
      <c r="B67" s="621"/>
      <c r="C67" s="197"/>
      <c r="D67" s="197"/>
      <c r="E67" s="197"/>
      <c r="H67" s="573"/>
      <c r="N67" s="621"/>
      <c r="T67" s="621"/>
      <c r="Z67" s="573"/>
      <c r="AF67" s="573"/>
      <c r="AL67" s="573"/>
    </row>
    <row r="68" spans="2:41">
      <c r="B68" s="620"/>
      <c r="C68" s="197"/>
      <c r="D68" s="197"/>
      <c r="E68" s="197"/>
      <c r="H68" s="572"/>
      <c r="N68" s="620"/>
      <c r="T68" s="620"/>
      <c r="Z68" s="572"/>
      <c r="AF68" s="572"/>
      <c r="AL68" s="572"/>
    </row>
    <row r="69" spans="2:41" ht="60">
      <c r="B69" s="27" t="s">
        <v>282</v>
      </c>
      <c r="C69" s="197"/>
      <c r="D69" s="197"/>
      <c r="E69" s="197"/>
      <c r="H69" s="19" t="s">
        <v>95</v>
      </c>
      <c r="N69" s="27" t="s">
        <v>260</v>
      </c>
      <c r="T69" s="27" t="s">
        <v>288</v>
      </c>
      <c r="Z69" s="19" t="s">
        <v>303</v>
      </c>
      <c r="AF69" s="19" t="s">
        <v>317</v>
      </c>
      <c r="AL69" s="19" t="s">
        <v>325</v>
      </c>
    </row>
    <row r="70" spans="2:41" ht="15" thickBot="1">
      <c r="B70" s="25"/>
      <c r="C70" s="197"/>
      <c r="D70" s="197"/>
      <c r="E70" s="197"/>
      <c r="H70" s="20"/>
      <c r="N70" s="25"/>
      <c r="T70" s="25"/>
      <c r="Z70" s="20"/>
      <c r="AF70" s="20"/>
      <c r="AL70" s="20"/>
    </row>
    <row r="71" spans="2:41" ht="15" thickBot="1">
      <c r="B71" s="198" t="s">
        <v>96</v>
      </c>
      <c r="C71" s="198" t="s">
        <v>97</v>
      </c>
      <c r="D71" s="198" t="s">
        <v>98</v>
      </c>
      <c r="E71" s="198" t="s">
        <v>99</v>
      </c>
      <c r="H71" s="21" t="s">
        <v>96</v>
      </c>
      <c r="I71" s="21" t="s">
        <v>97</v>
      </c>
      <c r="J71" s="21" t="s">
        <v>98</v>
      </c>
      <c r="K71" s="21" t="s">
        <v>99</v>
      </c>
      <c r="N71" s="28" t="s">
        <v>96</v>
      </c>
      <c r="O71" s="28" t="s">
        <v>97</v>
      </c>
      <c r="P71" s="28" t="s">
        <v>98</v>
      </c>
      <c r="Q71" s="28" t="s">
        <v>99</v>
      </c>
      <c r="T71" s="28" t="s">
        <v>96</v>
      </c>
      <c r="U71" s="28" t="s">
        <v>97</v>
      </c>
      <c r="V71" s="28" t="s">
        <v>98</v>
      </c>
      <c r="W71" s="28" t="s">
        <v>99</v>
      </c>
      <c r="X71" s="28"/>
      <c r="Z71" s="21" t="s">
        <v>96</v>
      </c>
      <c r="AA71" s="21" t="s">
        <v>97</v>
      </c>
      <c r="AB71" s="21" t="s">
        <v>98</v>
      </c>
      <c r="AC71" s="21" t="s">
        <v>99</v>
      </c>
      <c r="AD71" s="476"/>
      <c r="AF71" s="21" t="s">
        <v>96</v>
      </c>
      <c r="AG71" s="21" t="s">
        <v>97</v>
      </c>
      <c r="AH71" s="21" t="s">
        <v>98</v>
      </c>
      <c r="AI71" s="21" t="s">
        <v>99</v>
      </c>
      <c r="AJ71" s="476"/>
      <c r="AL71" s="21" t="s">
        <v>96</v>
      </c>
      <c r="AM71" s="21" t="s">
        <v>97</v>
      </c>
      <c r="AN71" s="21" t="s">
        <v>98</v>
      </c>
      <c r="AO71" s="21" t="s">
        <v>99</v>
      </c>
    </row>
    <row r="72" spans="2:41">
      <c r="B72">
        <v>531111102</v>
      </c>
      <c r="C72" t="s">
        <v>117</v>
      </c>
      <c r="D72">
        <v>6587700</v>
      </c>
      <c r="E72">
        <v>6587700</v>
      </c>
      <c r="H72">
        <v>531111102</v>
      </c>
      <c r="I72" t="s">
        <v>117</v>
      </c>
      <c r="J72">
        <v>11549800</v>
      </c>
      <c r="K72">
        <v>18137500</v>
      </c>
      <c r="N72">
        <v>531111102</v>
      </c>
      <c r="O72" t="s">
        <v>117</v>
      </c>
      <c r="P72">
        <v>15289400</v>
      </c>
      <c r="Q72">
        <v>33426900</v>
      </c>
      <c r="S72" s="144">
        <f>P72-'IS-All'!J135</f>
        <v>0</v>
      </c>
      <c r="T72">
        <v>531111102</v>
      </c>
      <c r="U72" t="s">
        <v>117</v>
      </c>
      <c r="V72">
        <v>16292500</v>
      </c>
      <c r="W72">
        <v>49719400</v>
      </c>
      <c r="Z72">
        <v>531111102</v>
      </c>
      <c r="AA72" t="s">
        <v>117</v>
      </c>
      <c r="AB72">
        <v>18892800</v>
      </c>
      <c r="AC72">
        <v>68612200</v>
      </c>
      <c r="AF72">
        <v>531111102</v>
      </c>
      <c r="AG72" t="s">
        <v>117</v>
      </c>
      <c r="AH72">
        <v>26152400</v>
      </c>
      <c r="AI72">
        <v>94764600</v>
      </c>
      <c r="AL72">
        <v>531111102</v>
      </c>
      <c r="AM72" t="s">
        <v>117</v>
      </c>
      <c r="AN72">
        <v>35869100</v>
      </c>
      <c r="AO72">
        <v>130633700</v>
      </c>
    </row>
    <row r="73" spans="2:41">
      <c r="B73">
        <v>531111103</v>
      </c>
      <c r="C73" t="s">
        <v>119</v>
      </c>
      <c r="D73">
        <v>196700</v>
      </c>
      <c r="E73">
        <v>196700</v>
      </c>
      <c r="H73">
        <v>531111103</v>
      </c>
      <c r="I73" t="s">
        <v>119</v>
      </c>
      <c r="J73">
        <v>305500</v>
      </c>
      <c r="K73">
        <v>502200</v>
      </c>
      <c r="N73">
        <v>523011101</v>
      </c>
      <c r="O73" t="s">
        <v>118</v>
      </c>
      <c r="P73">
        <v>3200</v>
      </c>
      <c r="Q73">
        <v>3200</v>
      </c>
      <c r="T73">
        <v>523011101</v>
      </c>
      <c r="U73" t="s">
        <v>118</v>
      </c>
      <c r="V73">
        <v>5800</v>
      </c>
      <c r="W73">
        <v>9000</v>
      </c>
      <c r="Z73">
        <v>531111103</v>
      </c>
      <c r="AA73" t="s">
        <v>119</v>
      </c>
      <c r="AB73">
        <v>71900</v>
      </c>
      <c r="AC73">
        <v>754600</v>
      </c>
      <c r="AF73">
        <v>523011101</v>
      </c>
      <c r="AG73" t="s">
        <v>118</v>
      </c>
      <c r="AH73">
        <v>5600</v>
      </c>
      <c r="AI73">
        <v>14600</v>
      </c>
      <c r="AL73">
        <v>523011101</v>
      </c>
      <c r="AM73" t="s">
        <v>118</v>
      </c>
      <c r="AN73">
        <v>55100</v>
      </c>
      <c r="AO73">
        <v>69700</v>
      </c>
    </row>
    <row r="74" spans="2:41">
      <c r="B74">
        <v>522711103</v>
      </c>
      <c r="C74" t="s">
        <v>148</v>
      </c>
      <c r="D74">
        <v>365200</v>
      </c>
      <c r="E74">
        <v>365200</v>
      </c>
      <c r="H74">
        <v>522711103</v>
      </c>
      <c r="I74" t="s">
        <v>148</v>
      </c>
      <c r="J74">
        <v>904800</v>
      </c>
      <c r="K74">
        <v>1270000</v>
      </c>
      <c r="N74">
        <v>531111103</v>
      </c>
      <c r="O74" t="s">
        <v>119</v>
      </c>
      <c r="P74">
        <v>133800</v>
      </c>
      <c r="Q74">
        <v>636000</v>
      </c>
      <c r="T74">
        <v>531111103</v>
      </c>
      <c r="U74" t="s">
        <v>119</v>
      </c>
      <c r="V74">
        <v>46700</v>
      </c>
      <c r="W74">
        <v>682700</v>
      </c>
      <c r="Z74">
        <v>522711103</v>
      </c>
      <c r="AA74" t="s">
        <v>148</v>
      </c>
      <c r="AB74">
        <v>1505100</v>
      </c>
      <c r="AC74">
        <v>5499200</v>
      </c>
      <c r="AF74">
        <v>531111103</v>
      </c>
      <c r="AG74" t="s">
        <v>119</v>
      </c>
      <c r="AH74">
        <v>187200</v>
      </c>
      <c r="AI74">
        <v>941800</v>
      </c>
      <c r="AL74">
        <v>531111103</v>
      </c>
      <c r="AM74" t="s">
        <v>119</v>
      </c>
      <c r="AN74">
        <v>310500</v>
      </c>
      <c r="AO74">
        <v>1252300</v>
      </c>
    </row>
    <row r="75" spans="2:41" ht="15" thickBot="1">
      <c r="B75">
        <v>536911</v>
      </c>
      <c r="C75" t="s">
        <v>100</v>
      </c>
      <c r="D75">
        <v>0</v>
      </c>
      <c r="E75">
        <v>0</v>
      </c>
      <c r="H75">
        <v>536911</v>
      </c>
      <c r="I75" t="s">
        <v>100</v>
      </c>
      <c r="J75">
        <v>1200000</v>
      </c>
      <c r="K75">
        <v>1200000</v>
      </c>
      <c r="N75">
        <v>522711103</v>
      </c>
      <c r="O75" t="s">
        <v>148</v>
      </c>
      <c r="P75">
        <v>1389800</v>
      </c>
      <c r="Q75">
        <v>2659800</v>
      </c>
      <c r="T75">
        <v>522711103</v>
      </c>
      <c r="U75" t="s">
        <v>148</v>
      </c>
      <c r="V75">
        <v>1334300</v>
      </c>
      <c r="W75">
        <v>3994100</v>
      </c>
      <c r="Z75">
        <v>536911</v>
      </c>
      <c r="AA75" t="s">
        <v>100</v>
      </c>
      <c r="AB75">
        <v>600000</v>
      </c>
      <c r="AC75">
        <v>2403700</v>
      </c>
      <c r="AF75">
        <v>522711103</v>
      </c>
      <c r="AG75" t="s">
        <v>148</v>
      </c>
      <c r="AH75">
        <v>1907300</v>
      </c>
      <c r="AI75">
        <v>7406500</v>
      </c>
      <c r="AL75">
        <v>522711103</v>
      </c>
      <c r="AM75" t="s">
        <v>148</v>
      </c>
      <c r="AN75">
        <v>2461700</v>
      </c>
      <c r="AO75">
        <v>9868200</v>
      </c>
    </row>
    <row r="76" spans="2:41" ht="15" thickBot="1">
      <c r="B76" s="581" t="s">
        <v>103</v>
      </c>
      <c r="C76" s="582"/>
      <c r="D76" s="137">
        <v>7149600</v>
      </c>
      <c r="E76" s="137">
        <v>7149600</v>
      </c>
      <c r="H76">
        <v>536512206</v>
      </c>
      <c r="I76" t="s">
        <v>149</v>
      </c>
      <c r="J76">
        <v>684900</v>
      </c>
      <c r="K76">
        <v>684900</v>
      </c>
      <c r="N76">
        <v>536911</v>
      </c>
      <c r="O76" t="s">
        <v>100</v>
      </c>
      <c r="P76">
        <v>600000</v>
      </c>
      <c r="Q76">
        <v>1801800</v>
      </c>
      <c r="T76">
        <v>536911</v>
      </c>
      <c r="U76" t="s">
        <v>100</v>
      </c>
      <c r="V76">
        <v>1900</v>
      </c>
      <c r="W76">
        <v>1803700</v>
      </c>
      <c r="Z76">
        <v>536512206</v>
      </c>
      <c r="AA76" t="s">
        <v>149</v>
      </c>
      <c r="AB76">
        <v>1266600</v>
      </c>
      <c r="AC76">
        <v>1951500</v>
      </c>
      <c r="AF76">
        <v>536911</v>
      </c>
      <c r="AG76" t="s">
        <v>100</v>
      </c>
      <c r="AH76">
        <v>600000</v>
      </c>
      <c r="AI76">
        <v>3003700</v>
      </c>
      <c r="AL76">
        <v>523511101</v>
      </c>
      <c r="AM76" t="s">
        <v>138</v>
      </c>
      <c r="AN76">
        <v>84200</v>
      </c>
      <c r="AO76">
        <v>84200</v>
      </c>
    </row>
    <row r="77" spans="2:41" ht="15" thickBot="1">
      <c r="B77">
        <v>637111103</v>
      </c>
      <c r="C77" t="s">
        <v>143</v>
      </c>
      <c r="D77">
        <v>8000</v>
      </c>
      <c r="E77">
        <v>8000</v>
      </c>
      <c r="H77">
        <v>512111101</v>
      </c>
      <c r="I77" t="s">
        <v>102</v>
      </c>
      <c r="J77">
        <v>1000</v>
      </c>
      <c r="K77">
        <v>1000</v>
      </c>
      <c r="N77">
        <v>531111107</v>
      </c>
      <c r="O77" t="s">
        <v>176</v>
      </c>
      <c r="P77">
        <v>6907500</v>
      </c>
      <c r="Q77">
        <v>24976400</v>
      </c>
      <c r="R77" s="144">
        <f>P77-'IS-All'!J146</f>
        <v>0</v>
      </c>
      <c r="T77">
        <v>512111101</v>
      </c>
      <c r="U77" t="s">
        <v>102</v>
      </c>
      <c r="V77">
        <v>500</v>
      </c>
      <c r="W77">
        <v>1500</v>
      </c>
      <c r="Z77">
        <v>531111107</v>
      </c>
      <c r="AA77" t="s">
        <v>176</v>
      </c>
      <c r="AB77">
        <v>2123000</v>
      </c>
      <c r="AC77">
        <v>31388900</v>
      </c>
      <c r="AF77">
        <v>512111101</v>
      </c>
      <c r="AG77" t="s">
        <v>102</v>
      </c>
      <c r="AH77">
        <v>1300</v>
      </c>
      <c r="AI77">
        <v>2800</v>
      </c>
      <c r="AL77">
        <v>531111107</v>
      </c>
      <c r="AM77" t="s">
        <v>176</v>
      </c>
      <c r="AN77">
        <v>2480000</v>
      </c>
      <c r="AO77">
        <v>35631400</v>
      </c>
    </row>
    <row r="78" spans="2:41" ht="15" thickBot="1">
      <c r="B78">
        <v>636211103</v>
      </c>
      <c r="C78" t="s">
        <v>122</v>
      </c>
      <c r="D78">
        <v>60500</v>
      </c>
      <c r="E78">
        <v>60500</v>
      </c>
      <c r="H78" s="568" t="s">
        <v>103</v>
      </c>
      <c r="I78" s="569"/>
      <c r="J78" s="22">
        <v>14646000</v>
      </c>
      <c r="K78" s="22">
        <v>21795600</v>
      </c>
      <c r="N78" s="581" t="s">
        <v>103</v>
      </c>
      <c r="O78" s="582"/>
      <c r="P78" s="137">
        <v>24323700</v>
      </c>
      <c r="Q78" s="137">
        <v>64235000</v>
      </c>
      <c r="R78" s="144">
        <f>SUM(P72:P77)</f>
        <v>24323700</v>
      </c>
      <c r="S78" s="144">
        <f>P78-R78</f>
        <v>0</v>
      </c>
      <c r="T78">
        <v>531111107</v>
      </c>
      <c r="U78" t="s">
        <v>176</v>
      </c>
      <c r="V78">
        <v>4289500</v>
      </c>
      <c r="W78">
        <v>29265900</v>
      </c>
      <c r="X78" s="137"/>
      <c r="Z78" s="568" t="s">
        <v>103</v>
      </c>
      <c r="AA78" s="569"/>
      <c r="AB78" s="22">
        <v>24459400</v>
      </c>
      <c r="AC78" s="22">
        <v>110665600</v>
      </c>
      <c r="AD78" s="478"/>
      <c r="AF78">
        <v>531111107</v>
      </c>
      <c r="AG78" t="s">
        <v>176</v>
      </c>
      <c r="AH78">
        <v>1762500</v>
      </c>
      <c r="AI78">
        <v>33151400</v>
      </c>
      <c r="AL78" s="568" t="s">
        <v>103</v>
      </c>
      <c r="AM78" s="569"/>
      <c r="AN78" s="22">
        <v>41260600</v>
      </c>
      <c r="AO78" s="22">
        <v>182542500</v>
      </c>
    </row>
    <row r="79" spans="2:41" ht="15" thickBot="1">
      <c r="B79">
        <v>631111101</v>
      </c>
      <c r="C79" t="s">
        <v>121</v>
      </c>
      <c r="D79">
        <v>8934900</v>
      </c>
      <c r="E79">
        <v>8934900</v>
      </c>
      <c r="H79">
        <v>637111103</v>
      </c>
      <c r="I79" t="s">
        <v>143</v>
      </c>
      <c r="J79">
        <v>6000</v>
      </c>
      <c r="K79">
        <v>14000</v>
      </c>
      <c r="N79">
        <v>637121103</v>
      </c>
      <c r="O79" t="s">
        <v>267</v>
      </c>
      <c r="P79">
        <v>135000</v>
      </c>
      <c r="Q79">
        <v>135000</v>
      </c>
      <c r="S79" s="144"/>
      <c r="T79" s="581" t="s">
        <v>103</v>
      </c>
      <c r="U79" s="582"/>
      <c r="V79" s="137">
        <v>21971200</v>
      </c>
      <c r="W79" s="137">
        <v>86206200</v>
      </c>
      <c r="Z79">
        <v>637111103</v>
      </c>
      <c r="AA79" t="s">
        <v>143</v>
      </c>
      <c r="AB79">
        <v>22500</v>
      </c>
      <c r="AC79">
        <v>44500</v>
      </c>
      <c r="AF79" s="568" t="s">
        <v>103</v>
      </c>
      <c r="AG79" s="569"/>
      <c r="AH79" s="22">
        <v>30616300</v>
      </c>
      <c r="AI79" s="22">
        <v>141281900</v>
      </c>
      <c r="AJ79" s="478"/>
      <c r="AL79">
        <v>637111103</v>
      </c>
      <c r="AM79" t="s">
        <v>143</v>
      </c>
      <c r="AN79">
        <v>30000</v>
      </c>
      <c r="AO79">
        <v>82000</v>
      </c>
    </row>
    <row r="80" spans="2:41" ht="15.75" customHeight="1">
      <c r="B80">
        <v>632161</v>
      </c>
      <c r="C80" t="s">
        <v>105</v>
      </c>
      <c r="D80">
        <v>20200</v>
      </c>
      <c r="E80">
        <v>20200</v>
      </c>
      <c r="H80">
        <v>636211103</v>
      </c>
      <c r="I80" t="s">
        <v>122</v>
      </c>
      <c r="J80">
        <v>60500</v>
      </c>
      <c r="K80">
        <v>121000</v>
      </c>
      <c r="N80">
        <v>636211103</v>
      </c>
      <c r="O80" t="s">
        <v>122</v>
      </c>
      <c r="P80">
        <v>60500</v>
      </c>
      <c r="Q80">
        <v>181500</v>
      </c>
      <c r="T80">
        <v>637111103</v>
      </c>
      <c r="U80" t="s">
        <v>143</v>
      </c>
      <c r="V80">
        <v>8000</v>
      </c>
      <c r="W80">
        <v>22000</v>
      </c>
      <c r="Z80">
        <v>636211103</v>
      </c>
      <c r="AA80" t="s">
        <v>122</v>
      </c>
      <c r="AB80">
        <v>60500</v>
      </c>
      <c r="AC80">
        <v>242000</v>
      </c>
      <c r="AF80">
        <v>637111103</v>
      </c>
      <c r="AG80" t="s">
        <v>143</v>
      </c>
      <c r="AH80">
        <v>7500</v>
      </c>
      <c r="AI80">
        <v>52000</v>
      </c>
      <c r="AL80">
        <v>631111101</v>
      </c>
      <c r="AM80" t="s">
        <v>121</v>
      </c>
      <c r="AN80">
        <v>13327800</v>
      </c>
      <c r="AO80">
        <v>61240900</v>
      </c>
    </row>
    <row r="81" spans="2:41">
      <c r="B81">
        <v>632151</v>
      </c>
      <c r="C81" t="s">
        <v>112</v>
      </c>
      <c r="D81">
        <v>20300</v>
      </c>
      <c r="E81">
        <v>20300</v>
      </c>
      <c r="H81">
        <v>631111101</v>
      </c>
      <c r="I81" t="s">
        <v>121</v>
      </c>
      <c r="J81">
        <v>8852900</v>
      </c>
      <c r="K81">
        <v>17787800</v>
      </c>
      <c r="N81">
        <v>631111101</v>
      </c>
      <c r="O81" t="s">
        <v>121</v>
      </c>
      <c r="P81">
        <v>7172300</v>
      </c>
      <c r="Q81">
        <v>24960100</v>
      </c>
      <c r="T81">
        <v>631111101</v>
      </c>
      <c r="U81" t="s">
        <v>121</v>
      </c>
      <c r="V81">
        <v>7204100</v>
      </c>
      <c r="W81">
        <v>32164200</v>
      </c>
      <c r="Z81">
        <v>631111101</v>
      </c>
      <c r="AA81" t="s">
        <v>121</v>
      </c>
      <c r="AB81">
        <v>5825100</v>
      </c>
      <c r="AC81">
        <v>37989300</v>
      </c>
      <c r="AF81">
        <v>636211103</v>
      </c>
      <c r="AG81" t="s">
        <v>122</v>
      </c>
      <c r="AH81">
        <v>60500</v>
      </c>
      <c r="AI81">
        <v>302500</v>
      </c>
      <c r="AL81">
        <v>632151</v>
      </c>
      <c r="AM81" t="s">
        <v>112</v>
      </c>
      <c r="AN81">
        <v>20300</v>
      </c>
      <c r="AO81">
        <v>142100</v>
      </c>
    </row>
    <row r="82" spans="2:41">
      <c r="B82">
        <v>632141</v>
      </c>
      <c r="C82" t="s">
        <v>106</v>
      </c>
      <c r="D82">
        <v>20000</v>
      </c>
      <c r="E82">
        <v>20000</v>
      </c>
      <c r="H82">
        <v>632161</v>
      </c>
      <c r="I82" t="s">
        <v>105</v>
      </c>
      <c r="J82">
        <v>20200</v>
      </c>
      <c r="K82">
        <v>40400</v>
      </c>
      <c r="N82">
        <v>632161</v>
      </c>
      <c r="O82" t="s">
        <v>105</v>
      </c>
      <c r="P82">
        <v>20200</v>
      </c>
      <c r="Q82">
        <v>60600</v>
      </c>
      <c r="T82">
        <v>632151</v>
      </c>
      <c r="U82" t="s">
        <v>112</v>
      </c>
      <c r="V82">
        <v>20300</v>
      </c>
      <c r="W82">
        <v>81200</v>
      </c>
      <c r="Z82">
        <v>632151</v>
      </c>
      <c r="AA82" t="s">
        <v>112</v>
      </c>
      <c r="AB82">
        <v>20300</v>
      </c>
      <c r="AC82">
        <v>101500</v>
      </c>
      <c r="AF82">
        <v>631111101</v>
      </c>
      <c r="AG82" t="s">
        <v>121</v>
      </c>
      <c r="AH82">
        <v>9923800</v>
      </c>
      <c r="AI82">
        <v>47913100</v>
      </c>
      <c r="AL82">
        <v>632141</v>
      </c>
      <c r="AM82" t="s">
        <v>106</v>
      </c>
      <c r="AN82">
        <v>20000</v>
      </c>
      <c r="AO82">
        <v>140000</v>
      </c>
    </row>
    <row r="83" spans="2:41">
      <c r="B83">
        <v>633311101</v>
      </c>
      <c r="C83" t="s">
        <v>123</v>
      </c>
      <c r="D83">
        <v>63000</v>
      </c>
      <c r="E83">
        <v>63000</v>
      </c>
      <c r="H83">
        <v>632151</v>
      </c>
      <c r="I83" t="s">
        <v>112</v>
      </c>
      <c r="J83">
        <v>20300</v>
      </c>
      <c r="K83">
        <v>40600</v>
      </c>
      <c r="N83">
        <v>632151</v>
      </c>
      <c r="O83" t="s">
        <v>112</v>
      </c>
      <c r="P83">
        <v>20300</v>
      </c>
      <c r="Q83">
        <v>60900</v>
      </c>
      <c r="T83">
        <v>632141</v>
      </c>
      <c r="U83" t="s">
        <v>106</v>
      </c>
      <c r="V83">
        <v>20000</v>
      </c>
      <c r="W83">
        <v>80000</v>
      </c>
      <c r="Z83">
        <v>632141</v>
      </c>
      <c r="AA83" t="s">
        <v>106</v>
      </c>
      <c r="AB83">
        <v>20000</v>
      </c>
      <c r="AC83">
        <v>100000</v>
      </c>
      <c r="AF83">
        <v>632151</v>
      </c>
      <c r="AG83" t="s">
        <v>112</v>
      </c>
      <c r="AH83">
        <v>20300</v>
      </c>
      <c r="AI83">
        <v>121800</v>
      </c>
      <c r="AL83">
        <v>634211101</v>
      </c>
      <c r="AM83" t="s">
        <v>109</v>
      </c>
      <c r="AN83">
        <v>120000</v>
      </c>
      <c r="AO83">
        <v>456000</v>
      </c>
    </row>
    <row r="84" spans="2:41">
      <c r="B84">
        <v>633311102</v>
      </c>
      <c r="C84" t="s">
        <v>125</v>
      </c>
      <c r="D84">
        <v>16400</v>
      </c>
      <c r="E84">
        <v>16400</v>
      </c>
      <c r="H84">
        <v>632141</v>
      </c>
      <c r="I84" t="s">
        <v>106</v>
      </c>
      <c r="J84">
        <v>20000</v>
      </c>
      <c r="K84">
        <v>40000</v>
      </c>
      <c r="N84">
        <v>632141</v>
      </c>
      <c r="O84" t="s">
        <v>106</v>
      </c>
      <c r="P84">
        <v>20000</v>
      </c>
      <c r="Q84">
        <v>60000</v>
      </c>
      <c r="T84">
        <v>633311101</v>
      </c>
      <c r="U84" t="s">
        <v>123</v>
      </c>
      <c r="V84">
        <v>60000</v>
      </c>
      <c r="W84">
        <v>224400</v>
      </c>
      <c r="Z84">
        <v>633311101</v>
      </c>
      <c r="AA84" t="s">
        <v>123</v>
      </c>
      <c r="AB84">
        <v>64000</v>
      </c>
      <c r="AC84">
        <v>288400</v>
      </c>
      <c r="AF84">
        <v>632141</v>
      </c>
      <c r="AG84" t="s">
        <v>106</v>
      </c>
      <c r="AH84">
        <v>20000</v>
      </c>
      <c r="AI84">
        <v>120000</v>
      </c>
      <c r="AL84">
        <v>642111</v>
      </c>
      <c r="AM84" t="s">
        <v>145</v>
      </c>
      <c r="AN84">
        <v>150000</v>
      </c>
      <c r="AO84">
        <v>150000</v>
      </c>
    </row>
    <row r="85" spans="2:41">
      <c r="B85">
        <v>634211101</v>
      </c>
      <c r="C85" t="s">
        <v>109</v>
      </c>
      <c r="D85">
        <v>18000</v>
      </c>
      <c r="E85">
        <v>18000</v>
      </c>
      <c r="H85">
        <v>633311101</v>
      </c>
      <c r="I85" t="s">
        <v>123</v>
      </c>
      <c r="J85">
        <v>45600</v>
      </c>
      <c r="K85">
        <v>108600</v>
      </c>
      <c r="N85">
        <v>633311101</v>
      </c>
      <c r="O85" t="s">
        <v>123</v>
      </c>
      <c r="P85">
        <v>55800</v>
      </c>
      <c r="Q85">
        <v>164400</v>
      </c>
      <c r="T85">
        <v>634211101</v>
      </c>
      <c r="U85" t="s">
        <v>109</v>
      </c>
      <c r="V85">
        <v>60000</v>
      </c>
      <c r="W85">
        <v>156000</v>
      </c>
      <c r="Z85">
        <v>633311102</v>
      </c>
      <c r="AA85" t="s">
        <v>125</v>
      </c>
      <c r="AB85">
        <v>22000</v>
      </c>
      <c r="AC85">
        <v>60200</v>
      </c>
      <c r="AF85">
        <v>634211101</v>
      </c>
      <c r="AG85" t="s">
        <v>109</v>
      </c>
      <c r="AH85">
        <v>120000</v>
      </c>
      <c r="AI85">
        <v>336000</v>
      </c>
      <c r="AL85">
        <v>631111103</v>
      </c>
      <c r="AM85" t="s">
        <v>333</v>
      </c>
      <c r="AN85">
        <v>80000</v>
      </c>
      <c r="AO85">
        <v>80000</v>
      </c>
    </row>
    <row r="86" spans="2:41">
      <c r="B86">
        <v>637121101</v>
      </c>
      <c r="C86" t="s">
        <v>158</v>
      </c>
      <c r="D86">
        <v>12000</v>
      </c>
      <c r="E86">
        <v>12000</v>
      </c>
      <c r="H86">
        <v>633311102</v>
      </c>
      <c r="I86" t="s">
        <v>125</v>
      </c>
      <c r="J86">
        <v>9800</v>
      </c>
      <c r="K86">
        <v>26200</v>
      </c>
      <c r="N86">
        <v>633311102</v>
      </c>
      <c r="O86" t="s">
        <v>125</v>
      </c>
      <c r="P86">
        <v>12000</v>
      </c>
      <c r="Q86">
        <v>38200</v>
      </c>
      <c r="T86">
        <v>636121101</v>
      </c>
      <c r="U86" t="s">
        <v>290</v>
      </c>
      <c r="V86">
        <v>100000</v>
      </c>
      <c r="W86">
        <v>100000</v>
      </c>
      <c r="Z86">
        <v>637111102</v>
      </c>
      <c r="AA86" t="s">
        <v>151</v>
      </c>
      <c r="AB86">
        <v>60000</v>
      </c>
      <c r="AC86">
        <v>60000</v>
      </c>
      <c r="AF86">
        <v>637111104</v>
      </c>
      <c r="AG86" t="s">
        <v>154</v>
      </c>
      <c r="AH86">
        <v>4000</v>
      </c>
      <c r="AI86">
        <v>34000</v>
      </c>
      <c r="AL86">
        <v>651411105</v>
      </c>
      <c r="AM86" t="s">
        <v>264</v>
      </c>
      <c r="AN86">
        <v>4828900</v>
      </c>
      <c r="AO86">
        <v>23108600</v>
      </c>
    </row>
    <row r="87" spans="2:41">
      <c r="B87">
        <v>661611103</v>
      </c>
      <c r="C87" t="s">
        <v>129</v>
      </c>
      <c r="D87">
        <v>800</v>
      </c>
      <c r="E87">
        <v>800</v>
      </c>
      <c r="H87">
        <v>634211101</v>
      </c>
      <c r="I87" t="s">
        <v>109</v>
      </c>
      <c r="J87">
        <v>18000</v>
      </c>
      <c r="K87">
        <v>36000</v>
      </c>
      <c r="N87">
        <v>634211101</v>
      </c>
      <c r="O87" t="s">
        <v>109</v>
      </c>
      <c r="P87">
        <v>60000</v>
      </c>
      <c r="Q87">
        <v>96000</v>
      </c>
      <c r="T87">
        <v>637111104</v>
      </c>
      <c r="U87" t="s">
        <v>154</v>
      </c>
      <c r="V87">
        <v>30000</v>
      </c>
      <c r="W87">
        <v>30000</v>
      </c>
      <c r="Z87">
        <v>634211101</v>
      </c>
      <c r="AA87" t="s">
        <v>109</v>
      </c>
      <c r="AB87">
        <v>60000</v>
      </c>
      <c r="AC87">
        <v>216000</v>
      </c>
      <c r="AF87">
        <v>637121101</v>
      </c>
      <c r="AG87" t="s">
        <v>158</v>
      </c>
      <c r="AH87">
        <v>126000</v>
      </c>
      <c r="AI87">
        <v>176000</v>
      </c>
      <c r="AL87">
        <v>661611103</v>
      </c>
      <c r="AM87" t="s">
        <v>129</v>
      </c>
      <c r="AN87">
        <v>100000</v>
      </c>
      <c r="AO87">
        <v>1113600</v>
      </c>
    </row>
    <row r="88" spans="2:41">
      <c r="B88">
        <v>682113</v>
      </c>
      <c r="C88" t="s">
        <v>139</v>
      </c>
      <c r="D88">
        <v>1180300</v>
      </c>
      <c r="E88">
        <v>1180300</v>
      </c>
      <c r="H88">
        <v>661611103</v>
      </c>
      <c r="I88" t="s">
        <v>129</v>
      </c>
      <c r="J88">
        <v>800</v>
      </c>
      <c r="K88">
        <v>1600</v>
      </c>
      <c r="N88">
        <v>634211103</v>
      </c>
      <c r="O88" t="s">
        <v>263</v>
      </c>
      <c r="P88">
        <v>18500</v>
      </c>
      <c r="Q88">
        <v>18500</v>
      </c>
      <c r="T88">
        <v>637121101</v>
      </c>
      <c r="U88" t="s">
        <v>158</v>
      </c>
      <c r="V88">
        <v>14000</v>
      </c>
      <c r="W88">
        <v>50000</v>
      </c>
      <c r="Z88">
        <v>634211103</v>
      </c>
      <c r="AA88" t="s">
        <v>263</v>
      </c>
      <c r="AB88">
        <v>38500</v>
      </c>
      <c r="AC88">
        <v>57000</v>
      </c>
      <c r="AF88">
        <v>651411105</v>
      </c>
      <c r="AG88" t="s">
        <v>264</v>
      </c>
      <c r="AH88">
        <v>4593500</v>
      </c>
      <c r="AI88">
        <v>18279700</v>
      </c>
      <c r="AL88">
        <v>682113</v>
      </c>
      <c r="AM88" t="s">
        <v>139</v>
      </c>
      <c r="AN88">
        <v>826500</v>
      </c>
      <c r="AO88">
        <v>5544600</v>
      </c>
    </row>
    <row r="89" spans="2:41">
      <c r="B89">
        <v>645111101</v>
      </c>
      <c r="C89" t="s">
        <v>132</v>
      </c>
      <c r="D89">
        <v>1580000</v>
      </c>
      <c r="E89">
        <v>1580000</v>
      </c>
      <c r="H89">
        <v>682113</v>
      </c>
      <c r="I89" t="s">
        <v>139</v>
      </c>
      <c r="J89">
        <v>736300</v>
      </c>
      <c r="K89">
        <v>1916600</v>
      </c>
      <c r="N89">
        <v>637121101</v>
      </c>
      <c r="O89" t="s">
        <v>158</v>
      </c>
      <c r="P89">
        <v>24000</v>
      </c>
      <c r="Q89">
        <v>36000</v>
      </c>
      <c r="T89">
        <v>651411105</v>
      </c>
      <c r="U89" t="s">
        <v>264</v>
      </c>
      <c r="V89">
        <v>4560000</v>
      </c>
      <c r="W89">
        <v>9144600</v>
      </c>
      <c r="Z89">
        <v>651411105</v>
      </c>
      <c r="AA89" t="s">
        <v>264</v>
      </c>
      <c r="AB89">
        <v>4541600</v>
      </c>
      <c r="AC89">
        <v>13686200</v>
      </c>
      <c r="AF89">
        <v>661611103</v>
      </c>
      <c r="AG89" t="s">
        <v>129</v>
      </c>
      <c r="AH89">
        <v>200000</v>
      </c>
      <c r="AI89">
        <v>1013600</v>
      </c>
      <c r="AL89">
        <v>645111101</v>
      </c>
      <c r="AM89" t="s">
        <v>132</v>
      </c>
      <c r="AN89">
        <v>1873300</v>
      </c>
      <c r="AO89">
        <v>10688600</v>
      </c>
    </row>
    <row r="90" spans="2:41">
      <c r="B90">
        <v>633211103</v>
      </c>
      <c r="C90" t="s">
        <v>137</v>
      </c>
      <c r="D90">
        <v>1200000</v>
      </c>
      <c r="E90">
        <v>1200000</v>
      </c>
      <c r="H90">
        <v>645111101</v>
      </c>
      <c r="I90" t="s">
        <v>132</v>
      </c>
      <c r="J90">
        <v>1600000</v>
      </c>
      <c r="K90">
        <v>3180000</v>
      </c>
      <c r="N90">
        <v>651411105</v>
      </c>
      <c r="O90" t="s">
        <v>264</v>
      </c>
      <c r="P90">
        <v>4584600</v>
      </c>
      <c r="Q90">
        <v>4584600</v>
      </c>
      <c r="T90">
        <v>661611103</v>
      </c>
      <c r="U90" t="s">
        <v>129</v>
      </c>
      <c r="V90">
        <v>712000</v>
      </c>
      <c r="W90">
        <v>813600</v>
      </c>
      <c r="Z90">
        <v>682113</v>
      </c>
      <c r="AA90" t="s">
        <v>139</v>
      </c>
      <c r="AB90">
        <v>497000</v>
      </c>
      <c r="AC90">
        <v>3558000</v>
      </c>
      <c r="AF90">
        <v>637121102</v>
      </c>
      <c r="AG90" t="s">
        <v>130</v>
      </c>
      <c r="AH90">
        <v>24000</v>
      </c>
      <c r="AI90">
        <v>24000</v>
      </c>
      <c r="AL90">
        <v>633211103</v>
      </c>
      <c r="AM90" t="s">
        <v>137</v>
      </c>
      <c r="AN90">
        <v>200000</v>
      </c>
      <c r="AO90">
        <v>6100000</v>
      </c>
    </row>
    <row r="91" spans="2:41" ht="15" thickBot="1">
      <c r="B91">
        <v>631111105</v>
      </c>
      <c r="C91" t="s">
        <v>133</v>
      </c>
      <c r="D91">
        <v>150900</v>
      </c>
      <c r="E91">
        <v>150900</v>
      </c>
      <c r="H91">
        <v>633211103</v>
      </c>
      <c r="I91" t="s">
        <v>137</v>
      </c>
      <c r="J91">
        <v>1200000</v>
      </c>
      <c r="K91">
        <v>2400000</v>
      </c>
      <c r="N91">
        <v>661611103</v>
      </c>
      <c r="O91" t="s">
        <v>129</v>
      </c>
      <c r="P91">
        <v>100000</v>
      </c>
      <c r="Q91">
        <v>101600</v>
      </c>
      <c r="T91">
        <v>682113</v>
      </c>
      <c r="U91" t="s">
        <v>139</v>
      </c>
      <c r="V91">
        <v>623900</v>
      </c>
      <c r="W91">
        <v>3061000</v>
      </c>
      <c r="Z91">
        <v>645111101</v>
      </c>
      <c r="AA91" t="s">
        <v>132</v>
      </c>
      <c r="AB91">
        <v>1253300</v>
      </c>
      <c r="AC91">
        <v>7255300</v>
      </c>
      <c r="AF91">
        <v>682113</v>
      </c>
      <c r="AG91" t="s">
        <v>139</v>
      </c>
      <c r="AH91">
        <v>1160100</v>
      </c>
      <c r="AI91">
        <v>4718100</v>
      </c>
      <c r="AL91">
        <v>631111105</v>
      </c>
      <c r="AM91" t="s">
        <v>133</v>
      </c>
      <c r="AN91">
        <v>207900</v>
      </c>
      <c r="AO91">
        <v>997000</v>
      </c>
    </row>
    <row r="92" spans="2:41" ht="15" thickBot="1">
      <c r="B92" s="581" t="s">
        <v>114</v>
      </c>
      <c r="C92" s="582"/>
      <c r="D92" s="137">
        <v>13285300</v>
      </c>
      <c r="E92" s="137">
        <v>13285300</v>
      </c>
      <c r="H92">
        <v>631111105</v>
      </c>
      <c r="I92" t="s">
        <v>133</v>
      </c>
      <c r="J92">
        <v>147500</v>
      </c>
      <c r="K92">
        <v>298400</v>
      </c>
      <c r="N92">
        <v>682113</v>
      </c>
      <c r="O92" t="s">
        <v>139</v>
      </c>
      <c r="P92">
        <v>520500</v>
      </c>
      <c r="Q92">
        <v>2437100</v>
      </c>
      <c r="T92">
        <v>645111101</v>
      </c>
      <c r="U92" t="s">
        <v>132</v>
      </c>
      <c r="V92">
        <v>1400000</v>
      </c>
      <c r="W92">
        <v>6002000</v>
      </c>
      <c r="Z92">
        <v>633211103</v>
      </c>
      <c r="AA92" t="s">
        <v>137</v>
      </c>
      <c r="AB92">
        <v>2000000</v>
      </c>
      <c r="AC92">
        <v>5700000</v>
      </c>
      <c r="AF92">
        <v>645111101</v>
      </c>
      <c r="AG92" t="s">
        <v>132</v>
      </c>
      <c r="AH92">
        <v>1560000</v>
      </c>
      <c r="AI92">
        <v>8815300</v>
      </c>
      <c r="AL92">
        <v>637111107</v>
      </c>
      <c r="AM92" t="s">
        <v>265</v>
      </c>
      <c r="AN92">
        <v>2170000</v>
      </c>
      <c r="AO92">
        <v>28510000</v>
      </c>
    </row>
    <row r="93" spans="2:41" ht="15" thickBot="1">
      <c r="B93" s="579" t="s">
        <v>115</v>
      </c>
      <c r="C93" s="580"/>
      <c r="D93" s="137">
        <v>-6135700</v>
      </c>
      <c r="E93" s="137">
        <v>-6135700</v>
      </c>
      <c r="H93" s="568" t="s">
        <v>114</v>
      </c>
      <c r="I93" s="569"/>
      <c r="J93" s="22">
        <v>12737900</v>
      </c>
      <c r="K93" s="22">
        <v>26023200</v>
      </c>
      <c r="N93">
        <v>645111101</v>
      </c>
      <c r="O93" t="s">
        <v>132</v>
      </c>
      <c r="P93">
        <v>1422000</v>
      </c>
      <c r="Q93">
        <v>4602000</v>
      </c>
      <c r="T93">
        <v>631111105</v>
      </c>
      <c r="U93" t="s">
        <v>133</v>
      </c>
      <c r="V93">
        <v>120700</v>
      </c>
      <c r="W93">
        <v>531900</v>
      </c>
      <c r="Z93">
        <v>631111105</v>
      </c>
      <c r="AA93" t="s">
        <v>133</v>
      </c>
      <c r="AB93">
        <v>93500</v>
      </c>
      <c r="AC93">
        <v>625400</v>
      </c>
      <c r="AF93">
        <v>633211103</v>
      </c>
      <c r="AG93" t="s">
        <v>137</v>
      </c>
      <c r="AH93">
        <v>200000</v>
      </c>
      <c r="AI93">
        <v>5900000</v>
      </c>
      <c r="AL93">
        <v>637111101</v>
      </c>
      <c r="AM93" t="s">
        <v>146</v>
      </c>
      <c r="AN93">
        <v>65000</v>
      </c>
      <c r="AO93">
        <v>152000</v>
      </c>
    </row>
    <row r="94" spans="2:41" ht="15" thickBot="1">
      <c r="H94" s="570" t="s">
        <v>115</v>
      </c>
      <c r="I94" s="571"/>
      <c r="J94" s="22">
        <v>1908100</v>
      </c>
      <c r="K94" s="22">
        <v>-4227600</v>
      </c>
      <c r="N94">
        <v>633211103</v>
      </c>
      <c r="O94" t="s">
        <v>137</v>
      </c>
      <c r="P94">
        <v>1300000</v>
      </c>
      <c r="Q94">
        <v>3700000</v>
      </c>
      <c r="T94">
        <v>637111107</v>
      </c>
      <c r="U94" t="s">
        <v>265</v>
      </c>
      <c r="V94">
        <v>3407500</v>
      </c>
      <c r="W94">
        <v>23457500</v>
      </c>
      <c r="Z94">
        <v>637111107</v>
      </c>
      <c r="AA94" t="s">
        <v>265</v>
      </c>
      <c r="AB94">
        <v>1425000</v>
      </c>
      <c r="AC94">
        <v>24882500</v>
      </c>
      <c r="AF94">
        <v>631111105</v>
      </c>
      <c r="AG94" t="s">
        <v>133</v>
      </c>
      <c r="AH94">
        <v>163700</v>
      </c>
      <c r="AI94">
        <v>789100</v>
      </c>
      <c r="AL94" s="568" t="s">
        <v>114</v>
      </c>
      <c r="AM94" s="569"/>
      <c r="AN94" s="22">
        <v>24019700</v>
      </c>
      <c r="AO94" s="22">
        <v>139818200</v>
      </c>
    </row>
    <row r="95" spans="2:41" ht="15" thickBot="1">
      <c r="N95">
        <v>631111105</v>
      </c>
      <c r="O95" t="s">
        <v>133</v>
      </c>
      <c r="P95">
        <v>112800</v>
      </c>
      <c r="Q95">
        <v>411200</v>
      </c>
      <c r="T95" s="581" t="s">
        <v>114</v>
      </c>
      <c r="U95" s="582"/>
      <c r="V95" s="137">
        <v>18340500</v>
      </c>
      <c r="W95" s="137">
        <v>80082200</v>
      </c>
      <c r="Z95">
        <v>637111101</v>
      </c>
      <c r="AA95" t="s">
        <v>146</v>
      </c>
      <c r="AB95">
        <v>29000</v>
      </c>
      <c r="AC95">
        <v>59000</v>
      </c>
      <c r="AF95">
        <v>637111107</v>
      </c>
      <c r="AG95" t="s">
        <v>265</v>
      </c>
      <c r="AH95">
        <v>1457500</v>
      </c>
      <c r="AI95">
        <v>26340000</v>
      </c>
      <c r="AL95" s="570" t="s">
        <v>115</v>
      </c>
      <c r="AM95" s="571"/>
      <c r="AN95" s="22">
        <v>17240900</v>
      </c>
      <c r="AO95" s="22">
        <v>42724300</v>
      </c>
    </row>
    <row r="96" spans="2:41" ht="15" thickBot="1">
      <c r="N96">
        <v>637111107</v>
      </c>
      <c r="O96" t="s">
        <v>265</v>
      </c>
      <c r="P96">
        <v>5837500</v>
      </c>
      <c r="Q96">
        <v>20050000</v>
      </c>
      <c r="T96" s="579" t="s">
        <v>115</v>
      </c>
      <c r="U96" s="580"/>
      <c r="V96" s="137">
        <v>3630700</v>
      </c>
      <c r="W96" s="137">
        <v>6124000</v>
      </c>
      <c r="Z96">
        <v>633111104</v>
      </c>
      <c r="AA96" t="s">
        <v>304</v>
      </c>
      <c r="AB96">
        <v>15000</v>
      </c>
      <c r="AC96">
        <v>15000</v>
      </c>
      <c r="AF96">
        <v>637111101</v>
      </c>
      <c r="AG96" t="s">
        <v>146</v>
      </c>
      <c r="AH96">
        <v>28000</v>
      </c>
      <c r="AI96">
        <v>87000</v>
      </c>
    </row>
    <row r="97" spans="14:36" ht="15" thickBot="1">
      <c r="N97">
        <v>637111101</v>
      </c>
      <c r="O97" t="s">
        <v>146</v>
      </c>
      <c r="P97">
        <v>30000</v>
      </c>
      <c r="Q97">
        <v>30000</v>
      </c>
      <c r="Z97" s="568" t="s">
        <v>114</v>
      </c>
      <c r="AA97" s="569"/>
      <c r="AB97" s="22">
        <v>16047300</v>
      </c>
      <c r="AC97" s="22">
        <v>96129500</v>
      </c>
      <c r="AD97" s="478"/>
      <c r="AF97">
        <v>645311</v>
      </c>
      <c r="AG97" t="s">
        <v>113</v>
      </c>
      <c r="AH97">
        <v>100</v>
      </c>
      <c r="AI97">
        <v>100</v>
      </c>
    </row>
    <row r="98" spans="14:36" ht="15" thickBot="1">
      <c r="N98" s="581" t="s">
        <v>114</v>
      </c>
      <c r="O98" s="582"/>
      <c r="P98" s="137">
        <v>21506000</v>
      </c>
      <c r="Q98" s="137">
        <v>61741700</v>
      </c>
      <c r="Z98" s="570" t="s">
        <v>115</v>
      </c>
      <c r="AA98" s="571"/>
      <c r="AB98" s="22">
        <v>8412100</v>
      </c>
      <c r="AC98" s="22">
        <v>14536100</v>
      </c>
      <c r="AD98" s="478"/>
      <c r="AF98">
        <v>633211101</v>
      </c>
      <c r="AG98" t="s">
        <v>318</v>
      </c>
      <c r="AH98">
        <v>0</v>
      </c>
      <c r="AI98">
        <v>0</v>
      </c>
    </row>
    <row r="99" spans="14:36" ht="15" thickBot="1">
      <c r="N99" s="579" t="s">
        <v>115</v>
      </c>
      <c r="O99" s="580"/>
      <c r="P99" s="137">
        <v>2817700</v>
      </c>
      <c r="Q99" s="137">
        <v>2493300</v>
      </c>
      <c r="AF99" s="568" t="s">
        <v>114</v>
      </c>
      <c r="AG99" s="569"/>
      <c r="AH99" s="22">
        <v>19669000</v>
      </c>
      <c r="AI99" s="22">
        <v>115798500</v>
      </c>
      <c r="AJ99" s="478"/>
    </row>
    <row r="100" spans="14:36" ht="15" thickBot="1">
      <c r="N100" s="149" t="s">
        <v>262</v>
      </c>
      <c r="O100" s="149" t="s">
        <v>51</v>
      </c>
      <c r="P100" s="139" t="s">
        <v>53</v>
      </c>
      <c r="AF100" s="570" t="s">
        <v>115</v>
      </c>
      <c r="AG100" s="571"/>
      <c r="AH100" s="22">
        <v>10947300</v>
      </c>
      <c r="AI100" s="22">
        <v>25483400</v>
      </c>
      <c r="AJ100" s="478"/>
    </row>
    <row r="101" spans="14:36">
      <c r="N101" s="140"/>
      <c r="O101" s="140"/>
      <c r="P101" s="149" t="s">
        <v>54</v>
      </c>
    </row>
    <row r="102" spans="14:36" ht="15.75" customHeight="1">
      <c r="N102" s="141" t="s">
        <v>50</v>
      </c>
      <c r="O102" s="141" t="s">
        <v>52</v>
      </c>
      <c r="P102" s="142"/>
    </row>
  </sheetData>
  <mergeCells count="63">
    <mergeCell ref="AL2:AP2"/>
    <mergeCell ref="AL3:AP3"/>
    <mergeCell ref="AL4:AP7"/>
    <mergeCell ref="AL8:AP8"/>
    <mergeCell ref="AL9:AP9"/>
    <mergeCell ref="AF2:AJ2"/>
    <mergeCell ref="AF3:AJ3"/>
    <mergeCell ref="AF100:AG100"/>
    <mergeCell ref="Z65:Z68"/>
    <mergeCell ref="Z78:AA78"/>
    <mergeCell ref="Z97:AA97"/>
    <mergeCell ref="Z98:AA98"/>
    <mergeCell ref="Z2:AD2"/>
    <mergeCell ref="Z3:AD3"/>
    <mergeCell ref="Z4:AD7"/>
    <mergeCell ref="Z8:AD8"/>
    <mergeCell ref="Z9:AD9"/>
    <mergeCell ref="AF4:AJ7"/>
    <mergeCell ref="AF8:AJ8"/>
    <mergeCell ref="AF9:AJ9"/>
    <mergeCell ref="AF65:AF68"/>
    <mergeCell ref="H78:I78"/>
    <mergeCell ref="H93:I93"/>
    <mergeCell ref="T2:X2"/>
    <mergeCell ref="T3:X3"/>
    <mergeCell ref="T4:X7"/>
    <mergeCell ref="T8:X8"/>
    <mergeCell ref="T9:X9"/>
    <mergeCell ref="N2:R2"/>
    <mergeCell ref="N3:R3"/>
    <mergeCell ref="N4:R7"/>
    <mergeCell ref="N8:R8"/>
    <mergeCell ref="N9:R9"/>
    <mergeCell ref="H94:I94"/>
    <mergeCell ref="B2:F2"/>
    <mergeCell ref="B3:F3"/>
    <mergeCell ref="B4:F7"/>
    <mergeCell ref="B8:F8"/>
    <mergeCell ref="B9:F9"/>
    <mergeCell ref="H2:L2"/>
    <mergeCell ref="H3:L3"/>
    <mergeCell ref="H4:L7"/>
    <mergeCell ref="H8:L8"/>
    <mergeCell ref="H9:L9"/>
    <mergeCell ref="B65:B68"/>
    <mergeCell ref="B76:C76"/>
    <mergeCell ref="B92:C92"/>
    <mergeCell ref="B93:C93"/>
    <mergeCell ref="H65:H68"/>
    <mergeCell ref="AF79:AG79"/>
    <mergeCell ref="AF99:AG99"/>
    <mergeCell ref="AL65:AL68"/>
    <mergeCell ref="AL78:AM78"/>
    <mergeCell ref="N98:O98"/>
    <mergeCell ref="N99:O99"/>
    <mergeCell ref="T65:T68"/>
    <mergeCell ref="T79:U79"/>
    <mergeCell ref="T95:U95"/>
    <mergeCell ref="T96:U96"/>
    <mergeCell ref="N65:N68"/>
    <mergeCell ref="N78:O78"/>
    <mergeCell ref="AL94:AM94"/>
    <mergeCell ref="AL95:AM95"/>
  </mergeCells>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B2:AP101"/>
  <sheetViews>
    <sheetView topLeftCell="K1" zoomScale="20" zoomScaleNormal="20" workbookViewId="0"/>
  </sheetViews>
  <sheetFormatPr defaultRowHeight="14.4"/>
  <cols>
    <col min="2" max="2" width="12.109375" customWidth="1"/>
    <col min="3" max="3" width="53.5546875" customWidth="1"/>
    <col min="4" max="6" width="10.44140625" customWidth="1"/>
    <col min="8" max="8" width="12.6640625" customWidth="1"/>
    <col min="9" max="9" width="74.6640625" customWidth="1"/>
    <col min="10" max="10" width="17.5546875" customWidth="1"/>
    <col min="11" max="11" width="23.109375" customWidth="1"/>
    <col min="12" max="12" width="20" customWidth="1"/>
    <col min="15" max="15" width="77.109375" customWidth="1"/>
    <col min="16" max="16" width="17.5546875" customWidth="1"/>
    <col min="17" max="17" width="16.6640625" customWidth="1"/>
    <col min="18" max="18" width="15.5546875" customWidth="1"/>
    <col min="21" max="21" width="90.88671875" customWidth="1"/>
    <col min="22" max="24" width="16.33203125" customWidth="1"/>
    <col min="27" max="27" width="71.88671875" customWidth="1"/>
    <col min="28" max="30" width="14.88671875" customWidth="1"/>
    <col min="32" max="32" width="19.44140625" customWidth="1"/>
    <col min="33" max="33" width="85.5546875" customWidth="1"/>
    <col min="34" max="36" width="14.109375" customWidth="1"/>
    <col min="37" max="37" width="13.6640625" customWidth="1"/>
    <col min="38" max="38" width="18.44140625" customWidth="1"/>
    <col min="39" max="39" width="89.109375" customWidth="1"/>
    <col min="40" max="42" width="18.44140625" customWidth="1"/>
  </cols>
  <sheetData>
    <row r="2" spans="2:42">
      <c r="B2" s="622" t="s">
        <v>0</v>
      </c>
      <c r="C2" s="622"/>
      <c r="D2" s="622"/>
      <c r="E2" s="622"/>
      <c r="F2" s="622"/>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row>
    <row r="3" spans="2:42">
      <c r="B3" s="584" t="s">
        <v>68</v>
      </c>
      <c r="C3" s="584"/>
      <c r="D3" s="584"/>
      <c r="E3" s="584"/>
      <c r="F3" s="584"/>
      <c r="H3" s="575" t="s">
        <v>68</v>
      </c>
      <c r="I3" s="575"/>
      <c r="J3" s="575"/>
      <c r="K3" s="575"/>
      <c r="L3" s="575"/>
      <c r="N3" s="575" t="s">
        <v>68</v>
      </c>
      <c r="O3" s="575"/>
      <c r="P3" s="575"/>
      <c r="Q3" s="575"/>
      <c r="R3" s="575"/>
      <c r="T3" s="575" t="s">
        <v>68</v>
      </c>
      <c r="U3" s="575"/>
      <c r="V3" s="575"/>
      <c r="W3" s="575"/>
      <c r="X3" s="575"/>
      <c r="Z3" s="575" t="s">
        <v>68</v>
      </c>
      <c r="AA3" s="575"/>
      <c r="AB3" s="575"/>
      <c r="AC3" s="575"/>
      <c r="AD3" s="575"/>
      <c r="AF3" s="575" t="s">
        <v>68</v>
      </c>
      <c r="AG3" s="575"/>
      <c r="AH3" s="575"/>
      <c r="AI3" s="575"/>
      <c r="AJ3" s="575"/>
      <c r="AL3" s="575" t="s">
        <v>68</v>
      </c>
      <c r="AM3" s="575"/>
      <c r="AN3" s="575"/>
      <c r="AO3" s="575"/>
      <c r="AP3" s="575"/>
    </row>
    <row r="4" spans="2:42">
      <c r="B4" s="585" t="s">
        <v>2</v>
      </c>
      <c r="C4" s="585"/>
      <c r="D4" s="585"/>
      <c r="E4" s="585"/>
      <c r="F4" s="585"/>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row>
    <row r="5" spans="2:42">
      <c r="B5" s="585"/>
      <c r="C5" s="585"/>
      <c r="D5" s="585"/>
      <c r="E5" s="585"/>
      <c r="F5" s="585"/>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row>
    <row r="6" spans="2:42" ht="15" thickBot="1">
      <c r="B6" s="586"/>
      <c r="C6" s="586"/>
      <c r="D6" s="586"/>
      <c r="E6" s="586"/>
      <c r="F6" s="586"/>
      <c r="H6" s="577"/>
      <c r="I6" s="577"/>
      <c r="J6" s="577"/>
      <c r="K6" s="577"/>
      <c r="L6" s="577"/>
      <c r="N6" s="577"/>
      <c r="O6" s="577"/>
      <c r="P6" s="577"/>
      <c r="Q6" s="577"/>
      <c r="R6" s="577"/>
      <c r="T6" s="577"/>
      <c r="U6" s="577"/>
      <c r="V6" s="577"/>
      <c r="W6" s="577"/>
      <c r="X6" s="577"/>
      <c r="Z6" s="577"/>
      <c r="AA6" s="577"/>
      <c r="AB6" s="577"/>
      <c r="AC6" s="577"/>
      <c r="AD6" s="577"/>
      <c r="AF6" s="577"/>
      <c r="AG6" s="577"/>
      <c r="AH6" s="577"/>
      <c r="AI6" s="577"/>
      <c r="AJ6" s="577"/>
      <c r="AL6" s="577"/>
      <c r="AM6" s="577"/>
      <c r="AN6" s="577"/>
      <c r="AO6" s="577"/>
      <c r="AP6" s="577"/>
    </row>
    <row r="7" spans="2:42">
      <c r="B7" s="585"/>
      <c r="C7" s="585"/>
      <c r="D7" s="585"/>
      <c r="E7" s="585"/>
      <c r="F7" s="585"/>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row>
    <row r="8" spans="2:42">
      <c r="B8" s="585" t="s">
        <v>273</v>
      </c>
      <c r="C8" s="585"/>
      <c r="D8" s="585"/>
      <c r="E8" s="585"/>
      <c r="F8" s="585"/>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row>
    <row r="9" spans="2:42" ht="15" thickBot="1">
      <c r="B9" s="587"/>
      <c r="C9" s="587"/>
      <c r="D9" s="587"/>
      <c r="E9" s="587"/>
      <c r="F9" s="587"/>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row>
    <row r="10" spans="2:42" ht="29.4" thickBot="1">
      <c r="B10" s="163" t="s">
        <v>96</v>
      </c>
      <c r="C10" s="163" t="s">
        <v>4</v>
      </c>
      <c r="D10" s="163" t="s">
        <v>5</v>
      </c>
      <c r="E10" s="163" t="s">
        <v>6</v>
      </c>
      <c r="F10" s="163" t="s">
        <v>7</v>
      </c>
      <c r="H10" s="2" t="s">
        <v>96</v>
      </c>
      <c r="I10" s="2" t="s">
        <v>4</v>
      </c>
      <c r="J10" s="2" t="s">
        <v>5</v>
      </c>
      <c r="K10" s="2" t="s">
        <v>6</v>
      </c>
      <c r="L10" s="2" t="s">
        <v>7</v>
      </c>
      <c r="N10" s="2" t="s">
        <v>96</v>
      </c>
      <c r="O10" s="2" t="s">
        <v>4</v>
      </c>
      <c r="P10" s="2" t="s">
        <v>5</v>
      </c>
      <c r="Q10" s="2" t="s">
        <v>6</v>
      </c>
      <c r="R10" s="2" t="s">
        <v>7</v>
      </c>
      <c r="T10" s="2" t="s">
        <v>96</v>
      </c>
      <c r="U10" s="2" t="s">
        <v>4</v>
      </c>
      <c r="V10" s="2" t="s">
        <v>5</v>
      </c>
      <c r="W10" s="2" t="s">
        <v>6</v>
      </c>
      <c r="X10" s="2" t="s">
        <v>7</v>
      </c>
      <c r="Z10" s="2" t="s">
        <v>96</v>
      </c>
      <c r="AA10" s="2" t="s">
        <v>4</v>
      </c>
      <c r="AB10" s="2" t="s">
        <v>5</v>
      </c>
      <c r="AC10" s="2" t="s">
        <v>6</v>
      </c>
      <c r="AD10" s="2" t="s">
        <v>7</v>
      </c>
      <c r="AF10" s="2" t="s">
        <v>96</v>
      </c>
      <c r="AG10" s="2" t="s">
        <v>4</v>
      </c>
      <c r="AH10" s="2" t="s">
        <v>5</v>
      </c>
      <c r="AI10" s="2" t="s">
        <v>6</v>
      </c>
      <c r="AJ10" s="2" t="s">
        <v>7</v>
      </c>
      <c r="AL10" s="2" t="s">
        <v>96</v>
      </c>
      <c r="AM10" s="2" t="s">
        <v>4</v>
      </c>
      <c r="AN10" s="2" t="s">
        <v>5</v>
      </c>
      <c r="AO10" s="2" t="s">
        <v>6</v>
      </c>
      <c r="AP10" s="2" t="s">
        <v>7</v>
      </c>
    </row>
    <row r="11" spans="2:42" ht="15" thickBot="1">
      <c r="B11" s="164"/>
      <c r="C11" s="165" t="s">
        <v>8</v>
      </c>
      <c r="D11" s="166"/>
      <c r="E11" s="167"/>
      <c r="F11" s="167"/>
      <c r="H11" s="128"/>
      <c r="I11" s="3" t="s">
        <v>8</v>
      </c>
      <c r="J11" s="4"/>
      <c r="K11" s="5"/>
      <c r="L11" s="5"/>
      <c r="N11" s="128"/>
      <c r="O11" s="3" t="s">
        <v>8</v>
      </c>
      <c r="P11" s="4"/>
      <c r="Q11" s="5"/>
      <c r="R11" s="5"/>
      <c r="T11" s="128"/>
      <c r="U11" s="3" t="s">
        <v>8</v>
      </c>
      <c r="V11" s="4"/>
      <c r="W11" s="5"/>
      <c r="X11" s="5"/>
      <c r="Z11" s="128"/>
      <c r="AA11" s="3" t="s">
        <v>8</v>
      </c>
      <c r="AB11" s="4"/>
      <c r="AC11" s="5"/>
      <c r="AD11" s="5"/>
      <c r="AF11" s="128"/>
      <c r="AG11" s="3" t="s">
        <v>8</v>
      </c>
      <c r="AH11" s="4"/>
      <c r="AI11" s="5"/>
      <c r="AJ11" s="5"/>
      <c r="AL11" s="128"/>
      <c r="AM11" s="3" t="s">
        <v>8</v>
      </c>
      <c r="AN11" s="4"/>
      <c r="AO11" s="5"/>
      <c r="AP11" s="5"/>
    </row>
    <row r="12" spans="2:42" ht="15" thickBot="1">
      <c r="B12" s="164"/>
      <c r="C12" s="165" t="s">
        <v>9</v>
      </c>
      <c r="D12" s="166"/>
      <c r="E12" s="167"/>
      <c r="F12" s="167"/>
      <c r="H12" s="128"/>
      <c r="I12" s="3" t="s">
        <v>9</v>
      </c>
      <c r="J12" s="4"/>
      <c r="K12" s="5"/>
      <c r="L12" s="5"/>
      <c r="N12" s="128"/>
      <c r="O12" s="3" t="s">
        <v>9</v>
      </c>
      <c r="P12" s="4"/>
      <c r="Q12" s="5"/>
      <c r="R12" s="5"/>
      <c r="T12" s="128"/>
      <c r="U12" s="3" t="s">
        <v>9</v>
      </c>
      <c r="V12" s="4"/>
      <c r="W12" s="5"/>
      <c r="X12" s="5"/>
      <c r="Z12" s="128"/>
      <c r="AA12" s="3" t="s">
        <v>9</v>
      </c>
      <c r="AB12" s="4"/>
      <c r="AC12" s="5"/>
      <c r="AD12" s="5"/>
      <c r="AF12" s="128"/>
      <c r="AG12" s="3" t="s">
        <v>9</v>
      </c>
      <c r="AH12" s="4"/>
      <c r="AI12" s="5"/>
      <c r="AJ12" s="5"/>
      <c r="AL12" s="128"/>
      <c r="AM12" s="3" t="s">
        <v>9</v>
      </c>
      <c r="AN12" s="4"/>
      <c r="AO12" s="5"/>
      <c r="AP12" s="5"/>
    </row>
    <row r="13" spans="2:42" ht="15" thickBot="1">
      <c r="B13" s="164"/>
      <c r="C13" s="165" t="s">
        <v>10</v>
      </c>
      <c r="D13" s="166"/>
      <c r="E13" s="167"/>
      <c r="F13" s="167"/>
      <c r="H13" s="128"/>
      <c r="I13" s="3" t="s">
        <v>10</v>
      </c>
      <c r="J13" s="4"/>
      <c r="K13" s="5"/>
      <c r="L13" s="5"/>
      <c r="N13" s="128"/>
      <c r="O13" s="3" t="s">
        <v>10</v>
      </c>
      <c r="P13" s="4"/>
      <c r="Q13" s="5"/>
      <c r="R13" s="5"/>
      <c r="T13" s="128"/>
      <c r="U13" s="3" t="s">
        <v>10</v>
      </c>
      <c r="V13" s="4"/>
      <c r="W13" s="5"/>
      <c r="X13" s="5"/>
      <c r="Z13" s="128"/>
      <c r="AA13" s="3" t="s">
        <v>10</v>
      </c>
      <c r="AB13" s="4"/>
      <c r="AC13" s="5"/>
      <c r="AD13" s="5"/>
      <c r="AF13" s="128"/>
      <c r="AG13" s="3" t="s">
        <v>10</v>
      </c>
      <c r="AH13" s="4"/>
      <c r="AI13" s="5"/>
      <c r="AJ13" s="5"/>
      <c r="AL13" s="128"/>
      <c r="AM13" s="3" t="s">
        <v>10</v>
      </c>
      <c r="AN13" s="4"/>
      <c r="AO13" s="5"/>
      <c r="AP13" s="5"/>
    </row>
    <row r="14" spans="2:42" ht="15" thickBot="1">
      <c r="B14" s="166">
        <v>111111102</v>
      </c>
      <c r="C14" s="166" t="s">
        <v>11</v>
      </c>
      <c r="D14" s="167">
        <v>0</v>
      </c>
      <c r="E14" s="168">
        <v>2115000</v>
      </c>
      <c r="F14" s="167">
        <v>529</v>
      </c>
      <c r="H14" s="4">
        <v>111111102</v>
      </c>
      <c r="I14" s="4" t="s">
        <v>11</v>
      </c>
      <c r="J14" s="5">
        <v>0</v>
      </c>
      <c r="K14" s="6">
        <v>8598400</v>
      </c>
      <c r="L14" s="6">
        <v>2150</v>
      </c>
      <c r="N14" s="4">
        <v>111111102</v>
      </c>
      <c r="O14" s="4" t="s">
        <v>11</v>
      </c>
      <c r="P14" s="5">
        <v>0</v>
      </c>
      <c r="Q14" s="6">
        <v>9414800</v>
      </c>
      <c r="R14" s="6">
        <v>2354</v>
      </c>
      <c r="T14" s="4">
        <v>111111102</v>
      </c>
      <c r="U14" s="4" t="s">
        <v>11</v>
      </c>
      <c r="V14" s="5">
        <v>0</v>
      </c>
      <c r="W14" s="6">
        <v>10710300</v>
      </c>
      <c r="X14" s="6">
        <v>2678</v>
      </c>
      <c r="Z14" s="4">
        <v>111111102</v>
      </c>
      <c r="AA14" s="4" t="s">
        <v>11</v>
      </c>
      <c r="AB14" s="5">
        <v>0</v>
      </c>
      <c r="AC14" s="6">
        <v>6885800</v>
      </c>
      <c r="AD14" s="6">
        <v>1721</v>
      </c>
      <c r="AF14" s="4">
        <v>111111102</v>
      </c>
      <c r="AG14" s="4" t="s">
        <v>11</v>
      </c>
      <c r="AH14" s="5">
        <v>0</v>
      </c>
      <c r="AI14" s="6">
        <v>7649375</v>
      </c>
      <c r="AJ14" s="6">
        <v>1912</v>
      </c>
      <c r="AL14" s="4">
        <v>111111102</v>
      </c>
      <c r="AM14" s="4" t="s">
        <v>11</v>
      </c>
      <c r="AN14" s="5">
        <v>0</v>
      </c>
      <c r="AO14" s="6">
        <v>8612600</v>
      </c>
      <c r="AP14" s="6">
        <v>2153</v>
      </c>
    </row>
    <row r="15" spans="2:42" ht="15" thickBot="1">
      <c r="B15" s="166">
        <v>113211101</v>
      </c>
      <c r="C15" s="166" t="s">
        <v>13</v>
      </c>
      <c r="D15" s="167">
        <v>0</v>
      </c>
      <c r="E15" s="168">
        <v>3401500</v>
      </c>
      <c r="F15" s="167">
        <v>850</v>
      </c>
      <c r="H15" s="4">
        <v>113211101</v>
      </c>
      <c r="I15" s="4" t="s">
        <v>13</v>
      </c>
      <c r="J15" s="5">
        <v>0</v>
      </c>
      <c r="K15" s="6">
        <v>2500</v>
      </c>
      <c r="L15" s="5">
        <v>1</v>
      </c>
      <c r="N15" s="4">
        <v>113211101</v>
      </c>
      <c r="O15" s="4" t="s">
        <v>13</v>
      </c>
      <c r="P15" s="5">
        <v>0</v>
      </c>
      <c r="Q15" s="6">
        <v>1594800</v>
      </c>
      <c r="R15" s="5">
        <v>399</v>
      </c>
      <c r="T15" s="4">
        <v>113211101</v>
      </c>
      <c r="U15" s="4" t="s">
        <v>13</v>
      </c>
      <c r="V15" s="5">
        <v>0</v>
      </c>
      <c r="W15" s="6">
        <v>4358900</v>
      </c>
      <c r="X15" s="6">
        <v>1090</v>
      </c>
      <c r="Z15" s="4">
        <v>113211101</v>
      </c>
      <c r="AA15" s="4" t="s">
        <v>13</v>
      </c>
      <c r="AB15" s="5">
        <v>0</v>
      </c>
      <c r="AC15" s="6">
        <v>10482025</v>
      </c>
      <c r="AD15" s="6">
        <v>2621</v>
      </c>
      <c r="AF15" s="4">
        <v>113211101</v>
      </c>
      <c r="AG15" s="4" t="s">
        <v>13</v>
      </c>
      <c r="AH15" s="5">
        <v>0</v>
      </c>
      <c r="AI15" s="6">
        <v>1749325</v>
      </c>
      <c r="AJ15" s="5">
        <v>437</v>
      </c>
      <c r="AL15" s="4">
        <v>113211101</v>
      </c>
      <c r="AM15" s="4" t="s">
        <v>13</v>
      </c>
      <c r="AN15" s="5">
        <v>0</v>
      </c>
      <c r="AO15" s="6">
        <v>8897000</v>
      </c>
      <c r="AP15" s="6">
        <v>2224</v>
      </c>
    </row>
    <row r="16" spans="2:42" ht="15" thickBot="1">
      <c r="B16" s="164"/>
      <c r="C16" s="165" t="s">
        <v>14</v>
      </c>
      <c r="D16" s="166"/>
      <c r="E16" s="169">
        <v>5516500</v>
      </c>
      <c r="F16" s="169">
        <v>1379.13</v>
      </c>
      <c r="H16" s="128"/>
      <c r="I16" s="3" t="s">
        <v>14</v>
      </c>
      <c r="J16" s="4"/>
      <c r="K16" s="7">
        <v>8600900</v>
      </c>
      <c r="L16" s="7">
        <v>2150.23</v>
      </c>
      <c r="N16" s="128"/>
      <c r="O16" s="3" t="s">
        <v>14</v>
      </c>
      <c r="P16" s="4"/>
      <c r="Q16" s="7">
        <v>11009600</v>
      </c>
      <c r="R16" s="7">
        <v>2752.4</v>
      </c>
      <c r="T16" s="128"/>
      <c r="U16" s="3" t="s">
        <v>14</v>
      </c>
      <c r="V16" s="4"/>
      <c r="W16" s="7">
        <v>15069200</v>
      </c>
      <c r="X16" s="7">
        <v>3767.3</v>
      </c>
      <c r="Z16" s="128"/>
      <c r="AA16" s="3" t="s">
        <v>14</v>
      </c>
      <c r="AB16" s="4"/>
      <c r="AC16" s="7">
        <v>17367825</v>
      </c>
      <c r="AD16" s="7">
        <v>4341.96</v>
      </c>
      <c r="AF16" s="128"/>
      <c r="AG16" s="3" t="s">
        <v>14</v>
      </c>
      <c r="AH16" s="4"/>
      <c r="AI16" s="7">
        <v>9398700</v>
      </c>
      <c r="AJ16" s="7">
        <v>2349.6799999999998</v>
      </c>
      <c r="AL16" s="128"/>
      <c r="AM16" s="3" t="s">
        <v>14</v>
      </c>
      <c r="AN16" s="4"/>
      <c r="AO16" s="7">
        <v>17509600</v>
      </c>
      <c r="AP16" s="7">
        <v>4377.3999999999996</v>
      </c>
    </row>
    <row r="17" spans="2:42" ht="15" thickBot="1">
      <c r="B17" s="164"/>
      <c r="C17" s="165" t="s">
        <v>15</v>
      </c>
      <c r="D17" s="166"/>
      <c r="E17" s="167"/>
      <c r="F17" s="167"/>
      <c r="H17" s="128"/>
      <c r="I17" s="3" t="s">
        <v>15</v>
      </c>
      <c r="J17" s="4"/>
      <c r="K17" s="5"/>
      <c r="L17" s="5"/>
      <c r="N17" s="128"/>
      <c r="O17" s="3" t="s">
        <v>15</v>
      </c>
      <c r="P17" s="4"/>
      <c r="Q17" s="5"/>
      <c r="R17" s="5"/>
      <c r="T17" s="128"/>
      <c r="U17" s="3" t="s">
        <v>15</v>
      </c>
      <c r="V17" s="4"/>
      <c r="W17" s="5"/>
      <c r="X17" s="5"/>
      <c r="Z17" s="128"/>
      <c r="AA17" s="3" t="s">
        <v>15</v>
      </c>
      <c r="AB17" s="4"/>
      <c r="AC17" s="5"/>
      <c r="AD17" s="5"/>
      <c r="AF17" s="128"/>
      <c r="AG17" s="3" t="s">
        <v>15</v>
      </c>
      <c r="AH17" s="4"/>
      <c r="AI17" s="5"/>
      <c r="AJ17" s="5"/>
      <c r="AL17" s="128"/>
      <c r="AM17" s="3" t="s">
        <v>15</v>
      </c>
      <c r="AN17" s="4"/>
      <c r="AO17" s="5"/>
      <c r="AP17" s="5"/>
    </row>
    <row r="18" spans="2:42" ht="24.6" thickBot="1">
      <c r="B18" s="166">
        <v>133111105</v>
      </c>
      <c r="C18" s="166" t="s">
        <v>56</v>
      </c>
      <c r="D18" s="167">
        <v>0</v>
      </c>
      <c r="E18" s="168">
        <v>-13765500</v>
      </c>
      <c r="F18" s="168">
        <v>-3441</v>
      </c>
      <c r="H18" s="4">
        <v>133111105</v>
      </c>
      <c r="I18" s="4" t="s">
        <v>56</v>
      </c>
      <c r="J18" s="5">
        <v>0</v>
      </c>
      <c r="K18" s="6">
        <v>-13765500</v>
      </c>
      <c r="L18" s="6">
        <v>-3441</v>
      </c>
      <c r="N18" s="4">
        <v>133111105</v>
      </c>
      <c r="O18" s="4" t="s">
        <v>56</v>
      </c>
      <c r="P18" s="5">
        <v>0</v>
      </c>
      <c r="Q18" s="6">
        <v>-15653500</v>
      </c>
      <c r="R18" s="6">
        <v>-3913</v>
      </c>
      <c r="T18" s="4">
        <v>133111105</v>
      </c>
      <c r="U18" s="4" t="s">
        <v>56</v>
      </c>
      <c r="V18" s="5">
        <v>0</v>
      </c>
      <c r="W18" s="6">
        <v>-17514100</v>
      </c>
      <c r="X18" s="6">
        <v>-4379</v>
      </c>
      <c r="Z18" s="4">
        <v>133111105</v>
      </c>
      <c r="AA18" s="4" t="s">
        <v>56</v>
      </c>
      <c r="AB18" s="5">
        <v>0</v>
      </c>
      <c r="AC18" s="6">
        <v>-19315400</v>
      </c>
      <c r="AD18" s="6">
        <v>-4829</v>
      </c>
      <c r="AF18" s="4">
        <v>133111105</v>
      </c>
      <c r="AG18" s="4" t="s">
        <v>56</v>
      </c>
      <c r="AH18" s="5">
        <v>0</v>
      </c>
      <c r="AI18" s="6">
        <v>-21349200</v>
      </c>
      <c r="AJ18" s="6">
        <v>-5337</v>
      </c>
      <c r="AL18" s="4">
        <v>133111105</v>
      </c>
      <c r="AM18" s="4" t="s">
        <v>56</v>
      </c>
      <c r="AN18" s="5">
        <v>0</v>
      </c>
      <c r="AO18" s="6">
        <v>-23425400</v>
      </c>
      <c r="AP18" s="6">
        <v>-5856</v>
      </c>
    </row>
    <row r="19" spans="2:42" ht="15" thickBot="1">
      <c r="B19" s="164"/>
      <c r="C19" s="165" t="s">
        <v>16</v>
      </c>
      <c r="D19" s="166"/>
      <c r="E19" s="169">
        <v>-13765500</v>
      </c>
      <c r="F19" s="169">
        <v>-3441.38</v>
      </c>
      <c r="H19" s="128"/>
      <c r="I19" s="3" t="s">
        <v>16</v>
      </c>
      <c r="J19" s="4"/>
      <c r="K19" s="7">
        <v>-13765500</v>
      </c>
      <c r="L19" s="7">
        <v>-3441.38</v>
      </c>
      <c r="N19" s="128"/>
      <c r="O19" s="3" t="s">
        <v>16</v>
      </c>
      <c r="P19" s="4"/>
      <c r="Q19" s="7">
        <v>-15653500</v>
      </c>
      <c r="R19" s="7">
        <v>-3913.38</v>
      </c>
      <c r="T19" s="128"/>
      <c r="U19" s="3" t="s">
        <v>16</v>
      </c>
      <c r="V19" s="4"/>
      <c r="W19" s="7">
        <v>-17514100</v>
      </c>
      <c r="X19" s="7">
        <v>-4378.53</v>
      </c>
      <c r="Z19" s="128"/>
      <c r="AA19" s="3" t="s">
        <v>16</v>
      </c>
      <c r="AB19" s="4"/>
      <c r="AC19" s="7">
        <v>-19315400</v>
      </c>
      <c r="AD19" s="7">
        <v>-4828.8500000000004</v>
      </c>
      <c r="AF19" s="128"/>
      <c r="AG19" s="3" t="s">
        <v>16</v>
      </c>
      <c r="AH19" s="4"/>
      <c r="AI19" s="7">
        <v>-21349200</v>
      </c>
      <c r="AJ19" s="7">
        <v>-5337.3</v>
      </c>
      <c r="AL19" s="128"/>
      <c r="AM19" s="3" t="s">
        <v>16</v>
      </c>
      <c r="AN19" s="4"/>
      <c r="AO19" s="7">
        <v>-23425400</v>
      </c>
      <c r="AP19" s="7">
        <v>-5856.35</v>
      </c>
    </row>
    <row r="20" spans="2:42" ht="15" thickBot="1">
      <c r="B20" s="164"/>
      <c r="C20" s="165" t="s">
        <v>17</v>
      </c>
      <c r="D20" s="166"/>
      <c r="E20" s="167"/>
      <c r="F20" s="167"/>
      <c r="H20" s="128"/>
      <c r="I20" s="3" t="s">
        <v>17</v>
      </c>
      <c r="J20" s="4"/>
      <c r="K20" s="5"/>
      <c r="L20" s="5"/>
      <c r="N20" s="128"/>
      <c r="O20" s="3" t="s">
        <v>17</v>
      </c>
      <c r="P20" s="4"/>
      <c r="Q20" s="5"/>
      <c r="R20" s="5"/>
      <c r="T20" s="128"/>
      <c r="U20" s="3" t="s">
        <v>17</v>
      </c>
      <c r="V20" s="4"/>
      <c r="W20" s="5"/>
      <c r="X20" s="5"/>
      <c r="Z20" s="128"/>
      <c r="AA20" s="3" t="s">
        <v>17</v>
      </c>
      <c r="AB20" s="4"/>
      <c r="AC20" s="5"/>
      <c r="AD20" s="5"/>
      <c r="AF20" s="128"/>
      <c r="AG20" s="3" t="s">
        <v>17</v>
      </c>
      <c r="AH20" s="4"/>
      <c r="AI20" s="5"/>
      <c r="AJ20" s="5"/>
      <c r="AL20" s="128"/>
      <c r="AM20" s="3" t="s">
        <v>17</v>
      </c>
      <c r="AN20" s="4"/>
      <c r="AO20" s="5"/>
      <c r="AP20" s="5"/>
    </row>
    <row r="21" spans="2:42" ht="15" thickBot="1">
      <c r="B21" s="166">
        <v>123511101</v>
      </c>
      <c r="C21" s="166" t="s">
        <v>19</v>
      </c>
      <c r="D21" s="167">
        <v>0</v>
      </c>
      <c r="E21" s="168">
        <v>81777100</v>
      </c>
      <c r="F21" s="168">
        <v>20444</v>
      </c>
      <c r="H21" s="4">
        <v>123511101</v>
      </c>
      <c r="I21" s="4" t="s">
        <v>19</v>
      </c>
      <c r="J21" s="5">
        <v>0</v>
      </c>
      <c r="K21" s="6">
        <v>101522000</v>
      </c>
      <c r="L21" s="6">
        <v>25381</v>
      </c>
      <c r="N21" s="4">
        <v>123511101</v>
      </c>
      <c r="O21" s="4" t="s">
        <v>19</v>
      </c>
      <c r="P21" s="5">
        <v>0</v>
      </c>
      <c r="Q21" s="6">
        <v>119244700</v>
      </c>
      <c r="R21" s="6">
        <v>29811</v>
      </c>
      <c r="T21" s="4">
        <v>123511101</v>
      </c>
      <c r="U21" s="4" t="s">
        <v>19</v>
      </c>
      <c r="V21" s="5">
        <v>0</v>
      </c>
      <c r="W21" s="6">
        <v>119549400</v>
      </c>
      <c r="X21" s="6">
        <v>29887</v>
      </c>
      <c r="Z21" s="4">
        <v>123511101</v>
      </c>
      <c r="AA21" s="4" t="s">
        <v>19</v>
      </c>
      <c r="AB21" s="5">
        <v>0</v>
      </c>
      <c r="AC21" s="6">
        <v>121623600</v>
      </c>
      <c r="AD21" s="6">
        <v>30406</v>
      </c>
      <c r="AF21" s="4">
        <v>123511101</v>
      </c>
      <c r="AG21" s="4" t="s">
        <v>19</v>
      </c>
      <c r="AH21" s="5">
        <v>0</v>
      </c>
      <c r="AI21" s="6">
        <v>127519800</v>
      </c>
      <c r="AJ21" s="6">
        <v>31880</v>
      </c>
      <c r="AL21" s="4">
        <v>123511101</v>
      </c>
      <c r="AM21" s="4" t="s">
        <v>19</v>
      </c>
      <c r="AN21" s="5">
        <v>0</v>
      </c>
      <c r="AO21" s="6">
        <v>143234600</v>
      </c>
      <c r="AP21" s="6">
        <v>35809</v>
      </c>
    </row>
    <row r="22" spans="2:42" ht="15" thickBot="1">
      <c r="B22" s="164"/>
      <c r="C22" s="165" t="s">
        <v>20</v>
      </c>
      <c r="D22" s="166"/>
      <c r="E22" s="169">
        <v>81777100</v>
      </c>
      <c r="F22" s="169">
        <v>20444.28</v>
      </c>
      <c r="H22" s="4">
        <v>222811104</v>
      </c>
      <c r="I22" s="4" t="s">
        <v>258</v>
      </c>
      <c r="J22" s="5">
        <v>0</v>
      </c>
      <c r="K22" s="6">
        <v>3497000</v>
      </c>
      <c r="L22" s="5">
        <v>874</v>
      </c>
      <c r="N22" s="4">
        <v>222811104</v>
      </c>
      <c r="O22" s="4" t="s">
        <v>258</v>
      </c>
      <c r="P22" s="5">
        <v>0</v>
      </c>
      <c r="Q22" s="6">
        <v>3418000</v>
      </c>
      <c r="R22" s="5">
        <v>855</v>
      </c>
      <c r="T22" s="4">
        <v>222811104</v>
      </c>
      <c r="U22" s="4" t="s">
        <v>258</v>
      </c>
      <c r="V22" s="5">
        <v>0</v>
      </c>
      <c r="W22" s="6">
        <v>1398000</v>
      </c>
      <c r="X22" s="5">
        <v>350</v>
      </c>
      <c r="Z22" s="4">
        <v>222811104</v>
      </c>
      <c r="AA22" s="4" t="s">
        <v>258</v>
      </c>
      <c r="AB22" s="5">
        <v>0</v>
      </c>
      <c r="AC22" s="6">
        <v>541000</v>
      </c>
      <c r="AD22" s="5">
        <v>135</v>
      </c>
      <c r="AF22" s="4">
        <v>222811104</v>
      </c>
      <c r="AG22" s="4" t="s">
        <v>258</v>
      </c>
      <c r="AH22" s="5">
        <v>0</v>
      </c>
      <c r="AI22" s="6">
        <v>5824000</v>
      </c>
      <c r="AJ22" s="6">
        <v>1456</v>
      </c>
      <c r="AL22" s="4">
        <v>222811104</v>
      </c>
      <c r="AM22" s="4" t="s">
        <v>258</v>
      </c>
      <c r="AN22" s="5">
        <v>0</v>
      </c>
      <c r="AO22" s="6">
        <v>4000000</v>
      </c>
      <c r="AP22" s="6">
        <v>1000</v>
      </c>
    </row>
    <row r="23" spans="2:42" ht="15" thickBot="1">
      <c r="B23" s="164"/>
      <c r="C23" s="165" t="s">
        <v>21</v>
      </c>
      <c r="D23" s="166"/>
      <c r="E23" s="167">
        <v>0</v>
      </c>
      <c r="F23" s="167">
        <v>0</v>
      </c>
      <c r="H23" s="128"/>
      <c r="I23" s="3" t="s">
        <v>20</v>
      </c>
      <c r="J23" s="4"/>
      <c r="K23" s="7">
        <v>105019000</v>
      </c>
      <c r="L23" s="7">
        <v>26254.75</v>
      </c>
      <c r="N23" s="128"/>
      <c r="O23" s="3" t="s">
        <v>20</v>
      </c>
      <c r="P23" s="4"/>
      <c r="Q23" s="7">
        <v>122662700</v>
      </c>
      <c r="R23" s="7">
        <v>30665.68</v>
      </c>
      <c r="T23" s="128"/>
      <c r="U23" s="3" t="s">
        <v>20</v>
      </c>
      <c r="V23" s="4"/>
      <c r="W23" s="7">
        <v>120947400</v>
      </c>
      <c r="X23" s="7">
        <v>30236.85</v>
      </c>
      <c r="Z23" s="128"/>
      <c r="AA23" s="3" t="s">
        <v>20</v>
      </c>
      <c r="AB23" s="4"/>
      <c r="AC23" s="7">
        <v>122164600</v>
      </c>
      <c r="AD23" s="7">
        <v>30541.15</v>
      </c>
      <c r="AF23" s="128"/>
      <c r="AG23" s="3" t="s">
        <v>20</v>
      </c>
      <c r="AH23" s="4"/>
      <c r="AI23" s="7">
        <v>133343800</v>
      </c>
      <c r="AJ23" s="7">
        <v>33335.949999999997</v>
      </c>
      <c r="AL23" s="128"/>
      <c r="AM23" s="3" t="s">
        <v>20</v>
      </c>
      <c r="AN23" s="4"/>
      <c r="AO23" s="7">
        <v>147234600</v>
      </c>
      <c r="AP23" s="7">
        <v>36808.65</v>
      </c>
    </row>
    <row r="24" spans="2:42" ht="15" thickBot="1">
      <c r="B24" s="164"/>
      <c r="C24" s="165" t="s">
        <v>22</v>
      </c>
      <c r="D24" s="166"/>
      <c r="E24" s="167"/>
      <c r="F24" s="167"/>
      <c r="H24" s="128"/>
      <c r="I24" s="3" t="s">
        <v>21</v>
      </c>
      <c r="J24" s="4"/>
      <c r="K24" s="5">
        <v>0</v>
      </c>
      <c r="L24" s="5">
        <v>0</v>
      </c>
      <c r="N24" s="128"/>
      <c r="O24" s="3" t="s">
        <v>21</v>
      </c>
      <c r="P24" s="4"/>
      <c r="Q24" s="5">
        <v>0</v>
      </c>
      <c r="R24" s="5">
        <v>0</v>
      </c>
      <c r="T24" s="128"/>
      <c r="U24" s="3" t="s">
        <v>21</v>
      </c>
      <c r="V24" s="4"/>
      <c r="W24" s="5">
        <v>0</v>
      </c>
      <c r="X24" s="5">
        <v>0</v>
      </c>
      <c r="Z24" s="128"/>
      <c r="AA24" s="3" t="s">
        <v>21</v>
      </c>
      <c r="AB24" s="4"/>
      <c r="AC24" s="5">
        <v>0</v>
      </c>
      <c r="AD24" s="5">
        <v>0</v>
      </c>
      <c r="AF24" s="128"/>
      <c r="AG24" s="3" t="s">
        <v>21</v>
      </c>
      <c r="AH24" s="4"/>
      <c r="AI24" s="5">
        <v>0</v>
      </c>
      <c r="AJ24" s="5">
        <v>0</v>
      </c>
      <c r="AL24" s="128"/>
      <c r="AM24" s="3" t="s">
        <v>21</v>
      </c>
      <c r="AN24" s="4"/>
      <c r="AO24" s="5">
        <v>0</v>
      </c>
      <c r="AP24" s="5">
        <v>0</v>
      </c>
    </row>
    <row r="25" spans="2:42" ht="15" thickBot="1">
      <c r="B25" s="166">
        <v>273111</v>
      </c>
      <c r="C25" s="166" t="s">
        <v>57</v>
      </c>
      <c r="D25" s="167">
        <v>0</v>
      </c>
      <c r="E25" s="168">
        <v>1307200</v>
      </c>
      <c r="F25" s="167">
        <v>327</v>
      </c>
      <c r="H25" s="128"/>
      <c r="I25" s="3" t="s">
        <v>22</v>
      </c>
      <c r="J25" s="4"/>
      <c r="K25" s="5"/>
      <c r="L25" s="5"/>
      <c r="N25" s="128"/>
      <c r="O25" s="3" t="s">
        <v>22</v>
      </c>
      <c r="P25" s="4"/>
      <c r="Q25" s="5"/>
      <c r="R25" s="5"/>
      <c r="T25" s="128"/>
      <c r="U25" s="3" t="s">
        <v>22</v>
      </c>
      <c r="V25" s="4"/>
      <c r="W25" s="5"/>
      <c r="X25" s="5"/>
      <c r="Z25" s="128"/>
      <c r="AA25" s="3" t="s">
        <v>22</v>
      </c>
      <c r="AB25" s="4"/>
      <c r="AC25" s="5"/>
      <c r="AD25" s="5"/>
      <c r="AF25" s="128"/>
      <c r="AG25" s="3" t="s">
        <v>22</v>
      </c>
      <c r="AH25" s="4"/>
      <c r="AI25" s="5"/>
      <c r="AJ25" s="5"/>
      <c r="AL25" s="128"/>
      <c r="AM25" s="3" t="s">
        <v>22</v>
      </c>
      <c r="AN25" s="4"/>
      <c r="AO25" s="5"/>
      <c r="AP25" s="5"/>
    </row>
    <row r="26" spans="2:42" ht="15" thickBot="1">
      <c r="B26" s="166">
        <v>273211</v>
      </c>
      <c r="C26" s="166" t="s">
        <v>23</v>
      </c>
      <c r="D26" s="167">
        <v>0</v>
      </c>
      <c r="E26" s="168">
        <v>1377500</v>
      </c>
      <c r="F26" s="167">
        <v>344</v>
      </c>
      <c r="H26" s="4">
        <v>273111</v>
      </c>
      <c r="I26" s="4" t="s">
        <v>57</v>
      </c>
      <c r="J26" s="5">
        <v>0</v>
      </c>
      <c r="K26" s="6">
        <v>1307200</v>
      </c>
      <c r="L26" s="5">
        <v>327</v>
      </c>
      <c r="N26" s="4">
        <v>273111</v>
      </c>
      <c r="O26" s="4" t="s">
        <v>57</v>
      </c>
      <c r="P26" s="5">
        <v>0</v>
      </c>
      <c r="Q26" s="6">
        <v>1307200</v>
      </c>
      <c r="R26" s="5">
        <v>327</v>
      </c>
      <c r="T26" s="4">
        <v>273111</v>
      </c>
      <c r="U26" s="4" t="s">
        <v>57</v>
      </c>
      <c r="V26" s="5">
        <v>0</v>
      </c>
      <c r="W26" s="6">
        <v>1307200</v>
      </c>
      <c r="X26" s="5">
        <v>327</v>
      </c>
      <c r="Z26" s="4">
        <v>273111</v>
      </c>
      <c r="AA26" s="4" t="s">
        <v>57</v>
      </c>
      <c r="AB26" s="5">
        <v>0</v>
      </c>
      <c r="AC26" s="6">
        <v>1307200</v>
      </c>
      <c r="AD26" s="5">
        <v>327</v>
      </c>
      <c r="AF26" s="4">
        <v>273111</v>
      </c>
      <c r="AG26" s="4" t="s">
        <v>57</v>
      </c>
      <c r="AH26" s="5">
        <v>0</v>
      </c>
      <c r="AI26" s="6">
        <v>1307200</v>
      </c>
      <c r="AJ26" s="5">
        <v>327</v>
      </c>
      <c r="AL26" s="4">
        <v>273111</v>
      </c>
      <c r="AM26" s="4" t="s">
        <v>57</v>
      </c>
      <c r="AN26" s="5">
        <v>0</v>
      </c>
      <c r="AO26" s="6">
        <v>1307200</v>
      </c>
      <c r="AP26" s="5">
        <v>327</v>
      </c>
    </row>
    <row r="27" spans="2:42" ht="15" thickBot="1">
      <c r="B27" s="166">
        <v>273311</v>
      </c>
      <c r="C27" s="166" t="s">
        <v>24</v>
      </c>
      <c r="D27" s="167">
        <v>0</v>
      </c>
      <c r="E27" s="168">
        <v>3628700</v>
      </c>
      <c r="F27" s="167">
        <v>907</v>
      </c>
      <c r="H27" s="4">
        <v>273211</v>
      </c>
      <c r="I27" s="4" t="s">
        <v>23</v>
      </c>
      <c r="J27" s="5">
        <v>0</v>
      </c>
      <c r="K27" s="6">
        <v>1377500</v>
      </c>
      <c r="L27" s="5">
        <v>344</v>
      </c>
      <c r="N27" s="4">
        <v>273211</v>
      </c>
      <c r="O27" s="4" t="s">
        <v>23</v>
      </c>
      <c r="P27" s="5">
        <v>0</v>
      </c>
      <c r="Q27" s="6">
        <v>1377500</v>
      </c>
      <c r="R27" s="5">
        <v>344</v>
      </c>
      <c r="T27" s="4">
        <v>273211</v>
      </c>
      <c r="U27" s="4" t="s">
        <v>23</v>
      </c>
      <c r="V27" s="5">
        <v>0</v>
      </c>
      <c r="W27" s="6">
        <v>1377500</v>
      </c>
      <c r="X27" s="5">
        <v>344</v>
      </c>
      <c r="Z27" s="4">
        <v>273211</v>
      </c>
      <c r="AA27" s="4" t="s">
        <v>23</v>
      </c>
      <c r="AB27" s="5">
        <v>0</v>
      </c>
      <c r="AC27" s="6">
        <v>1377500</v>
      </c>
      <c r="AD27" s="5">
        <v>344</v>
      </c>
      <c r="AF27" s="4">
        <v>273211</v>
      </c>
      <c r="AG27" s="4" t="s">
        <v>23</v>
      </c>
      <c r="AH27" s="5">
        <v>0</v>
      </c>
      <c r="AI27" s="6">
        <v>1377500</v>
      </c>
      <c r="AJ27" s="5">
        <v>344</v>
      </c>
      <c r="AL27" s="4">
        <v>273211</v>
      </c>
      <c r="AM27" s="4" t="s">
        <v>23</v>
      </c>
      <c r="AN27" s="5">
        <v>0</v>
      </c>
      <c r="AO27" s="6">
        <v>1377500</v>
      </c>
      <c r="AP27" s="5">
        <v>344</v>
      </c>
    </row>
    <row r="28" spans="2:42" ht="15" thickBot="1">
      <c r="B28" s="166">
        <v>274311</v>
      </c>
      <c r="C28" s="166" t="s">
        <v>58</v>
      </c>
      <c r="D28" s="167">
        <v>0</v>
      </c>
      <c r="E28" s="168">
        <v>-964500</v>
      </c>
      <c r="F28" s="167">
        <v>-241</v>
      </c>
      <c r="H28" s="4">
        <v>273311</v>
      </c>
      <c r="I28" s="4" t="s">
        <v>24</v>
      </c>
      <c r="J28" s="5">
        <v>0</v>
      </c>
      <c r="K28" s="6">
        <v>3628700</v>
      </c>
      <c r="L28" s="5">
        <v>907</v>
      </c>
      <c r="N28" s="4">
        <v>273311</v>
      </c>
      <c r="O28" s="4" t="s">
        <v>24</v>
      </c>
      <c r="P28" s="5">
        <v>0</v>
      </c>
      <c r="Q28" s="6">
        <v>3628700</v>
      </c>
      <c r="R28" s="5">
        <v>907</v>
      </c>
      <c r="T28" s="4">
        <v>273311</v>
      </c>
      <c r="U28" s="4" t="s">
        <v>24</v>
      </c>
      <c r="V28" s="5">
        <v>0</v>
      </c>
      <c r="W28" s="6">
        <v>3628700</v>
      </c>
      <c r="X28" s="5">
        <v>907</v>
      </c>
      <c r="Z28" s="4">
        <v>273311</v>
      </c>
      <c r="AA28" s="4" t="s">
        <v>24</v>
      </c>
      <c r="AB28" s="5">
        <v>0</v>
      </c>
      <c r="AC28" s="6">
        <v>3628700</v>
      </c>
      <c r="AD28" s="5">
        <v>907</v>
      </c>
      <c r="AF28" s="4">
        <v>273311</v>
      </c>
      <c r="AG28" s="4" t="s">
        <v>24</v>
      </c>
      <c r="AH28" s="5">
        <v>0</v>
      </c>
      <c r="AI28" s="6">
        <v>3628700</v>
      </c>
      <c r="AJ28" s="5">
        <v>907</v>
      </c>
      <c r="AL28" s="4">
        <v>273311</v>
      </c>
      <c r="AM28" s="4" t="s">
        <v>24</v>
      </c>
      <c r="AN28" s="5">
        <v>0</v>
      </c>
      <c r="AO28" s="6">
        <v>3628700</v>
      </c>
      <c r="AP28" s="5">
        <v>907</v>
      </c>
    </row>
    <row r="29" spans="2:42" ht="15" thickBot="1">
      <c r="B29" s="166">
        <v>274321</v>
      </c>
      <c r="C29" s="166" t="s">
        <v>25</v>
      </c>
      <c r="D29" s="167">
        <v>0</v>
      </c>
      <c r="E29" s="168">
        <v>-1251083</v>
      </c>
      <c r="F29" s="167">
        <v>-313</v>
      </c>
      <c r="H29" s="4">
        <v>274311</v>
      </c>
      <c r="I29" s="4" t="s">
        <v>58</v>
      </c>
      <c r="J29" s="5">
        <v>0</v>
      </c>
      <c r="K29" s="6">
        <v>-1004800</v>
      </c>
      <c r="L29" s="5">
        <v>-251</v>
      </c>
      <c r="N29" s="4">
        <v>274311</v>
      </c>
      <c r="O29" s="4" t="s">
        <v>58</v>
      </c>
      <c r="P29" s="5">
        <v>0</v>
      </c>
      <c r="Q29" s="6">
        <v>-1045100</v>
      </c>
      <c r="R29" s="5">
        <v>-261</v>
      </c>
      <c r="T29" s="4">
        <v>274311</v>
      </c>
      <c r="U29" s="4" t="s">
        <v>58</v>
      </c>
      <c r="V29" s="5">
        <v>0</v>
      </c>
      <c r="W29" s="6">
        <v>-1085400</v>
      </c>
      <c r="X29" s="5">
        <v>-271</v>
      </c>
      <c r="Z29" s="4">
        <v>274311</v>
      </c>
      <c r="AA29" s="4" t="s">
        <v>58</v>
      </c>
      <c r="AB29" s="5">
        <v>0</v>
      </c>
      <c r="AC29" s="6">
        <v>-1125700</v>
      </c>
      <c r="AD29" s="5">
        <v>-281</v>
      </c>
      <c r="AF29" s="4">
        <v>274311</v>
      </c>
      <c r="AG29" s="4" t="s">
        <v>58</v>
      </c>
      <c r="AH29" s="5">
        <v>0</v>
      </c>
      <c r="AI29" s="6">
        <v>-1166000</v>
      </c>
      <c r="AJ29" s="5">
        <v>-292</v>
      </c>
      <c r="AL29" s="4">
        <v>274311</v>
      </c>
      <c r="AM29" s="4" t="s">
        <v>58</v>
      </c>
      <c r="AN29" s="5">
        <v>0</v>
      </c>
      <c r="AO29" s="6">
        <v>-1206300</v>
      </c>
      <c r="AP29" s="5">
        <v>-302</v>
      </c>
    </row>
    <row r="30" spans="2:42" ht="15" thickBot="1">
      <c r="B30" s="166">
        <v>274331</v>
      </c>
      <c r="C30" s="166" t="s">
        <v>26</v>
      </c>
      <c r="D30" s="167">
        <v>0</v>
      </c>
      <c r="E30" s="168">
        <v>-1120850</v>
      </c>
      <c r="F30" s="167">
        <v>-280</v>
      </c>
      <c r="H30" s="4">
        <v>274321</v>
      </c>
      <c r="I30" s="4" t="s">
        <v>25</v>
      </c>
      <c r="J30" s="5">
        <v>0</v>
      </c>
      <c r="K30" s="6">
        <v>-1282688</v>
      </c>
      <c r="L30" s="5">
        <v>-321</v>
      </c>
      <c r="N30" s="4">
        <v>274321</v>
      </c>
      <c r="O30" s="4" t="s">
        <v>25</v>
      </c>
      <c r="P30" s="5">
        <v>0</v>
      </c>
      <c r="Q30" s="6">
        <v>-1314292</v>
      </c>
      <c r="R30" s="5">
        <v>-329</v>
      </c>
      <c r="T30" s="4">
        <v>274321</v>
      </c>
      <c r="U30" s="4" t="s">
        <v>25</v>
      </c>
      <c r="V30" s="5">
        <v>0</v>
      </c>
      <c r="W30" s="6">
        <v>-1345896</v>
      </c>
      <c r="X30" s="5">
        <v>-336</v>
      </c>
      <c r="Z30" s="4">
        <v>274321</v>
      </c>
      <c r="AA30" s="4" t="s">
        <v>25</v>
      </c>
      <c r="AB30" s="5">
        <v>0</v>
      </c>
      <c r="AC30" s="6">
        <v>-1377500</v>
      </c>
      <c r="AD30" s="5">
        <v>-344</v>
      </c>
      <c r="AF30" s="4">
        <v>274321</v>
      </c>
      <c r="AG30" s="4" t="s">
        <v>25</v>
      </c>
      <c r="AH30" s="5">
        <v>0</v>
      </c>
      <c r="AI30" s="6">
        <v>-1377500</v>
      </c>
      <c r="AJ30" s="5">
        <v>-344</v>
      </c>
      <c r="AL30" s="4">
        <v>274321</v>
      </c>
      <c r="AM30" s="4" t="s">
        <v>25</v>
      </c>
      <c r="AN30" s="5">
        <v>0</v>
      </c>
      <c r="AO30" s="6">
        <v>-1377500</v>
      </c>
      <c r="AP30" s="5">
        <v>-344</v>
      </c>
    </row>
    <row r="31" spans="2:42" ht="15" thickBot="1">
      <c r="B31" s="164"/>
      <c r="C31" s="165" t="s">
        <v>27</v>
      </c>
      <c r="D31" s="166"/>
      <c r="E31" s="169">
        <v>2976967</v>
      </c>
      <c r="F31" s="167">
        <v>744.24</v>
      </c>
      <c r="H31" s="4">
        <v>274331</v>
      </c>
      <c r="I31" s="4" t="s">
        <v>26</v>
      </c>
      <c r="J31" s="5">
        <v>0</v>
      </c>
      <c r="K31" s="6">
        <v>-1240838</v>
      </c>
      <c r="L31" s="5">
        <v>-310</v>
      </c>
      <c r="N31" s="4">
        <v>274331</v>
      </c>
      <c r="O31" s="4" t="s">
        <v>26</v>
      </c>
      <c r="P31" s="5">
        <v>0</v>
      </c>
      <c r="Q31" s="6">
        <v>-1360825</v>
      </c>
      <c r="R31" s="5">
        <v>-340</v>
      </c>
      <c r="T31" s="4">
        <v>274331</v>
      </c>
      <c r="U31" s="4" t="s">
        <v>26</v>
      </c>
      <c r="V31" s="5">
        <v>0</v>
      </c>
      <c r="W31" s="6">
        <v>-1480813</v>
      </c>
      <c r="X31" s="5">
        <v>-370</v>
      </c>
      <c r="Z31" s="4">
        <v>274331</v>
      </c>
      <c r="AA31" s="4" t="s">
        <v>26</v>
      </c>
      <c r="AB31" s="5">
        <v>0</v>
      </c>
      <c r="AC31" s="6">
        <v>-1600800</v>
      </c>
      <c r="AD31" s="5">
        <v>-400</v>
      </c>
      <c r="AF31" s="4">
        <v>274331</v>
      </c>
      <c r="AG31" s="4" t="s">
        <v>26</v>
      </c>
      <c r="AH31" s="5">
        <v>0</v>
      </c>
      <c r="AI31" s="6">
        <v>-1692600</v>
      </c>
      <c r="AJ31" s="5">
        <v>-423</v>
      </c>
      <c r="AL31" s="4">
        <v>274331</v>
      </c>
      <c r="AM31" s="4" t="s">
        <v>26</v>
      </c>
      <c r="AN31" s="5">
        <v>0</v>
      </c>
      <c r="AO31" s="6">
        <v>-1784400</v>
      </c>
      <c r="AP31" s="5">
        <v>-446</v>
      </c>
    </row>
    <row r="32" spans="2:42" ht="15" thickBot="1">
      <c r="B32" s="164"/>
      <c r="C32" s="165" t="s">
        <v>28</v>
      </c>
      <c r="D32" s="166"/>
      <c r="E32" s="167"/>
      <c r="F32" s="167"/>
      <c r="H32" s="128"/>
      <c r="I32" s="3" t="s">
        <v>27</v>
      </c>
      <c r="J32" s="4"/>
      <c r="K32" s="7">
        <v>2785074</v>
      </c>
      <c r="L32" s="5">
        <v>696.27</v>
      </c>
      <c r="N32" s="128"/>
      <c r="O32" s="3" t="s">
        <v>27</v>
      </c>
      <c r="P32" s="4"/>
      <c r="Q32" s="7">
        <v>2593183</v>
      </c>
      <c r="R32" s="5">
        <v>648.29999999999995</v>
      </c>
      <c r="T32" s="128"/>
      <c r="U32" s="3" t="s">
        <v>27</v>
      </c>
      <c r="V32" s="4"/>
      <c r="W32" s="7">
        <v>2401291</v>
      </c>
      <c r="X32" s="5">
        <v>600.32000000000005</v>
      </c>
      <c r="Z32" s="128"/>
      <c r="AA32" s="3" t="s">
        <v>27</v>
      </c>
      <c r="AB32" s="4"/>
      <c r="AC32" s="7">
        <v>2209400</v>
      </c>
      <c r="AD32" s="5">
        <v>552.35</v>
      </c>
      <c r="AF32" s="128"/>
      <c r="AG32" s="3" t="s">
        <v>27</v>
      </c>
      <c r="AH32" s="4"/>
      <c r="AI32" s="7">
        <v>2077300</v>
      </c>
      <c r="AJ32" s="5">
        <v>519.33000000000004</v>
      </c>
      <c r="AL32" s="128"/>
      <c r="AM32" s="3" t="s">
        <v>27</v>
      </c>
      <c r="AN32" s="4"/>
      <c r="AO32" s="7">
        <v>1945200</v>
      </c>
      <c r="AP32" s="5">
        <v>486.3</v>
      </c>
    </row>
    <row r="33" spans="2:42" ht="15" thickBot="1">
      <c r="B33" s="166">
        <v>222811102</v>
      </c>
      <c r="C33" s="166" t="s">
        <v>59</v>
      </c>
      <c r="D33" s="167">
        <v>0</v>
      </c>
      <c r="E33" s="168">
        <v>463300</v>
      </c>
      <c r="F33" s="167">
        <v>116</v>
      </c>
      <c r="H33" s="128"/>
      <c r="I33" s="3" t="s">
        <v>28</v>
      </c>
      <c r="J33" s="4"/>
      <c r="K33" s="5"/>
      <c r="L33" s="5"/>
      <c r="N33" s="128"/>
      <c r="O33" s="3" t="s">
        <v>28</v>
      </c>
      <c r="P33" s="4"/>
      <c r="Q33" s="5"/>
      <c r="R33" s="5"/>
      <c r="T33" s="128"/>
      <c r="U33" s="3" t="s">
        <v>28</v>
      </c>
      <c r="V33" s="4"/>
      <c r="W33" s="5"/>
      <c r="X33" s="5"/>
      <c r="Z33" s="128"/>
      <c r="AA33" s="3" t="s">
        <v>28</v>
      </c>
      <c r="AB33" s="4"/>
      <c r="AC33" s="5"/>
      <c r="AD33" s="5"/>
      <c r="AF33" s="128"/>
      <c r="AG33" s="3" t="s">
        <v>28</v>
      </c>
      <c r="AH33" s="4"/>
      <c r="AI33" s="5"/>
      <c r="AJ33" s="5"/>
      <c r="AL33" s="128"/>
      <c r="AM33" s="3" t="s">
        <v>28</v>
      </c>
      <c r="AN33" s="4"/>
      <c r="AO33" s="5"/>
      <c r="AP33" s="5"/>
    </row>
    <row r="34" spans="2:42" ht="15" thickBot="1">
      <c r="B34" s="166">
        <v>278511</v>
      </c>
      <c r="C34" s="166" t="s">
        <v>60</v>
      </c>
      <c r="D34" s="167">
        <v>0</v>
      </c>
      <c r="E34" s="168">
        <v>86623892</v>
      </c>
      <c r="F34" s="168">
        <v>21656</v>
      </c>
      <c r="H34" s="4">
        <v>222811102</v>
      </c>
      <c r="I34" s="4" t="s">
        <v>59</v>
      </c>
      <c r="J34" s="5">
        <v>0</v>
      </c>
      <c r="K34" s="6">
        <v>463300</v>
      </c>
      <c r="L34" s="5">
        <v>116</v>
      </c>
      <c r="N34" s="4">
        <v>222811102</v>
      </c>
      <c r="O34" s="4" t="s">
        <v>59</v>
      </c>
      <c r="P34" s="5">
        <v>0</v>
      </c>
      <c r="Q34" s="6">
        <v>463300</v>
      </c>
      <c r="R34" s="5">
        <v>116</v>
      </c>
      <c r="T34" s="4">
        <v>222811102</v>
      </c>
      <c r="U34" s="4" t="s">
        <v>59</v>
      </c>
      <c r="V34" s="5">
        <v>0</v>
      </c>
      <c r="W34" s="6">
        <v>463300</v>
      </c>
      <c r="X34" s="5">
        <v>116</v>
      </c>
      <c r="Z34" s="4">
        <v>222811102</v>
      </c>
      <c r="AA34" s="4" t="s">
        <v>59</v>
      </c>
      <c r="AB34" s="5">
        <v>0</v>
      </c>
      <c r="AC34" s="6">
        <v>463300</v>
      </c>
      <c r="AD34" s="5">
        <v>116</v>
      </c>
      <c r="AF34" s="4">
        <v>222811102</v>
      </c>
      <c r="AG34" s="4" t="s">
        <v>59</v>
      </c>
      <c r="AH34" s="5">
        <v>0</v>
      </c>
      <c r="AI34" s="6">
        <v>463300</v>
      </c>
      <c r="AJ34" s="5">
        <v>116</v>
      </c>
      <c r="AL34" s="4">
        <v>222811102</v>
      </c>
      <c r="AM34" s="4" t="s">
        <v>59</v>
      </c>
      <c r="AN34" s="5">
        <v>0</v>
      </c>
      <c r="AO34" s="6">
        <v>463300</v>
      </c>
      <c r="AP34" s="5">
        <v>116</v>
      </c>
    </row>
    <row r="35" spans="2:42" ht="15" thickBot="1">
      <c r="B35" s="164"/>
      <c r="C35" s="165" t="s">
        <v>29</v>
      </c>
      <c r="D35" s="166"/>
      <c r="E35" s="169">
        <v>87087192</v>
      </c>
      <c r="F35" s="169">
        <v>21771.8</v>
      </c>
      <c r="H35" s="4">
        <v>278511</v>
      </c>
      <c r="I35" s="4" t="s">
        <v>60</v>
      </c>
      <c r="J35" s="5">
        <v>0</v>
      </c>
      <c r="K35" s="6">
        <v>61119892</v>
      </c>
      <c r="L35" s="6">
        <v>15280</v>
      </c>
      <c r="N35" s="4">
        <v>278511</v>
      </c>
      <c r="O35" s="4" t="s">
        <v>60</v>
      </c>
      <c r="P35" s="5">
        <v>0</v>
      </c>
      <c r="Q35" s="6">
        <v>54122892</v>
      </c>
      <c r="R35" s="6">
        <v>13531</v>
      </c>
      <c r="T35" s="4">
        <v>278511</v>
      </c>
      <c r="U35" s="4" t="s">
        <v>60</v>
      </c>
      <c r="V35" s="5">
        <v>0</v>
      </c>
      <c r="W35" s="6">
        <v>64122892</v>
      </c>
      <c r="X35" s="6">
        <v>16031</v>
      </c>
      <c r="Z35" s="4">
        <v>278511</v>
      </c>
      <c r="AA35" s="4" t="s">
        <v>60</v>
      </c>
      <c r="AB35" s="5">
        <v>0</v>
      </c>
      <c r="AC35" s="6">
        <v>74122892</v>
      </c>
      <c r="AD35" s="6">
        <v>18531</v>
      </c>
      <c r="AF35" s="4">
        <v>278511</v>
      </c>
      <c r="AG35" s="4" t="s">
        <v>60</v>
      </c>
      <c r="AH35" s="5">
        <v>0</v>
      </c>
      <c r="AI35" s="6">
        <v>84122892</v>
      </c>
      <c r="AJ35" s="6">
        <v>21031</v>
      </c>
      <c r="AL35" s="4">
        <v>278511</v>
      </c>
      <c r="AM35" s="4" t="s">
        <v>60</v>
      </c>
      <c r="AN35" s="5">
        <v>0</v>
      </c>
      <c r="AO35" s="6">
        <v>74122892</v>
      </c>
      <c r="AP35" s="6">
        <v>18531</v>
      </c>
    </row>
    <row r="36" spans="2:42" ht="15" thickBot="1">
      <c r="B36" s="164"/>
      <c r="C36" s="165" t="s">
        <v>30</v>
      </c>
      <c r="D36" s="166"/>
      <c r="E36" s="169">
        <v>163592259</v>
      </c>
      <c r="F36" s="169">
        <v>40898.06</v>
      </c>
      <c r="H36" s="128"/>
      <c r="I36" s="3" t="s">
        <v>29</v>
      </c>
      <c r="J36" s="4"/>
      <c r="K36" s="7">
        <v>61583192</v>
      </c>
      <c r="L36" s="7">
        <v>15395.8</v>
      </c>
      <c r="N36" s="128"/>
      <c r="O36" s="3" t="s">
        <v>29</v>
      </c>
      <c r="P36" s="4"/>
      <c r="Q36" s="7">
        <v>54586192</v>
      </c>
      <c r="R36" s="7">
        <v>13646.55</v>
      </c>
      <c r="T36" s="128"/>
      <c r="U36" s="3" t="s">
        <v>29</v>
      </c>
      <c r="V36" s="4"/>
      <c r="W36" s="7">
        <v>64586192</v>
      </c>
      <c r="X36" s="7">
        <v>16146.55</v>
      </c>
      <c r="Z36" s="128"/>
      <c r="AA36" s="3" t="s">
        <v>29</v>
      </c>
      <c r="AB36" s="4"/>
      <c r="AC36" s="7">
        <v>74586192</v>
      </c>
      <c r="AD36" s="7">
        <v>18646.55</v>
      </c>
      <c r="AF36" s="128"/>
      <c r="AG36" s="3" t="s">
        <v>29</v>
      </c>
      <c r="AH36" s="4"/>
      <c r="AI36" s="7">
        <v>84586192</v>
      </c>
      <c r="AJ36" s="7">
        <v>21146.55</v>
      </c>
      <c r="AL36" s="128"/>
      <c r="AM36" s="3" t="s">
        <v>29</v>
      </c>
      <c r="AN36" s="4"/>
      <c r="AO36" s="7">
        <v>74586192</v>
      </c>
      <c r="AP36" s="7">
        <v>18646.55</v>
      </c>
    </row>
    <row r="37" spans="2:42" ht="15" thickBot="1">
      <c r="B37" s="164"/>
      <c r="C37" s="165" t="s">
        <v>31</v>
      </c>
      <c r="D37" s="166"/>
      <c r="E37" s="167"/>
      <c r="F37" s="167"/>
      <c r="H37" s="128"/>
      <c r="I37" s="3" t="s">
        <v>30</v>
      </c>
      <c r="J37" s="4"/>
      <c r="K37" s="7">
        <v>164222666</v>
      </c>
      <c r="L37" s="7">
        <v>41055.67</v>
      </c>
      <c r="N37" s="128"/>
      <c r="O37" s="3" t="s">
        <v>30</v>
      </c>
      <c r="P37" s="4"/>
      <c r="Q37" s="7">
        <v>175198175</v>
      </c>
      <c r="R37" s="7">
        <v>43799.54</v>
      </c>
      <c r="T37" s="128"/>
      <c r="U37" s="3" t="s">
        <v>30</v>
      </c>
      <c r="V37" s="4"/>
      <c r="W37" s="7">
        <v>185489983</v>
      </c>
      <c r="X37" s="7">
        <v>46372.5</v>
      </c>
      <c r="Z37" s="128"/>
      <c r="AA37" s="3" t="s">
        <v>30</v>
      </c>
      <c r="AB37" s="4"/>
      <c r="AC37" s="7">
        <v>197012617</v>
      </c>
      <c r="AD37" s="7">
        <v>49253.15</v>
      </c>
      <c r="AF37" s="128"/>
      <c r="AG37" s="3" t="s">
        <v>30</v>
      </c>
      <c r="AH37" s="4"/>
      <c r="AI37" s="7">
        <v>208056792</v>
      </c>
      <c r="AJ37" s="7">
        <v>52014.2</v>
      </c>
      <c r="AL37" s="128"/>
      <c r="AM37" s="3" t="s">
        <v>30</v>
      </c>
      <c r="AN37" s="4"/>
      <c r="AO37" s="7">
        <v>217850192</v>
      </c>
      <c r="AP37" s="7">
        <v>54462.55</v>
      </c>
    </row>
    <row r="38" spans="2:42" ht="15" thickBot="1">
      <c r="B38" s="164"/>
      <c r="C38" s="165" t="s">
        <v>32</v>
      </c>
      <c r="D38" s="166"/>
      <c r="E38" s="167"/>
      <c r="F38" s="167"/>
      <c r="H38" s="128"/>
      <c r="I38" s="3" t="s">
        <v>31</v>
      </c>
      <c r="J38" s="4"/>
      <c r="K38" s="5"/>
      <c r="L38" s="5"/>
      <c r="N38" s="128"/>
      <c r="O38" s="3" t="s">
        <v>31</v>
      </c>
      <c r="P38" s="4"/>
      <c r="Q38" s="5"/>
      <c r="R38" s="5"/>
      <c r="T38" s="128"/>
      <c r="U38" s="3" t="s">
        <v>31</v>
      </c>
      <c r="V38" s="4"/>
      <c r="W38" s="5"/>
      <c r="X38" s="5"/>
      <c r="Z38" s="128"/>
      <c r="AA38" s="3" t="s">
        <v>31</v>
      </c>
      <c r="AB38" s="4"/>
      <c r="AC38" s="5"/>
      <c r="AD38" s="5"/>
      <c r="AF38" s="128"/>
      <c r="AG38" s="3" t="s">
        <v>31</v>
      </c>
      <c r="AH38" s="4"/>
      <c r="AI38" s="5"/>
      <c r="AJ38" s="5"/>
      <c r="AL38" s="128"/>
      <c r="AM38" s="3" t="s">
        <v>31</v>
      </c>
      <c r="AN38" s="4"/>
      <c r="AO38" s="5"/>
      <c r="AP38" s="5"/>
    </row>
    <row r="39" spans="2:42" ht="15" thickBot="1">
      <c r="B39" s="164"/>
      <c r="C39" s="165" t="s">
        <v>33</v>
      </c>
      <c r="D39" s="166"/>
      <c r="E39" s="167"/>
      <c r="F39" s="167"/>
      <c r="H39" s="128"/>
      <c r="I39" s="3" t="s">
        <v>32</v>
      </c>
      <c r="J39" s="4"/>
      <c r="K39" s="5"/>
      <c r="L39" s="5"/>
      <c r="N39" s="128"/>
      <c r="O39" s="3" t="s">
        <v>32</v>
      </c>
      <c r="P39" s="4"/>
      <c r="Q39" s="5"/>
      <c r="R39" s="5"/>
      <c r="T39" s="128"/>
      <c r="U39" s="3" t="s">
        <v>32</v>
      </c>
      <c r="V39" s="4"/>
      <c r="W39" s="5"/>
      <c r="X39" s="5"/>
      <c r="Z39" s="128"/>
      <c r="AA39" s="3" t="s">
        <v>32</v>
      </c>
      <c r="AB39" s="4"/>
      <c r="AC39" s="5"/>
      <c r="AD39" s="5"/>
      <c r="AF39" s="128"/>
      <c r="AG39" s="3" t="s">
        <v>32</v>
      </c>
      <c r="AH39" s="4"/>
      <c r="AI39" s="5"/>
      <c r="AJ39" s="5"/>
      <c r="AL39" s="128"/>
      <c r="AM39" s="3" t="s">
        <v>32</v>
      </c>
      <c r="AN39" s="4"/>
      <c r="AO39" s="5"/>
      <c r="AP39" s="5"/>
    </row>
    <row r="40" spans="2:42" ht="15" thickBot="1">
      <c r="B40" s="166">
        <v>351211101</v>
      </c>
      <c r="C40" s="166" t="s">
        <v>34</v>
      </c>
      <c r="D40" s="167">
        <v>0</v>
      </c>
      <c r="E40" s="168">
        <v>31400</v>
      </c>
      <c r="F40" s="167">
        <v>8</v>
      </c>
      <c r="H40" s="128"/>
      <c r="I40" s="3" t="s">
        <v>33</v>
      </c>
      <c r="J40" s="4"/>
      <c r="K40" s="5"/>
      <c r="L40" s="5"/>
      <c r="N40" s="128"/>
      <c r="O40" s="3" t="s">
        <v>33</v>
      </c>
      <c r="P40" s="4"/>
      <c r="Q40" s="5"/>
      <c r="R40" s="5"/>
      <c r="T40" s="128"/>
      <c r="U40" s="3" t="s">
        <v>33</v>
      </c>
      <c r="V40" s="4"/>
      <c r="W40" s="5"/>
      <c r="X40" s="5"/>
      <c r="Z40" s="128"/>
      <c r="AA40" s="3" t="s">
        <v>33</v>
      </c>
      <c r="AB40" s="4"/>
      <c r="AC40" s="5"/>
      <c r="AD40" s="5"/>
      <c r="AF40" s="128"/>
      <c r="AG40" s="3" t="s">
        <v>33</v>
      </c>
      <c r="AH40" s="4"/>
      <c r="AI40" s="5"/>
      <c r="AJ40" s="5"/>
      <c r="AL40" s="128"/>
      <c r="AM40" s="3" t="s">
        <v>33</v>
      </c>
      <c r="AN40" s="4"/>
      <c r="AO40" s="5"/>
      <c r="AP40" s="5"/>
    </row>
    <row r="41" spans="2:42" ht="15" thickBot="1">
      <c r="B41" s="164"/>
      <c r="C41" s="165" t="s">
        <v>35</v>
      </c>
      <c r="D41" s="166"/>
      <c r="E41" s="167"/>
      <c r="F41" s="167"/>
      <c r="H41" s="4">
        <v>351211101</v>
      </c>
      <c r="I41" s="4" t="s">
        <v>34</v>
      </c>
      <c r="J41" s="5">
        <v>0</v>
      </c>
      <c r="K41" s="6">
        <v>159500</v>
      </c>
      <c r="L41" s="5">
        <v>40</v>
      </c>
      <c r="N41" s="4">
        <v>351211101</v>
      </c>
      <c r="O41" s="4" t="s">
        <v>34</v>
      </c>
      <c r="P41" s="5">
        <v>0</v>
      </c>
      <c r="Q41" s="6">
        <v>278400</v>
      </c>
      <c r="R41" s="5">
        <v>70</v>
      </c>
      <c r="T41" s="4">
        <v>351211101</v>
      </c>
      <c r="U41" s="4" t="s">
        <v>34</v>
      </c>
      <c r="V41" s="5">
        <v>0</v>
      </c>
      <c r="W41" s="6">
        <v>405200</v>
      </c>
      <c r="X41" s="5">
        <v>101</v>
      </c>
      <c r="Z41" s="4">
        <v>351211101</v>
      </c>
      <c r="AA41" s="4" t="s">
        <v>34</v>
      </c>
      <c r="AB41" s="5">
        <v>0</v>
      </c>
      <c r="AC41" s="6">
        <v>503000</v>
      </c>
      <c r="AD41" s="5">
        <v>126</v>
      </c>
      <c r="AF41" s="4">
        <v>351211101</v>
      </c>
      <c r="AG41" s="4" t="s">
        <v>34</v>
      </c>
      <c r="AH41" s="5">
        <v>0</v>
      </c>
      <c r="AI41" s="6">
        <v>653200</v>
      </c>
      <c r="AJ41" s="5">
        <v>163</v>
      </c>
      <c r="AL41" s="4">
        <v>351211101</v>
      </c>
      <c r="AM41" s="4" t="s">
        <v>34</v>
      </c>
      <c r="AN41" s="5">
        <v>0</v>
      </c>
      <c r="AO41" s="6">
        <v>846200</v>
      </c>
      <c r="AP41" s="5">
        <v>212</v>
      </c>
    </row>
    <row r="42" spans="2:42" ht="15" thickBot="1">
      <c r="B42" s="164"/>
      <c r="C42" s="165" t="s">
        <v>36</v>
      </c>
      <c r="D42" s="166"/>
      <c r="E42" s="167">
        <v>0</v>
      </c>
      <c r="F42" s="167">
        <v>0</v>
      </c>
      <c r="H42" s="128"/>
      <c r="I42" s="3" t="s">
        <v>35</v>
      </c>
      <c r="J42" s="4"/>
      <c r="K42" s="5"/>
      <c r="L42" s="5"/>
      <c r="N42" s="128"/>
      <c r="O42" s="3" t="s">
        <v>35</v>
      </c>
      <c r="P42" s="4"/>
      <c r="Q42" s="5"/>
      <c r="R42" s="5"/>
      <c r="T42" s="128"/>
      <c r="U42" s="3" t="s">
        <v>35</v>
      </c>
      <c r="V42" s="4"/>
      <c r="W42" s="5"/>
      <c r="X42" s="5"/>
      <c r="Z42" s="128"/>
      <c r="AA42" s="3" t="s">
        <v>35</v>
      </c>
      <c r="AB42" s="4"/>
      <c r="AC42" s="5"/>
      <c r="AD42" s="5"/>
      <c r="AF42" s="128"/>
      <c r="AG42" s="3" t="s">
        <v>35</v>
      </c>
      <c r="AH42" s="4"/>
      <c r="AI42" s="5"/>
      <c r="AJ42" s="5"/>
      <c r="AL42" s="128"/>
      <c r="AM42" s="3" t="s">
        <v>35</v>
      </c>
      <c r="AN42" s="4"/>
      <c r="AO42" s="5"/>
      <c r="AP42" s="5"/>
    </row>
    <row r="43" spans="2:42" ht="15" thickBot="1">
      <c r="B43" s="164"/>
      <c r="C43" s="165" t="s">
        <v>37</v>
      </c>
      <c r="D43" s="166"/>
      <c r="E43" s="167"/>
      <c r="F43" s="167"/>
      <c r="H43" s="128"/>
      <c r="I43" s="3" t="s">
        <v>36</v>
      </c>
      <c r="J43" s="4"/>
      <c r="K43" s="5">
        <v>0</v>
      </c>
      <c r="L43" s="5">
        <v>0</v>
      </c>
      <c r="N43" s="128"/>
      <c r="O43" s="3" t="s">
        <v>36</v>
      </c>
      <c r="P43" s="4"/>
      <c r="Q43" s="5">
        <v>0</v>
      </c>
      <c r="R43" s="5">
        <v>0</v>
      </c>
      <c r="T43" s="128"/>
      <c r="U43" s="3" t="s">
        <v>36</v>
      </c>
      <c r="V43" s="4"/>
      <c r="W43" s="5">
        <v>0</v>
      </c>
      <c r="X43" s="5">
        <v>0</v>
      </c>
      <c r="Z43" s="128"/>
      <c r="AA43" s="3" t="s">
        <v>36</v>
      </c>
      <c r="AB43" s="4"/>
      <c r="AC43" s="5">
        <v>0</v>
      </c>
      <c r="AD43" s="5">
        <v>0</v>
      </c>
      <c r="AF43" s="128"/>
      <c r="AG43" s="3" t="s">
        <v>36</v>
      </c>
      <c r="AH43" s="4"/>
      <c r="AI43" s="5">
        <v>0</v>
      </c>
      <c r="AJ43" s="5">
        <v>0</v>
      </c>
      <c r="AL43" s="128"/>
      <c r="AM43" s="3" t="s">
        <v>36</v>
      </c>
      <c r="AN43" s="4"/>
      <c r="AO43" s="5">
        <v>0</v>
      </c>
      <c r="AP43" s="5">
        <v>0</v>
      </c>
    </row>
    <row r="44" spans="2:42" ht="15" thickBot="1">
      <c r="B44" s="164"/>
      <c r="C44" s="165" t="s">
        <v>38</v>
      </c>
      <c r="D44" s="166"/>
      <c r="E44" s="167">
        <v>0</v>
      </c>
      <c r="F44" s="167">
        <v>0</v>
      </c>
      <c r="H44" s="128"/>
      <c r="I44" s="3" t="s">
        <v>37</v>
      </c>
      <c r="J44" s="4"/>
      <c r="K44" s="5"/>
      <c r="L44" s="5"/>
      <c r="N44" s="128"/>
      <c r="O44" s="3" t="s">
        <v>37</v>
      </c>
      <c r="P44" s="4"/>
      <c r="Q44" s="5"/>
      <c r="R44" s="5"/>
      <c r="T44" s="128"/>
      <c r="U44" s="3" t="s">
        <v>37</v>
      </c>
      <c r="V44" s="4"/>
      <c r="W44" s="5"/>
      <c r="X44" s="5"/>
      <c r="Z44" s="128"/>
      <c r="AA44" s="3" t="s">
        <v>37</v>
      </c>
      <c r="AB44" s="4"/>
      <c r="AC44" s="5"/>
      <c r="AD44" s="5"/>
      <c r="AF44" s="128"/>
      <c r="AG44" s="3" t="s">
        <v>37</v>
      </c>
      <c r="AH44" s="4"/>
      <c r="AI44" s="5"/>
      <c r="AJ44" s="5"/>
      <c r="AL44" s="128"/>
      <c r="AM44" s="3" t="s">
        <v>37</v>
      </c>
      <c r="AN44" s="4"/>
      <c r="AO44" s="5"/>
      <c r="AP44" s="5"/>
    </row>
    <row r="45" spans="2:42" ht="15" thickBot="1">
      <c r="B45" s="164"/>
      <c r="C45" s="165" t="s">
        <v>39</v>
      </c>
      <c r="D45" s="166"/>
      <c r="E45" s="169">
        <v>31400</v>
      </c>
      <c r="F45" s="167">
        <v>7.85</v>
      </c>
      <c r="H45" s="128"/>
      <c r="I45" s="3" t="s">
        <v>38</v>
      </c>
      <c r="J45" s="4"/>
      <c r="K45" s="5">
        <v>0</v>
      </c>
      <c r="L45" s="5">
        <v>0</v>
      </c>
      <c r="N45" s="128"/>
      <c r="O45" s="3" t="s">
        <v>38</v>
      </c>
      <c r="P45" s="4"/>
      <c r="Q45" s="5">
        <v>0</v>
      </c>
      <c r="R45" s="5">
        <v>0</v>
      </c>
      <c r="T45" s="128"/>
      <c r="U45" s="3" t="s">
        <v>38</v>
      </c>
      <c r="V45" s="4"/>
      <c r="W45" s="5">
        <v>0</v>
      </c>
      <c r="X45" s="5">
        <v>0</v>
      </c>
      <c r="Z45" s="128"/>
      <c r="AA45" s="3" t="s">
        <v>38</v>
      </c>
      <c r="AB45" s="4"/>
      <c r="AC45" s="5">
        <v>0</v>
      </c>
      <c r="AD45" s="5">
        <v>0</v>
      </c>
      <c r="AF45" s="128"/>
      <c r="AG45" s="3" t="s">
        <v>38</v>
      </c>
      <c r="AH45" s="4"/>
      <c r="AI45" s="5">
        <v>0</v>
      </c>
      <c r="AJ45" s="5">
        <v>0</v>
      </c>
      <c r="AL45" s="128"/>
      <c r="AM45" s="3" t="s">
        <v>38</v>
      </c>
      <c r="AN45" s="4"/>
      <c r="AO45" s="5">
        <v>0</v>
      </c>
      <c r="AP45" s="5">
        <v>0</v>
      </c>
    </row>
    <row r="46" spans="2:42" ht="15" thickBot="1">
      <c r="B46" s="164"/>
      <c r="C46" s="165" t="s">
        <v>40</v>
      </c>
      <c r="D46" s="166"/>
      <c r="E46" s="167"/>
      <c r="F46" s="167"/>
      <c r="H46" s="128"/>
      <c r="I46" s="3" t="s">
        <v>39</v>
      </c>
      <c r="J46" s="4"/>
      <c r="K46" s="7">
        <v>159500</v>
      </c>
      <c r="L46" s="5">
        <v>39.880000000000003</v>
      </c>
      <c r="N46" s="128"/>
      <c r="O46" s="3" t="s">
        <v>39</v>
      </c>
      <c r="P46" s="4"/>
      <c r="Q46" s="7">
        <v>278400</v>
      </c>
      <c r="R46" s="5">
        <v>69.599999999999994</v>
      </c>
      <c r="T46" s="128"/>
      <c r="U46" s="3" t="s">
        <v>39</v>
      </c>
      <c r="V46" s="4"/>
      <c r="W46" s="7">
        <v>405200</v>
      </c>
      <c r="X46" s="5">
        <v>101.3</v>
      </c>
      <c r="Z46" s="128"/>
      <c r="AA46" s="3" t="s">
        <v>39</v>
      </c>
      <c r="AB46" s="4"/>
      <c r="AC46" s="7">
        <v>503000</v>
      </c>
      <c r="AD46" s="5">
        <v>125.75</v>
      </c>
      <c r="AF46" s="128"/>
      <c r="AG46" s="3" t="s">
        <v>39</v>
      </c>
      <c r="AH46" s="4"/>
      <c r="AI46" s="7">
        <v>653200</v>
      </c>
      <c r="AJ46" s="5">
        <v>163.30000000000001</v>
      </c>
      <c r="AL46" s="128"/>
      <c r="AM46" s="3" t="s">
        <v>39</v>
      </c>
      <c r="AN46" s="4"/>
      <c r="AO46" s="7">
        <v>846200</v>
      </c>
      <c r="AP46" s="5">
        <v>211.55</v>
      </c>
    </row>
    <row r="47" spans="2:42" ht="15" thickBot="1">
      <c r="B47" s="164"/>
      <c r="C47" s="165" t="s">
        <v>41</v>
      </c>
      <c r="D47" s="166"/>
      <c r="E47" s="167">
        <v>0</v>
      </c>
      <c r="F47" s="167">
        <v>0</v>
      </c>
      <c r="H47" s="128"/>
      <c r="I47" s="3" t="s">
        <v>40</v>
      </c>
      <c r="J47" s="4"/>
      <c r="K47" s="5"/>
      <c r="L47" s="5"/>
      <c r="N47" s="128"/>
      <c r="O47" s="3" t="s">
        <v>40</v>
      </c>
      <c r="P47" s="4"/>
      <c r="Q47" s="5"/>
      <c r="R47" s="5"/>
      <c r="T47" s="128"/>
      <c r="U47" s="3" t="s">
        <v>40</v>
      </c>
      <c r="V47" s="4"/>
      <c r="W47" s="5"/>
      <c r="X47" s="5"/>
      <c r="Z47" s="128"/>
      <c r="AA47" s="3" t="s">
        <v>40</v>
      </c>
      <c r="AB47" s="4"/>
      <c r="AC47" s="5"/>
      <c r="AD47" s="5"/>
      <c r="AF47" s="128"/>
      <c r="AG47" s="3" t="s">
        <v>40</v>
      </c>
      <c r="AH47" s="4"/>
      <c r="AI47" s="5"/>
      <c r="AJ47" s="5"/>
      <c r="AL47" s="128"/>
      <c r="AM47" s="3" t="s">
        <v>40</v>
      </c>
      <c r="AN47" s="4"/>
      <c r="AO47" s="5"/>
      <c r="AP47" s="5"/>
    </row>
    <row r="48" spans="2:42" ht="15" thickBot="1">
      <c r="B48" s="164"/>
      <c r="C48" s="165" t="s">
        <v>42</v>
      </c>
      <c r="D48" s="166"/>
      <c r="E48" s="167">
        <v>0</v>
      </c>
      <c r="F48" s="167">
        <v>0</v>
      </c>
      <c r="H48" s="128"/>
      <c r="I48" s="3" t="s">
        <v>41</v>
      </c>
      <c r="J48" s="4"/>
      <c r="K48" s="5">
        <v>0</v>
      </c>
      <c r="L48" s="5">
        <v>0</v>
      </c>
      <c r="N48" s="128"/>
      <c r="O48" s="3" t="s">
        <v>41</v>
      </c>
      <c r="P48" s="4"/>
      <c r="Q48" s="5">
        <v>0</v>
      </c>
      <c r="R48" s="5">
        <v>0</v>
      </c>
      <c r="T48" s="128"/>
      <c r="U48" s="3" t="s">
        <v>41</v>
      </c>
      <c r="V48" s="4"/>
      <c r="W48" s="5">
        <v>0</v>
      </c>
      <c r="X48" s="5">
        <v>0</v>
      </c>
      <c r="Z48" s="128"/>
      <c r="AA48" s="3" t="s">
        <v>41</v>
      </c>
      <c r="AB48" s="4"/>
      <c r="AC48" s="5">
        <v>0</v>
      </c>
      <c r="AD48" s="5">
        <v>0</v>
      </c>
      <c r="AF48" s="128"/>
      <c r="AG48" s="3" t="s">
        <v>41</v>
      </c>
      <c r="AH48" s="4"/>
      <c r="AI48" s="5">
        <v>0</v>
      </c>
      <c r="AJ48" s="5">
        <v>0</v>
      </c>
      <c r="AL48" s="128"/>
      <c r="AM48" s="3" t="s">
        <v>41</v>
      </c>
      <c r="AN48" s="4"/>
      <c r="AO48" s="5">
        <v>0</v>
      </c>
      <c r="AP48" s="5">
        <v>0</v>
      </c>
    </row>
    <row r="49" spans="2:42" ht="15" thickBot="1">
      <c r="B49" s="164"/>
      <c r="C49" s="165" t="s">
        <v>43</v>
      </c>
      <c r="D49" s="166"/>
      <c r="E49" s="167"/>
      <c r="F49" s="167"/>
      <c r="H49" s="128"/>
      <c r="I49" s="3" t="s">
        <v>42</v>
      </c>
      <c r="J49" s="4"/>
      <c r="K49" s="5">
        <v>0</v>
      </c>
      <c r="L49" s="5">
        <v>0</v>
      </c>
      <c r="N49" s="128"/>
      <c r="O49" s="3" t="s">
        <v>42</v>
      </c>
      <c r="P49" s="4"/>
      <c r="Q49" s="5">
        <v>0</v>
      </c>
      <c r="R49" s="5">
        <v>0</v>
      </c>
      <c r="T49" s="128"/>
      <c r="U49" s="3" t="s">
        <v>42</v>
      </c>
      <c r="V49" s="4"/>
      <c r="W49" s="5">
        <v>0</v>
      </c>
      <c r="X49" s="5">
        <v>0</v>
      </c>
      <c r="Z49" s="128"/>
      <c r="AA49" s="3" t="s">
        <v>42</v>
      </c>
      <c r="AB49" s="4"/>
      <c r="AC49" s="5">
        <v>0</v>
      </c>
      <c r="AD49" s="5">
        <v>0</v>
      </c>
      <c r="AF49" s="128"/>
      <c r="AG49" s="3" t="s">
        <v>42</v>
      </c>
      <c r="AH49" s="4"/>
      <c r="AI49" s="5">
        <v>0</v>
      </c>
      <c r="AJ49" s="5">
        <v>0</v>
      </c>
      <c r="AL49" s="128"/>
      <c r="AM49" s="3" t="s">
        <v>42</v>
      </c>
      <c r="AN49" s="4"/>
      <c r="AO49" s="5">
        <v>0</v>
      </c>
      <c r="AP49" s="5">
        <v>0</v>
      </c>
    </row>
    <row r="50" spans="2:42" ht="15" thickBot="1">
      <c r="B50" s="166">
        <v>411211</v>
      </c>
      <c r="C50" s="166" t="s">
        <v>44</v>
      </c>
      <c r="D50" s="167">
        <v>0</v>
      </c>
      <c r="E50" s="168">
        <v>106217000</v>
      </c>
      <c r="F50" s="168">
        <v>26554</v>
      </c>
      <c r="H50" s="128"/>
      <c r="I50" s="3" t="s">
        <v>43</v>
      </c>
      <c r="J50" s="4"/>
      <c r="K50" s="5"/>
      <c r="L50" s="5"/>
      <c r="N50" s="128"/>
      <c r="O50" s="3" t="s">
        <v>43</v>
      </c>
      <c r="P50" s="4"/>
      <c r="Q50" s="5"/>
      <c r="R50" s="5"/>
      <c r="T50" s="128"/>
      <c r="U50" s="3" t="s">
        <v>43</v>
      </c>
      <c r="V50" s="4"/>
      <c r="W50" s="5"/>
      <c r="X50" s="5"/>
      <c r="Z50" s="128"/>
      <c r="AA50" s="3" t="s">
        <v>43</v>
      </c>
      <c r="AB50" s="4"/>
      <c r="AC50" s="5"/>
      <c r="AD50" s="5"/>
      <c r="AF50" s="128"/>
      <c r="AG50" s="3" t="s">
        <v>43</v>
      </c>
      <c r="AH50" s="4"/>
      <c r="AI50" s="5"/>
      <c r="AJ50" s="5"/>
      <c r="AL50" s="128"/>
      <c r="AM50" s="3" t="s">
        <v>43</v>
      </c>
      <c r="AN50" s="4"/>
      <c r="AO50" s="5"/>
      <c r="AP50" s="5"/>
    </row>
    <row r="51" spans="2:42" ht="15" thickBot="1">
      <c r="B51" s="166">
        <v>412111</v>
      </c>
      <c r="C51" s="166" t="s">
        <v>61</v>
      </c>
      <c r="D51" s="167">
        <v>0</v>
      </c>
      <c r="E51" s="168">
        <v>53225510</v>
      </c>
      <c r="F51" s="168">
        <v>13306</v>
      </c>
      <c r="H51" s="4">
        <v>411211</v>
      </c>
      <c r="I51" s="4" t="s">
        <v>44</v>
      </c>
      <c r="J51" s="5">
        <v>0</v>
      </c>
      <c r="K51" s="6">
        <v>106217000</v>
      </c>
      <c r="L51" s="6">
        <v>26554</v>
      </c>
      <c r="N51" s="4">
        <v>411211</v>
      </c>
      <c r="O51" s="4" t="s">
        <v>44</v>
      </c>
      <c r="P51" s="5">
        <v>0</v>
      </c>
      <c r="Q51" s="6">
        <v>106217000</v>
      </c>
      <c r="R51" s="6">
        <v>26554</v>
      </c>
      <c r="T51" s="4">
        <v>411211</v>
      </c>
      <c r="U51" s="4" t="s">
        <v>44</v>
      </c>
      <c r="V51" s="5">
        <v>0</v>
      </c>
      <c r="W51" s="6">
        <v>106217000</v>
      </c>
      <c r="X51" s="6">
        <v>26554</v>
      </c>
      <c r="Z51" s="4">
        <v>411211</v>
      </c>
      <c r="AA51" s="4" t="s">
        <v>44</v>
      </c>
      <c r="AB51" s="5">
        <v>0</v>
      </c>
      <c r="AC51" s="6">
        <v>106217000</v>
      </c>
      <c r="AD51" s="6">
        <v>26554</v>
      </c>
      <c r="AF51" s="4">
        <v>411211</v>
      </c>
      <c r="AG51" s="4" t="s">
        <v>44</v>
      </c>
      <c r="AH51" s="5">
        <v>0</v>
      </c>
      <c r="AI51" s="6">
        <v>106217000</v>
      </c>
      <c r="AJ51" s="6">
        <v>26554</v>
      </c>
      <c r="AL51" s="4">
        <v>411211</v>
      </c>
      <c r="AM51" s="4" t="s">
        <v>44</v>
      </c>
      <c r="AN51" s="5">
        <v>0</v>
      </c>
      <c r="AO51" s="6">
        <v>106217000</v>
      </c>
      <c r="AP51" s="6">
        <v>26554</v>
      </c>
    </row>
    <row r="52" spans="2:42" ht="15" thickBot="1">
      <c r="B52" s="178">
        <v>418111</v>
      </c>
      <c r="C52" s="178" t="s">
        <v>62</v>
      </c>
      <c r="D52" s="179">
        <v>0</v>
      </c>
      <c r="E52" s="177">
        <v>-91983100</v>
      </c>
      <c r="F52" s="177">
        <v>-22996</v>
      </c>
      <c r="H52" s="4">
        <v>412111</v>
      </c>
      <c r="I52" s="4" t="s">
        <v>61</v>
      </c>
      <c r="J52" s="5">
        <v>0</v>
      </c>
      <c r="K52" s="6">
        <v>53225510</v>
      </c>
      <c r="L52" s="6">
        <v>13306</v>
      </c>
      <c r="N52" s="4">
        <v>412111</v>
      </c>
      <c r="O52" s="4" t="s">
        <v>61</v>
      </c>
      <c r="P52" s="5">
        <v>0</v>
      </c>
      <c r="Q52" s="6">
        <v>53225510</v>
      </c>
      <c r="R52" s="6">
        <v>13306</v>
      </c>
      <c r="T52" s="4">
        <v>412111</v>
      </c>
      <c r="U52" s="4" t="s">
        <v>61</v>
      </c>
      <c r="V52" s="5">
        <v>0</v>
      </c>
      <c r="W52" s="6">
        <v>53225510</v>
      </c>
      <c r="X52" s="6">
        <v>13306</v>
      </c>
      <c r="Z52" s="4">
        <v>412111</v>
      </c>
      <c r="AA52" s="4" t="s">
        <v>61</v>
      </c>
      <c r="AB52" s="5">
        <v>0</v>
      </c>
      <c r="AC52" s="6">
        <v>53225510</v>
      </c>
      <c r="AD52" s="6">
        <v>13306</v>
      </c>
      <c r="AF52" s="4">
        <v>412111</v>
      </c>
      <c r="AG52" s="4" t="s">
        <v>61</v>
      </c>
      <c r="AH52" s="5">
        <v>0</v>
      </c>
      <c r="AI52" s="6">
        <v>53225510</v>
      </c>
      <c r="AJ52" s="6">
        <v>13306</v>
      </c>
      <c r="AL52" s="4">
        <v>412111</v>
      </c>
      <c r="AM52" s="4" t="s">
        <v>61</v>
      </c>
      <c r="AN52" s="5">
        <v>0</v>
      </c>
      <c r="AO52" s="6">
        <v>53225510</v>
      </c>
      <c r="AP52" s="6">
        <v>13306</v>
      </c>
    </row>
    <row r="53" spans="2:42" ht="15" thickBot="1">
      <c r="B53" s="164"/>
      <c r="C53" s="165" t="s">
        <v>46</v>
      </c>
      <c r="D53" s="166"/>
      <c r="E53" s="169">
        <v>67459410</v>
      </c>
      <c r="F53" s="169">
        <v>16864.849999999999</v>
      </c>
      <c r="H53" s="4">
        <v>418111</v>
      </c>
      <c r="I53" s="4" t="s">
        <v>62</v>
      </c>
      <c r="J53" s="5">
        <v>0</v>
      </c>
      <c r="K53" s="6">
        <v>-91983100</v>
      </c>
      <c r="L53" s="6">
        <v>-22996</v>
      </c>
      <c r="N53" s="4">
        <v>418111</v>
      </c>
      <c r="O53" s="4" t="s">
        <v>62</v>
      </c>
      <c r="P53" s="5">
        <v>0</v>
      </c>
      <c r="Q53" s="6">
        <v>-91983100</v>
      </c>
      <c r="R53" s="6">
        <v>-22996</v>
      </c>
      <c r="T53" s="4">
        <v>418111</v>
      </c>
      <c r="U53" s="4" t="s">
        <v>62</v>
      </c>
      <c r="V53" s="5">
        <v>0</v>
      </c>
      <c r="W53" s="6">
        <v>-91983100</v>
      </c>
      <c r="X53" s="6">
        <v>-22996</v>
      </c>
      <c r="Z53" s="4">
        <v>418111</v>
      </c>
      <c r="AA53" s="4" t="s">
        <v>62</v>
      </c>
      <c r="AB53" s="5">
        <v>0</v>
      </c>
      <c r="AC53" s="6">
        <v>-91983100</v>
      </c>
      <c r="AD53" s="6">
        <v>-22996</v>
      </c>
      <c r="AF53" s="4">
        <v>418111</v>
      </c>
      <c r="AG53" s="4" t="s">
        <v>62</v>
      </c>
      <c r="AH53" s="5">
        <v>0</v>
      </c>
      <c r="AI53" s="6">
        <v>-91983100</v>
      </c>
      <c r="AJ53" s="6">
        <v>-22996</v>
      </c>
      <c r="AL53" s="4">
        <v>418111</v>
      </c>
      <c r="AM53" s="4" t="s">
        <v>62</v>
      </c>
      <c r="AN53" s="5">
        <v>0</v>
      </c>
      <c r="AO53" s="6">
        <v>-99608800</v>
      </c>
      <c r="AP53" s="6">
        <v>-24902</v>
      </c>
    </row>
    <row r="54" spans="2:42" ht="15" thickBot="1">
      <c r="B54" s="164"/>
      <c r="C54" s="165" t="s">
        <v>47</v>
      </c>
      <c r="D54" s="166"/>
      <c r="E54" s="169">
        <v>96110050</v>
      </c>
      <c r="F54" s="169">
        <v>24027.51</v>
      </c>
      <c r="H54" s="128"/>
      <c r="I54" s="3" t="s">
        <v>46</v>
      </c>
      <c r="J54" s="4"/>
      <c r="K54" s="7">
        <v>67459410</v>
      </c>
      <c r="L54" s="7">
        <v>16864.849999999999</v>
      </c>
      <c r="N54" s="128"/>
      <c r="O54" s="3" t="s">
        <v>46</v>
      </c>
      <c r="P54" s="4"/>
      <c r="Q54" s="7">
        <v>67459410</v>
      </c>
      <c r="R54" s="7">
        <v>16864.849999999999</v>
      </c>
      <c r="T54" s="128"/>
      <c r="U54" s="3" t="s">
        <v>46</v>
      </c>
      <c r="V54" s="4"/>
      <c r="W54" s="7">
        <v>67459410</v>
      </c>
      <c r="X54" s="7">
        <v>16864.849999999999</v>
      </c>
      <c r="Z54" s="128"/>
      <c r="AA54" s="3" t="s">
        <v>46</v>
      </c>
      <c r="AB54" s="4"/>
      <c r="AC54" s="7">
        <v>67459410</v>
      </c>
      <c r="AD54" s="7">
        <v>16864.849999999999</v>
      </c>
      <c r="AF54" s="128"/>
      <c r="AG54" s="3" t="s">
        <v>46</v>
      </c>
      <c r="AH54" s="4"/>
      <c r="AI54" s="7">
        <v>67459410</v>
      </c>
      <c r="AJ54" s="7">
        <v>16864.849999999999</v>
      </c>
      <c r="AL54" s="128"/>
      <c r="AM54" s="3" t="s">
        <v>46</v>
      </c>
      <c r="AN54" s="4"/>
      <c r="AO54" s="7">
        <v>59833710</v>
      </c>
      <c r="AP54" s="7">
        <v>14958.43</v>
      </c>
    </row>
    <row r="55" spans="2:42" ht="15" thickBot="1">
      <c r="B55" s="164"/>
      <c r="C55" s="165" t="s">
        <v>48</v>
      </c>
      <c r="D55" s="166"/>
      <c r="E55" s="169">
        <v>163600860</v>
      </c>
      <c r="F55" s="169">
        <v>40900.22</v>
      </c>
      <c r="H55" s="128"/>
      <c r="I55" s="3" t="s">
        <v>47</v>
      </c>
      <c r="J55" s="4"/>
      <c r="K55" s="7">
        <v>97135857</v>
      </c>
      <c r="L55" s="7">
        <v>24283.96</v>
      </c>
      <c r="N55" s="128"/>
      <c r="O55" s="3" t="s">
        <v>47</v>
      </c>
      <c r="P55" s="4"/>
      <c r="Q55" s="7">
        <v>107815966</v>
      </c>
      <c r="R55" s="7">
        <v>26953.99</v>
      </c>
      <c r="T55" s="128"/>
      <c r="U55" s="3" t="s">
        <v>47</v>
      </c>
      <c r="V55" s="4"/>
      <c r="W55" s="7">
        <v>117759974</v>
      </c>
      <c r="X55" s="7">
        <v>29439.99</v>
      </c>
      <c r="Z55" s="128"/>
      <c r="AA55" s="3" t="s">
        <v>47</v>
      </c>
      <c r="AB55" s="4"/>
      <c r="AC55" s="7">
        <v>129116808</v>
      </c>
      <c r="AD55" s="7">
        <v>32279.200000000001</v>
      </c>
      <c r="AF55" s="128"/>
      <c r="AG55" s="3" t="s">
        <v>47</v>
      </c>
      <c r="AH55" s="4"/>
      <c r="AI55" s="7">
        <v>140010783</v>
      </c>
      <c r="AJ55" s="7">
        <v>35002.699999999997</v>
      </c>
      <c r="AL55" s="128"/>
      <c r="AM55" s="3" t="s">
        <v>47</v>
      </c>
      <c r="AN55" s="4"/>
      <c r="AO55" s="7">
        <v>157236883</v>
      </c>
      <c r="AP55" s="7">
        <v>39309.22</v>
      </c>
    </row>
    <row r="56" spans="2:42" ht="15" thickBot="1">
      <c r="H56" s="297"/>
      <c r="I56" s="13" t="s">
        <v>48</v>
      </c>
      <c r="J56" s="14"/>
      <c r="K56" s="15">
        <v>164754767</v>
      </c>
      <c r="L56" s="15">
        <v>41188.69</v>
      </c>
      <c r="N56" s="128"/>
      <c r="O56" s="3" t="s">
        <v>48</v>
      </c>
      <c r="P56" s="4"/>
      <c r="Q56" s="7">
        <v>175553776</v>
      </c>
      <c r="R56" s="7">
        <v>43888.44</v>
      </c>
      <c r="T56" s="297"/>
      <c r="U56" s="13" t="s">
        <v>48</v>
      </c>
      <c r="V56" s="14"/>
      <c r="W56" s="15">
        <v>185624584</v>
      </c>
      <c r="X56" s="15">
        <v>46406.15</v>
      </c>
      <c r="Z56" s="297"/>
      <c r="AA56" s="13" t="s">
        <v>48</v>
      </c>
      <c r="AB56" s="14"/>
      <c r="AC56" s="15">
        <v>197079218</v>
      </c>
      <c r="AD56" s="15">
        <v>49269.8</v>
      </c>
      <c r="AF56" s="297"/>
      <c r="AG56" s="13" t="s">
        <v>48</v>
      </c>
      <c r="AH56" s="14"/>
      <c r="AI56" s="15">
        <v>208123393</v>
      </c>
      <c r="AJ56" s="15">
        <v>52030.85</v>
      </c>
      <c r="AL56" s="297"/>
      <c r="AM56" s="13" t="s">
        <v>48</v>
      </c>
      <c r="AN56" s="14"/>
      <c r="AO56" s="15">
        <v>217916793</v>
      </c>
      <c r="AP56" s="15">
        <v>54479.199999999997</v>
      </c>
    </row>
    <row r="57" spans="2:42" ht="36">
      <c r="I57" s="8"/>
      <c r="J57" s="8"/>
      <c r="K57" s="9" t="s">
        <v>54</v>
      </c>
      <c r="L57" s="1"/>
      <c r="N57" s="129" t="s">
        <v>49</v>
      </c>
      <c r="O57" s="129" t="s">
        <v>51</v>
      </c>
      <c r="P57" s="12" t="s">
        <v>53</v>
      </c>
      <c r="Q57" s="1"/>
      <c r="R57" s="1"/>
    </row>
    <row r="58" spans="2:42">
      <c r="I58" s="10" t="s">
        <v>50</v>
      </c>
      <c r="J58" s="10" t="s">
        <v>52</v>
      </c>
      <c r="K58" s="8"/>
      <c r="L58" s="1"/>
      <c r="N58" s="8"/>
      <c r="O58" s="8"/>
      <c r="P58" s="129" t="s">
        <v>54</v>
      </c>
      <c r="Q58" s="1"/>
      <c r="R58" s="1"/>
    </row>
    <row r="59" spans="2:42" ht="24">
      <c r="I59" s="11"/>
      <c r="J59" s="11"/>
      <c r="K59" s="10" t="s">
        <v>55</v>
      </c>
      <c r="L59" s="1"/>
      <c r="N59" s="10" t="s">
        <v>50</v>
      </c>
      <c r="O59" s="10" t="s">
        <v>52</v>
      </c>
      <c r="P59" s="8"/>
      <c r="Q59" s="1"/>
      <c r="R59" s="1"/>
    </row>
    <row r="60" spans="2:42">
      <c r="N60" s="11"/>
      <c r="O60" s="11"/>
      <c r="P60" s="10" t="s">
        <v>55</v>
      </c>
      <c r="Q60" s="1"/>
      <c r="R60" s="1"/>
    </row>
    <row r="61" spans="2:42" ht="22.8">
      <c r="B61" s="26" t="s">
        <v>92</v>
      </c>
      <c r="C61" s="197"/>
      <c r="D61" s="197"/>
      <c r="E61" s="197"/>
      <c r="H61" s="26" t="s">
        <v>92</v>
      </c>
      <c r="N61" s="18" t="s">
        <v>92</v>
      </c>
      <c r="T61" s="26" t="s">
        <v>92</v>
      </c>
      <c r="Z61" s="18" t="s">
        <v>92</v>
      </c>
      <c r="AF61" s="18" t="s">
        <v>92</v>
      </c>
      <c r="AL61" s="18" t="s">
        <v>92</v>
      </c>
    </row>
    <row r="62" spans="2:42" ht="22.8">
      <c r="B62" s="26" t="s">
        <v>157</v>
      </c>
      <c r="C62" s="197"/>
      <c r="D62" s="197"/>
      <c r="E62" s="197"/>
      <c r="H62" s="26" t="s">
        <v>157</v>
      </c>
      <c r="N62" s="18" t="s">
        <v>157</v>
      </c>
      <c r="T62" s="26" t="s">
        <v>157</v>
      </c>
      <c r="Z62" s="18" t="s">
        <v>157</v>
      </c>
      <c r="AF62" s="18" t="s">
        <v>157</v>
      </c>
      <c r="AL62" s="18" t="s">
        <v>157</v>
      </c>
    </row>
    <row r="63" spans="2:42">
      <c r="B63" s="620" t="s">
        <v>94</v>
      </c>
      <c r="C63" s="197"/>
      <c r="D63" s="197"/>
      <c r="E63" s="197"/>
      <c r="H63" s="32" t="s">
        <v>94</v>
      </c>
      <c r="N63" s="572" t="s">
        <v>94</v>
      </c>
      <c r="T63" s="620" t="s">
        <v>94</v>
      </c>
      <c r="Z63" s="572" t="s">
        <v>94</v>
      </c>
      <c r="AF63" s="572" t="s">
        <v>94</v>
      </c>
      <c r="AL63" s="572" t="s">
        <v>94</v>
      </c>
    </row>
    <row r="64" spans="2:42">
      <c r="B64" s="620"/>
      <c r="C64" s="197"/>
      <c r="D64" s="197"/>
      <c r="E64" s="197"/>
      <c r="H64" s="32"/>
      <c r="N64" s="572"/>
      <c r="T64" s="620"/>
      <c r="Z64" s="572"/>
      <c r="AF64" s="572"/>
      <c r="AL64" s="572"/>
    </row>
    <row r="65" spans="2:41" ht="15" thickBot="1">
      <c r="B65" s="621"/>
      <c r="C65" s="197"/>
      <c r="D65" s="197"/>
      <c r="E65" s="197"/>
      <c r="H65" s="33"/>
      <c r="N65" s="573"/>
      <c r="T65" s="621"/>
      <c r="Z65" s="573"/>
      <c r="AF65" s="573"/>
      <c r="AL65" s="573"/>
    </row>
    <row r="66" spans="2:41">
      <c r="B66" s="620"/>
      <c r="C66" s="197"/>
      <c r="D66" s="197"/>
      <c r="E66" s="197"/>
      <c r="H66" s="32"/>
      <c r="N66" s="572"/>
      <c r="T66" s="620"/>
      <c r="Z66" s="572"/>
      <c r="AF66" s="572"/>
      <c r="AL66" s="572"/>
    </row>
    <row r="67" spans="2:41" ht="60">
      <c r="B67" s="27" t="s">
        <v>282</v>
      </c>
      <c r="C67" s="197"/>
      <c r="D67" s="197"/>
      <c r="E67" s="197"/>
      <c r="H67" s="27" t="s">
        <v>95</v>
      </c>
      <c r="N67" s="19" t="s">
        <v>260</v>
      </c>
      <c r="T67" s="27" t="s">
        <v>288</v>
      </c>
      <c r="Z67" s="19" t="s">
        <v>303</v>
      </c>
      <c r="AF67" s="19" t="s">
        <v>317</v>
      </c>
      <c r="AL67" s="19" t="s">
        <v>325</v>
      </c>
    </row>
    <row r="68" spans="2:41" ht="15" thickBot="1">
      <c r="B68" s="25"/>
      <c r="C68" s="197"/>
      <c r="D68" s="197"/>
      <c r="E68" s="197"/>
      <c r="H68" s="20"/>
      <c r="N68" s="20"/>
      <c r="T68" s="25"/>
      <c r="Z68" s="20"/>
      <c r="AF68" s="20"/>
      <c r="AL68" s="20"/>
    </row>
    <row r="69" spans="2:41" ht="15" thickBot="1">
      <c r="B69" s="198" t="s">
        <v>96</v>
      </c>
      <c r="C69" s="198" t="s">
        <v>97</v>
      </c>
      <c r="D69" s="198" t="s">
        <v>98</v>
      </c>
      <c r="E69" s="198" t="s">
        <v>99</v>
      </c>
      <c r="H69" s="21" t="s">
        <v>96</v>
      </c>
      <c r="I69" s="21" t="s">
        <v>97</v>
      </c>
      <c r="J69" s="21" t="s">
        <v>98</v>
      </c>
      <c r="K69" s="21" t="s">
        <v>99</v>
      </c>
      <c r="N69" s="21" t="s">
        <v>96</v>
      </c>
      <c r="O69" s="21" t="s">
        <v>97</v>
      </c>
      <c r="P69" s="21" t="s">
        <v>98</v>
      </c>
      <c r="Q69" s="21" t="s">
        <v>99</v>
      </c>
      <c r="T69" s="28" t="s">
        <v>96</v>
      </c>
      <c r="U69" s="28" t="s">
        <v>97</v>
      </c>
      <c r="V69" s="28" t="s">
        <v>98</v>
      </c>
      <c r="W69" s="28" t="s">
        <v>99</v>
      </c>
      <c r="Z69" s="21" t="s">
        <v>96</v>
      </c>
      <c r="AA69" s="21" t="s">
        <v>97</v>
      </c>
      <c r="AB69" s="21" t="s">
        <v>98</v>
      </c>
      <c r="AC69" s="21" t="s">
        <v>99</v>
      </c>
      <c r="AD69" s="476"/>
      <c r="AF69" s="21" t="s">
        <v>96</v>
      </c>
      <c r="AG69" s="21" t="s">
        <v>97</v>
      </c>
      <c r="AH69" s="21" t="s">
        <v>98</v>
      </c>
      <c r="AI69" s="21" t="s">
        <v>99</v>
      </c>
      <c r="AJ69" s="476"/>
      <c r="AL69" s="21" t="s">
        <v>96</v>
      </c>
      <c r="AM69" s="21" t="s">
        <v>97</v>
      </c>
      <c r="AN69" s="21" t="s">
        <v>98</v>
      </c>
      <c r="AO69" s="21" t="s">
        <v>99</v>
      </c>
    </row>
    <row r="70" spans="2:41">
      <c r="B70">
        <v>531111102</v>
      </c>
      <c r="C70" t="s">
        <v>117</v>
      </c>
      <c r="D70">
        <v>2239100</v>
      </c>
      <c r="E70">
        <v>2239100</v>
      </c>
      <c r="H70">
        <v>531111102</v>
      </c>
      <c r="I70" t="s">
        <v>117</v>
      </c>
      <c r="J70">
        <v>8965700</v>
      </c>
      <c r="K70">
        <v>11204800</v>
      </c>
      <c r="N70">
        <v>531111102</v>
      </c>
      <c r="O70" t="s">
        <v>117</v>
      </c>
      <c r="P70">
        <v>20075100</v>
      </c>
      <c r="Q70">
        <v>31279900</v>
      </c>
      <c r="T70">
        <v>531111102</v>
      </c>
      <c r="U70" t="s">
        <v>117</v>
      </c>
      <c r="V70">
        <v>19374000</v>
      </c>
      <c r="W70">
        <v>50653900</v>
      </c>
      <c r="Z70">
        <v>531111102</v>
      </c>
      <c r="AA70" t="s">
        <v>117</v>
      </c>
      <c r="AB70">
        <v>19205100</v>
      </c>
      <c r="AC70">
        <v>69883500</v>
      </c>
      <c r="AF70">
        <v>531111102</v>
      </c>
      <c r="AG70" t="s">
        <v>117</v>
      </c>
      <c r="AH70">
        <v>22469000</v>
      </c>
      <c r="AI70">
        <v>92352500</v>
      </c>
      <c r="AL70">
        <v>531111102</v>
      </c>
      <c r="AM70" t="s">
        <v>117</v>
      </c>
      <c r="AN70">
        <v>31249200</v>
      </c>
      <c r="AO70">
        <v>123601700</v>
      </c>
    </row>
    <row r="71" spans="2:41">
      <c r="B71">
        <v>523011101</v>
      </c>
      <c r="C71" t="s">
        <v>118</v>
      </c>
      <c r="D71">
        <v>137600</v>
      </c>
      <c r="E71">
        <v>137600</v>
      </c>
      <c r="H71">
        <v>523011101</v>
      </c>
      <c r="I71" t="s">
        <v>118</v>
      </c>
      <c r="J71">
        <v>454800</v>
      </c>
      <c r="K71">
        <v>592400</v>
      </c>
      <c r="N71">
        <v>523011101</v>
      </c>
      <c r="O71" t="s">
        <v>118</v>
      </c>
      <c r="P71">
        <v>1588900</v>
      </c>
      <c r="Q71">
        <v>2181300</v>
      </c>
      <c r="T71">
        <v>523011101</v>
      </c>
      <c r="U71" t="s">
        <v>118</v>
      </c>
      <c r="V71">
        <v>1298600</v>
      </c>
      <c r="W71">
        <v>3479900</v>
      </c>
      <c r="Z71">
        <v>523011101</v>
      </c>
      <c r="AA71" t="s">
        <v>118</v>
      </c>
      <c r="AB71">
        <v>2012100</v>
      </c>
      <c r="AC71">
        <v>5492300</v>
      </c>
      <c r="AF71">
        <v>523011101</v>
      </c>
      <c r="AG71" t="s">
        <v>118</v>
      </c>
      <c r="AH71">
        <v>1459200</v>
      </c>
      <c r="AI71">
        <v>6951500</v>
      </c>
      <c r="AL71">
        <v>523011101</v>
      </c>
      <c r="AM71" t="s">
        <v>118</v>
      </c>
      <c r="AN71">
        <v>1915100</v>
      </c>
      <c r="AO71">
        <v>8866600</v>
      </c>
    </row>
    <row r="72" spans="2:41">
      <c r="B72">
        <v>531111103</v>
      </c>
      <c r="C72" t="s">
        <v>119</v>
      </c>
      <c r="D72">
        <v>2200</v>
      </c>
      <c r="E72">
        <v>2200</v>
      </c>
      <c r="H72">
        <v>531111103</v>
      </c>
      <c r="I72" t="s">
        <v>119</v>
      </c>
      <c r="J72">
        <v>97200</v>
      </c>
      <c r="K72">
        <v>99400</v>
      </c>
      <c r="N72">
        <v>531111103</v>
      </c>
      <c r="O72" t="s">
        <v>119</v>
      </c>
      <c r="P72">
        <v>616500</v>
      </c>
      <c r="Q72">
        <v>715900</v>
      </c>
      <c r="T72">
        <v>531111103</v>
      </c>
      <c r="U72" t="s">
        <v>119</v>
      </c>
      <c r="V72">
        <v>228000</v>
      </c>
      <c r="W72">
        <v>943900</v>
      </c>
      <c r="Z72">
        <v>531111103</v>
      </c>
      <c r="AA72" t="s">
        <v>119</v>
      </c>
      <c r="AB72">
        <v>93700</v>
      </c>
      <c r="AC72">
        <v>1035600</v>
      </c>
      <c r="AF72">
        <v>531111103</v>
      </c>
      <c r="AG72" t="s">
        <v>119</v>
      </c>
      <c r="AH72">
        <v>245000</v>
      </c>
      <c r="AI72">
        <v>1280600</v>
      </c>
      <c r="AL72">
        <v>531111103</v>
      </c>
      <c r="AM72" t="s">
        <v>119</v>
      </c>
      <c r="AN72">
        <v>439300</v>
      </c>
      <c r="AO72">
        <v>1719900</v>
      </c>
    </row>
    <row r="73" spans="2:41">
      <c r="B73">
        <v>536512206</v>
      </c>
      <c r="C73" t="s">
        <v>149</v>
      </c>
      <c r="D73">
        <v>1400700</v>
      </c>
      <c r="E73">
        <v>1400700</v>
      </c>
      <c r="H73">
        <v>523511101</v>
      </c>
      <c r="I73" t="s">
        <v>138</v>
      </c>
      <c r="J73">
        <v>108300</v>
      </c>
      <c r="K73">
        <v>126300</v>
      </c>
      <c r="N73">
        <v>536911</v>
      </c>
      <c r="O73" t="s">
        <v>100</v>
      </c>
      <c r="P73">
        <v>244900</v>
      </c>
      <c r="Q73">
        <v>837700</v>
      </c>
      <c r="T73">
        <v>536911</v>
      </c>
      <c r="U73" t="s">
        <v>100</v>
      </c>
      <c r="V73">
        <v>65600</v>
      </c>
      <c r="W73">
        <v>903300</v>
      </c>
      <c r="Z73">
        <v>536512206</v>
      </c>
      <c r="AA73" t="s">
        <v>149</v>
      </c>
      <c r="AB73">
        <v>2327800</v>
      </c>
      <c r="AC73">
        <v>3728500</v>
      </c>
      <c r="AF73">
        <v>536911</v>
      </c>
      <c r="AG73" t="s">
        <v>100</v>
      </c>
      <c r="AH73">
        <v>5400</v>
      </c>
      <c r="AI73">
        <v>933200</v>
      </c>
      <c r="AL73">
        <v>536512206</v>
      </c>
      <c r="AM73" t="s">
        <v>149</v>
      </c>
      <c r="AN73">
        <v>555500</v>
      </c>
      <c r="AO73">
        <v>4284000</v>
      </c>
    </row>
    <row r="74" spans="2:41" ht="15" thickBot="1">
      <c r="B74">
        <v>536911</v>
      </c>
      <c r="C74" t="s">
        <v>100</v>
      </c>
      <c r="D74">
        <v>588800</v>
      </c>
      <c r="E74">
        <v>588800</v>
      </c>
      <c r="H74">
        <v>512111101</v>
      </c>
      <c r="I74" t="s">
        <v>102</v>
      </c>
      <c r="J74">
        <v>1000</v>
      </c>
      <c r="K74">
        <v>1000</v>
      </c>
      <c r="N74">
        <v>523511101</v>
      </c>
      <c r="O74" t="s">
        <v>138</v>
      </c>
      <c r="P74">
        <v>292900</v>
      </c>
      <c r="Q74">
        <v>419200</v>
      </c>
      <c r="T74">
        <v>523511101</v>
      </c>
      <c r="U74" t="s">
        <v>138</v>
      </c>
      <c r="V74">
        <v>382200</v>
      </c>
      <c r="W74">
        <v>801400</v>
      </c>
      <c r="Z74">
        <v>536911</v>
      </c>
      <c r="AA74" t="s">
        <v>100</v>
      </c>
      <c r="AB74">
        <v>24500</v>
      </c>
      <c r="AC74">
        <v>927800</v>
      </c>
      <c r="AF74">
        <v>523511101</v>
      </c>
      <c r="AG74" t="s">
        <v>138</v>
      </c>
      <c r="AH74">
        <v>192400</v>
      </c>
      <c r="AI74">
        <v>1249300</v>
      </c>
      <c r="AL74">
        <v>536911</v>
      </c>
      <c r="AM74" t="s">
        <v>100</v>
      </c>
      <c r="AN74">
        <v>15100</v>
      </c>
      <c r="AO74">
        <v>948300</v>
      </c>
    </row>
    <row r="75" spans="2:41" ht="15" thickBot="1">
      <c r="B75">
        <v>523511101</v>
      </c>
      <c r="C75" t="s">
        <v>138</v>
      </c>
      <c r="D75">
        <v>18000</v>
      </c>
      <c r="E75">
        <v>18000</v>
      </c>
      <c r="H75" s="23" t="s">
        <v>103</v>
      </c>
      <c r="I75" s="29"/>
      <c r="J75" s="22">
        <v>9627000</v>
      </c>
      <c r="K75" s="22">
        <v>14013400</v>
      </c>
      <c r="N75">
        <v>512111101</v>
      </c>
      <c r="O75" t="s">
        <v>102</v>
      </c>
      <c r="P75">
        <v>200</v>
      </c>
      <c r="Q75">
        <v>1200</v>
      </c>
      <c r="T75">
        <v>512111101</v>
      </c>
      <c r="U75" t="s">
        <v>102</v>
      </c>
      <c r="V75">
        <v>100</v>
      </c>
      <c r="W75">
        <v>1300</v>
      </c>
      <c r="Z75">
        <v>523511101</v>
      </c>
      <c r="AA75" t="s">
        <v>138</v>
      </c>
      <c r="AB75">
        <v>255500</v>
      </c>
      <c r="AC75">
        <v>1056900</v>
      </c>
      <c r="AF75">
        <v>512111101</v>
      </c>
      <c r="AG75" t="s">
        <v>102</v>
      </c>
      <c r="AH75">
        <v>1800</v>
      </c>
      <c r="AI75">
        <v>91400</v>
      </c>
      <c r="AL75">
        <v>523511101</v>
      </c>
      <c r="AM75" t="s">
        <v>138</v>
      </c>
      <c r="AN75">
        <v>165400</v>
      </c>
      <c r="AO75">
        <v>1414700</v>
      </c>
    </row>
    <row r="76" spans="2:41" ht="15" thickBot="1">
      <c r="B76" s="581" t="s">
        <v>103</v>
      </c>
      <c r="C76" s="582"/>
      <c r="D76" s="137">
        <v>4386400</v>
      </c>
      <c r="E76" s="137">
        <v>4386400</v>
      </c>
      <c r="H76">
        <v>637111103</v>
      </c>
      <c r="I76" t="s">
        <v>143</v>
      </c>
      <c r="J76">
        <v>10000</v>
      </c>
      <c r="K76">
        <v>10000</v>
      </c>
      <c r="N76">
        <v>531111107</v>
      </c>
      <c r="O76" t="s">
        <v>176</v>
      </c>
      <c r="P76">
        <v>115000</v>
      </c>
      <c r="Q76">
        <v>4854100</v>
      </c>
      <c r="T76">
        <v>531111107</v>
      </c>
      <c r="U76" t="s">
        <v>176</v>
      </c>
      <c r="V76">
        <v>2807500</v>
      </c>
      <c r="W76">
        <v>7661600</v>
      </c>
      <c r="Z76">
        <v>512111101</v>
      </c>
      <c r="AA76" t="s">
        <v>102</v>
      </c>
      <c r="AB76">
        <v>88300</v>
      </c>
      <c r="AC76">
        <v>89600</v>
      </c>
      <c r="AF76">
        <v>531111107</v>
      </c>
      <c r="AG76" t="s">
        <v>176</v>
      </c>
      <c r="AH76">
        <v>598500</v>
      </c>
      <c r="AI76">
        <v>9470100</v>
      </c>
      <c r="AL76">
        <v>512111101</v>
      </c>
      <c r="AM76" t="s">
        <v>102</v>
      </c>
      <c r="AN76">
        <v>700</v>
      </c>
      <c r="AO76">
        <v>92100</v>
      </c>
    </row>
    <row r="77" spans="2:41" ht="15" thickBot="1">
      <c r="B77">
        <v>633311101</v>
      </c>
      <c r="C77" t="s">
        <v>123</v>
      </c>
      <c r="D77">
        <v>72600</v>
      </c>
      <c r="E77">
        <v>72600</v>
      </c>
      <c r="H77">
        <v>637121101</v>
      </c>
      <c r="I77" t="s">
        <v>158</v>
      </c>
      <c r="J77">
        <v>10000</v>
      </c>
      <c r="K77">
        <v>10000</v>
      </c>
      <c r="N77" s="568" t="s">
        <v>103</v>
      </c>
      <c r="O77" s="569"/>
      <c r="P77" s="22">
        <v>22933500</v>
      </c>
      <c r="Q77" s="22">
        <v>41814000</v>
      </c>
      <c r="T77" s="581" t="s">
        <v>103</v>
      </c>
      <c r="U77" s="582"/>
      <c r="V77" s="137">
        <v>24156000</v>
      </c>
      <c r="W77" s="137">
        <v>65970000</v>
      </c>
      <c r="Z77">
        <v>531111107</v>
      </c>
      <c r="AA77" t="s">
        <v>176</v>
      </c>
      <c r="AB77">
        <v>1210000</v>
      </c>
      <c r="AC77">
        <v>8871600</v>
      </c>
      <c r="AF77" s="568" t="s">
        <v>103</v>
      </c>
      <c r="AG77" s="569"/>
      <c r="AH77" s="22">
        <v>24971300</v>
      </c>
      <c r="AI77" s="22">
        <v>116181100</v>
      </c>
      <c r="AJ77" s="478"/>
      <c r="AL77">
        <v>531111107</v>
      </c>
      <c r="AM77" t="s">
        <v>176</v>
      </c>
      <c r="AN77">
        <v>2307500</v>
      </c>
      <c r="AO77">
        <v>11777600</v>
      </c>
    </row>
    <row r="78" spans="2:41" ht="15" thickBot="1">
      <c r="B78">
        <v>631111101</v>
      </c>
      <c r="C78" t="s">
        <v>121</v>
      </c>
      <c r="D78">
        <v>8350600</v>
      </c>
      <c r="E78">
        <v>8350600</v>
      </c>
      <c r="H78">
        <v>633311101</v>
      </c>
      <c r="I78" t="s">
        <v>123</v>
      </c>
      <c r="J78">
        <v>70800</v>
      </c>
      <c r="K78">
        <v>143400</v>
      </c>
      <c r="N78">
        <v>633311101</v>
      </c>
      <c r="O78" t="s">
        <v>123</v>
      </c>
      <c r="P78">
        <v>69500</v>
      </c>
      <c r="Q78">
        <v>212900</v>
      </c>
      <c r="T78">
        <v>637121101</v>
      </c>
      <c r="U78" t="s">
        <v>158</v>
      </c>
      <c r="V78">
        <v>174000</v>
      </c>
      <c r="W78">
        <v>184000</v>
      </c>
      <c r="Z78" s="568" t="s">
        <v>103</v>
      </c>
      <c r="AA78" s="569"/>
      <c r="AB78" s="22">
        <v>25217000</v>
      </c>
      <c r="AC78" s="22">
        <v>91209800</v>
      </c>
      <c r="AD78" s="478"/>
      <c r="AF78">
        <v>636211103</v>
      </c>
      <c r="AG78" t="s">
        <v>122</v>
      </c>
      <c r="AH78">
        <v>-181575</v>
      </c>
      <c r="AI78">
        <v>0</v>
      </c>
      <c r="AL78" s="568" t="s">
        <v>103</v>
      </c>
      <c r="AM78" s="569"/>
      <c r="AN78" s="22">
        <v>36647800</v>
      </c>
      <c r="AO78" s="22">
        <v>152828900</v>
      </c>
    </row>
    <row r="79" spans="2:41">
      <c r="B79">
        <v>632141</v>
      </c>
      <c r="C79" t="s">
        <v>106</v>
      </c>
      <c r="D79">
        <v>40300</v>
      </c>
      <c r="E79">
        <v>40300</v>
      </c>
      <c r="H79">
        <v>631111101</v>
      </c>
      <c r="I79" t="s">
        <v>121</v>
      </c>
      <c r="J79">
        <v>8039800</v>
      </c>
      <c r="K79">
        <v>16390400</v>
      </c>
      <c r="N79">
        <v>631111101</v>
      </c>
      <c r="O79" t="s">
        <v>121</v>
      </c>
      <c r="P79">
        <v>7134900</v>
      </c>
      <c r="Q79">
        <v>23525300</v>
      </c>
      <c r="T79">
        <v>633311101</v>
      </c>
      <c r="U79" t="s">
        <v>123</v>
      </c>
      <c r="V79">
        <v>56100</v>
      </c>
      <c r="W79">
        <v>269000</v>
      </c>
      <c r="Z79">
        <v>636211103</v>
      </c>
      <c r="AA79" t="s">
        <v>122</v>
      </c>
      <c r="AB79">
        <v>181575</v>
      </c>
      <c r="AC79">
        <v>181575</v>
      </c>
      <c r="AF79">
        <v>637111103</v>
      </c>
      <c r="AG79" t="s">
        <v>143</v>
      </c>
      <c r="AH79">
        <v>87500</v>
      </c>
      <c r="AI79">
        <v>350500</v>
      </c>
      <c r="AL79">
        <v>637111103</v>
      </c>
      <c r="AM79" t="s">
        <v>143</v>
      </c>
      <c r="AN79">
        <v>16000</v>
      </c>
      <c r="AO79">
        <v>366500</v>
      </c>
    </row>
    <row r="80" spans="2:41">
      <c r="B80">
        <v>632151</v>
      </c>
      <c r="C80" t="s">
        <v>112</v>
      </c>
      <c r="D80">
        <v>31604</v>
      </c>
      <c r="E80">
        <v>31604</v>
      </c>
      <c r="H80">
        <v>632141</v>
      </c>
      <c r="I80" t="s">
        <v>106</v>
      </c>
      <c r="J80">
        <v>40300</v>
      </c>
      <c r="K80">
        <v>80600</v>
      </c>
      <c r="N80">
        <v>632141</v>
      </c>
      <c r="O80" t="s">
        <v>106</v>
      </c>
      <c r="P80">
        <v>40300</v>
      </c>
      <c r="Q80">
        <v>120900</v>
      </c>
      <c r="T80">
        <v>631111101</v>
      </c>
      <c r="U80" t="s">
        <v>121</v>
      </c>
      <c r="V80">
        <v>7429500</v>
      </c>
      <c r="W80">
        <v>30954800</v>
      </c>
      <c r="Z80">
        <v>637111103</v>
      </c>
      <c r="AA80" t="s">
        <v>143</v>
      </c>
      <c r="AB80">
        <v>253000</v>
      </c>
      <c r="AC80">
        <v>263000</v>
      </c>
      <c r="AF80">
        <v>637121101</v>
      </c>
      <c r="AG80" t="s">
        <v>158</v>
      </c>
      <c r="AH80">
        <v>81000</v>
      </c>
      <c r="AI80">
        <v>265000</v>
      </c>
      <c r="AL80">
        <v>637121101</v>
      </c>
      <c r="AM80" t="s">
        <v>158</v>
      </c>
      <c r="AN80">
        <v>81000</v>
      </c>
      <c r="AO80">
        <v>346000</v>
      </c>
    </row>
    <row r="81" spans="2:41">
      <c r="B81">
        <v>637111104</v>
      </c>
      <c r="C81" t="s">
        <v>154</v>
      </c>
      <c r="D81">
        <v>20000</v>
      </c>
      <c r="E81">
        <v>20000</v>
      </c>
      <c r="H81">
        <v>632151</v>
      </c>
      <c r="I81" t="s">
        <v>112</v>
      </c>
      <c r="J81">
        <v>31604</v>
      </c>
      <c r="K81">
        <v>63208</v>
      </c>
      <c r="N81">
        <v>632151</v>
      </c>
      <c r="O81" t="s">
        <v>112</v>
      </c>
      <c r="P81">
        <v>31604</v>
      </c>
      <c r="Q81">
        <v>94813</v>
      </c>
      <c r="T81">
        <v>632141</v>
      </c>
      <c r="U81" t="s">
        <v>106</v>
      </c>
      <c r="V81">
        <v>40300</v>
      </c>
      <c r="W81">
        <v>161200</v>
      </c>
      <c r="Z81">
        <v>633311101</v>
      </c>
      <c r="AA81" t="s">
        <v>123</v>
      </c>
      <c r="AB81">
        <v>81300</v>
      </c>
      <c r="AC81">
        <v>350300</v>
      </c>
      <c r="AF81">
        <v>631111101</v>
      </c>
      <c r="AG81" t="s">
        <v>121</v>
      </c>
      <c r="AH81">
        <v>9595300</v>
      </c>
      <c r="AI81">
        <v>47022000</v>
      </c>
      <c r="AL81">
        <v>631111101</v>
      </c>
      <c r="AM81" t="s">
        <v>121</v>
      </c>
      <c r="AN81">
        <v>11939600</v>
      </c>
      <c r="AO81">
        <v>58961600</v>
      </c>
    </row>
    <row r="82" spans="2:41">
      <c r="B82">
        <v>661611103</v>
      </c>
      <c r="C82" t="s">
        <v>159</v>
      </c>
      <c r="D82">
        <v>65500</v>
      </c>
      <c r="E82">
        <v>65500</v>
      </c>
      <c r="H82">
        <v>637111104</v>
      </c>
      <c r="I82" t="s">
        <v>154</v>
      </c>
      <c r="J82">
        <v>7000</v>
      </c>
      <c r="K82">
        <v>27000</v>
      </c>
      <c r="N82">
        <v>661611103</v>
      </c>
      <c r="O82" t="s">
        <v>159</v>
      </c>
      <c r="P82">
        <v>500</v>
      </c>
      <c r="Q82">
        <v>66500</v>
      </c>
      <c r="T82">
        <v>632151</v>
      </c>
      <c r="U82" t="s">
        <v>112</v>
      </c>
      <c r="V82">
        <v>31604</v>
      </c>
      <c r="W82">
        <v>126417</v>
      </c>
      <c r="Z82">
        <v>636121101</v>
      </c>
      <c r="AA82" t="s">
        <v>290</v>
      </c>
      <c r="AB82">
        <v>30000</v>
      </c>
      <c r="AC82">
        <v>30000</v>
      </c>
      <c r="AF82">
        <v>632141</v>
      </c>
      <c r="AG82" t="s">
        <v>106</v>
      </c>
      <c r="AH82">
        <v>40300</v>
      </c>
      <c r="AI82">
        <v>241800</v>
      </c>
      <c r="AL82">
        <v>632141</v>
      </c>
      <c r="AM82" t="s">
        <v>106</v>
      </c>
      <c r="AN82">
        <v>40300</v>
      </c>
      <c r="AO82">
        <v>282100</v>
      </c>
    </row>
    <row r="83" spans="2:41">
      <c r="B83">
        <v>632161</v>
      </c>
      <c r="C83" t="s">
        <v>105</v>
      </c>
      <c r="D83">
        <v>119988</v>
      </c>
      <c r="E83">
        <v>119988</v>
      </c>
      <c r="H83">
        <v>661611103</v>
      </c>
      <c r="I83" t="s">
        <v>159</v>
      </c>
      <c r="J83">
        <v>500</v>
      </c>
      <c r="K83">
        <v>66000</v>
      </c>
      <c r="N83">
        <v>632161</v>
      </c>
      <c r="O83" t="s">
        <v>105</v>
      </c>
      <c r="P83">
        <v>119988</v>
      </c>
      <c r="Q83">
        <v>359963</v>
      </c>
      <c r="T83">
        <v>634211103</v>
      </c>
      <c r="U83" t="s">
        <v>263</v>
      </c>
      <c r="V83">
        <v>18000</v>
      </c>
      <c r="W83">
        <v>18000</v>
      </c>
      <c r="Z83">
        <v>631111101</v>
      </c>
      <c r="AA83" t="s">
        <v>121</v>
      </c>
      <c r="AB83">
        <v>6471900</v>
      </c>
      <c r="AC83">
        <v>37426700</v>
      </c>
      <c r="AF83">
        <v>634211103</v>
      </c>
      <c r="AG83" t="s">
        <v>263</v>
      </c>
      <c r="AH83">
        <v>27600</v>
      </c>
      <c r="AI83">
        <v>52100</v>
      </c>
      <c r="AL83">
        <v>634211103</v>
      </c>
      <c r="AM83" t="s">
        <v>263</v>
      </c>
      <c r="AN83">
        <v>31200</v>
      </c>
      <c r="AO83">
        <v>83300</v>
      </c>
    </row>
    <row r="84" spans="2:41">
      <c r="B84">
        <v>634211101</v>
      </c>
      <c r="C84" t="s">
        <v>109</v>
      </c>
      <c r="D84">
        <v>18000</v>
      </c>
      <c r="E84">
        <v>18000</v>
      </c>
      <c r="H84">
        <v>632161</v>
      </c>
      <c r="I84" t="s">
        <v>105</v>
      </c>
      <c r="J84">
        <v>119988</v>
      </c>
      <c r="K84">
        <v>239975</v>
      </c>
      <c r="N84">
        <v>651411105</v>
      </c>
      <c r="O84" t="s">
        <v>264</v>
      </c>
      <c r="P84">
        <v>1888000</v>
      </c>
      <c r="Q84">
        <v>1888000</v>
      </c>
      <c r="T84">
        <v>637111104</v>
      </c>
      <c r="U84" t="s">
        <v>154</v>
      </c>
      <c r="V84">
        <v>20000</v>
      </c>
      <c r="W84">
        <v>47000</v>
      </c>
      <c r="Z84">
        <v>632141</v>
      </c>
      <c r="AA84" t="s">
        <v>106</v>
      </c>
      <c r="AB84">
        <v>40300</v>
      </c>
      <c r="AC84">
        <v>201500</v>
      </c>
      <c r="AF84">
        <v>637111104</v>
      </c>
      <c r="AG84" t="s">
        <v>154</v>
      </c>
      <c r="AH84">
        <v>15000</v>
      </c>
      <c r="AI84">
        <v>72000</v>
      </c>
      <c r="AL84">
        <v>637111104</v>
      </c>
      <c r="AM84" t="s">
        <v>154</v>
      </c>
      <c r="AN84">
        <v>20000</v>
      </c>
      <c r="AO84">
        <v>92000</v>
      </c>
    </row>
    <row r="85" spans="2:41">
      <c r="B85">
        <v>637111101</v>
      </c>
      <c r="C85" t="s">
        <v>146</v>
      </c>
      <c r="D85">
        <v>20000</v>
      </c>
      <c r="E85">
        <v>20000</v>
      </c>
      <c r="H85">
        <v>634211101</v>
      </c>
      <c r="I85" t="s">
        <v>109</v>
      </c>
      <c r="J85">
        <v>18000</v>
      </c>
      <c r="K85">
        <v>36000</v>
      </c>
      <c r="N85">
        <v>634211101</v>
      </c>
      <c r="O85" t="s">
        <v>109</v>
      </c>
      <c r="P85">
        <v>60000</v>
      </c>
      <c r="Q85">
        <v>96000</v>
      </c>
      <c r="T85">
        <v>661611103</v>
      </c>
      <c r="U85" t="s">
        <v>159</v>
      </c>
      <c r="V85">
        <v>500</v>
      </c>
      <c r="W85">
        <v>67000</v>
      </c>
      <c r="Z85">
        <v>632151</v>
      </c>
      <c r="AA85" t="s">
        <v>112</v>
      </c>
      <c r="AB85">
        <v>31604</v>
      </c>
      <c r="AC85">
        <v>158021</v>
      </c>
      <c r="AF85">
        <v>661611103</v>
      </c>
      <c r="AG85" t="s">
        <v>159</v>
      </c>
      <c r="AH85">
        <v>40000</v>
      </c>
      <c r="AI85">
        <v>387500</v>
      </c>
      <c r="AL85">
        <v>661611103</v>
      </c>
      <c r="AM85" t="s">
        <v>159</v>
      </c>
      <c r="AN85">
        <v>400000</v>
      </c>
      <c r="AO85">
        <v>787500</v>
      </c>
    </row>
    <row r="86" spans="2:41">
      <c r="B86">
        <v>682113</v>
      </c>
      <c r="C86" t="s">
        <v>139</v>
      </c>
      <c r="D86">
        <v>590200</v>
      </c>
      <c r="E86">
        <v>590200</v>
      </c>
      <c r="H86">
        <v>637111101</v>
      </c>
      <c r="I86" t="s">
        <v>146</v>
      </c>
      <c r="J86">
        <v>17000</v>
      </c>
      <c r="K86">
        <v>37000</v>
      </c>
      <c r="N86">
        <v>637111101</v>
      </c>
      <c r="O86" t="s">
        <v>146</v>
      </c>
      <c r="P86">
        <v>17000</v>
      </c>
      <c r="Q86">
        <v>54000</v>
      </c>
      <c r="T86">
        <v>637111102</v>
      </c>
      <c r="U86" t="s">
        <v>151</v>
      </c>
      <c r="V86">
        <v>57400</v>
      </c>
      <c r="W86">
        <v>57400</v>
      </c>
      <c r="Z86">
        <v>634211103</v>
      </c>
      <c r="AA86" t="s">
        <v>263</v>
      </c>
      <c r="AB86">
        <v>6500</v>
      </c>
      <c r="AC86">
        <v>24500</v>
      </c>
      <c r="AF86">
        <v>637111102</v>
      </c>
      <c r="AG86" t="s">
        <v>151</v>
      </c>
      <c r="AH86">
        <v>36300</v>
      </c>
      <c r="AI86">
        <v>93700</v>
      </c>
      <c r="AL86">
        <v>637111102</v>
      </c>
      <c r="AM86" t="s">
        <v>151</v>
      </c>
      <c r="AN86">
        <v>61500</v>
      </c>
      <c r="AO86">
        <v>155200</v>
      </c>
    </row>
    <row r="87" spans="2:41">
      <c r="B87">
        <v>645111101</v>
      </c>
      <c r="C87" t="s">
        <v>132</v>
      </c>
      <c r="D87">
        <v>800000</v>
      </c>
      <c r="E87">
        <v>800000</v>
      </c>
      <c r="H87">
        <v>682113</v>
      </c>
      <c r="I87" t="s">
        <v>139</v>
      </c>
      <c r="J87">
        <v>368200</v>
      </c>
      <c r="K87">
        <v>958400</v>
      </c>
      <c r="N87">
        <v>682113</v>
      </c>
      <c r="O87" t="s">
        <v>139</v>
      </c>
      <c r="P87">
        <v>347000</v>
      </c>
      <c r="Q87">
        <v>1305400</v>
      </c>
      <c r="T87">
        <v>637121102</v>
      </c>
      <c r="U87" t="s">
        <v>130</v>
      </c>
      <c r="V87">
        <v>24000</v>
      </c>
      <c r="W87">
        <v>24000</v>
      </c>
      <c r="Z87">
        <v>637111104</v>
      </c>
      <c r="AA87" t="s">
        <v>154</v>
      </c>
      <c r="AB87">
        <v>10000</v>
      </c>
      <c r="AC87">
        <v>57000</v>
      </c>
      <c r="AF87">
        <v>637121102</v>
      </c>
      <c r="AG87" t="s">
        <v>130</v>
      </c>
      <c r="AH87">
        <v>24000</v>
      </c>
      <c r="AI87">
        <v>48000</v>
      </c>
      <c r="AL87">
        <v>637121102</v>
      </c>
      <c r="AM87" t="s">
        <v>130</v>
      </c>
      <c r="AN87">
        <v>24000</v>
      </c>
      <c r="AO87">
        <v>72000</v>
      </c>
    </row>
    <row r="88" spans="2:41" ht="15" thickBot="1">
      <c r="B88">
        <v>631111105</v>
      </c>
      <c r="C88" t="s">
        <v>133</v>
      </c>
      <c r="D88">
        <v>132000</v>
      </c>
      <c r="E88">
        <v>132000</v>
      </c>
      <c r="H88">
        <v>645111101</v>
      </c>
      <c r="I88" t="s">
        <v>132</v>
      </c>
      <c r="J88">
        <v>800000</v>
      </c>
      <c r="K88">
        <v>1600000</v>
      </c>
      <c r="N88">
        <v>645111101</v>
      </c>
      <c r="O88" t="s">
        <v>132</v>
      </c>
      <c r="P88">
        <v>746700</v>
      </c>
      <c r="Q88">
        <v>2346700</v>
      </c>
      <c r="T88">
        <v>632161</v>
      </c>
      <c r="U88" t="s">
        <v>105</v>
      </c>
      <c r="V88">
        <v>119988</v>
      </c>
      <c r="W88">
        <v>479950</v>
      </c>
      <c r="Z88">
        <v>661611103</v>
      </c>
      <c r="AA88" t="s">
        <v>159</v>
      </c>
      <c r="AB88">
        <v>280500</v>
      </c>
      <c r="AC88">
        <v>347500</v>
      </c>
      <c r="AF88">
        <v>633311103</v>
      </c>
      <c r="AG88" t="s">
        <v>104</v>
      </c>
      <c r="AH88">
        <v>9000</v>
      </c>
      <c r="AI88">
        <v>9000</v>
      </c>
      <c r="AL88">
        <v>633311103</v>
      </c>
      <c r="AM88" t="s">
        <v>104</v>
      </c>
      <c r="AN88">
        <v>12000</v>
      </c>
      <c r="AO88">
        <v>21000</v>
      </c>
    </row>
    <row r="89" spans="2:41" ht="15" thickBot="1">
      <c r="B89" s="581" t="s">
        <v>114</v>
      </c>
      <c r="C89" s="582"/>
      <c r="D89" s="137">
        <v>10260792</v>
      </c>
      <c r="E89" s="137">
        <v>10260792</v>
      </c>
      <c r="H89">
        <v>633211103</v>
      </c>
      <c r="I89" t="s">
        <v>137</v>
      </c>
      <c r="J89">
        <v>800000</v>
      </c>
      <c r="K89">
        <v>800000</v>
      </c>
      <c r="N89">
        <v>633211103</v>
      </c>
      <c r="O89" t="s">
        <v>137</v>
      </c>
      <c r="P89">
        <v>1600000</v>
      </c>
      <c r="Q89">
        <v>2400000</v>
      </c>
      <c r="T89">
        <v>636111104</v>
      </c>
      <c r="U89" t="s">
        <v>107</v>
      </c>
      <c r="V89">
        <v>0</v>
      </c>
      <c r="W89">
        <v>0</v>
      </c>
      <c r="Z89">
        <v>632161</v>
      </c>
      <c r="AA89" t="s">
        <v>105</v>
      </c>
      <c r="AB89">
        <v>119988</v>
      </c>
      <c r="AC89">
        <v>599938</v>
      </c>
      <c r="AF89">
        <v>632161</v>
      </c>
      <c r="AG89" t="s">
        <v>105</v>
      </c>
      <c r="AH89">
        <v>91800</v>
      </c>
      <c r="AI89">
        <v>691738</v>
      </c>
      <c r="AL89">
        <v>632161</v>
      </c>
      <c r="AM89" t="s">
        <v>105</v>
      </c>
      <c r="AN89">
        <v>91800</v>
      </c>
      <c r="AO89">
        <v>783538</v>
      </c>
    </row>
    <row r="90" spans="2:41" ht="15" thickBot="1">
      <c r="B90" s="579" t="s">
        <v>115</v>
      </c>
      <c r="C90" s="580"/>
      <c r="D90" s="137">
        <v>-5874392</v>
      </c>
      <c r="E90" s="137">
        <v>-5874392</v>
      </c>
      <c r="H90">
        <v>631111105</v>
      </c>
      <c r="I90" t="s">
        <v>133</v>
      </c>
      <c r="J90">
        <v>128100</v>
      </c>
      <c r="K90">
        <v>260100</v>
      </c>
      <c r="N90">
        <v>631111105</v>
      </c>
      <c r="O90" t="s">
        <v>133</v>
      </c>
      <c r="P90">
        <v>118900</v>
      </c>
      <c r="Q90">
        <v>379000</v>
      </c>
      <c r="T90">
        <v>651411105</v>
      </c>
      <c r="U90" t="s">
        <v>264</v>
      </c>
      <c r="V90">
        <v>1860600</v>
      </c>
      <c r="W90">
        <v>3748600</v>
      </c>
      <c r="Z90">
        <v>651411105</v>
      </c>
      <c r="AA90" t="s">
        <v>264</v>
      </c>
      <c r="AB90">
        <v>1801300</v>
      </c>
      <c r="AC90">
        <v>5549900</v>
      </c>
      <c r="AF90">
        <v>651411105</v>
      </c>
      <c r="AG90" t="s">
        <v>264</v>
      </c>
      <c r="AH90">
        <v>2033800</v>
      </c>
      <c r="AI90">
        <v>7583700</v>
      </c>
      <c r="AL90">
        <v>651411105</v>
      </c>
      <c r="AM90" t="s">
        <v>264</v>
      </c>
      <c r="AN90">
        <v>2076200</v>
      </c>
      <c r="AO90">
        <v>9659900</v>
      </c>
    </row>
    <row r="91" spans="2:41" ht="15" thickBot="1">
      <c r="H91" s="23" t="s">
        <v>114</v>
      </c>
      <c r="I91" s="29"/>
      <c r="J91" s="22">
        <v>10461292</v>
      </c>
      <c r="K91" s="22">
        <v>20722083</v>
      </c>
      <c r="N91">
        <v>637111107</v>
      </c>
      <c r="O91" t="s">
        <v>265</v>
      </c>
      <c r="P91">
        <v>79000</v>
      </c>
      <c r="Q91">
        <v>3086000</v>
      </c>
      <c r="T91">
        <v>634211101</v>
      </c>
      <c r="U91" t="s">
        <v>109</v>
      </c>
      <c r="V91">
        <v>60000</v>
      </c>
      <c r="W91">
        <v>156000</v>
      </c>
      <c r="Z91">
        <v>634211101</v>
      </c>
      <c r="AA91" t="s">
        <v>109</v>
      </c>
      <c r="AB91">
        <v>60000</v>
      </c>
      <c r="AC91">
        <v>216000</v>
      </c>
      <c r="AF91">
        <v>634211101</v>
      </c>
      <c r="AG91" t="s">
        <v>109</v>
      </c>
      <c r="AH91">
        <v>120000</v>
      </c>
      <c r="AI91">
        <v>336000</v>
      </c>
      <c r="AL91">
        <v>634211101</v>
      </c>
      <c r="AM91" t="s">
        <v>109</v>
      </c>
      <c r="AN91">
        <v>120000</v>
      </c>
      <c r="AO91">
        <v>456000</v>
      </c>
    </row>
    <row r="92" spans="2:41" ht="15" thickBot="1">
      <c r="H92" s="23" t="s">
        <v>115</v>
      </c>
      <c r="I92" s="29"/>
      <c r="J92" s="22">
        <v>-834292</v>
      </c>
      <c r="K92" s="22">
        <v>-6708683</v>
      </c>
      <c r="N92" s="568" t="s">
        <v>114</v>
      </c>
      <c r="O92" s="569"/>
      <c r="P92" s="22">
        <v>12253392</v>
      </c>
      <c r="Q92" s="22">
        <v>35982475</v>
      </c>
      <c r="T92">
        <v>682113</v>
      </c>
      <c r="U92" t="s">
        <v>139</v>
      </c>
      <c r="V92">
        <v>416000</v>
      </c>
      <c r="W92">
        <v>1721400</v>
      </c>
      <c r="Z92">
        <v>661211102</v>
      </c>
      <c r="AA92" t="s">
        <v>261</v>
      </c>
      <c r="AB92">
        <v>50000</v>
      </c>
      <c r="AC92">
        <v>50000</v>
      </c>
      <c r="AF92">
        <v>682113</v>
      </c>
      <c r="AG92" t="s">
        <v>139</v>
      </c>
      <c r="AH92">
        <v>580000</v>
      </c>
      <c r="AI92">
        <v>2798600</v>
      </c>
      <c r="AL92">
        <v>682113</v>
      </c>
      <c r="AM92" t="s">
        <v>139</v>
      </c>
      <c r="AN92">
        <v>661100</v>
      </c>
      <c r="AO92">
        <v>3459700</v>
      </c>
    </row>
    <row r="93" spans="2:41" ht="15" thickBot="1">
      <c r="N93" s="570" t="s">
        <v>115</v>
      </c>
      <c r="O93" s="571"/>
      <c r="P93" s="22">
        <v>10680108</v>
      </c>
      <c r="Q93" s="22">
        <v>5831525</v>
      </c>
      <c r="T93">
        <v>636111103</v>
      </c>
      <c r="U93" t="s">
        <v>108</v>
      </c>
      <c r="V93">
        <v>200000</v>
      </c>
      <c r="W93">
        <v>200000</v>
      </c>
      <c r="Z93">
        <v>682113</v>
      </c>
      <c r="AA93" t="s">
        <v>139</v>
      </c>
      <c r="AB93">
        <v>497200</v>
      </c>
      <c r="AC93">
        <v>2218600</v>
      </c>
      <c r="AF93">
        <v>645111101</v>
      </c>
      <c r="AG93" t="s">
        <v>132</v>
      </c>
      <c r="AH93">
        <v>1080000</v>
      </c>
      <c r="AI93">
        <v>4873400</v>
      </c>
      <c r="AL93">
        <v>645111101</v>
      </c>
      <c r="AM93" t="s">
        <v>132</v>
      </c>
      <c r="AN93">
        <v>1260000</v>
      </c>
      <c r="AO93">
        <v>6133400</v>
      </c>
    </row>
    <row r="94" spans="2:41" ht="36">
      <c r="N94" s="133" t="s">
        <v>262</v>
      </c>
      <c r="O94" s="133" t="s">
        <v>51</v>
      </c>
      <c r="P94" s="134" t="s">
        <v>53</v>
      </c>
      <c r="T94">
        <v>645111101</v>
      </c>
      <c r="U94" t="s">
        <v>132</v>
      </c>
      <c r="V94">
        <v>780000</v>
      </c>
      <c r="W94">
        <v>3126700</v>
      </c>
      <c r="Z94">
        <v>645111101</v>
      </c>
      <c r="AA94" t="s">
        <v>132</v>
      </c>
      <c r="AB94">
        <v>666700</v>
      </c>
      <c r="AC94">
        <v>3793400</v>
      </c>
      <c r="AF94">
        <v>631111107</v>
      </c>
      <c r="AG94" t="s">
        <v>152</v>
      </c>
      <c r="AH94">
        <v>120000</v>
      </c>
      <c r="AI94">
        <v>240000</v>
      </c>
      <c r="AL94">
        <v>631111107</v>
      </c>
      <c r="AM94" t="s">
        <v>152</v>
      </c>
      <c r="AN94">
        <v>120000</v>
      </c>
      <c r="AO94">
        <v>360000</v>
      </c>
    </row>
    <row r="95" spans="2:41">
      <c r="N95" s="8"/>
      <c r="O95" s="8"/>
      <c r="P95" s="133" t="s">
        <v>54</v>
      </c>
      <c r="T95">
        <v>633211103</v>
      </c>
      <c r="U95" t="s">
        <v>137</v>
      </c>
      <c r="V95">
        <v>800000</v>
      </c>
      <c r="W95">
        <v>3200000</v>
      </c>
      <c r="Z95">
        <v>631111107</v>
      </c>
      <c r="AA95" t="s">
        <v>152</v>
      </c>
      <c r="AB95">
        <v>120000</v>
      </c>
      <c r="AC95">
        <v>120000</v>
      </c>
      <c r="AF95">
        <v>633211103</v>
      </c>
      <c r="AG95" t="s">
        <v>137</v>
      </c>
      <c r="AH95">
        <v>-400000</v>
      </c>
      <c r="AI95">
        <v>5000000</v>
      </c>
      <c r="AL95">
        <v>633211103</v>
      </c>
      <c r="AM95" t="s">
        <v>137</v>
      </c>
      <c r="AN95">
        <v>400000</v>
      </c>
      <c r="AO95">
        <v>5400000</v>
      </c>
    </row>
    <row r="96" spans="2:41" ht="24">
      <c r="N96" s="35" t="s">
        <v>50</v>
      </c>
      <c r="O96" s="35" t="s">
        <v>52</v>
      </c>
      <c r="P96" s="8"/>
      <c r="T96">
        <v>631111105</v>
      </c>
      <c r="U96" t="s">
        <v>133</v>
      </c>
      <c r="V96">
        <v>126800</v>
      </c>
      <c r="W96">
        <v>505800</v>
      </c>
      <c r="Z96">
        <v>633211103</v>
      </c>
      <c r="AA96" t="s">
        <v>137</v>
      </c>
      <c r="AB96">
        <v>2200000</v>
      </c>
      <c r="AC96">
        <v>5400000</v>
      </c>
      <c r="AF96">
        <v>631111105</v>
      </c>
      <c r="AG96" t="s">
        <v>133</v>
      </c>
      <c r="AH96">
        <v>150200</v>
      </c>
      <c r="AI96">
        <v>753800</v>
      </c>
      <c r="AL96">
        <v>631111105</v>
      </c>
      <c r="AM96" t="s">
        <v>133</v>
      </c>
      <c r="AN96">
        <v>193000</v>
      </c>
      <c r="AO96">
        <v>946800</v>
      </c>
    </row>
    <row r="97" spans="14:41" ht="15" thickBot="1">
      <c r="N97" s="11"/>
      <c r="O97" s="11"/>
      <c r="P97" s="35" t="s">
        <v>55</v>
      </c>
      <c r="T97">
        <v>637111107</v>
      </c>
      <c r="U97" t="s">
        <v>265</v>
      </c>
      <c r="V97">
        <v>2020000</v>
      </c>
      <c r="W97">
        <v>5106000</v>
      </c>
      <c r="Z97">
        <v>631111105</v>
      </c>
      <c r="AA97" t="s">
        <v>133</v>
      </c>
      <c r="AB97">
        <v>97800</v>
      </c>
      <c r="AC97">
        <v>603600</v>
      </c>
      <c r="AF97">
        <v>637111107</v>
      </c>
      <c r="AG97" t="s">
        <v>265</v>
      </c>
      <c r="AH97">
        <v>477000</v>
      </c>
      <c r="AI97">
        <v>6440000</v>
      </c>
      <c r="AL97">
        <v>637111107</v>
      </c>
      <c r="AM97" t="s">
        <v>265</v>
      </c>
      <c r="AN97">
        <v>1824000</v>
      </c>
      <c r="AO97">
        <v>8264000</v>
      </c>
    </row>
    <row r="98" spans="14:41" ht="15" thickBot="1">
      <c r="T98" s="581" t="s">
        <v>114</v>
      </c>
      <c r="U98" s="582"/>
      <c r="V98" s="137">
        <v>14234792</v>
      </c>
      <c r="W98" s="137">
        <v>50217267</v>
      </c>
      <c r="Z98">
        <v>637111107</v>
      </c>
      <c r="AA98" t="s">
        <v>265</v>
      </c>
      <c r="AB98">
        <v>857000</v>
      </c>
      <c r="AC98">
        <v>5963000</v>
      </c>
      <c r="AF98">
        <v>645311</v>
      </c>
      <c r="AG98" t="s">
        <v>113</v>
      </c>
      <c r="AH98">
        <v>100</v>
      </c>
      <c r="AI98">
        <v>3600</v>
      </c>
      <c r="AL98">
        <v>634231103</v>
      </c>
      <c r="AM98" t="s">
        <v>166</v>
      </c>
      <c r="AN98">
        <v>50000</v>
      </c>
      <c r="AO98">
        <v>100000</v>
      </c>
    </row>
    <row r="99" spans="14:41" ht="15" thickBot="1">
      <c r="T99" s="579" t="s">
        <v>115</v>
      </c>
      <c r="U99" s="580"/>
      <c r="V99" s="137">
        <v>9921208</v>
      </c>
      <c r="W99" s="137">
        <v>15752733</v>
      </c>
      <c r="Z99">
        <v>645311</v>
      </c>
      <c r="AA99" t="s">
        <v>113</v>
      </c>
      <c r="AB99">
        <v>3500</v>
      </c>
      <c r="AC99">
        <v>3500</v>
      </c>
      <c r="AF99">
        <v>634231103</v>
      </c>
      <c r="AG99" t="s">
        <v>166</v>
      </c>
      <c r="AH99">
        <v>50000</v>
      </c>
      <c r="AI99">
        <v>50000</v>
      </c>
      <c r="AL99" s="568" t="s">
        <v>114</v>
      </c>
      <c r="AM99" s="569"/>
      <c r="AN99" s="22">
        <v>19421700</v>
      </c>
      <c r="AO99" s="22">
        <v>97576458</v>
      </c>
    </row>
    <row r="100" spans="14:41" ht="15" thickBot="1">
      <c r="Z100" s="568" t="s">
        <v>114</v>
      </c>
      <c r="AA100" s="569"/>
      <c r="AB100" s="22">
        <v>13860167</v>
      </c>
      <c r="AC100" s="22">
        <v>64077433</v>
      </c>
      <c r="AD100" s="478"/>
      <c r="AF100" s="568" t="s">
        <v>114</v>
      </c>
      <c r="AG100" s="569"/>
      <c r="AH100" s="22">
        <v>14077325</v>
      </c>
      <c r="AI100" s="22">
        <v>78154758</v>
      </c>
      <c r="AJ100" s="478"/>
      <c r="AL100" s="570" t="s">
        <v>115</v>
      </c>
      <c r="AM100" s="571"/>
      <c r="AN100" s="22">
        <v>17226100</v>
      </c>
      <c r="AO100" s="22">
        <v>55252442</v>
      </c>
    </row>
    <row r="101" spans="14:41" ht="15" thickBot="1">
      <c r="Z101" s="570" t="s">
        <v>115</v>
      </c>
      <c r="AA101" s="571"/>
      <c r="AB101" s="22">
        <v>11356833</v>
      </c>
      <c r="AC101" s="22">
        <v>27132367</v>
      </c>
      <c r="AD101" s="478"/>
      <c r="AF101" s="570" t="s">
        <v>115</v>
      </c>
      <c r="AG101" s="571"/>
      <c r="AH101" s="22">
        <v>10893975</v>
      </c>
      <c r="AI101" s="22">
        <v>38026342</v>
      </c>
      <c r="AJ101" s="478"/>
    </row>
  </sheetData>
  <mergeCells count="59">
    <mergeCell ref="AL63:AL66"/>
    <mergeCell ref="AL78:AM78"/>
    <mergeCell ref="AL99:AM99"/>
    <mergeCell ref="AL100:AM100"/>
    <mergeCell ref="AL2:AP2"/>
    <mergeCell ref="AL3:AP3"/>
    <mergeCell ref="AL4:AP7"/>
    <mergeCell ref="AL8:AP8"/>
    <mergeCell ref="AL9:AP9"/>
    <mergeCell ref="AF2:AJ2"/>
    <mergeCell ref="AF3:AJ3"/>
    <mergeCell ref="AF4:AJ7"/>
    <mergeCell ref="AF8:AJ8"/>
    <mergeCell ref="AF9:AJ9"/>
    <mergeCell ref="H2:L2"/>
    <mergeCell ref="H3:L3"/>
    <mergeCell ref="H4:L7"/>
    <mergeCell ref="H8:L8"/>
    <mergeCell ref="H9:L9"/>
    <mergeCell ref="AF63:AF66"/>
    <mergeCell ref="AF77:AG77"/>
    <mergeCell ref="AF100:AG100"/>
    <mergeCell ref="AF101:AG101"/>
    <mergeCell ref="Z63:Z66"/>
    <mergeCell ref="Z78:AA78"/>
    <mergeCell ref="Z100:AA100"/>
    <mergeCell ref="Z101:AA101"/>
    <mergeCell ref="Z2:AD2"/>
    <mergeCell ref="Z3:AD3"/>
    <mergeCell ref="Z4:AD7"/>
    <mergeCell ref="Z8:AD8"/>
    <mergeCell ref="Z9:AD9"/>
    <mergeCell ref="T2:X2"/>
    <mergeCell ref="T3:X3"/>
    <mergeCell ref="T4:X7"/>
    <mergeCell ref="T8:X8"/>
    <mergeCell ref="T9:X9"/>
    <mergeCell ref="T63:T66"/>
    <mergeCell ref="T77:U77"/>
    <mergeCell ref="T98:U98"/>
    <mergeCell ref="T99:U99"/>
    <mergeCell ref="B63:B66"/>
    <mergeCell ref="B76:C76"/>
    <mergeCell ref="B89:C89"/>
    <mergeCell ref="B90:C90"/>
    <mergeCell ref="N63:N66"/>
    <mergeCell ref="N77:O77"/>
    <mergeCell ref="N92:O92"/>
    <mergeCell ref="N93:O93"/>
    <mergeCell ref="B2:F2"/>
    <mergeCell ref="B3:F3"/>
    <mergeCell ref="B4:F7"/>
    <mergeCell ref="B8:F8"/>
    <mergeCell ref="B9:F9"/>
    <mergeCell ref="N2:R2"/>
    <mergeCell ref="N3:R3"/>
    <mergeCell ref="N4:R7"/>
    <mergeCell ref="N8:R8"/>
    <mergeCell ref="N9:R9"/>
  </mergeCells>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B2:AT120"/>
  <sheetViews>
    <sheetView topLeftCell="AI89" zoomScale="80" zoomScaleNormal="80" workbookViewId="0">
      <selection activeCell="AL102" sqref="AL102:AM102"/>
    </sheetView>
  </sheetViews>
  <sheetFormatPr defaultRowHeight="14.4"/>
  <cols>
    <col min="2" max="2" width="12.88671875" customWidth="1"/>
    <col min="3" max="3" width="54.88671875" customWidth="1"/>
    <col min="4" max="6" width="13.6640625" customWidth="1"/>
    <col min="8" max="8" width="3.5546875" customWidth="1"/>
    <col min="9" max="9" width="14.6640625" customWidth="1"/>
    <col min="10" max="10" width="70.109375" customWidth="1"/>
    <col min="11" max="13" width="14.109375" customWidth="1"/>
    <col min="15" max="15" width="10" bestFit="1" customWidth="1"/>
    <col min="16" max="16" width="69" customWidth="1"/>
    <col min="17" max="19" width="15.5546875" customWidth="1"/>
    <col min="21" max="21" width="15.88671875" bestFit="1" customWidth="1"/>
    <col min="22" max="22" width="84.88671875" customWidth="1"/>
    <col min="23" max="25" width="14.33203125" customWidth="1"/>
    <col min="27" max="27" width="15.88671875" bestFit="1" customWidth="1"/>
    <col min="28" max="28" width="83.44140625" customWidth="1"/>
    <col min="29" max="31" width="19.88671875" customWidth="1"/>
    <col min="32" max="32" width="14.109375" customWidth="1"/>
    <col min="33" max="33" width="18.44140625" customWidth="1"/>
    <col min="34" max="34" width="84.109375" customWidth="1"/>
    <col min="35" max="37" width="18" customWidth="1"/>
    <col min="38" max="38" width="8.109375" customWidth="1"/>
    <col min="39" max="39" width="16.109375" customWidth="1"/>
    <col min="40" max="40" width="83.6640625" customWidth="1"/>
    <col min="41" max="43" width="17" customWidth="1"/>
    <col min="44" max="44" width="14" customWidth="1"/>
    <col min="46" max="46" width="86.33203125" customWidth="1"/>
    <col min="47" max="49" width="21.33203125" customWidth="1"/>
  </cols>
  <sheetData>
    <row r="2" spans="2:43">
      <c r="B2" s="623" t="s">
        <v>0</v>
      </c>
      <c r="C2" s="623"/>
      <c r="D2" s="623"/>
      <c r="E2" s="623"/>
      <c r="F2" s="623"/>
      <c r="I2" s="574" t="s">
        <v>0</v>
      </c>
      <c r="J2" s="574"/>
      <c r="K2" s="574"/>
      <c r="L2" s="574"/>
      <c r="M2" s="574"/>
      <c r="O2" s="574" t="s">
        <v>0</v>
      </c>
      <c r="P2" s="574"/>
      <c r="Q2" s="574"/>
      <c r="R2" s="574"/>
      <c r="S2" s="574"/>
      <c r="U2" s="574" t="s">
        <v>0</v>
      </c>
      <c r="V2" s="574"/>
      <c r="W2" s="574"/>
      <c r="X2" s="574"/>
      <c r="Y2" s="574"/>
      <c r="AA2" s="574" t="s">
        <v>0</v>
      </c>
      <c r="AB2" s="574"/>
      <c r="AC2" s="574"/>
      <c r="AD2" s="574"/>
      <c r="AE2" s="574"/>
      <c r="AG2" s="574" t="s">
        <v>0</v>
      </c>
      <c r="AH2" s="574"/>
      <c r="AI2" s="574"/>
      <c r="AJ2" s="574"/>
      <c r="AK2" s="574"/>
      <c r="AM2" s="574" t="s">
        <v>0</v>
      </c>
      <c r="AN2" s="574"/>
      <c r="AO2" s="574"/>
      <c r="AP2" s="574"/>
      <c r="AQ2" s="574"/>
    </row>
    <row r="3" spans="2:43" ht="19.5" customHeight="1">
      <c r="B3" s="623" t="s">
        <v>77</v>
      </c>
      <c r="C3" s="623"/>
      <c r="D3" s="623"/>
      <c r="E3" s="623"/>
      <c r="F3" s="623"/>
      <c r="I3" s="575" t="s">
        <v>77</v>
      </c>
      <c r="J3" s="575"/>
      <c r="K3" s="575"/>
      <c r="L3" s="575"/>
      <c r="M3" s="575"/>
      <c r="O3" s="575" t="s">
        <v>77</v>
      </c>
      <c r="P3" s="575"/>
      <c r="Q3" s="575"/>
      <c r="R3" s="575"/>
      <c r="S3" s="575"/>
      <c r="U3" s="575" t="s">
        <v>77</v>
      </c>
      <c r="V3" s="575"/>
      <c r="W3" s="575"/>
      <c r="X3" s="575"/>
      <c r="Y3" s="575"/>
      <c r="AA3" s="575" t="s">
        <v>77</v>
      </c>
      <c r="AB3" s="575"/>
      <c r="AC3" s="575"/>
      <c r="AD3" s="575"/>
      <c r="AE3" s="575"/>
      <c r="AG3" s="575" t="s">
        <v>77</v>
      </c>
      <c r="AH3" s="575"/>
      <c r="AI3" s="575"/>
      <c r="AJ3" s="575"/>
      <c r="AK3" s="575"/>
      <c r="AM3" s="575" t="s">
        <v>77</v>
      </c>
      <c r="AN3" s="575"/>
      <c r="AO3" s="575"/>
      <c r="AP3" s="575"/>
      <c r="AQ3" s="575"/>
    </row>
    <row r="4" spans="2:43" ht="15" customHeight="1">
      <c r="B4" s="624" t="s">
        <v>2</v>
      </c>
      <c r="C4" s="624"/>
      <c r="D4" s="624"/>
      <c r="E4" s="624"/>
      <c r="F4" s="624"/>
      <c r="I4" s="576" t="s">
        <v>2</v>
      </c>
      <c r="J4" s="576"/>
      <c r="K4" s="576"/>
      <c r="L4" s="576"/>
      <c r="M4" s="576"/>
      <c r="O4" s="576" t="s">
        <v>2</v>
      </c>
      <c r="P4" s="576"/>
      <c r="Q4" s="576"/>
      <c r="R4" s="576"/>
      <c r="S4" s="576"/>
      <c r="U4" s="576" t="s">
        <v>2</v>
      </c>
      <c r="V4" s="576"/>
      <c r="W4" s="576"/>
      <c r="X4" s="576"/>
      <c r="Y4" s="576"/>
      <c r="AA4" s="576" t="s">
        <v>2</v>
      </c>
      <c r="AB4" s="576"/>
      <c r="AC4" s="576"/>
      <c r="AD4" s="576"/>
      <c r="AE4" s="576"/>
      <c r="AG4" s="576" t="s">
        <v>2</v>
      </c>
      <c r="AH4" s="576"/>
      <c r="AI4" s="576"/>
      <c r="AJ4" s="576"/>
      <c r="AK4" s="576"/>
      <c r="AM4" s="576" t="s">
        <v>2</v>
      </c>
      <c r="AN4" s="576"/>
      <c r="AO4" s="576"/>
      <c r="AP4" s="576"/>
      <c r="AQ4" s="576"/>
    </row>
    <row r="5" spans="2:43">
      <c r="B5" s="624"/>
      <c r="C5" s="624"/>
      <c r="D5" s="624"/>
      <c r="E5" s="624"/>
      <c r="F5" s="624"/>
      <c r="I5" s="576"/>
      <c r="J5" s="576"/>
      <c r="K5" s="576"/>
      <c r="L5" s="576"/>
      <c r="M5" s="576"/>
      <c r="O5" s="576"/>
      <c r="P5" s="576"/>
      <c r="Q5" s="576"/>
      <c r="R5" s="576"/>
      <c r="S5" s="576"/>
      <c r="U5" s="576"/>
      <c r="V5" s="576"/>
      <c r="W5" s="576"/>
      <c r="X5" s="576"/>
      <c r="Y5" s="576"/>
      <c r="AA5" s="576"/>
      <c r="AB5" s="576"/>
      <c r="AC5" s="576"/>
      <c r="AD5" s="576"/>
      <c r="AE5" s="576"/>
      <c r="AG5" s="576"/>
      <c r="AH5" s="576"/>
      <c r="AI5" s="576"/>
      <c r="AJ5" s="576"/>
      <c r="AK5" s="576"/>
      <c r="AM5" s="576"/>
      <c r="AN5" s="576"/>
      <c r="AO5" s="576"/>
      <c r="AP5" s="576"/>
      <c r="AQ5" s="576"/>
    </row>
    <row r="6" spans="2:43" ht="15" thickBot="1">
      <c r="B6" s="625"/>
      <c r="C6" s="625"/>
      <c r="D6" s="625"/>
      <c r="E6" s="625"/>
      <c r="F6" s="625"/>
      <c r="I6" s="577"/>
      <c r="J6" s="577"/>
      <c r="K6" s="577"/>
      <c r="L6" s="577"/>
      <c r="M6" s="577"/>
      <c r="O6" s="577"/>
      <c r="P6" s="577"/>
      <c r="Q6" s="577"/>
      <c r="R6" s="577"/>
      <c r="S6" s="577"/>
      <c r="U6" s="577"/>
      <c r="V6" s="577"/>
      <c r="W6" s="577"/>
      <c r="X6" s="577"/>
      <c r="Y6" s="577"/>
      <c r="AA6" s="577"/>
      <c r="AB6" s="577"/>
      <c r="AC6" s="577"/>
      <c r="AD6" s="577"/>
      <c r="AE6" s="577"/>
      <c r="AG6" s="577"/>
      <c r="AH6" s="577"/>
      <c r="AI6" s="577"/>
      <c r="AJ6" s="577"/>
      <c r="AK6" s="577"/>
      <c r="AM6" s="577"/>
      <c r="AN6" s="577"/>
      <c r="AO6" s="577"/>
      <c r="AP6" s="577"/>
      <c r="AQ6" s="577"/>
    </row>
    <row r="7" spans="2:43">
      <c r="B7" s="624"/>
      <c r="C7" s="624"/>
      <c r="D7" s="624"/>
      <c r="E7" s="624"/>
      <c r="F7" s="624"/>
      <c r="I7" s="576"/>
      <c r="J7" s="576"/>
      <c r="K7" s="576"/>
      <c r="L7" s="576"/>
      <c r="M7" s="576"/>
      <c r="O7" s="576"/>
      <c r="P7" s="576"/>
      <c r="Q7" s="576"/>
      <c r="R7" s="576"/>
      <c r="S7" s="576"/>
      <c r="U7" s="576"/>
      <c r="V7" s="576"/>
      <c r="W7" s="576"/>
      <c r="X7" s="576"/>
      <c r="Y7" s="576"/>
      <c r="AA7" s="576"/>
      <c r="AB7" s="576"/>
      <c r="AC7" s="576"/>
      <c r="AD7" s="576"/>
      <c r="AE7" s="576"/>
      <c r="AG7" s="576"/>
      <c r="AH7" s="576"/>
      <c r="AI7" s="576"/>
      <c r="AJ7" s="576"/>
      <c r="AK7" s="576"/>
      <c r="AM7" s="576"/>
      <c r="AN7" s="576"/>
      <c r="AO7" s="576"/>
      <c r="AP7" s="576"/>
      <c r="AQ7" s="576"/>
    </row>
    <row r="8" spans="2:43" ht="15" customHeight="1">
      <c r="B8" s="624" t="s">
        <v>276</v>
      </c>
      <c r="C8" s="624"/>
      <c r="D8" s="624"/>
      <c r="E8" s="624"/>
      <c r="F8" s="624"/>
      <c r="I8" s="576" t="s">
        <v>3</v>
      </c>
      <c r="J8" s="576"/>
      <c r="K8" s="576"/>
      <c r="L8" s="576"/>
      <c r="M8" s="576"/>
      <c r="O8" s="576" t="s">
        <v>257</v>
      </c>
      <c r="P8" s="576"/>
      <c r="Q8" s="576"/>
      <c r="R8" s="576"/>
      <c r="S8" s="576"/>
      <c r="U8" s="576" t="s">
        <v>302</v>
      </c>
      <c r="V8" s="576"/>
      <c r="W8" s="576"/>
      <c r="X8" s="576"/>
      <c r="Y8" s="576"/>
      <c r="AA8" s="576" t="s">
        <v>301</v>
      </c>
      <c r="AB8" s="576"/>
      <c r="AC8" s="576"/>
      <c r="AD8" s="576"/>
      <c r="AE8" s="576"/>
      <c r="AG8" s="576" t="s">
        <v>322</v>
      </c>
      <c r="AH8" s="576"/>
      <c r="AI8" s="576"/>
      <c r="AJ8" s="576"/>
      <c r="AK8" s="576"/>
      <c r="AM8" s="576" t="s">
        <v>326</v>
      </c>
      <c r="AN8" s="576"/>
      <c r="AO8" s="576"/>
      <c r="AP8" s="576"/>
      <c r="AQ8" s="576"/>
    </row>
    <row r="9" spans="2:43" ht="15" thickBot="1">
      <c r="B9" s="587"/>
      <c r="C9" s="587"/>
      <c r="D9" s="587"/>
      <c r="E9" s="587"/>
      <c r="F9" s="587"/>
      <c r="I9" s="578"/>
      <c r="J9" s="578"/>
      <c r="K9" s="578"/>
      <c r="L9" s="578"/>
      <c r="M9" s="578"/>
      <c r="O9" s="578"/>
      <c r="P9" s="578"/>
      <c r="Q9" s="578"/>
      <c r="R9" s="578"/>
      <c r="S9" s="578"/>
      <c r="U9" s="578"/>
      <c r="V9" s="578"/>
      <c r="W9" s="578"/>
      <c r="X9" s="578"/>
      <c r="Y9" s="578"/>
      <c r="AA9" s="578"/>
      <c r="AB9" s="578"/>
      <c r="AC9" s="578"/>
      <c r="AD9" s="578"/>
      <c r="AE9" s="578"/>
      <c r="AG9" s="578"/>
      <c r="AH9" s="578"/>
      <c r="AI9" s="578"/>
      <c r="AJ9" s="578"/>
      <c r="AK9" s="578"/>
      <c r="AM9" s="578"/>
      <c r="AN9" s="578"/>
      <c r="AO9" s="578"/>
      <c r="AP9" s="578"/>
      <c r="AQ9" s="578"/>
    </row>
    <row r="10" spans="2:43" ht="29.4" thickBot="1">
      <c r="B10" s="180" t="s">
        <v>96</v>
      </c>
      <c r="C10" s="180" t="s">
        <v>4</v>
      </c>
      <c r="D10" s="180" t="s">
        <v>5</v>
      </c>
      <c r="E10" s="180" t="s">
        <v>6</v>
      </c>
      <c r="F10" s="180" t="s">
        <v>7</v>
      </c>
      <c r="I10" s="2" t="s">
        <v>96</v>
      </c>
      <c r="J10" s="2" t="s">
        <v>4</v>
      </c>
      <c r="K10" s="2" t="s">
        <v>5</v>
      </c>
      <c r="L10" s="2" t="s">
        <v>6</v>
      </c>
      <c r="M10" s="2" t="s">
        <v>7</v>
      </c>
      <c r="O10" s="2" t="s">
        <v>96</v>
      </c>
      <c r="P10" s="2" t="s">
        <v>4</v>
      </c>
      <c r="Q10" s="2" t="s">
        <v>5</v>
      </c>
      <c r="R10" s="2" t="s">
        <v>6</v>
      </c>
      <c r="S10" s="2" t="s">
        <v>7</v>
      </c>
      <c r="U10" s="2" t="s">
        <v>96</v>
      </c>
      <c r="V10" s="2" t="s">
        <v>4</v>
      </c>
      <c r="W10" s="2" t="s">
        <v>5</v>
      </c>
      <c r="X10" s="2" t="s">
        <v>6</v>
      </c>
      <c r="Y10" s="2" t="s">
        <v>7</v>
      </c>
      <c r="AA10" s="2" t="s">
        <v>96</v>
      </c>
      <c r="AB10" s="2" t="s">
        <v>4</v>
      </c>
      <c r="AC10" s="2" t="s">
        <v>5</v>
      </c>
      <c r="AD10" s="2" t="s">
        <v>6</v>
      </c>
      <c r="AE10" s="2" t="s">
        <v>7</v>
      </c>
      <c r="AG10" s="2" t="s">
        <v>96</v>
      </c>
      <c r="AH10" s="2" t="s">
        <v>4</v>
      </c>
      <c r="AI10" s="2" t="s">
        <v>5</v>
      </c>
      <c r="AJ10" s="2" t="s">
        <v>6</v>
      </c>
      <c r="AK10" s="2" t="s">
        <v>7</v>
      </c>
      <c r="AM10" s="2" t="s">
        <v>96</v>
      </c>
      <c r="AN10" s="2" t="s">
        <v>4</v>
      </c>
      <c r="AO10" s="2" t="s">
        <v>5</v>
      </c>
      <c r="AP10" s="2" t="s">
        <v>6</v>
      </c>
      <c r="AQ10" s="2" t="s">
        <v>7</v>
      </c>
    </row>
    <row r="11" spans="2:43" ht="15" thickBot="1">
      <c r="B11" s="181"/>
      <c r="C11" s="182" t="s">
        <v>8</v>
      </c>
      <c r="D11" s="183"/>
      <c r="E11" s="184"/>
      <c r="F11" s="184"/>
      <c r="I11" s="128"/>
      <c r="J11" s="3" t="s">
        <v>8</v>
      </c>
      <c r="K11" s="4"/>
      <c r="L11" s="5"/>
      <c r="M11" s="5"/>
      <c r="O11" s="128"/>
      <c r="P11" s="3" t="s">
        <v>8</v>
      </c>
      <c r="Q11" s="4"/>
      <c r="R11" s="5"/>
      <c r="S11" s="5"/>
      <c r="U11" s="128"/>
      <c r="V11" s="3" t="s">
        <v>8</v>
      </c>
      <c r="W11" s="4"/>
      <c r="X11" s="5"/>
      <c r="Y11" s="5"/>
      <c r="AA11" s="128"/>
      <c r="AB11" s="3" t="s">
        <v>8</v>
      </c>
      <c r="AC11" s="4"/>
      <c r="AD11" s="5"/>
      <c r="AE11" s="5"/>
      <c r="AG11" s="128"/>
      <c r="AH11" s="3" t="s">
        <v>8</v>
      </c>
      <c r="AI11" s="4"/>
      <c r="AJ11" s="5"/>
      <c r="AK11" s="5"/>
      <c r="AM11" s="128"/>
      <c r="AN11" s="3" t="s">
        <v>8</v>
      </c>
      <c r="AO11" s="4"/>
      <c r="AP11" s="5"/>
      <c r="AQ11" s="5"/>
    </row>
    <row r="12" spans="2:43" ht="15" thickBot="1">
      <c r="B12" s="181"/>
      <c r="C12" s="182" t="s">
        <v>9</v>
      </c>
      <c r="D12" s="183"/>
      <c r="E12" s="184"/>
      <c r="F12" s="184"/>
      <c r="I12" s="128"/>
      <c r="J12" s="3" t="s">
        <v>9</v>
      </c>
      <c r="K12" s="4"/>
      <c r="L12" s="5"/>
      <c r="M12" s="5"/>
      <c r="O12" s="128"/>
      <c r="P12" s="3" t="s">
        <v>9</v>
      </c>
      <c r="Q12" s="4"/>
      <c r="R12" s="5"/>
      <c r="S12" s="5"/>
      <c r="U12" s="128"/>
      <c r="V12" s="3" t="s">
        <v>9</v>
      </c>
      <c r="W12" s="4"/>
      <c r="X12" s="5"/>
      <c r="Y12" s="5"/>
      <c r="AA12" s="128"/>
      <c r="AB12" s="3" t="s">
        <v>9</v>
      </c>
      <c r="AC12" s="4"/>
      <c r="AD12" s="5"/>
      <c r="AE12" s="5"/>
      <c r="AG12" s="128"/>
      <c r="AH12" s="3" t="s">
        <v>9</v>
      </c>
      <c r="AI12" s="4"/>
      <c r="AJ12" s="5"/>
      <c r="AK12" s="5"/>
      <c r="AM12" s="128"/>
      <c r="AN12" s="3" t="s">
        <v>9</v>
      </c>
      <c r="AO12" s="4"/>
      <c r="AP12" s="5"/>
      <c r="AQ12" s="5"/>
    </row>
    <row r="13" spans="2:43" ht="15" thickBot="1">
      <c r="B13" s="181"/>
      <c r="C13" s="182" t="s">
        <v>10</v>
      </c>
      <c r="D13" s="183"/>
      <c r="E13" s="184"/>
      <c r="F13" s="184"/>
      <c r="I13" s="128"/>
      <c r="J13" s="3" t="s">
        <v>10</v>
      </c>
      <c r="K13" s="4"/>
      <c r="L13" s="5"/>
      <c r="M13" s="5"/>
      <c r="O13" s="128"/>
      <c r="P13" s="3" t="s">
        <v>10</v>
      </c>
      <c r="Q13" s="4"/>
      <c r="R13" s="5"/>
      <c r="S13" s="5"/>
      <c r="U13" s="128"/>
      <c r="V13" s="3" t="s">
        <v>10</v>
      </c>
      <c r="W13" s="4"/>
      <c r="X13" s="5"/>
      <c r="Y13" s="5"/>
      <c r="AA13" s="128"/>
      <c r="AB13" s="3" t="s">
        <v>10</v>
      </c>
      <c r="AC13" s="4"/>
      <c r="AD13" s="5"/>
      <c r="AE13" s="5"/>
      <c r="AG13" s="128"/>
      <c r="AH13" s="3" t="s">
        <v>10</v>
      </c>
      <c r="AI13" s="4"/>
      <c r="AJ13" s="5"/>
      <c r="AK13" s="5"/>
      <c r="AM13" s="128"/>
      <c r="AN13" s="3" t="s">
        <v>10</v>
      </c>
      <c r="AO13" s="4"/>
      <c r="AP13" s="5"/>
      <c r="AQ13" s="5"/>
    </row>
    <row r="14" spans="2:43" ht="15" thickBot="1">
      <c r="B14" s="183">
        <v>111111102</v>
      </c>
      <c r="C14" s="183" t="s">
        <v>11</v>
      </c>
      <c r="D14" s="184">
        <v>0</v>
      </c>
      <c r="E14" s="185">
        <v>1706300</v>
      </c>
      <c r="F14" s="184">
        <v>427</v>
      </c>
      <c r="I14" s="4">
        <v>111111102</v>
      </c>
      <c r="J14" s="4" t="s">
        <v>11</v>
      </c>
      <c r="K14" s="5">
        <v>0</v>
      </c>
      <c r="L14" s="6">
        <v>11846600</v>
      </c>
      <c r="M14" s="6">
        <v>2962</v>
      </c>
      <c r="O14" s="4">
        <v>111111102</v>
      </c>
      <c r="P14" s="4" t="s">
        <v>11</v>
      </c>
      <c r="Q14" s="5">
        <v>0</v>
      </c>
      <c r="R14" s="6">
        <v>3477100</v>
      </c>
      <c r="S14" s="5">
        <v>869</v>
      </c>
      <c r="U14" s="4">
        <v>111111102</v>
      </c>
      <c r="V14" s="4" t="s">
        <v>11</v>
      </c>
      <c r="W14" s="5">
        <v>0</v>
      </c>
      <c r="X14" s="6">
        <v>1663200</v>
      </c>
      <c r="Y14" s="5">
        <v>416</v>
      </c>
      <c r="AA14" s="4">
        <v>111111102</v>
      </c>
      <c r="AB14" s="4" t="s">
        <v>11</v>
      </c>
      <c r="AC14" s="5">
        <v>0</v>
      </c>
      <c r="AD14" s="6">
        <v>3607900</v>
      </c>
      <c r="AE14" s="5">
        <v>902</v>
      </c>
      <c r="AG14" s="4">
        <v>111111102</v>
      </c>
      <c r="AH14" s="4" t="s">
        <v>11</v>
      </c>
      <c r="AI14" s="5">
        <v>0</v>
      </c>
      <c r="AJ14" s="6">
        <v>8796400</v>
      </c>
      <c r="AK14" s="6">
        <v>2199</v>
      </c>
      <c r="AM14" s="4">
        <v>111111102</v>
      </c>
      <c r="AN14" s="4" t="s">
        <v>11</v>
      </c>
      <c r="AO14" s="5">
        <v>0</v>
      </c>
      <c r="AP14" s="6">
        <v>11097200</v>
      </c>
      <c r="AQ14" s="6">
        <v>2774</v>
      </c>
    </row>
    <row r="15" spans="2:43" ht="15" thickBot="1">
      <c r="B15" s="183">
        <v>113211101</v>
      </c>
      <c r="C15" s="183" t="s">
        <v>13</v>
      </c>
      <c r="D15" s="184">
        <v>0</v>
      </c>
      <c r="E15" s="185">
        <v>32398</v>
      </c>
      <c r="F15" s="184">
        <v>8</v>
      </c>
      <c r="I15" s="4">
        <v>113211101</v>
      </c>
      <c r="J15" s="4" t="s">
        <v>13</v>
      </c>
      <c r="K15" s="5">
        <v>0</v>
      </c>
      <c r="L15" s="6">
        <v>1096198</v>
      </c>
      <c r="M15" s="5">
        <v>274</v>
      </c>
      <c r="O15" s="4">
        <v>113211101</v>
      </c>
      <c r="P15" s="4" t="s">
        <v>13</v>
      </c>
      <c r="Q15" s="5">
        <v>0</v>
      </c>
      <c r="R15" s="6">
        <v>6198</v>
      </c>
      <c r="S15" s="5">
        <v>2</v>
      </c>
      <c r="U15" s="4">
        <v>113211101</v>
      </c>
      <c r="V15" s="4" t="s">
        <v>13</v>
      </c>
      <c r="W15" s="5">
        <v>0</v>
      </c>
      <c r="X15" s="6">
        <v>5599298</v>
      </c>
      <c r="Y15" s="6">
        <v>1400</v>
      </c>
      <c r="AA15" s="4">
        <v>113211101</v>
      </c>
      <c r="AB15" s="4" t="s">
        <v>13</v>
      </c>
      <c r="AC15" s="5">
        <v>0</v>
      </c>
      <c r="AD15" s="6">
        <v>4342598</v>
      </c>
      <c r="AE15" s="6">
        <v>1086</v>
      </c>
      <c r="AG15" s="4">
        <v>113211101</v>
      </c>
      <c r="AH15" s="4" t="s">
        <v>13</v>
      </c>
      <c r="AI15" s="5">
        <v>0</v>
      </c>
      <c r="AJ15" s="6">
        <v>142998</v>
      </c>
      <c r="AK15" s="5">
        <v>36</v>
      </c>
      <c r="AM15" s="4">
        <v>113211101</v>
      </c>
      <c r="AN15" s="4" t="s">
        <v>13</v>
      </c>
      <c r="AO15" s="5">
        <v>0</v>
      </c>
      <c r="AP15" s="6">
        <v>8019798</v>
      </c>
      <c r="AQ15" s="6">
        <v>2005</v>
      </c>
    </row>
    <row r="16" spans="2:43" ht="15" thickBot="1">
      <c r="B16" s="181"/>
      <c r="C16" s="182" t="s">
        <v>14</v>
      </c>
      <c r="D16" s="183"/>
      <c r="E16" s="186">
        <v>1738698</v>
      </c>
      <c r="F16" s="184">
        <v>434.67</v>
      </c>
      <c r="I16" s="128"/>
      <c r="J16" s="3" t="s">
        <v>14</v>
      </c>
      <c r="K16" s="4"/>
      <c r="L16" s="7">
        <v>12942798</v>
      </c>
      <c r="M16" s="7">
        <v>3235.7</v>
      </c>
      <c r="O16" s="128"/>
      <c r="P16" s="3" t="s">
        <v>14</v>
      </c>
      <c r="Q16" s="4"/>
      <c r="R16" s="7">
        <v>3483298</v>
      </c>
      <c r="S16" s="5">
        <v>870.82</v>
      </c>
      <c r="U16" s="128"/>
      <c r="V16" s="3" t="s">
        <v>14</v>
      </c>
      <c r="W16" s="4"/>
      <c r="X16" s="7">
        <v>7262498</v>
      </c>
      <c r="Y16" s="7">
        <v>1815.62</v>
      </c>
      <c r="AA16" s="128"/>
      <c r="AB16" s="3" t="s">
        <v>14</v>
      </c>
      <c r="AC16" s="4"/>
      <c r="AD16" s="7">
        <v>7950498</v>
      </c>
      <c r="AE16" s="7">
        <v>1987.62</v>
      </c>
      <c r="AG16" s="128"/>
      <c r="AH16" s="3" t="s">
        <v>14</v>
      </c>
      <c r="AI16" s="4"/>
      <c r="AJ16" s="7">
        <v>8939398</v>
      </c>
      <c r="AK16" s="7">
        <v>2234.85</v>
      </c>
      <c r="AM16" s="128"/>
      <c r="AN16" s="3" t="s">
        <v>14</v>
      </c>
      <c r="AO16" s="4"/>
      <c r="AP16" s="7">
        <v>19116998</v>
      </c>
      <c r="AQ16" s="7">
        <v>4779.25</v>
      </c>
    </row>
    <row r="17" spans="2:43" ht="15" thickBot="1">
      <c r="B17" s="181"/>
      <c r="C17" s="182" t="s">
        <v>15</v>
      </c>
      <c r="D17" s="183"/>
      <c r="E17" s="184"/>
      <c r="F17" s="184"/>
      <c r="I17" s="128"/>
      <c r="J17" s="3" t="s">
        <v>15</v>
      </c>
      <c r="K17" s="4"/>
      <c r="L17" s="5"/>
      <c r="M17" s="5"/>
      <c r="O17" s="128"/>
      <c r="P17" s="3" t="s">
        <v>15</v>
      </c>
      <c r="Q17" s="4"/>
      <c r="R17" s="5"/>
      <c r="S17" s="5"/>
      <c r="U17" s="128"/>
      <c r="V17" s="3" t="s">
        <v>15</v>
      </c>
      <c r="W17" s="4"/>
      <c r="X17" s="5"/>
      <c r="Y17" s="5"/>
      <c r="AA17" s="128"/>
      <c r="AB17" s="3" t="s">
        <v>15</v>
      </c>
      <c r="AC17" s="4"/>
      <c r="AD17" s="5"/>
      <c r="AE17" s="5"/>
      <c r="AG17" s="128"/>
      <c r="AH17" s="3" t="s">
        <v>15</v>
      </c>
      <c r="AI17" s="4"/>
      <c r="AJ17" s="5"/>
      <c r="AK17" s="5"/>
      <c r="AM17" s="128"/>
      <c r="AN17" s="3" t="s">
        <v>15</v>
      </c>
      <c r="AO17" s="4"/>
      <c r="AP17" s="5"/>
      <c r="AQ17" s="5"/>
    </row>
    <row r="18" spans="2:43" ht="24.6" thickBot="1">
      <c r="B18" s="183">
        <v>133111105</v>
      </c>
      <c r="C18" s="183" t="s">
        <v>56</v>
      </c>
      <c r="D18" s="184">
        <v>0</v>
      </c>
      <c r="E18" s="185">
        <v>-37239200</v>
      </c>
      <c r="F18" s="185">
        <v>-9310</v>
      </c>
      <c r="I18" s="4">
        <v>133111105</v>
      </c>
      <c r="J18" s="4" t="s">
        <v>56</v>
      </c>
      <c r="K18" s="5">
        <v>0</v>
      </c>
      <c r="L18" s="6">
        <v>-37239200</v>
      </c>
      <c r="M18" s="6">
        <v>-9310</v>
      </c>
      <c r="O18" s="4">
        <v>133111105</v>
      </c>
      <c r="P18" s="4" t="s">
        <v>56</v>
      </c>
      <c r="Q18" s="5">
        <v>0</v>
      </c>
      <c r="R18" s="6">
        <v>-41491600</v>
      </c>
      <c r="S18" s="6">
        <v>-10373</v>
      </c>
      <c r="U18" s="4">
        <v>133111105</v>
      </c>
      <c r="V18" s="4" t="s">
        <v>56</v>
      </c>
      <c r="W18" s="5">
        <v>0</v>
      </c>
      <c r="X18" s="6">
        <v>-46000300</v>
      </c>
      <c r="Y18" s="6">
        <v>-11500</v>
      </c>
      <c r="AA18" s="4">
        <v>133111105</v>
      </c>
      <c r="AB18" s="4" t="s">
        <v>56</v>
      </c>
      <c r="AC18" s="5">
        <v>0</v>
      </c>
      <c r="AD18" s="6">
        <v>-50472400</v>
      </c>
      <c r="AE18" s="6">
        <v>-12618</v>
      </c>
      <c r="AG18" s="4">
        <v>133111105</v>
      </c>
      <c r="AH18" s="4" t="s">
        <v>56</v>
      </c>
      <c r="AI18" s="5">
        <v>0</v>
      </c>
      <c r="AJ18" s="6">
        <v>-55006700</v>
      </c>
      <c r="AK18" s="6">
        <v>-13752</v>
      </c>
      <c r="AM18" s="4">
        <v>133111105</v>
      </c>
      <c r="AN18" s="4" t="s">
        <v>56</v>
      </c>
      <c r="AO18" s="5">
        <v>0</v>
      </c>
      <c r="AP18" s="6">
        <v>-59537300</v>
      </c>
      <c r="AQ18" s="6">
        <v>-14884</v>
      </c>
    </row>
    <row r="19" spans="2:43" ht="15" thickBot="1">
      <c r="B19" s="181"/>
      <c r="C19" s="182" t="s">
        <v>16</v>
      </c>
      <c r="D19" s="183"/>
      <c r="E19" s="186">
        <v>-37239200</v>
      </c>
      <c r="F19" s="186">
        <v>-9309.7999999999993</v>
      </c>
      <c r="I19" s="128"/>
      <c r="J19" s="3" t="s">
        <v>16</v>
      </c>
      <c r="K19" s="4"/>
      <c r="L19" s="7">
        <v>-37239200</v>
      </c>
      <c r="M19" s="7">
        <v>-9309.7999999999993</v>
      </c>
      <c r="O19" s="128"/>
      <c r="P19" s="3" t="s">
        <v>16</v>
      </c>
      <c r="Q19" s="4"/>
      <c r="R19" s="7">
        <v>-41491600</v>
      </c>
      <c r="S19" s="7">
        <v>-10372.9</v>
      </c>
      <c r="U19" s="128"/>
      <c r="V19" s="3" t="s">
        <v>16</v>
      </c>
      <c r="W19" s="4"/>
      <c r="X19" s="7">
        <v>-46000300</v>
      </c>
      <c r="Y19" s="7">
        <v>-11500.08</v>
      </c>
      <c r="AA19" s="128"/>
      <c r="AB19" s="3" t="s">
        <v>16</v>
      </c>
      <c r="AC19" s="4"/>
      <c r="AD19" s="7">
        <v>-50472400</v>
      </c>
      <c r="AE19" s="7">
        <v>-12618.1</v>
      </c>
      <c r="AG19" s="128"/>
      <c r="AH19" s="3" t="s">
        <v>16</v>
      </c>
      <c r="AI19" s="4"/>
      <c r="AJ19" s="7">
        <v>-55006700</v>
      </c>
      <c r="AK19" s="7">
        <v>-13751.68</v>
      </c>
      <c r="AM19" s="128"/>
      <c r="AN19" s="3" t="s">
        <v>16</v>
      </c>
      <c r="AO19" s="4"/>
      <c r="AP19" s="7">
        <v>-59537300</v>
      </c>
      <c r="AQ19" s="7">
        <v>-14884.33</v>
      </c>
    </row>
    <row r="20" spans="2:43" ht="15" thickBot="1">
      <c r="B20" s="181"/>
      <c r="C20" s="182" t="s">
        <v>17</v>
      </c>
      <c r="D20" s="183"/>
      <c r="E20" s="184"/>
      <c r="F20" s="184"/>
      <c r="I20" s="128"/>
      <c r="J20" s="3" t="s">
        <v>17</v>
      </c>
      <c r="K20" s="4"/>
      <c r="L20" s="5"/>
      <c r="M20" s="5"/>
      <c r="O20" s="128"/>
      <c r="P20" s="3" t="s">
        <v>17</v>
      </c>
      <c r="Q20" s="4"/>
      <c r="R20" s="5"/>
      <c r="S20" s="5"/>
      <c r="U20" s="128"/>
      <c r="V20" s="3" t="s">
        <v>17</v>
      </c>
      <c r="W20" s="4"/>
      <c r="X20" s="5"/>
      <c r="Y20" s="5"/>
      <c r="AA20" s="128"/>
      <c r="AB20" s="3" t="s">
        <v>17</v>
      </c>
      <c r="AC20" s="4"/>
      <c r="AD20" s="5"/>
      <c r="AE20" s="5"/>
      <c r="AG20" s="128"/>
      <c r="AH20" s="3" t="s">
        <v>17</v>
      </c>
      <c r="AI20" s="4"/>
      <c r="AJ20" s="5"/>
      <c r="AK20" s="5"/>
      <c r="AM20" s="128"/>
      <c r="AN20" s="3" t="s">
        <v>17</v>
      </c>
      <c r="AO20" s="4"/>
      <c r="AP20" s="5"/>
      <c r="AQ20" s="5"/>
    </row>
    <row r="21" spans="2:43" ht="15" thickBot="1">
      <c r="B21" s="183">
        <v>122711101</v>
      </c>
      <c r="C21" s="183" t="s">
        <v>63</v>
      </c>
      <c r="D21" s="184">
        <v>0</v>
      </c>
      <c r="E21" s="185">
        <v>6049400</v>
      </c>
      <c r="F21" s="185">
        <v>1512</v>
      </c>
      <c r="I21" s="4">
        <v>122711101</v>
      </c>
      <c r="J21" s="4" t="s">
        <v>63</v>
      </c>
      <c r="K21" s="5">
        <v>0</v>
      </c>
      <c r="L21" s="6">
        <v>10741600</v>
      </c>
      <c r="M21" s="6">
        <v>2685</v>
      </c>
      <c r="O21" s="4">
        <v>122711101</v>
      </c>
      <c r="P21" s="4" t="s">
        <v>63</v>
      </c>
      <c r="Q21" s="5">
        <v>0</v>
      </c>
      <c r="R21" s="6">
        <v>12899000</v>
      </c>
      <c r="S21" s="6">
        <v>3225</v>
      </c>
      <c r="U21" s="4">
        <v>122711101</v>
      </c>
      <c r="V21" s="4" t="s">
        <v>63</v>
      </c>
      <c r="W21" s="5">
        <v>0</v>
      </c>
      <c r="X21" s="6">
        <v>11220700</v>
      </c>
      <c r="Y21" s="6">
        <v>2805</v>
      </c>
      <c r="AA21" s="4">
        <v>122711101</v>
      </c>
      <c r="AB21" s="4" t="s">
        <v>63</v>
      </c>
      <c r="AC21" s="5">
        <v>0</v>
      </c>
      <c r="AD21" s="6">
        <v>20752800</v>
      </c>
      <c r="AE21" s="6">
        <v>5188</v>
      </c>
      <c r="AG21" s="4">
        <v>122711101</v>
      </c>
      <c r="AH21" s="4" t="s">
        <v>63</v>
      </c>
      <c r="AI21" s="5">
        <v>0</v>
      </c>
      <c r="AJ21" s="6">
        <v>20443900</v>
      </c>
      <c r="AK21" s="6">
        <v>5111</v>
      </c>
      <c r="AM21" s="4">
        <v>122711101</v>
      </c>
      <c r="AN21" s="4" t="s">
        <v>63</v>
      </c>
      <c r="AO21" s="5">
        <v>0</v>
      </c>
      <c r="AP21" s="6">
        <v>21057800</v>
      </c>
      <c r="AQ21" s="6">
        <v>5264</v>
      </c>
    </row>
    <row r="22" spans="2:43" ht="15" thickBot="1">
      <c r="B22" s="183">
        <v>123511101</v>
      </c>
      <c r="C22" s="183" t="s">
        <v>19</v>
      </c>
      <c r="D22" s="184">
        <v>0</v>
      </c>
      <c r="E22" s="185">
        <v>145702700</v>
      </c>
      <c r="F22" s="185">
        <v>36426</v>
      </c>
      <c r="I22" s="4">
        <v>123511101</v>
      </c>
      <c r="J22" s="4" t="s">
        <v>19</v>
      </c>
      <c r="K22" s="5">
        <v>0</v>
      </c>
      <c r="L22" s="6">
        <v>156899300</v>
      </c>
      <c r="M22" s="6">
        <v>39225</v>
      </c>
      <c r="O22" s="4">
        <v>123511101</v>
      </c>
      <c r="P22" s="4" t="s">
        <v>19</v>
      </c>
      <c r="Q22" s="5">
        <v>0</v>
      </c>
      <c r="R22" s="6">
        <v>162158400</v>
      </c>
      <c r="S22" s="6">
        <v>40540</v>
      </c>
      <c r="U22" s="4">
        <v>123511101</v>
      </c>
      <c r="V22" s="4" t="s">
        <v>19</v>
      </c>
      <c r="W22" s="5">
        <v>0</v>
      </c>
      <c r="X22" s="6">
        <v>163330900</v>
      </c>
      <c r="Y22" s="6">
        <v>40833</v>
      </c>
      <c r="AA22" s="4">
        <v>123511101</v>
      </c>
      <c r="AB22" s="4" t="s">
        <v>19</v>
      </c>
      <c r="AC22" s="5">
        <v>0</v>
      </c>
      <c r="AD22" s="6">
        <v>176707700</v>
      </c>
      <c r="AE22" s="6">
        <v>44177</v>
      </c>
      <c r="AG22" s="4">
        <v>123511101</v>
      </c>
      <c r="AH22" s="4" t="s">
        <v>19</v>
      </c>
      <c r="AI22" s="5">
        <v>0</v>
      </c>
      <c r="AJ22" s="6">
        <v>218641800</v>
      </c>
      <c r="AK22" s="6">
        <v>54660</v>
      </c>
      <c r="AM22" s="4">
        <v>123511101</v>
      </c>
      <c r="AN22" s="4" t="s">
        <v>19</v>
      </c>
      <c r="AO22" s="5">
        <v>0</v>
      </c>
      <c r="AP22" s="6">
        <v>263522900</v>
      </c>
      <c r="AQ22" s="6">
        <v>65881</v>
      </c>
    </row>
    <row r="23" spans="2:43" ht="15" thickBot="1">
      <c r="B23" s="183">
        <v>221511101</v>
      </c>
      <c r="C23" s="183" t="s">
        <v>64</v>
      </c>
      <c r="D23" s="184">
        <v>0</v>
      </c>
      <c r="E23" s="185">
        <v>800000</v>
      </c>
      <c r="F23" s="184">
        <v>200</v>
      </c>
      <c r="I23" s="4">
        <v>221511101</v>
      </c>
      <c r="J23" s="4" t="s">
        <v>64</v>
      </c>
      <c r="K23" s="5">
        <v>0</v>
      </c>
      <c r="L23" s="6">
        <v>800000</v>
      </c>
      <c r="M23" s="5">
        <v>200</v>
      </c>
      <c r="O23" s="4">
        <v>221511101</v>
      </c>
      <c r="P23" s="4" t="s">
        <v>64</v>
      </c>
      <c r="Q23" s="5">
        <v>0</v>
      </c>
      <c r="R23" s="6">
        <v>800000</v>
      </c>
      <c r="S23" s="5">
        <v>200</v>
      </c>
      <c r="U23" s="4">
        <v>221511101</v>
      </c>
      <c r="V23" s="4" t="s">
        <v>64</v>
      </c>
      <c r="W23" s="5">
        <v>0</v>
      </c>
      <c r="X23" s="6">
        <v>800000</v>
      </c>
      <c r="Y23" s="5">
        <v>200</v>
      </c>
      <c r="AA23" s="4">
        <v>221511101</v>
      </c>
      <c r="AB23" s="4" t="s">
        <v>64</v>
      </c>
      <c r="AC23" s="5">
        <v>0</v>
      </c>
      <c r="AD23" s="6">
        <v>800000</v>
      </c>
      <c r="AE23" s="5">
        <v>200</v>
      </c>
      <c r="AG23" s="4">
        <v>221511101</v>
      </c>
      <c r="AH23" s="4" t="s">
        <v>64</v>
      </c>
      <c r="AI23" s="5">
        <v>0</v>
      </c>
      <c r="AJ23" s="6">
        <v>800000</v>
      </c>
      <c r="AK23" s="5">
        <v>200</v>
      </c>
      <c r="AM23" s="4">
        <v>221511101</v>
      </c>
      <c r="AN23" s="4" t="s">
        <v>64</v>
      </c>
      <c r="AO23" s="5">
        <v>0</v>
      </c>
      <c r="AP23" s="6">
        <v>800000</v>
      </c>
      <c r="AQ23" s="5">
        <v>200</v>
      </c>
    </row>
    <row r="24" spans="2:43" ht="15" thickBot="1">
      <c r="B24" s="181"/>
      <c r="C24" s="182" t="s">
        <v>20</v>
      </c>
      <c r="D24" s="183"/>
      <c r="E24" s="186">
        <v>152552100</v>
      </c>
      <c r="F24" s="186">
        <v>38138.03</v>
      </c>
      <c r="I24" s="4">
        <v>222811104</v>
      </c>
      <c r="J24" s="4" t="s">
        <v>258</v>
      </c>
      <c r="K24" s="5">
        <v>0</v>
      </c>
      <c r="L24" s="6">
        <v>16327500</v>
      </c>
      <c r="M24" s="6">
        <v>4082</v>
      </c>
      <c r="O24" s="4">
        <v>222811104</v>
      </c>
      <c r="P24" s="4" t="s">
        <v>258</v>
      </c>
      <c r="Q24" s="5">
        <v>0</v>
      </c>
      <c r="R24" s="6">
        <v>14467500</v>
      </c>
      <c r="S24" s="6">
        <v>3617</v>
      </c>
      <c r="U24" s="4">
        <v>222811104</v>
      </c>
      <c r="V24" s="4" t="s">
        <v>258</v>
      </c>
      <c r="W24" s="5">
        <v>0</v>
      </c>
      <c r="X24" s="6">
        <v>7525000</v>
      </c>
      <c r="Y24" s="6">
        <v>1881</v>
      </c>
      <c r="AA24" s="4">
        <v>222811104</v>
      </c>
      <c r="AB24" s="4" t="s">
        <v>258</v>
      </c>
      <c r="AC24" s="5">
        <v>0</v>
      </c>
      <c r="AD24" s="6">
        <v>7150000</v>
      </c>
      <c r="AE24" s="6">
        <v>1788</v>
      </c>
      <c r="AG24" s="4">
        <v>222811104</v>
      </c>
      <c r="AH24" s="4" t="s">
        <v>258</v>
      </c>
      <c r="AI24" s="5">
        <v>0</v>
      </c>
      <c r="AJ24" s="6">
        <v>6695000</v>
      </c>
      <c r="AK24" s="6">
        <v>1674</v>
      </c>
      <c r="AM24" s="4">
        <v>222811104</v>
      </c>
      <c r="AN24" s="4" t="s">
        <v>258</v>
      </c>
      <c r="AO24" s="5">
        <v>0</v>
      </c>
      <c r="AP24" s="6">
        <v>6542500</v>
      </c>
      <c r="AQ24" s="6">
        <v>1636</v>
      </c>
    </row>
    <row r="25" spans="2:43" ht="15" thickBot="1">
      <c r="B25" s="181"/>
      <c r="C25" s="182" t="s">
        <v>21</v>
      </c>
      <c r="D25" s="183"/>
      <c r="E25" s="184">
        <v>0</v>
      </c>
      <c r="F25" s="184">
        <v>0</v>
      </c>
      <c r="I25" s="128"/>
      <c r="J25" s="3" t="s">
        <v>20</v>
      </c>
      <c r="K25" s="4"/>
      <c r="L25" s="7">
        <v>184768400</v>
      </c>
      <c r="M25" s="7">
        <v>46192.1</v>
      </c>
      <c r="O25" s="128"/>
      <c r="P25" s="3" t="s">
        <v>20</v>
      </c>
      <c r="Q25" s="4"/>
      <c r="R25" s="7">
        <v>190324900</v>
      </c>
      <c r="S25" s="7">
        <v>47581.23</v>
      </c>
      <c r="U25" s="128"/>
      <c r="V25" s="3" t="s">
        <v>20</v>
      </c>
      <c r="W25" s="4"/>
      <c r="X25" s="7">
        <v>182876600</v>
      </c>
      <c r="Y25" s="7">
        <v>45719.15</v>
      </c>
      <c r="AA25" s="128"/>
      <c r="AB25" s="3" t="s">
        <v>20</v>
      </c>
      <c r="AC25" s="4"/>
      <c r="AD25" s="7">
        <v>205410500</v>
      </c>
      <c r="AE25" s="7">
        <v>51352.63</v>
      </c>
      <c r="AG25" s="128"/>
      <c r="AH25" s="3" t="s">
        <v>20</v>
      </c>
      <c r="AI25" s="4"/>
      <c r="AJ25" s="7">
        <v>246580700</v>
      </c>
      <c r="AK25" s="7">
        <v>61645.18</v>
      </c>
      <c r="AM25" s="128"/>
      <c r="AN25" s="3" t="s">
        <v>20</v>
      </c>
      <c r="AO25" s="4"/>
      <c r="AP25" s="7">
        <v>291923200</v>
      </c>
      <c r="AQ25" s="7">
        <v>72980.800000000003</v>
      </c>
    </row>
    <row r="26" spans="2:43" ht="15" thickBot="1">
      <c r="B26" s="181"/>
      <c r="C26" s="182" t="s">
        <v>22</v>
      </c>
      <c r="D26" s="183"/>
      <c r="E26" s="184"/>
      <c r="F26" s="184"/>
      <c r="I26" s="128"/>
      <c r="J26" s="3" t="s">
        <v>21</v>
      </c>
      <c r="K26" s="4"/>
      <c r="L26" s="5">
        <v>0</v>
      </c>
      <c r="M26" s="5">
        <v>0</v>
      </c>
      <c r="O26" s="128"/>
      <c r="P26" s="3" t="s">
        <v>21</v>
      </c>
      <c r="Q26" s="4"/>
      <c r="R26" s="5">
        <v>0</v>
      </c>
      <c r="S26" s="5">
        <v>0</v>
      </c>
      <c r="U26" s="128"/>
      <c r="V26" s="3" t="s">
        <v>21</v>
      </c>
      <c r="W26" s="4"/>
      <c r="X26" s="5">
        <v>0</v>
      </c>
      <c r="Y26" s="5">
        <v>0</v>
      </c>
      <c r="AA26" s="128"/>
      <c r="AB26" s="3" t="s">
        <v>21</v>
      </c>
      <c r="AC26" s="4"/>
      <c r="AD26" s="5">
        <v>0</v>
      </c>
      <c r="AE26" s="5">
        <v>0</v>
      </c>
      <c r="AG26" s="128"/>
      <c r="AH26" s="3" t="s">
        <v>21</v>
      </c>
      <c r="AI26" s="4"/>
      <c r="AJ26" s="5">
        <v>0</v>
      </c>
      <c r="AK26" s="5">
        <v>0</v>
      </c>
      <c r="AM26" s="128"/>
      <c r="AN26" s="3" t="s">
        <v>21</v>
      </c>
      <c r="AO26" s="4"/>
      <c r="AP26" s="5">
        <v>0</v>
      </c>
      <c r="AQ26" s="5">
        <v>0</v>
      </c>
    </row>
    <row r="27" spans="2:43" ht="15" thickBot="1">
      <c r="B27" s="183">
        <v>273111</v>
      </c>
      <c r="C27" s="183" t="s">
        <v>57</v>
      </c>
      <c r="D27" s="184">
        <v>0</v>
      </c>
      <c r="E27" s="185">
        <v>940000</v>
      </c>
      <c r="F27" s="184">
        <v>235</v>
      </c>
      <c r="I27" s="128"/>
      <c r="J27" s="3" t="s">
        <v>22</v>
      </c>
      <c r="K27" s="4"/>
      <c r="L27" s="5"/>
      <c r="M27" s="5"/>
      <c r="O27" s="128"/>
      <c r="P27" s="3" t="s">
        <v>22</v>
      </c>
      <c r="Q27" s="4"/>
      <c r="R27" s="5"/>
      <c r="S27" s="5"/>
      <c r="U27" s="128"/>
      <c r="V27" s="3" t="s">
        <v>22</v>
      </c>
      <c r="W27" s="4"/>
      <c r="X27" s="5"/>
      <c r="Y27" s="5"/>
      <c r="AA27" s="128"/>
      <c r="AB27" s="3" t="s">
        <v>22</v>
      </c>
      <c r="AC27" s="4"/>
      <c r="AD27" s="5"/>
      <c r="AE27" s="5"/>
      <c r="AG27" s="128"/>
      <c r="AH27" s="3" t="s">
        <v>22</v>
      </c>
      <c r="AI27" s="4"/>
      <c r="AJ27" s="5"/>
      <c r="AK27" s="5"/>
      <c r="AM27" s="128"/>
      <c r="AN27" s="3" t="s">
        <v>22</v>
      </c>
      <c r="AO27" s="4"/>
      <c r="AP27" s="5"/>
      <c r="AQ27" s="5"/>
    </row>
    <row r="28" spans="2:43" ht="15" thickBot="1">
      <c r="B28" s="183">
        <v>273211</v>
      </c>
      <c r="C28" s="183" t="s">
        <v>23</v>
      </c>
      <c r="D28" s="184">
        <v>0</v>
      </c>
      <c r="E28" s="185">
        <v>1860200</v>
      </c>
      <c r="F28" s="184">
        <v>465</v>
      </c>
      <c r="I28" s="4">
        <v>273111</v>
      </c>
      <c r="J28" s="4" t="s">
        <v>57</v>
      </c>
      <c r="K28" s="5">
        <v>0</v>
      </c>
      <c r="L28" s="6">
        <v>940000</v>
      </c>
      <c r="M28" s="5">
        <v>235</v>
      </c>
      <c r="O28" s="4">
        <v>273111</v>
      </c>
      <c r="P28" s="4" t="s">
        <v>57</v>
      </c>
      <c r="Q28" s="5">
        <v>0</v>
      </c>
      <c r="R28" s="6">
        <v>940000</v>
      </c>
      <c r="S28" s="5">
        <v>235</v>
      </c>
      <c r="U28" s="4">
        <v>273111</v>
      </c>
      <c r="V28" s="4" t="s">
        <v>57</v>
      </c>
      <c r="W28" s="5">
        <v>0</v>
      </c>
      <c r="X28" s="6">
        <v>940000</v>
      </c>
      <c r="Y28" s="5">
        <v>235</v>
      </c>
      <c r="AA28" s="4">
        <v>273111</v>
      </c>
      <c r="AB28" s="4" t="s">
        <v>57</v>
      </c>
      <c r="AC28" s="5">
        <v>0</v>
      </c>
      <c r="AD28" s="6">
        <v>940000</v>
      </c>
      <c r="AE28" s="5">
        <v>235</v>
      </c>
      <c r="AG28" s="4">
        <v>273111</v>
      </c>
      <c r="AH28" s="4" t="s">
        <v>57</v>
      </c>
      <c r="AI28" s="5">
        <v>0</v>
      </c>
      <c r="AJ28" s="6">
        <v>940000</v>
      </c>
      <c r="AK28" s="5">
        <v>235</v>
      </c>
      <c r="AM28" s="4">
        <v>273111</v>
      </c>
      <c r="AN28" s="4" t="s">
        <v>57</v>
      </c>
      <c r="AO28" s="5">
        <v>0</v>
      </c>
      <c r="AP28" s="6">
        <v>940000</v>
      </c>
      <c r="AQ28" s="5">
        <v>235</v>
      </c>
    </row>
    <row r="29" spans="2:43" ht="15" thickBot="1">
      <c r="B29" s="183">
        <v>273311</v>
      </c>
      <c r="C29" s="183" t="s">
        <v>24</v>
      </c>
      <c r="D29" s="184">
        <v>0</v>
      </c>
      <c r="E29" s="185">
        <v>3080575</v>
      </c>
      <c r="F29" s="184">
        <v>770</v>
      </c>
      <c r="I29" s="4">
        <v>273211</v>
      </c>
      <c r="J29" s="4" t="s">
        <v>23</v>
      </c>
      <c r="K29" s="5">
        <v>0</v>
      </c>
      <c r="L29" s="6">
        <v>1860200</v>
      </c>
      <c r="M29" s="5">
        <v>465</v>
      </c>
      <c r="O29" s="4">
        <v>273211</v>
      </c>
      <c r="P29" s="4" t="s">
        <v>23</v>
      </c>
      <c r="Q29" s="5">
        <v>0</v>
      </c>
      <c r="R29" s="6">
        <v>1860200</v>
      </c>
      <c r="S29" s="5">
        <v>465</v>
      </c>
      <c r="U29" s="4">
        <v>273211</v>
      </c>
      <c r="V29" s="4" t="s">
        <v>23</v>
      </c>
      <c r="W29" s="5">
        <v>0</v>
      </c>
      <c r="X29" s="6">
        <v>1860200</v>
      </c>
      <c r="Y29" s="5">
        <v>465</v>
      </c>
      <c r="AA29" s="4">
        <v>273211</v>
      </c>
      <c r="AB29" s="4" t="s">
        <v>23</v>
      </c>
      <c r="AC29" s="5">
        <v>0</v>
      </c>
      <c r="AD29" s="6">
        <v>1860200</v>
      </c>
      <c r="AE29" s="5">
        <v>465</v>
      </c>
      <c r="AG29" s="4">
        <v>273211</v>
      </c>
      <c r="AH29" s="4" t="s">
        <v>23</v>
      </c>
      <c r="AI29" s="5">
        <v>0</v>
      </c>
      <c r="AJ29" s="6">
        <v>1860200</v>
      </c>
      <c r="AK29" s="5">
        <v>465</v>
      </c>
      <c r="AM29" s="4">
        <v>273211</v>
      </c>
      <c r="AN29" s="4" t="s">
        <v>23</v>
      </c>
      <c r="AO29" s="5">
        <v>0</v>
      </c>
      <c r="AP29" s="6">
        <v>1860200</v>
      </c>
      <c r="AQ29" s="5">
        <v>465</v>
      </c>
    </row>
    <row r="30" spans="2:43" ht="15" thickBot="1">
      <c r="B30" s="183">
        <v>274311</v>
      </c>
      <c r="C30" s="183" t="s">
        <v>58</v>
      </c>
      <c r="D30" s="184">
        <v>0</v>
      </c>
      <c r="E30" s="185">
        <v>-744167</v>
      </c>
      <c r="F30" s="184">
        <v>-186</v>
      </c>
      <c r="I30" s="4">
        <v>273311</v>
      </c>
      <c r="J30" s="4" t="s">
        <v>24</v>
      </c>
      <c r="K30" s="5">
        <v>0</v>
      </c>
      <c r="L30" s="6">
        <v>3080575</v>
      </c>
      <c r="M30" s="5">
        <v>770</v>
      </c>
      <c r="O30" s="4">
        <v>273311</v>
      </c>
      <c r="P30" s="4" t="s">
        <v>24</v>
      </c>
      <c r="Q30" s="5">
        <v>0</v>
      </c>
      <c r="R30" s="6">
        <v>3080575</v>
      </c>
      <c r="S30" s="5">
        <v>770</v>
      </c>
      <c r="U30" s="4">
        <v>273311</v>
      </c>
      <c r="V30" s="4" t="s">
        <v>24</v>
      </c>
      <c r="W30" s="5">
        <v>0</v>
      </c>
      <c r="X30" s="6">
        <v>3080575</v>
      </c>
      <c r="Y30" s="5">
        <v>770</v>
      </c>
      <c r="AA30" s="4">
        <v>273311</v>
      </c>
      <c r="AB30" s="4" t="s">
        <v>24</v>
      </c>
      <c r="AC30" s="5">
        <v>0</v>
      </c>
      <c r="AD30" s="6">
        <v>3080575</v>
      </c>
      <c r="AE30" s="5">
        <v>770</v>
      </c>
      <c r="AG30" s="4">
        <v>273311</v>
      </c>
      <c r="AH30" s="4" t="s">
        <v>24</v>
      </c>
      <c r="AI30" s="5">
        <v>0</v>
      </c>
      <c r="AJ30" s="6">
        <v>3080575</v>
      </c>
      <c r="AK30" s="5">
        <v>770</v>
      </c>
      <c r="AM30" s="4">
        <v>273311</v>
      </c>
      <c r="AN30" s="4" t="s">
        <v>24</v>
      </c>
      <c r="AO30" s="5">
        <v>0</v>
      </c>
      <c r="AP30" s="6">
        <v>3080575</v>
      </c>
      <c r="AQ30" s="5">
        <v>770</v>
      </c>
    </row>
    <row r="31" spans="2:43" ht="15" thickBot="1">
      <c r="B31" s="183">
        <v>274321</v>
      </c>
      <c r="C31" s="183" t="s">
        <v>25</v>
      </c>
      <c r="D31" s="184">
        <v>0</v>
      </c>
      <c r="E31" s="185">
        <v>-1391458</v>
      </c>
      <c r="F31" s="184">
        <v>-348</v>
      </c>
      <c r="I31" s="4">
        <v>274311</v>
      </c>
      <c r="J31" s="4" t="s">
        <v>58</v>
      </c>
      <c r="K31" s="5">
        <v>0</v>
      </c>
      <c r="L31" s="6">
        <v>-783333</v>
      </c>
      <c r="M31" s="5">
        <v>-196</v>
      </c>
      <c r="O31" s="4">
        <v>274311</v>
      </c>
      <c r="P31" s="4" t="s">
        <v>58</v>
      </c>
      <c r="Q31" s="5">
        <v>0</v>
      </c>
      <c r="R31" s="6">
        <v>-822500</v>
      </c>
      <c r="S31" s="5">
        <v>-206</v>
      </c>
      <c r="U31" s="4">
        <v>274311</v>
      </c>
      <c r="V31" s="4" t="s">
        <v>58</v>
      </c>
      <c r="W31" s="5">
        <v>0</v>
      </c>
      <c r="X31" s="6">
        <v>-861667</v>
      </c>
      <c r="Y31" s="5">
        <v>-215</v>
      </c>
      <c r="AA31" s="4">
        <v>274311</v>
      </c>
      <c r="AB31" s="4" t="s">
        <v>58</v>
      </c>
      <c r="AC31" s="5">
        <v>0</v>
      </c>
      <c r="AD31" s="6">
        <v>-900833</v>
      </c>
      <c r="AE31" s="5">
        <v>-225</v>
      </c>
      <c r="AG31" s="4">
        <v>274311</v>
      </c>
      <c r="AH31" s="4" t="s">
        <v>58</v>
      </c>
      <c r="AI31" s="5">
        <v>0</v>
      </c>
      <c r="AJ31" s="6">
        <v>-940000</v>
      </c>
      <c r="AK31" s="5">
        <v>-235</v>
      </c>
      <c r="AM31" s="4">
        <v>274311</v>
      </c>
      <c r="AN31" s="4" t="s">
        <v>58</v>
      </c>
      <c r="AO31" s="5">
        <v>0</v>
      </c>
      <c r="AP31" s="6">
        <v>-940000</v>
      </c>
      <c r="AQ31" s="5">
        <v>-235</v>
      </c>
    </row>
    <row r="32" spans="2:43" ht="15" thickBot="1">
      <c r="B32" s="183">
        <v>274331</v>
      </c>
      <c r="C32" s="183" t="s">
        <v>26</v>
      </c>
      <c r="D32" s="184">
        <v>0</v>
      </c>
      <c r="E32" s="185">
        <v>-1757400</v>
      </c>
      <c r="F32" s="184">
        <v>-439</v>
      </c>
      <c r="I32" s="4">
        <v>274321</v>
      </c>
      <c r="J32" s="4" t="s">
        <v>25</v>
      </c>
      <c r="K32" s="5">
        <v>0</v>
      </c>
      <c r="L32" s="6">
        <v>-1468967</v>
      </c>
      <c r="M32" s="5">
        <v>-367</v>
      </c>
      <c r="O32" s="4">
        <v>274321</v>
      </c>
      <c r="P32" s="4" t="s">
        <v>25</v>
      </c>
      <c r="Q32" s="5">
        <v>0</v>
      </c>
      <c r="R32" s="6">
        <v>-1546475</v>
      </c>
      <c r="S32" s="5">
        <v>-387</v>
      </c>
      <c r="U32" s="4">
        <v>274321</v>
      </c>
      <c r="V32" s="4" t="s">
        <v>25</v>
      </c>
      <c r="W32" s="5">
        <v>0</v>
      </c>
      <c r="X32" s="6">
        <v>-1623983</v>
      </c>
      <c r="Y32" s="5">
        <v>-406</v>
      </c>
      <c r="AA32" s="4">
        <v>274321</v>
      </c>
      <c r="AB32" s="4" t="s">
        <v>25</v>
      </c>
      <c r="AC32" s="5">
        <v>0</v>
      </c>
      <c r="AD32" s="6">
        <v>-1701492</v>
      </c>
      <c r="AE32" s="5">
        <v>-425</v>
      </c>
      <c r="AG32" s="4">
        <v>274321</v>
      </c>
      <c r="AH32" s="4" t="s">
        <v>25</v>
      </c>
      <c r="AI32" s="5">
        <v>0</v>
      </c>
      <c r="AJ32" s="6">
        <v>-1779000</v>
      </c>
      <c r="AK32" s="5">
        <v>-445</v>
      </c>
      <c r="AM32" s="4">
        <v>274321</v>
      </c>
      <c r="AN32" s="4" t="s">
        <v>25</v>
      </c>
      <c r="AO32" s="5">
        <v>0</v>
      </c>
      <c r="AP32" s="6">
        <v>-1799300</v>
      </c>
      <c r="AQ32" s="5">
        <v>-450</v>
      </c>
    </row>
    <row r="33" spans="2:43" ht="15" thickBot="1">
      <c r="B33" s="181"/>
      <c r="C33" s="182" t="s">
        <v>27</v>
      </c>
      <c r="D33" s="183"/>
      <c r="E33" s="186">
        <v>1987750</v>
      </c>
      <c r="F33" s="184">
        <v>496.94</v>
      </c>
      <c r="I33" s="4">
        <v>274331</v>
      </c>
      <c r="J33" s="4" t="s">
        <v>26</v>
      </c>
      <c r="K33" s="5">
        <v>0</v>
      </c>
      <c r="L33" s="6">
        <v>-1885800</v>
      </c>
      <c r="M33" s="5">
        <v>-471</v>
      </c>
      <c r="O33" s="4">
        <v>274331</v>
      </c>
      <c r="P33" s="4" t="s">
        <v>26</v>
      </c>
      <c r="Q33" s="5">
        <v>0</v>
      </c>
      <c r="R33" s="6">
        <v>-2014200</v>
      </c>
      <c r="S33" s="5">
        <v>-504</v>
      </c>
      <c r="U33" s="4">
        <v>274331</v>
      </c>
      <c r="V33" s="4" t="s">
        <v>26</v>
      </c>
      <c r="W33" s="5">
        <v>0</v>
      </c>
      <c r="X33" s="6">
        <v>-2142600</v>
      </c>
      <c r="Y33" s="5">
        <v>-536</v>
      </c>
      <c r="AA33" s="4">
        <v>274331</v>
      </c>
      <c r="AB33" s="4" t="s">
        <v>26</v>
      </c>
      <c r="AC33" s="5">
        <v>0</v>
      </c>
      <c r="AD33" s="6">
        <v>-2271000</v>
      </c>
      <c r="AE33" s="5">
        <v>-568</v>
      </c>
      <c r="AG33" s="4">
        <v>274331</v>
      </c>
      <c r="AH33" s="4" t="s">
        <v>26</v>
      </c>
      <c r="AI33" s="5">
        <v>0</v>
      </c>
      <c r="AJ33" s="6">
        <v>-2399400</v>
      </c>
      <c r="AK33" s="5">
        <v>-600</v>
      </c>
      <c r="AM33" s="4">
        <v>274331</v>
      </c>
      <c r="AN33" s="4" t="s">
        <v>26</v>
      </c>
      <c r="AO33" s="5">
        <v>0</v>
      </c>
      <c r="AP33" s="6">
        <v>-2452200</v>
      </c>
      <c r="AQ33" s="5">
        <v>-613</v>
      </c>
    </row>
    <row r="34" spans="2:43" ht="15" thickBot="1">
      <c r="B34" s="181"/>
      <c r="C34" s="182" t="s">
        <v>28</v>
      </c>
      <c r="D34" s="183"/>
      <c r="E34" s="184"/>
      <c r="F34" s="184"/>
      <c r="I34" s="128"/>
      <c r="J34" s="3" t="s">
        <v>27</v>
      </c>
      <c r="K34" s="4"/>
      <c r="L34" s="7">
        <v>1742675</v>
      </c>
      <c r="M34" s="5">
        <v>435.67</v>
      </c>
      <c r="O34" s="128"/>
      <c r="P34" s="3" t="s">
        <v>27</v>
      </c>
      <c r="Q34" s="4"/>
      <c r="R34" s="7">
        <v>1497600</v>
      </c>
      <c r="S34" s="5">
        <v>374.4</v>
      </c>
      <c r="U34" s="128"/>
      <c r="V34" s="3" t="s">
        <v>27</v>
      </c>
      <c r="W34" s="4"/>
      <c r="X34" s="7">
        <v>1252525</v>
      </c>
      <c r="Y34" s="5">
        <v>313.13</v>
      </c>
      <c r="AA34" s="128"/>
      <c r="AB34" s="3" t="s">
        <v>27</v>
      </c>
      <c r="AC34" s="4"/>
      <c r="AD34" s="7">
        <v>1007450</v>
      </c>
      <c r="AE34" s="5">
        <v>251.86</v>
      </c>
      <c r="AG34" s="128"/>
      <c r="AH34" s="3" t="s">
        <v>27</v>
      </c>
      <c r="AI34" s="4"/>
      <c r="AJ34" s="7">
        <v>762375</v>
      </c>
      <c r="AK34" s="5">
        <v>190.59</v>
      </c>
      <c r="AM34" s="128"/>
      <c r="AN34" s="3" t="s">
        <v>27</v>
      </c>
      <c r="AO34" s="4"/>
      <c r="AP34" s="7">
        <v>689275</v>
      </c>
      <c r="AQ34" s="5">
        <v>172.32</v>
      </c>
    </row>
    <row r="35" spans="2:43" ht="15" thickBot="1">
      <c r="B35" s="183">
        <v>278511</v>
      </c>
      <c r="C35" s="183" t="s">
        <v>60</v>
      </c>
      <c r="D35" s="184">
        <v>0</v>
      </c>
      <c r="E35" s="185">
        <v>-14644300</v>
      </c>
      <c r="F35" s="185">
        <v>-3661</v>
      </c>
      <c r="I35" s="128"/>
      <c r="J35" s="3" t="s">
        <v>28</v>
      </c>
      <c r="K35" s="4"/>
      <c r="L35" s="5"/>
      <c r="M35" s="5"/>
      <c r="O35" s="128"/>
      <c r="P35" s="3" t="s">
        <v>28</v>
      </c>
      <c r="Q35" s="4"/>
      <c r="R35" s="5"/>
      <c r="S35" s="5"/>
      <c r="U35" s="128"/>
      <c r="V35" s="3" t="s">
        <v>28</v>
      </c>
      <c r="W35" s="4"/>
      <c r="X35" s="5"/>
      <c r="Y35" s="5"/>
      <c r="AA35" s="128"/>
      <c r="AB35" s="3" t="s">
        <v>28</v>
      </c>
      <c r="AC35" s="4"/>
      <c r="AD35" s="5"/>
      <c r="AE35" s="5"/>
      <c r="AG35" s="128"/>
      <c r="AH35" s="3" t="s">
        <v>28</v>
      </c>
      <c r="AI35" s="4"/>
      <c r="AJ35" s="5"/>
      <c r="AK35" s="5"/>
      <c r="AM35" s="128"/>
      <c r="AN35" s="3" t="s">
        <v>28</v>
      </c>
      <c r="AO35" s="4"/>
      <c r="AP35" s="5"/>
      <c r="AQ35" s="5"/>
    </row>
    <row r="36" spans="2:43" ht="15" thickBot="1">
      <c r="B36" s="181"/>
      <c r="C36" s="182" t="s">
        <v>29</v>
      </c>
      <c r="D36" s="183"/>
      <c r="E36" s="186">
        <v>-14644300</v>
      </c>
      <c r="F36" s="186">
        <v>-3661.08</v>
      </c>
      <c r="I36" s="4">
        <v>278511</v>
      </c>
      <c r="J36" s="4" t="s">
        <v>60</v>
      </c>
      <c r="K36" s="5">
        <v>0</v>
      </c>
      <c r="L36" s="6">
        <v>-52031800</v>
      </c>
      <c r="M36" s="6">
        <v>-13008</v>
      </c>
      <c r="O36" s="4">
        <v>278511</v>
      </c>
      <c r="P36" s="4" t="s">
        <v>60</v>
      </c>
      <c r="Q36" s="5">
        <v>0</v>
      </c>
      <c r="R36" s="6">
        <v>-45806800</v>
      </c>
      <c r="S36" s="6">
        <v>-11452</v>
      </c>
      <c r="U36" s="4">
        <v>278511</v>
      </c>
      <c r="V36" s="4" t="s">
        <v>60</v>
      </c>
      <c r="W36" s="5">
        <v>0</v>
      </c>
      <c r="X36" s="6">
        <v>-45806800</v>
      </c>
      <c r="Y36" s="6">
        <v>-11452</v>
      </c>
      <c r="AA36" s="4">
        <v>278511</v>
      </c>
      <c r="AB36" s="4" t="s">
        <v>60</v>
      </c>
      <c r="AC36" s="5">
        <v>0</v>
      </c>
      <c r="AD36" s="6">
        <v>-68306800</v>
      </c>
      <c r="AE36" s="6">
        <v>-17077</v>
      </c>
      <c r="AG36" s="4">
        <v>278511</v>
      </c>
      <c r="AH36" s="4" t="s">
        <v>60</v>
      </c>
      <c r="AI36" s="5">
        <v>0</v>
      </c>
      <c r="AJ36" s="6">
        <v>-97747300</v>
      </c>
      <c r="AK36" s="6">
        <v>-24437</v>
      </c>
      <c r="AM36" s="4">
        <v>278511</v>
      </c>
      <c r="AN36" s="4" t="s">
        <v>60</v>
      </c>
      <c r="AO36" s="5">
        <v>0</v>
      </c>
      <c r="AP36" s="6">
        <v>-124747300</v>
      </c>
      <c r="AQ36" s="6">
        <v>-31187</v>
      </c>
    </row>
    <row r="37" spans="2:43" ht="15" thickBot="1">
      <c r="B37" s="181"/>
      <c r="C37" s="182" t="s">
        <v>30</v>
      </c>
      <c r="D37" s="183"/>
      <c r="E37" s="186">
        <v>104395048</v>
      </c>
      <c r="F37" s="186">
        <v>26098.76</v>
      </c>
      <c r="I37" s="128"/>
      <c r="J37" s="3" t="s">
        <v>29</v>
      </c>
      <c r="K37" s="4"/>
      <c r="L37" s="7">
        <v>-52031800</v>
      </c>
      <c r="M37" s="7">
        <v>-13007.95</v>
      </c>
      <c r="O37" s="128"/>
      <c r="P37" s="3" t="s">
        <v>29</v>
      </c>
      <c r="Q37" s="4"/>
      <c r="R37" s="7">
        <v>-45806800</v>
      </c>
      <c r="S37" s="7">
        <v>-11451.7</v>
      </c>
      <c r="U37" s="128"/>
      <c r="V37" s="3" t="s">
        <v>29</v>
      </c>
      <c r="W37" s="4"/>
      <c r="X37" s="7">
        <v>-45806800</v>
      </c>
      <c r="Y37" s="7">
        <v>-11451.7</v>
      </c>
      <c r="AA37" s="128"/>
      <c r="AB37" s="3" t="s">
        <v>29</v>
      </c>
      <c r="AC37" s="4"/>
      <c r="AD37" s="7">
        <v>-68306800</v>
      </c>
      <c r="AE37" s="7">
        <v>-17076.7</v>
      </c>
      <c r="AG37" s="128"/>
      <c r="AH37" s="3" t="s">
        <v>29</v>
      </c>
      <c r="AI37" s="4"/>
      <c r="AJ37" s="7">
        <v>-97747300</v>
      </c>
      <c r="AK37" s="7">
        <v>-24436.83</v>
      </c>
      <c r="AM37" s="128"/>
      <c r="AN37" s="3" t="s">
        <v>29</v>
      </c>
      <c r="AO37" s="4"/>
      <c r="AP37" s="7">
        <v>-124747300</v>
      </c>
      <c r="AQ37" s="7">
        <v>-31186.83</v>
      </c>
    </row>
    <row r="38" spans="2:43" ht="15" thickBot="1">
      <c r="B38" s="181"/>
      <c r="C38" s="182" t="s">
        <v>31</v>
      </c>
      <c r="D38" s="183"/>
      <c r="E38" s="184"/>
      <c r="F38" s="184"/>
      <c r="I38" s="128"/>
      <c r="J38" s="3" t="s">
        <v>30</v>
      </c>
      <c r="K38" s="4"/>
      <c r="L38" s="7">
        <v>110182873</v>
      </c>
      <c r="M38" s="7">
        <v>27545.72</v>
      </c>
      <c r="O38" s="128"/>
      <c r="P38" s="3" t="s">
        <v>30</v>
      </c>
      <c r="Q38" s="4"/>
      <c r="R38" s="7">
        <v>108007398</v>
      </c>
      <c r="S38" s="7">
        <v>27001.85</v>
      </c>
      <c r="U38" s="128"/>
      <c r="V38" s="3" t="s">
        <v>30</v>
      </c>
      <c r="W38" s="4"/>
      <c r="X38" s="7">
        <v>99584523</v>
      </c>
      <c r="Y38" s="7">
        <v>24896.13</v>
      </c>
      <c r="AA38" s="128"/>
      <c r="AB38" s="3" t="s">
        <v>30</v>
      </c>
      <c r="AC38" s="4"/>
      <c r="AD38" s="7">
        <v>95589248</v>
      </c>
      <c r="AE38" s="7">
        <v>23897.31</v>
      </c>
      <c r="AG38" s="128"/>
      <c r="AH38" s="3" t="s">
        <v>30</v>
      </c>
      <c r="AI38" s="4"/>
      <c r="AJ38" s="7">
        <v>103528473</v>
      </c>
      <c r="AK38" s="7">
        <v>25882.12</v>
      </c>
      <c r="AM38" s="128"/>
      <c r="AN38" s="3" t="s">
        <v>30</v>
      </c>
      <c r="AO38" s="4"/>
      <c r="AP38" s="7">
        <v>127444873</v>
      </c>
      <c r="AQ38" s="7">
        <v>31861.22</v>
      </c>
    </row>
    <row r="39" spans="2:43" ht="15" thickBot="1">
      <c r="B39" s="181"/>
      <c r="C39" s="182" t="s">
        <v>32</v>
      </c>
      <c r="D39" s="183"/>
      <c r="E39" s="184"/>
      <c r="F39" s="184"/>
      <c r="I39" s="128"/>
      <c r="J39" s="3" t="s">
        <v>31</v>
      </c>
      <c r="K39" s="4"/>
      <c r="L39" s="5"/>
      <c r="M39" s="5"/>
      <c r="O39" s="128"/>
      <c r="P39" s="3" t="s">
        <v>31</v>
      </c>
      <c r="Q39" s="4"/>
      <c r="R39" s="5"/>
      <c r="S39" s="5"/>
      <c r="U39" s="128"/>
      <c r="V39" s="3" t="s">
        <v>31</v>
      </c>
      <c r="W39" s="4"/>
      <c r="X39" s="5"/>
      <c r="Y39" s="5"/>
      <c r="AA39" s="128"/>
      <c r="AB39" s="3" t="s">
        <v>31</v>
      </c>
      <c r="AC39" s="4"/>
      <c r="AD39" s="5"/>
      <c r="AE39" s="5"/>
      <c r="AG39" s="128"/>
      <c r="AH39" s="3" t="s">
        <v>31</v>
      </c>
      <c r="AI39" s="4"/>
      <c r="AJ39" s="5"/>
      <c r="AK39" s="5"/>
      <c r="AM39" s="128"/>
      <c r="AN39" s="3" t="s">
        <v>31</v>
      </c>
      <c r="AO39" s="4"/>
      <c r="AP39" s="5"/>
      <c r="AQ39" s="5"/>
    </row>
    <row r="40" spans="2:43" ht="15" thickBot="1">
      <c r="B40" s="181"/>
      <c r="C40" s="182" t="s">
        <v>33</v>
      </c>
      <c r="D40" s="183"/>
      <c r="E40" s="184"/>
      <c r="F40" s="184"/>
      <c r="I40" s="128"/>
      <c r="J40" s="3" t="s">
        <v>32</v>
      </c>
      <c r="K40" s="4"/>
      <c r="L40" s="5"/>
      <c r="M40" s="5"/>
      <c r="O40" s="128"/>
      <c r="P40" s="3" t="s">
        <v>32</v>
      </c>
      <c r="Q40" s="4"/>
      <c r="R40" s="5"/>
      <c r="S40" s="5"/>
      <c r="U40" s="128"/>
      <c r="V40" s="3" t="s">
        <v>32</v>
      </c>
      <c r="W40" s="4"/>
      <c r="X40" s="5"/>
      <c r="Y40" s="5"/>
      <c r="AA40" s="128"/>
      <c r="AB40" s="3" t="s">
        <v>32</v>
      </c>
      <c r="AC40" s="4"/>
      <c r="AD40" s="5"/>
      <c r="AE40" s="5"/>
      <c r="AG40" s="128"/>
      <c r="AH40" s="3" t="s">
        <v>32</v>
      </c>
      <c r="AI40" s="4"/>
      <c r="AJ40" s="5"/>
      <c r="AK40" s="5"/>
      <c r="AM40" s="128"/>
      <c r="AN40" s="3" t="s">
        <v>32</v>
      </c>
      <c r="AO40" s="4"/>
      <c r="AP40" s="5"/>
      <c r="AQ40" s="5"/>
    </row>
    <row r="41" spans="2:43" ht="15" thickBot="1">
      <c r="B41" s="183">
        <v>351111101</v>
      </c>
      <c r="C41" s="183" t="s">
        <v>78</v>
      </c>
      <c r="D41" s="184">
        <v>0</v>
      </c>
      <c r="E41" s="185">
        <v>-164600</v>
      </c>
      <c r="F41" s="184">
        <v>-41</v>
      </c>
      <c r="I41" s="128"/>
      <c r="J41" s="3" t="s">
        <v>33</v>
      </c>
      <c r="K41" s="4"/>
      <c r="L41" s="5"/>
      <c r="M41" s="5"/>
      <c r="O41" s="128"/>
      <c r="P41" s="3" t="s">
        <v>33</v>
      </c>
      <c r="Q41" s="4"/>
      <c r="R41" s="5"/>
      <c r="S41" s="5"/>
      <c r="U41" s="128"/>
      <c r="V41" s="3" t="s">
        <v>33</v>
      </c>
      <c r="W41" s="4"/>
      <c r="X41" s="5"/>
      <c r="Y41" s="5"/>
      <c r="AA41" s="128"/>
      <c r="AB41" s="3" t="s">
        <v>33</v>
      </c>
      <c r="AC41" s="4"/>
      <c r="AD41" s="5"/>
      <c r="AE41" s="5"/>
      <c r="AG41" s="128"/>
      <c r="AH41" s="3" t="s">
        <v>33</v>
      </c>
      <c r="AI41" s="4"/>
      <c r="AJ41" s="5"/>
      <c r="AK41" s="5"/>
      <c r="AM41" s="128"/>
      <c r="AN41" s="3" t="s">
        <v>33</v>
      </c>
      <c r="AO41" s="4"/>
      <c r="AP41" s="5"/>
      <c r="AQ41" s="5"/>
    </row>
    <row r="42" spans="2:43" ht="15" thickBot="1">
      <c r="B42" s="183">
        <v>351211101</v>
      </c>
      <c r="C42" s="183" t="s">
        <v>34</v>
      </c>
      <c r="D42" s="184">
        <v>0</v>
      </c>
      <c r="E42" s="185">
        <v>194400</v>
      </c>
      <c r="F42" s="184">
        <v>49</v>
      </c>
      <c r="I42" s="4">
        <v>351111101</v>
      </c>
      <c r="J42" s="4" t="s">
        <v>78</v>
      </c>
      <c r="K42" s="5">
        <v>0</v>
      </c>
      <c r="L42" s="6">
        <v>-164600</v>
      </c>
      <c r="M42" s="5">
        <v>-41</v>
      </c>
      <c r="O42" s="4">
        <v>351111101</v>
      </c>
      <c r="P42" s="4" t="s">
        <v>78</v>
      </c>
      <c r="Q42" s="5">
        <v>0</v>
      </c>
      <c r="R42" s="6">
        <v>-164600</v>
      </c>
      <c r="S42" s="5">
        <v>-41</v>
      </c>
      <c r="U42" s="4">
        <v>351111101</v>
      </c>
      <c r="V42" s="4" t="s">
        <v>78</v>
      </c>
      <c r="W42" s="5">
        <v>0</v>
      </c>
      <c r="X42" s="6">
        <v>-164600</v>
      </c>
      <c r="Y42" s="5">
        <v>-41</v>
      </c>
      <c r="AA42" s="4">
        <v>351111101</v>
      </c>
      <c r="AB42" s="4" t="s">
        <v>78</v>
      </c>
      <c r="AC42" s="5">
        <v>0</v>
      </c>
      <c r="AD42" s="6">
        <v>-164600</v>
      </c>
      <c r="AE42" s="5">
        <v>-41</v>
      </c>
      <c r="AG42" s="4">
        <v>351111101</v>
      </c>
      <c r="AH42" s="4" t="s">
        <v>78</v>
      </c>
      <c r="AI42" s="5">
        <v>0</v>
      </c>
      <c r="AJ42" s="6">
        <v>-164600</v>
      </c>
      <c r="AK42" s="5">
        <v>-41</v>
      </c>
      <c r="AM42" s="4">
        <v>351111101</v>
      </c>
      <c r="AN42" s="4" t="s">
        <v>78</v>
      </c>
      <c r="AO42" s="5">
        <v>0</v>
      </c>
      <c r="AP42" s="6">
        <v>-164600</v>
      </c>
      <c r="AQ42" s="5">
        <v>-41</v>
      </c>
    </row>
    <row r="43" spans="2:43" ht="15" thickBot="1">
      <c r="B43" s="181"/>
      <c r="C43" s="182" t="s">
        <v>35</v>
      </c>
      <c r="D43" s="183"/>
      <c r="E43" s="184"/>
      <c r="F43" s="184"/>
      <c r="I43" s="4">
        <v>351211101</v>
      </c>
      <c r="J43" s="4" t="s">
        <v>34</v>
      </c>
      <c r="K43" s="5">
        <v>0</v>
      </c>
      <c r="L43" s="6">
        <v>281700</v>
      </c>
      <c r="M43" s="5">
        <v>70</v>
      </c>
      <c r="O43" s="4">
        <v>351211101</v>
      </c>
      <c r="P43" s="4" t="s">
        <v>34</v>
      </c>
      <c r="Q43" s="5">
        <v>0</v>
      </c>
      <c r="R43" s="6">
        <v>390600</v>
      </c>
      <c r="S43" s="5">
        <v>98</v>
      </c>
      <c r="U43" s="4">
        <v>351211101</v>
      </c>
      <c r="V43" s="4" t="s">
        <v>34</v>
      </c>
      <c r="W43" s="5">
        <v>0</v>
      </c>
      <c r="X43" s="6">
        <v>510099</v>
      </c>
      <c r="Y43" s="5">
        <v>128</v>
      </c>
      <c r="AA43" s="4">
        <v>351211101</v>
      </c>
      <c r="AB43" s="4" t="s">
        <v>34</v>
      </c>
      <c r="AC43" s="5">
        <v>0</v>
      </c>
      <c r="AD43" s="6">
        <v>677199</v>
      </c>
      <c r="AE43" s="5">
        <v>169</v>
      </c>
      <c r="AG43" s="4">
        <v>351211101</v>
      </c>
      <c r="AH43" s="4" t="s">
        <v>34</v>
      </c>
      <c r="AI43" s="5">
        <v>0</v>
      </c>
      <c r="AJ43" s="6">
        <v>909099</v>
      </c>
      <c r="AK43" s="5">
        <v>227</v>
      </c>
      <c r="AM43" s="4">
        <v>351211101</v>
      </c>
      <c r="AN43" s="4" t="s">
        <v>34</v>
      </c>
      <c r="AO43" s="5">
        <v>0</v>
      </c>
      <c r="AP43" s="6">
        <v>1165199</v>
      </c>
      <c r="AQ43" s="5">
        <v>291</v>
      </c>
    </row>
    <row r="44" spans="2:43" ht="15" thickBot="1">
      <c r="B44" s="181"/>
      <c r="C44" s="182" t="s">
        <v>36</v>
      </c>
      <c r="D44" s="183"/>
      <c r="E44" s="184">
        <v>0</v>
      </c>
      <c r="F44" s="184">
        <v>0</v>
      </c>
      <c r="I44" s="128"/>
      <c r="J44" s="3" t="s">
        <v>35</v>
      </c>
      <c r="K44" s="4"/>
      <c r="L44" s="5"/>
      <c r="M44" s="5"/>
      <c r="O44" s="128"/>
      <c r="P44" s="3" t="s">
        <v>35</v>
      </c>
      <c r="Q44" s="4"/>
      <c r="R44" s="5"/>
      <c r="S44" s="5"/>
      <c r="U44" s="128"/>
      <c r="V44" s="3" t="s">
        <v>35</v>
      </c>
      <c r="W44" s="4"/>
      <c r="X44" s="5"/>
      <c r="Y44" s="5"/>
      <c r="AA44" s="128"/>
      <c r="AB44" s="3" t="s">
        <v>35</v>
      </c>
      <c r="AC44" s="4"/>
      <c r="AD44" s="5"/>
      <c r="AE44" s="5"/>
      <c r="AG44" s="128"/>
      <c r="AH44" s="3" t="s">
        <v>35</v>
      </c>
      <c r="AI44" s="4"/>
      <c r="AJ44" s="5"/>
      <c r="AK44" s="5"/>
      <c r="AM44" s="128"/>
      <c r="AN44" s="3" t="s">
        <v>35</v>
      </c>
      <c r="AO44" s="4"/>
      <c r="AP44" s="5"/>
      <c r="AQ44" s="5"/>
    </row>
    <row r="45" spans="2:43" ht="15" thickBot="1">
      <c r="B45" s="181"/>
      <c r="C45" s="182" t="s">
        <v>37</v>
      </c>
      <c r="D45" s="183"/>
      <c r="E45" s="184"/>
      <c r="F45" s="184"/>
      <c r="I45" s="128"/>
      <c r="J45" s="3" t="s">
        <v>36</v>
      </c>
      <c r="K45" s="4"/>
      <c r="L45" s="5">
        <v>0</v>
      </c>
      <c r="M45" s="5">
        <v>0</v>
      </c>
      <c r="O45" s="128"/>
      <c r="P45" s="3" t="s">
        <v>36</v>
      </c>
      <c r="Q45" s="4"/>
      <c r="R45" s="5">
        <v>0</v>
      </c>
      <c r="S45" s="5">
        <v>0</v>
      </c>
      <c r="U45" s="128"/>
      <c r="V45" s="3" t="s">
        <v>36</v>
      </c>
      <c r="W45" s="4"/>
      <c r="X45" s="5">
        <v>0</v>
      </c>
      <c r="Y45" s="5">
        <v>0</v>
      </c>
      <c r="AA45" s="128"/>
      <c r="AB45" s="3" t="s">
        <v>36</v>
      </c>
      <c r="AC45" s="4"/>
      <c r="AD45" s="5">
        <v>0</v>
      </c>
      <c r="AE45" s="5">
        <v>0</v>
      </c>
      <c r="AG45" s="128"/>
      <c r="AH45" s="3" t="s">
        <v>36</v>
      </c>
      <c r="AI45" s="4"/>
      <c r="AJ45" s="5">
        <v>0</v>
      </c>
      <c r="AK45" s="5">
        <v>0</v>
      </c>
      <c r="AM45" s="128"/>
      <c r="AN45" s="3" t="s">
        <v>36</v>
      </c>
      <c r="AO45" s="4"/>
      <c r="AP45" s="5">
        <v>0</v>
      </c>
      <c r="AQ45" s="5">
        <v>0</v>
      </c>
    </row>
    <row r="46" spans="2:43" ht="15" thickBot="1">
      <c r="B46" s="181"/>
      <c r="C46" s="182" t="s">
        <v>38</v>
      </c>
      <c r="D46" s="183"/>
      <c r="E46" s="184">
        <v>0</v>
      </c>
      <c r="F46" s="184">
        <v>0</v>
      </c>
      <c r="I46" s="128"/>
      <c r="J46" s="3" t="s">
        <v>37</v>
      </c>
      <c r="K46" s="4"/>
      <c r="L46" s="5"/>
      <c r="M46" s="5"/>
      <c r="O46" s="128"/>
      <c r="P46" s="3" t="s">
        <v>37</v>
      </c>
      <c r="Q46" s="4"/>
      <c r="R46" s="5"/>
      <c r="S46" s="5"/>
      <c r="U46" s="128"/>
      <c r="V46" s="3" t="s">
        <v>37</v>
      </c>
      <c r="W46" s="4"/>
      <c r="X46" s="5"/>
      <c r="Y46" s="5"/>
      <c r="AA46" s="128"/>
      <c r="AB46" s="3" t="s">
        <v>37</v>
      </c>
      <c r="AC46" s="4"/>
      <c r="AD46" s="5"/>
      <c r="AE46" s="5"/>
      <c r="AG46" s="128"/>
      <c r="AH46" s="3" t="s">
        <v>37</v>
      </c>
      <c r="AI46" s="4"/>
      <c r="AJ46" s="5"/>
      <c r="AK46" s="5"/>
      <c r="AM46" s="128"/>
      <c r="AN46" s="3" t="s">
        <v>37</v>
      </c>
      <c r="AO46" s="4"/>
      <c r="AP46" s="5"/>
      <c r="AQ46" s="5"/>
    </row>
    <row r="47" spans="2:43" ht="15" thickBot="1">
      <c r="B47" s="181"/>
      <c r="C47" s="182" t="s">
        <v>39</v>
      </c>
      <c r="D47" s="183"/>
      <c r="E47" s="186">
        <v>29800</v>
      </c>
      <c r="F47" s="184">
        <v>7.45</v>
      </c>
      <c r="I47" s="128"/>
      <c r="J47" s="3" t="s">
        <v>38</v>
      </c>
      <c r="K47" s="4"/>
      <c r="L47" s="5">
        <v>0</v>
      </c>
      <c r="M47" s="5">
        <v>0</v>
      </c>
      <c r="O47" s="128"/>
      <c r="P47" s="3" t="s">
        <v>38</v>
      </c>
      <c r="Q47" s="4"/>
      <c r="R47" s="5">
        <v>0</v>
      </c>
      <c r="S47" s="5">
        <v>0</v>
      </c>
      <c r="U47" s="128"/>
      <c r="V47" s="3" t="s">
        <v>38</v>
      </c>
      <c r="W47" s="4"/>
      <c r="X47" s="5">
        <v>0</v>
      </c>
      <c r="Y47" s="5">
        <v>0</v>
      </c>
      <c r="AA47" s="128"/>
      <c r="AB47" s="3" t="s">
        <v>38</v>
      </c>
      <c r="AC47" s="4"/>
      <c r="AD47" s="5">
        <v>0</v>
      </c>
      <c r="AE47" s="5">
        <v>0</v>
      </c>
      <c r="AG47" s="128"/>
      <c r="AH47" s="3" t="s">
        <v>38</v>
      </c>
      <c r="AI47" s="4"/>
      <c r="AJ47" s="5">
        <v>0</v>
      </c>
      <c r="AK47" s="5">
        <v>0</v>
      </c>
      <c r="AM47" s="128"/>
      <c r="AN47" s="3" t="s">
        <v>38</v>
      </c>
      <c r="AO47" s="4"/>
      <c r="AP47" s="5">
        <v>0</v>
      </c>
      <c r="AQ47" s="5">
        <v>0</v>
      </c>
    </row>
    <row r="48" spans="2:43" ht="15" thickBot="1">
      <c r="B48" s="181"/>
      <c r="C48" s="182" t="s">
        <v>40</v>
      </c>
      <c r="D48" s="183"/>
      <c r="E48" s="184"/>
      <c r="F48" s="184"/>
      <c r="I48" s="128"/>
      <c r="J48" s="3" t="s">
        <v>39</v>
      </c>
      <c r="K48" s="4"/>
      <c r="L48" s="7">
        <v>117100</v>
      </c>
      <c r="M48" s="5">
        <v>29.28</v>
      </c>
      <c r="O48" s="128"/>
      <c r="P48" s="3" t="s">
        <v>39</v>
      </c>
      <c r="Q48" s="4"/>
      <c r="R48" s="7">
        <v>226000</v>
      </c>
      <c r="S48" s="5">
        <v>56.5</v>
      </c>
      <c r="U48" s="128"/>
      <c r="V48" s="3" t="s">
        <v>39</v>
      </c>
      <c r="W48" s="4"/>
      <c r="X48" s="7">
        <v>345499</v>
      </c>
      <c r="Y48" s="5">
        <v>86.37</v>
      </c>
      <c r="AA48" s="128"/>
      <c r="AB48" s="3" t="s">
        <v>39</v>
      </c>
      <c r="AC48" s="4"/>
      <c r="AD48" s="7">
        <v>512599</v>
      </c>
      <c r="AE48" s="5">
        <v>128.15</v>
      </c>
      <c r="AG48" s="128"/>
      <c r="AH48" s="3" t="s">
        <v>39</v>
      </c>
      <c r="AI48" s="4"/>
      <c r="AJ48" s="7">
        <v>744499</v>
      </c>
      <c r="AK48" s="5">
        <v>186.12</v>
      </c>
      <c r="AM48" s="128"/>
      <c r="AN48" s="3" t="s">
        <v>39</v>
      </c>
      <c r="AO48" s="4"/>
      <c r="AP48" s="7">
        <v>1000599</v>
      </c>
      <c r="AQ48" s="5">
        <v>250.15</v>
      </c>
    </row>
    <row r="49" spans="2:43" ht="15" thickBot="1">
      <c r="B49" s="181"/>
      <c r="C49" s="182" t="s">
        <v>41</v>
      </c>
      <c r="D49" s="183"/>
      <c r="E49" s="184">
        <v>0</v>
      </c>
      <c r="F49" s="184">
        <v>0</v>
      </c>
      <c r="I49" s="128"/>
      <c r="J49" s="3" t="s">
        <v>40</v>
      </c>
      <c r="K49" s="4"/>
      <c r="L49" s="5"/>
      <c r="M49" s="5"/>
      <c r="O49" s="128"/>
      <c r="P49" s="3" t="s">
        <v>40</v>
      </c>
      <c r="Q49" s="4"/>
      <c r="R49" s="5"/>
      <c r="S49" s="5"/>
      <c r="U49" s="128"/>
      <c r="V49" s="3" t="s">
        <v>40</v>
      </c>
      <c r="W49" s="4"/>
      <c r="X49" s="5"/>
      <c r="Y49" s="5"/>
      <c r="AA49" s="128"/>
      <c r="AB49" s="3" t="s">
        <v>40</v>
      </c>
      <c r="AC49" s="4"/>
      <c r="AD49" s="5"/>
      <c r="AE49" s="5"/>
      <c r="AG49" s="128"/>
      <c r="AH49" s="3" t="s">
        <v>40</v>
      </c>
      <c r="AI49" s="4"/>
      <c r="AJ49" s="5"/>
      <c r="AK49" s="5"/>
      <c r="AM49" s="128"/>
      <c r="AN49" s="3" t="s">
        <v>40</v>
      </c>
      <c r="AO49" s="4"/>
      <c r="AP49" s="5"/>
      <c r="AQ49" s="5"/>
    </row>
    <row r="50" spans="2:43" ht="15" thickBot="1">
      <c r="B50" s="181"/>
      <c r="C50" s="182" t="s">
        <v>42</v>
      </c>
      <c r="D50" s="183"/>
      <c r="E50" s="184">
        <v>0</v>
      </c>
      <c r="F50" s="184">
        <v>0</v>
      </c>
      <c r="I50" s="128"/>
      <c r="J50" s="3" t="s">
        <v>41</v>
      </c>
      <c r="K50" s="4"/>
      <c r="L50" s="5">
        <v>0</v>
      </c>
      <c r="M50" s="5">
        <v>0</v>
      </c>
      <c r="O50" s="128"/>
      <c r="P50" s="3" t="s">
        <v>41</v>
      </c>
      <c r="Q50" s="4"/>
      <c r="R50" s="5">
        <v>0</v>
      </c>
      <c r="S50" s="5">
        <v>0</v>
      </c>
      <c r="U50" s="128"/>
      <c r="V50" s="3" t="s">
        <v>41</v>
      </c>
      <c r="W50" s="4"/>
      <c r="X50" s="5">
        <v>0</v>
      </c>
      <c r="Y50" s="5">
        <v>0</v>
      </c>
      <c r="AA50" s="128"/>
      <c r="AB50" s="3" t="s">
        <v>41</v>
      </c>
      <c r="AC50" s="4"/>
      <c r="AD50" s="5">
        <v>0</v>
      </c>
      <c r="AE50" s="5">
        <v>0</v>
      </c>
      <c r="AG50" s="128"/>
      <c r="AH50" s="3" t="s">
        <v>41</v>
      </c>
      <c r="AI50" s="4"/>
      <c r="AJ50" s="5">
        <v>0</v>
      </c>
      <c r="AK50" s="5">
        <v>0</v>
      </c>
      <c r="AM50" s="128"/>
      <c r="AN50" s="3" t="s">
        <v>41</v>
      </c>
      <c r="AO50" s="4"/>
      <c r="AP50" s="5">
        <v>0</v>
      </c>
      <c r="AQ50" s="5">
        <v>0</v>
      </c>
    </row>
    <row r="51" spans="2:43" ht="15" thickBot="1">
      <c r="B51" s="181"/>
      <c r="C51" s="182" t="s">
        <v>43</v>
      </c>
      <c r="D51" s="183"/>
      <c r="E51" s="184"/>
      <c r="F51" s="184"/>
      <c r="I51" s="128"/>
      <c r="J51" s="3" t="s">
        <v>42</v>
      </c>
      <c r="K51" s="4"/>
      <c r="L51" s="5">
        <v>0</v>
      </c>
      <c r="M51" s="5">
        <v>0</v>
      </c>
      <c r="O51" s="128"/>
      <c r="P51" s="3" t="s">
        <v>42</v>
      </c>
      <c r="Q51" s="4"/>
      <c r="R51" s="5">
        <v>0</v>
      </c>
      <c r="S51" s="5">
        <v>0</v>
      </c>
      <c r="U51" s="128"/>
      <c r="V51" s="3" t="s">
        <v>42</v>
      </c>
      <c r="W51" s="4"/>
      <c r="X51" s="5">
        <v>0</v>
      </c>
      <c r="Y51" s="5">
        <v>0</v>
      </c>
      <c r="AA51" s="128"/>
      <c r="AB51" s="3" t="s">
        <v>42</v>
      </c>
      <c r="AC51" s="4"/>
      <c r="AD51" s="5">
        <v>0</v>
      </c>
      <c r="AE51" s="5">
        <v>0</v>
      </c>
      <c r="AG51" s="128"/>
      <c r="AH51" s="3" t="s">
        <v>42</v>
      </c>
      <c r="AI51" s="4"/>
      <c r="AJ51" s="5">
        <v>0</v>
      </c>
      <c r="AK51" s="5">
        <v>0</v>
      </c>
      <c r="AM51" s="128"/>
      <c r="AN51" s="3" t="s">
        <v>42</v>
      </c>
      <c r="AO51" s="4"/>
      <c r="AP51" s="5">
        <v>0</v>
      </c>
      <c r="AQ51" s="5">
        <v>0</v>
      </c>
    </row>
    <row r="52" spans="2:43" ht="15" thickBot="1">
      <c r="B52" s="183">
        <v>411211</v>
      </c>
      <c r="C52" s="183" t="s">
        <v>44</v>
      </c>
      <c r="D52" s="184">
        <v>0</v>
      </c>
      <c r="E52" s="185">
        <v>107000000</v>
      </c>
      <c r="F52" s="185">
        <v>26750</v>
      </c>
      <c r="I52" s="128"/>
      <c r="J52" s="3" t="s">
        <v>43</v>
      </c>
      <c r="K52" s="4"/>
      <c r="L52" s="5"/>
      <c r="M52" s="5"/>
      <c r="O52" s="128"/>
      <c r="P52" s="3" t="s">
        <v>43</v>
      </c>
      <c r="Q52" s="4"/>
      <c r="R52" s="5"/>
      <c r="S52" s="5"/>
      <c r="U52" s="128"/>
      <c r="V52" s="3" t="s">
        <v>43</v>
      </c>
      <c r="W52" s="4"/>
      <c r="X52" s="5"/>
      <c r="Y52" s="5"/>
      <c r="AA52" s="128"/>
      <c r="AB52" s="3" t="s">
        <v>43</v>
      </c>
      <c r="AC52" s="4"/>
      <c r="AD52" s="5"/>
      <c r="AE52" s="5"/>
      <c r="AG52" s="128"/>
      <c r="AH52" s="3" t="s">
        <v>43</v>
      </c>
      <c r="AI52" s="4"/>
      <c r="AJ52" s="5"/>
      <c r="AK52" s="5"/>
      <c r="AM52" s="128"/>
      <c r="AN52" s="3" t="s">
        <v>43</v>
      </c>
      <c r="AO52" s="4"/>
      <c r="AP52" s="5"/>
      <c r="AQ52" s="5"/>
    </row>
    <row r="53" spans="2:43" ht="15" thickBot="1">
      <c r="B53" s="183">
        <v>412111</v>
      </c>
      <c r="C53" s="183" t="s">
        <v>61</v>
      </c>
      <c r="D53" s="184">
        <v>0</v>
      </c>
      <c r="E53" s="185">
        <v>35163150</v>
      </c>
      <c r="F53" s="185">
        <v>8791</v>
      </c>
      <c r="I53" s="4">
        <v>411211</v>
      </c>
      <c r="J53" s="4" t="s">
        <v>44</v>
      </c>
      <c r="K53" s="5">
        <v>0</v>
      </c>
      <c r="L53" s="6">
        <v>107000000</v>
      </c>
      <c r="M53" s="6">
        <v>26750</v>
      </c>
      <c r="O53" s="4">
        <v>411211</v>
      </c>
      <c r="P53" s="4" t="s">
        <v>44</v>
      </c>
      <c r="Q53" s="5">
        <v>0</v>
      </c>
      <c r="R53" s="6">
        <v>107000000</v>
      </c>
      <c r="S53" s="6">
        <v>26750</v>
      </c>
      <c r="U53" s="4">
        <v>411211</v>
      </c>
      <c r="V53" s="4" t="s">
        <v>44</v>
      </c>
      <c r="W53" s="5">
        <v>0</v>
      </c>
      <c r="X53" s="6">
        <v>107000000</v>
      </c>
      <c r="Y53" s="6">
        <v>26750</v>
      </c>
      <c r="AA53" s="4">
        <v>411211</v>
      </c>
      <c r="AB53" s="4" t="s">
        <v>44</v>
      </c>
      <c r="AC53" s="5">
        <v>0</v>
      </c>
      <c r="AD53" s="6">
        <v>107000000</v>
      </c>
      <c r="AE53" s="6">
        <v>26750</v>
      </c>
      <c r="AG53" s="4">
        <v>411211</v>
      </c>
      <c r="AH53" s="4" t="s">
        <v>44</v>
      </c>
      <c r="AI53" s="5">
        <v>0</v>
      </c>
      <c r="AJ53" s="6">
        <v>107000000</v>
      </c>
      <c r="AK53" s="6">
        <v>26750</v>
      </c>
      <c r="AM53" s="4">
        <v>411211</v>
      </c>
      <c r="AN53" s="4" t="s">
        <v>44</v>
      </c>
      <c r="AO53" s="5">
        <v>0</v>
      </c>
      <c r="AP53" s="6">
        <v>107000000</v>
      </c>
      <c r="AQ53" s="6">
        <v>26750</v>
      </c>
    </row>
    <row r="54" spans="2:43" ht="15" thickBot="1">
      <c r="B54" s="183">
        <v>418111</v>
      </c>
      <c r="C54" s="183" t="s">
        <v>62</v>
      </c>
      <c r="D54" s="184">
        <v>0</v>
      </c>
      <c r="E54" s="185">
        <v>-61729600</v>
      </c>
      <c r="F54" s="185">
        <v>-15432</v>
      </c>
      <c r="I54" s="4">
        <v>412111</v>
      </c>
      <c r="J54" s="4" t="s">
        <v>61</v>
      </c>
      <c r="K54" s="5">
        <v>0</v>
      </c>
      <c r="L54" s="6">
        <v>35163150</v>
      </c>
      <c r="M54" s="6">
        <v>8791</v>
      </c>
      <c r="O54" s="4">
        <v>412111</v>
      </c>
      <c r="P54" s="4" t="s">
        <v>61</v>
      </c>
      <c r="Q54" s="5">
        <v>0</v>
      </c>
      <c r="R54" s="6">
        <v>35163150</v>
      </c>
      <c r="S54" s="6">
        <v>8791</v>
      </c>
      <c r="U54" s="4">
        <v>412111</v>
      </c>
      <c r="V54" s="4" t="s">
        <v>61</v>
      </c>
      <c r="W54" s="5">
        <v>0</v>
      </c>
      <c r="X54" s="6">
        <v>35163150</v>
      </c>
      <c r="Y54" s="6">
        <v>8791</v>
      </c>
      <c r="AA54" s="4">
        <v>412111</v>
      </c>
      <c r="AB54" s="4" t="s">
        <v>61</v>
      </c>
      <c r="AC54" s="5">
        <v>0</v>
      </c>
      <c r="AD54" s="6">
        <v>35163150</v>
      </c>
      <c r="AE54" s="6">
        <v>8791</v>
      </c>
      <c r="AG54" s="4">
        <v>412111</v>
      </c>
      <c r="AH54" s="4" t="s">
        <v>61</v>
      </c>
      <c r="AI54" s="5">
        <v>0</v>
      </c>
      <c r="AJ54" s="6">
        <v>35163150</v>
      </c>
      <c r="AK54" s="6">
        <v>8791</v>
      </c>
      <c r="AM54" s="4">
        <v>412111</v>
      </c>
      <c r="AN54" s="4" t="s">
        <v>61</v>
      </c>
      <c r="AO54" s="5">
        <v>0</v>
      </c>
      <c r="AP54" s="6">
        <v>35163150</v>
      </c>
      <c r="AQ54" s="6">
        <v>8791</v>
      </c>
    </row>
    <row r="55" spans="2:43" ht="15" thickBot="1">
      <c r="B55" s="187"/>
      <c r="C55" s="188" t="s">
        <v>46</v>
      </c>
      <c r="D55" s="189"/>
      <c r="E55" s="190">
        <v>80433550</v>
      </c>
      <c r="F55" s="190">
        <v>20108.39</v>
      </c>
      <c r="I55" s="4">
        <v>418111</v>
      </c>
      <c r="J55" s="4" t="s">
        <v>62</v>
      </c>
      <c r="K55" s="5">
        <v>0</v>
      </c>
      <c r="L55" s="6">
        <v>-61729600</v>
      </c>
      <c r="M55" s="6">
        <v>-15432</v>
      </c>
      <c r="O55" s="4">
        <v>418111</v>
      </c>
      <c r="P55" s="4" t="s">
        <v>62</v>
      </c>
      <c r="Q55" s="5">
        <v>0</v>
      </c>
      <c r="R55" s="6">
        <v>-61729600</v>
      </c>
      <c r="S55" s="6">
        <v>-15432</v>
      </c>
      <c r="U55" s="4">
        <v>418111</v>
      </c>
      <c r="V55" s="4" t="s">
        <v>62</v>
      </c>
      <c r="W55" s="5">
        <v>0</v>
      </c>
      <c r="X55" s="6">
        <v>-61729600</v>
      </c>
      <c r="Y55" s="6">
        <v>-15432</v>
      </c>
      <c r="AA55" s="4">
        <v>418111</v>
      </c>
      <c r="AB55" s="4" t="s">
        <v>62</v>
      </c>
      <c r="AC55" s="5">
        <v>0</v>
      </c>
      <c r="AD55" s="6">
        <v>-61729600</v>
      </c>
      <c r="AE55" s="6">
        <v>-15432</v>
      </c>
      <c r="AG55" s="4">
        <v>418111</v>
      </c>
      <c r="AH55" s="4" t="s">
        <v>62</v>
      </c>
      <c r="AI55" s="5">
        <v>0</v>
      </c>
      <c r="AJ55" s="6">
        <v>-61729600</v>
      </c>
      <c r="AK55" s="6">
        <v>-15432</v>
      </c>
      <c r="AM55" s="4">
        <v>418111</v>
      </c>
      <c r="AN55" s="4" t="s">
        <v>62</v>
      </c>
      <c r="AO55" s="5">
        <v>0</v>
      </c>
      <c r="AP55" s="6">
        <v>-66496800</v>
      </c>
      <c r="AQ55" s="6">
        <v>-16624</v>
      </c>
    </row>
    <row r="56" spans="2:43" ht="15" thickBot="1">
      <c r="B56" s="181"/>
      <c r="C56" s="182" t="s">
        <v>47</v>
      </c>
      <c r="D56" s="183"/>
      <c r="E56" s="186">
        <v>23936198</v>
      </c>
      <c r="F56" s="186">
        <v>5984.05</v>
      </c>
      <c r="I56" s="4">
        <v>419111</v>
      </c>
      <c r="J56" s="4" t="s">
        <v>45</v>
      </c>
      <c r="K56" s="5">
        <v>0</v>
      </c>
      <c r="L56" s="6">
        <v>66896650</v>
      </c>
      <c r="M56" s="6">
        <v>16724</v>
      </c>
      <c r="O56" s="128"/>
      <c r="P56" s="3" t="s">
        <v>46</v>
      </c>
      <c r="Q56" s="4"/>
      <c r="R56" s="7">
        <v>80433550</v>
      </c>
      <c r="S56" s="7">
        <v>20108.39</v>
      </c>
      <c r="U56" s="128"/>
      <c r="V56" s="3" t="s">
        <v>46</v>
      </c>
      <c r="W56" s="4"/>
      <c r="X56" s="7">
        <v>80433550</v>
      </c>
      <c r="Y56" s="7">
        <v>20108.39</v>
      </c>
      <c r="AA56" s="128"/>
      <c r="AB56" s="3" t="s">
        <v>46</v>
      </c>
      <c r="AC56" s="4"/>
      <c r="AD56" s="7">
        <v>80433550</v>
      </c>
      <c r="AE56" s="7">
        <v>20108.39</v>
      </c>
      <c r="AG56" s="4">
        <v>419111</v>
      </c>
      <c r="AH56" s="4" t="s">
        <v>45</v>
      </c>
      <c r="AI56" s="5">
        <v>0</v>
      </c>
      <c r="AJ56" s="6">
        <v>66896650</v>
      </c>
      <c r="AK56" s="6">
        <v>16724</v>
      </c>
      <c r="AM56" s="4">
        <v>419111</v>
      </c>
      <c r="AN56" s="4" t="s">
        <v>45</v>
      </c>
      <c r="AO56" s="5">
        <v>0</v>
      </c>
      <c r="AP56" s="6">
        <v>66896650</v>
      </c>
      <c r="AQ56" s="6">
        <v>16724</v>
      </c>
    </row>
    <row r="57" spans="2:43" ht="15" thickBot="1">
      <c r="B57" s="181"/>
      <c r="C57" s="182" t="s">
        <v>48</v>
      </c>
      <c r="D57" s="183"/>
      <c r="E57" s="186">
        <v>104399548</v>
      </c>
      <c r="F57" s="186">
        <v>26099.89</v>
      </c>
      <c r="I57" s="128"/>
      <c r="J57" s="3" t="s">
        <v>46</v>
      </c>
      <c r="K57" s="4"/>
      <c r="L57" s="7">
        <v>147330200</v>
      </c>
      <c r="M57" s="7">
        <v>36832.550000000003</v>
      </c>
      <c r="O57" s="128"/>
      <c r="P57" s="3" t="s">
        <v>47</v>
      </c>
      <c r="Q57" s="4"/>
      <c r="R57" s="7">
        <v>27395548</v>
      </c>
      <c r="S57" s="7">
        <v>6848.89</v>
      </c>
      <c r="U57" s="128"/>
      <c r="V57" s="3" t="s">
        <v>47</v>
      </c>
      <c r="W57" s="4"/>
      <c r="X57" s="7">
        <v>18853174</v>
      </c>
      <c r="Y57" s="7">
        <v>4713.29</v>
      </c>
      <c r="AA57" s="128"/>
      <c r="AB57" s="3" t="s">
        <v>47</v>
      </c>
      <c r="AC57" s="4"/>
      <c r="AD57" s="7">
        <v>14690799</v>
      </c>
      <c r="AE57" s="7">
        <v>3672.7</v>
      </c>
      <c r="AG57" s="128"/>
      <c r="AH57" s="3" t="s">
        <v>46</v>
      </c>
      <c r="AI57" s="4"/>
      <c r="AJ57" s="7">
        <v>147330200</v>
      </c>
      <c r="AK57" s="7">
        <v>36832.550000000003</v>
      </c>
      <c r="AM57" s="128"/>
      <c r="AN57" s="3" t="s">
        <v>46</v>
      </c>
      <c r="AO57" s="4"/>
      <c r="AP57" s="7">
        <v>142563000</v>
      </c>
      <c r="AQ57" s="7">
        <v>35640.75</v>
      </c>
    </row>
    <row r="58" spans="2:43" ht="15" thickBot="1">
      <c r="I58" s="128"/>
      <c r="J58" s="3" t="s">
        <v>47</v>
      </c>
      <c r="K58" s="4"/>
      <c r="L58" s="7">
        <v>-37128727</v>
      </c>
      <c r="M58" s="7">
        <v>-9282.18</v>
      </c>
      <c r="O58" s="128"/>
      <c r="P58" s="3" t="s">
        <v>48</v>
      </c>
      <c r="Q58" s="4"/>
      <c r="R58" s="7">
        <v>108055098</v>
      </c>
      <c r="S58" s="7">
        <v>27013.77</v>
      </c>
      <c r="U58" s="297"/>
      <c r="V58" s="13" t="s">
        <v>48</v>
      </c>
      <c r="W58" s="14"/>
      <c r="X58" s="15">
        <v>99632223</v>
      </c>
      <c r="Y58" s="15">
        <v>24908.06</v>
      </c>
      <c r="AA58" s="128"/>
      <c r="AB58" s="3" t="s">
        <v>48</v>
      </c>
      <c r="AC58" s="4"/>
      <c r="AD58" s="7">
        <v>95636948</v>
      </c>
      <c r="AE58" s="7">
        <v>23909.24</v>
      </c>
      <c r="AG58" s="128"/>
      <c r="AH58" s="3" t="s">
        <v>47</v>
      </c>
      <c r="AI58" s="4"/>
      <c r="AJ58" s="7">
        <v>-44498526</v>
      </c>
      <c r="AK58" s="7">
        <v>-11124.63</v>
      </c>
      <c r="AM58" s="128"/>
      <c r="AN58" s="3" t="s">
        <v>47</v>
      </c>
      <c r="AO58" s="4"/>
      <c r="AP58" s="7">
        <v>-16061026</v>
      </c>
      <c r="AQ58" s="7">
        <v>-4015.26</v>
      </c>
    </row>
    <row r="59" spans="2:43" ht="36.6" thickBot="1">
      <c r="B59" s="25"/>
      <c r="C59" s="197"/>
      <c r="D59" s="197"/>
      <c r="E59" s="197"/>
      <c r="I59" s="297"/>
      <c r="J59" s="13" t="s">
        <v>48</v>
      </c>
      <c r="K59" s="14"/>
      <c r="L59" s="15">
        <v>110318573</v>
      </c>
      <c r="M59" s="15">
        <v>27579.64</v>
      </c>
      <c r="O59" s="129" t="s">
        <v>49</v>
      </c>
      <c r="P59" s="129" t="s">
        <v>51</v>
      </c>
      <c r="Q59" s="12" t="s">
        <v>53</v>
      </c>
      <c r="R59" s="1"/>
      <c r="S59" s="1"/>
      <c r="AG59" s="297"/>
      <c r="AH59" s="13" t="s">
        <v>48</v>
      </c>
      <c r="AI59" s="14"/>
      <c r="AJ59" s="15">
        <v>103576173</v>
      </c>
      <c r="AK59" s="15">
        <v>25894.04</v>
      </c>
      <c r="AM59" s="297"/>
      <c r="AN59" s="13" t="s">
        <v>48</v>
      </c>
      <c r="AO59" s="14"/>
      <c r="AP59" s="15">
        <v>127502573</v>
      </c>
      <c r="AQ59" s="15">
        <v>31875.64</v>
      </c>
    </row>
    <row r="60" spans="2:43">
      <c r="B60" s="25"/>
      <c r="C60" s="197"/>
      <c r="D60" s="197"/>
      <c r="E60" s="197"/>
      <c r="I60" s="475"/>
      <c r="J60" s="472"/>
      <c r="K60" s="473"/>
      <c r="L60" s="474"/>
      <c r="M60" s="474"/>
      <c r="O60" s="8"/>
      <c r="P60" s="8"/>
      <c r="Q60" s="129" t="s">
        <v>54</v>
      </c>
      <c r="R60" s="1"/>
      <c r="S60" s="1"/>
    </row>
    <row r="61" spans="2:43">
      <c r="B61" s="25"/>
      <c r="C61" s="197"/>
      <c r="D61" s="197"/>
      <c r="E61" s="197"/>
      <c r="I61" s="475"/>
      <c r="J61" s="472"/>
      <c r="K61" s="473"/>
      <c r="L61" s="474"/>
      <c r="M61" s="474"/>
      <c r="O61" s="10" t="s">
        <v>50</v>
      </c>
      <c r="P61" s="10" t="s">
        <v>52</v>
      </c>
      <c r="Q61" s="8"/>
      <c r="R61" s="1"/>
      <c r="S61" s="1"/>
    </row>
    <row r="62" spans="2:43" ht="26.25" customHeight="1">
      <c r="B62" s="25"/>
      <c r="C62" s="197"/>
      <c r="D62" s="197"/>
      <c r="E62" s="197"/>
      <c r="I62" s="475"/>
      <c r="J62" s="472"/>
      <c r="K62" s="473"/>
      <c r="L62" s="474"/>
      <c r="M62" s="474"/>
      <c r="O62" s="11"/>
      <c r="P62" s="11"/>
      <c r="Q62" s="10" t="s">
        <v>55</v>
      </c>
      <c r="R62" s="1"/>
      <c r="S62" s="1"/>
    </row>
    <row r="63" spans="2:43" ht="26.25" customHeight="1">
      <c r="B63" s="25"/>
      <c r="C63" s="197"/>
      <c r="D63" s="197"/>
      <c r="E63" s="197"/>
      <c r="I63" s="475"/>
      <c r="J63" s="472"/>
      <c r="K63" s="473"/>
      <c r="L63" s="474"/>
      <c r="M63" s="474"/>
      <c r="O63" s="11"/>
      <c r="P63" s="11"/>
      <c r="Q63" s="10"/>
      <c r="R63" s="1"/>
      <c r="S63" s="1"/>
    </row>
    <row r="64" spans="2:43" ht="26.25" customHeight="1">
      <c r="B64" s="26" t="s">
        <v>92</v>
      </c>
      <c r="C64" s="197"/>
      <c r="D64" s="197"/>
      <c r="E64" s="197"/>
      <c r="I64" s="475"/>
      <c r="J64" s="472"/>
      <c r="K64" s="473"/>
      <c r="L64" s="474"/>
      <c r="M64" s="474"/>
      <c r="O64" s="11"/>
      <c r="P64" s="11"/>
      <c r="Q64" s="10"/>
      <c r="R64" s="1"/>
      <c r="S64" s="1"/>
    </row>
    <row r="65" spans="2:46" ht="26.25" customHeight="1">
      <c r="B65" s="26" t="s">
        <v>160</v>
      </c>
      <c r="C65" s="197"/>
      <c r="D65" s="197"/>
      <c r="E65" s="197"/>
      <c r="I65" s="26" t="s">
        <v>160</v>
      </c>
      <c r="O65" s="11"/>
      <c r="P65" s="11"/>
      <c r="Q65" s="10"/>
      <c r="R65" s="1"/>
      <c r="S65" s="1"/>
    </row>
    <row r="66" spans="2:46">
      <c r="B66" s="620" t="s">
        <v>94</v>
      </c>
      <c r="C66" s="197"/>
      <c r="D66" s="197"/>
      <c r="E66" s="197"/>
      <c r="I66" s="572" t="s">
        <v>94</v>
      </c>
    </row>
    <row r="67" spans="2:46" ht="22.8">
      <c r="B67" s="620"/>
      <c r="C67" s="197"/>
      <c r="D67" s="197"/>
      <c r="E67" s="197"/>
      <c r="I67" s="572"/>
      <c r="O67" s="18" t="s">
        <v>92</v>
      </c>
      <c r="U67" s="18" t="s">
        <v>92</v>
      </c>
      <c r="AA67" s="18" t="s">
        <v>92</v>
      </c>
      <c r="AG67" s="18" t="s">
        <v>92</v>
      </c>
      <c r="AL67" s="18" t="s">
        <v>92</v>
      </c>
      <c r="AQ67" s="18"/>
    </row>
    <row r="68" spans="2:46" ht="34.200000000000003">
      <c r="B68" s="620"/>
      <c r="C68" s="197"/>
      <c r="D68" s="197"/>
      <c r="E68" s="197"/>
      <c r="I68" s="572"/>
      <c r="O68" s="18" t="s">
        <v>160</v>
      </c>
      <c r="U68" s="18" t="s">
        <v>160</v>
      </c>
      <c r="AA68" s="18" t="s">
        <v>160</v>
      </c>
      <c r="AG68" s="18" t="s">
        <v>160</v>
      </c>
      <c r="AL68" s="18" t="s">
        <v>160</v>
      </c>
      <c r="AQ68" s="18"/>
    </row>
    <row r="69" spans="2:46">
      <c r="B69" s="620"/>
      <c r="C69" s="197"/>
      <c r="D69" s="197"/>
      <c r="E69" s="197"/>
      <c r="I69" s="572"/>
      <c r="O69" s="572" t="s">
        <v>94</v>
      </c>
      <c r="U69" s="620" t="s">
        <v>94</v>
      </c>
      <c r="AA69" s="572" t="s">
        <v>94</v>
      </c>
      <c r="AG69" s="572" t="s">
        <v>94</v>
      </c>
      <c r="AL69" s="572" t="s">
        <v>94</v>
      </c>
      <c r="AQ69" s="572"/>
    </row>
    <row r="70" spans="2:46">
      <c r="B70" s="620"/>
      <c r="C70" s="197"/>
      <c r="D70" s="197"/>
      <c r="E70" s="197"/>
      <c r="I70" s="572"/>
      <c r="O70" s="572"/>
      <c r="U70" s="620"/>
      <c r="AA70" s="572"/>
      <c r="AG70" s="572"/>
      <c r="AL70" s="572"/>
      <c r="AQ70" s="572"/>
    </row>
    <row r="71" spans="2:46" ht="15" thickBot="1">
      <c r="B71" s="621"/>
      <c r="C71" s="197"/>
      <c r="D71" s="197"/>
      <c r="E71" s="197"/>
      <c r="I71" s="573"/>
      <c r="O71" s="573"/>
      <c r="U71" s="621"/>
      <c r="AA71" s="573"/>
      <c r="AG71" s="573"/>
      <c r="AL71" s="573"/>
      <c r="AQ71" s="573"/>
    </row>
    <row r="72" spans="2:46">
      <c r="B72" s="620"/>
      <c r="C72" s="197"/>
      <c r="D72" s="197"/>
      <c r="E72" s="197"/>
      <c r="I72" s="572"/>
      <c r="O72" s="572"/>
      <c r="U72" s="620"/>
      <c r="AA72" s="572"/>
      <c r="AG72" s="572"/>
      <c r="AL72" s="572"/>
      <c r="AQ72" s="572"/>
    </row>
    <row r="73" spans="2:46" ht="60">
      <c r="B73" s="27" t="s">
        <v>282</v>
      </c>
      <c r="C73" s="197"/>
      <c r="D73" s="197"/>
      <c r="E73" s="197"/>
      <c r="I73" s="27" t="s">
        <v>95</v>
      </c>
      <c r="O73" s="19" t="s">
        <v>260</v>
      </c>
      <c r="U73" s="19" t="s">
        <v>288</v>
      </c>
      <c r="AA73" s="19" t="s">
        <v>303</v>
      </c>
      <c r="AG73" s="19" t="s">
        <v>317</v>
      </c>
      <c r="AL73" s="19" t="s">
        <v>325</v>
      </c>
      <c r="AQ73" s="19"/>
    </row>
    <row r="74" spans="2:46" ht="15" thickBot="1">
      <c r="B74" s="25"/>
      <c r="C74" s="197"/>
      <c r="D74" s="197"/>
      <c r="E74" s="197"/>
      <c r="I74" s="20"/>
      <c r="O74" s="20"/>
      <c r="U74" s="20"/>
      <c r="AA74" s="20"/>
      <c r="AG74" s="20"/>
      <c r="AL74" s="20"/>
      <c r="AQ74" s="20"/>
    </row>
    <row r="75" spans="2:46" ht="15" thickBot="1">
      <c r="B75" s="198" t="s">
        <v>96</v>
      </c>
      <c r="C75" s="198" t="s">
        <v>97</v>
      </c>
      <c r="D75" s="198" t="s">
        <v>98</v>
      </c>
      <c r="E75" s="198" t="s">
        <v>99</v>
      </c>
      <c r="I75" s="21" t="s">
        <v>96</v>
      </c>
      <c r="J75" s="21" t="s">
        <v>97</v>
      </c>
      <c r="K75" s="21" t="s">
        <v>98</v>
      </c>
      <c r="L75" s="21" t="s">
        <v>99</v>
      </c>
      <c r="O75" s="21" t="s">
        <v>96</v>
      </c>
      <c r="P75" s="21" t="s">
        <v>97</v>
      </c>
      <c r="Q75" s="21" t="s">
        <v>98</v>
      </c>
      <c r="R75" s="21" t="s">
        <v>99</v>
      </c>
      <c r="U75" s="28" t="s">
        <v>96</v>
      </c>
      <c r="V75" s="28" t="s">
        <v>97</v>
      </c>
      <c r="W75" s="28" t="s">
        <v>98</v>
      </c>
      <c r="X75" s="28" t="s">
        <v>99</v>
      </c>
      <c r="AA75" s="21" t="s">
        <v>96</v>
      </c>
      <c r="AB75" s="21" t="s">
        <v>97</v>
      </c>
      <c r="AC75" s="21" t="s">
        <v>98</v>
      </c>
      <c r="AD75" s="21" t="s">
        <v>99</v>
      </c>
      <c r="AE75" s="476"/>
      <c r="AG75" s="21" t="s">
        <v>96</v>
      </c>
      <c r="AH75" s="21" t="s">
        <v>97</v>
      </c>
      <c r="AI75" s="21" t="s">
        <v>98</v>
      </c>
      <c r="AJ75" s="21" t="s">
        <v>99</v>
      </c>
      <c r="AL75" s="21" t="s">
        <v>96</v>
      </c>
      <c r="AM75" s="21" t="s">
        <v>97</v>
      </c>
      <c r="AN75" s="21" t="s">
        <v>98</v>
      </c>
      <c r="AO75" s="21" t="s">
        <v>99</v>
      </c>
      <c r="AQ75" s="21"/>
      <c r="AR75" s="21"/>
      <c r="AS75" s="21"/>
      <c r="AT75" s="21"/>
    </row>
    <row r="76" spans="2:46" ht="15" thickBot="1">
      <c r="B76">
        <v>531111102</v>
      </c>
      <c r="C76" t="s">
        <v>117</v>
      </c>
      <c r="D76">
        <v>4319200</v>
      </c>
      <c r="E76">
        <v>4319200</v>
      </c>
      <c r="I76">
        <v>531111102</v>
      </c>
      <c r="J76" t="s">
        <v>117</v>
      </c>
      <c r="K76">
        <v>10271700</v>
      </c>
      <c r="L76">
        <v>14590900</v>
      </c>
      <c r="O76">
        <v>531111102</v>
      </c>
      <c r="P76" t="s">
        <v>117</v>
      </c>
      <c r="Q76">
        <v>9538400</v>
      </c>
      <c r="R76">
        <v>24129300</v>
      </c>
      <c r="U76">
        <v>531111102</v>
      </c>
      <c r="V76" t="s">
        <v>117</v>
      </c>
      <c r="W76">
        <v>5990100</v>
      </c>
      <c r="X76">
        <v>30119400</v>
      </c>
      <c r="AA76">
        <v>531111102</v>
      </c>
      <c r="AB76" t="s">
        <v>117</v>
      </c>
      <c r="AC76">
        <v>11829900</v>
      </c>
      <c r="AD76">
        <v>41949300</v>
      </c>
      <c r="AG76">
        <v>531111102</v>
      </c>
      <c r="AH76" t="s">
        <v>117</v>
      </c>
      <c r="AI76">
        <v>28368900</v>
      </c>
      <c r="AJ76">
        <v>70318200</v>
      </c>
      <c r="AL76">
        <v>531111102</v>
      </c>
      <c r="AM76" t="s">
        <v>117</v>
      </c>
      <c r="AN76" s="491">
        <v>50185600</v>
      </c>
      <c r="AO76" s="491">
        <v>120503800</v>
      </c>
      <c r="AP76" s="491">
        <v>50185600</v>
      </c>
      <c r="AQ76" s="493">
        <f>AN76-AP76</f>
        <v>0</v>
      </c>
      <c r="AR76" s="130"/>
      <c r="AS76" s="131"/>
      <c r="AT76" s="131"/>
    </row>
    <row r="77" spans="2:46" ht="15" thickBot="1">
      <c r="B77">
        <v>523511101</v>
      </c>
      <c r="C77" t="s">
        <v>138</v>
      </c>
      <c r="D77">
        <v>258100</v>
      </c>
      <c r="E77">
        <v>258100</v>
      </c>
      <c r="I77">
        <v>523511101</v>
      </c>
      <c r="J77" t="s">
        <v>138</v>
      </c>
      <c r="K77">
        <v>749800</v>
      </c>
      <c r="L77">
        <v>1007900</v>
      </c>
      <c r="O77">
        <v>523511101</v>
      </c>
      <c r="P77" t="s">
        <v>138</v>
      </c>
      <c r="Q77">
        <v>660900</v>
      </c>
      <c r="R77">
        <v>1668800</v>
      </c>
      <c r="U77">
        <v>523511101</v>
      </c>
      <c r="V77" t="s">
        <v>138</v>
      </c>
      <c r="W77">
        <v>592300</v>
      </c>
      <c r="X77">
        <v>2261100</v>
      </c>
      <c r="AA77">
        <v>523511101</v>
      </c>
      <c r="AB77" t="s">
        <v>138</v>
      </c>
      <c r="AC77">
        <v>1265700</v>
      </c>
      <c r="AD77">
        <v>3526800</v>
      </c>
      <c r="AG77">
        <v>523511101</v>
      </c>
      <c r="AH77" t="s">
        <v>138</v>
      </c>
      <c r="AI77">
        <v>1816100</v>
      </c>
      <c r="AJ77">
        <v>5342900</v>
      </c>
      <c r="AL77">
        <v>523511101</v>
      </c>
      <c r="AM77" t="s">
        <v>138</v>
      </c>
      <c r="AN77" s="491">
        <v>3144900</v>
      </c>
      <c r="AO77" s="491">
        <v>8487800</v>
      </c>
      <c r="AP77" s="491">
        <v>160700</v>
      </c>
      <c r="AQ77" s="493">
        <f>AP77-AN80</f>
        <v>0</v>
      </c>
      <c r="AR77" s="130"/>
      <c r="AS77" s="131"/>
      <c r="AT77" s="131"/>
    </row>
    <row r="78" spans="2:46" ht="15" thickBot="1">
      <c r="B78">
        <v>531111103</v>
      </c>
      <c r="C78" t="s">
        <v>119</v>
      </c>
      <c r="D78">
        <v>112200</v>
      </c>
      <c r="E78">
        <v>112200</v>
      </c>
      <c r="I78">
        <v>531111103</v>
      </c>
      <c r="J78" t="s">
        <v>119</v>
      </c>
      <c r="K78">
        <v>567600</v>
      </c>
      <c r="L78">
        <v>679800</v>
      </c>
      <c r="O78">
        <v>531111103</v>
      </c>
      <c r="P78" t="s">
        <v>119</v>
      </c>
      <c r="Q78">
        <v>282100</v>
      </c>
      <c r="R78">
        <v>961900</v>
      </c>
      <c r="U78">
        <v>531111103</v>
      </c>
      <c r="V78" t="s">
        <v>119</v>
      </c>
      <c r="W78">
        <v>118000</v>
      </c>
      <c r="X78">
        <v>1079900</v>
      </c>
      <c r="AA78">
        <v>531111103</v>
      </c>
      <c r="AB78" t="s">
        <v>119</v>
      </c>
      <c r="AC78">
        <v>245100</v>
      </c>
      <c r="AD78">
        <v>1325000</v>
      </c>
      <c r="AG78">
        <v>531111103</v>
      </c>
      <c r="AH78" t="s">
        <v>119</v>
      </c>
      <c r="AI78">
        <v>252100</v>
      </c>
      <c r="AJ78">
        <v>1577100</v>
      </c>
      <c r="AL78">
        <v>531111103</v>
      </c>
      <c r="AM78" t="s">
        <v>119</v>
      </c>
      <c r="AN78" s="491">
        <v>313100</v>
      </c>
      <c r="AO78" s="491">
        <v>1890200</v>
      </c>
      <c r="AP78" s="491">
        <v>313100</v>
      </c>
      <c r="AQ78" s="493">
        <f>AP78-AN78</f>
        <v>0</v>
      </c>
      <c r="AR78" s="130"/>
      <c r="AS78" s="131"/>
      <c r="AT78" s="131"/>
    </row>
    <row r="79" spans="2:46" ht="15" thickBot="1">
      <c r="B79">
        <v>536911</v>
      </c>
      <c r="C79" t="s">
        <v>100</v>
      </c>
      <c r="D79">
        <v>89100</v>
      </c>
      <c r="E79">
        <v>89100</v>
      </c>
      <c r="I79">
        <v>536911</v>
      </c>
      <c r="J79" t="s">
        <v>100</v>
      </c>
      <c r="K79">
        <v>3900</v>
      </c>
      <c r="L79">
        <v>93000</v>
      </c>
      <c r="O79">
        <v>523011101</v>
      </c>
      <c r="P79" t="s">
        <v>118</v>
      </c>
      <c r="Q79">
        <v>93900</v>
      </c>
      <c r="R79">
        <v>282400</v>
      </c>
      <c r="U79">
        <v>523011101</v>
      </c>
      <c r="V79" t="s">
        <v>118</v>
      </c>
      <c r="W79">
        <v>65500</v>
      </c>
      <c r="X79">
        <v>347900</v>
      </c>
      <c r="AA79">
        <v>523011101</v>
      </c>
      <c r="AB79" t="s">
        <v>118</v>
      </c>
      <c r="AC79">
        <v>105900</v>
      </c>
      <c r="AD79">
        <v>453800</v>
      </c>
      <c r="AG79">
        <v>536911</v>
      </c>
      <c r="AH79" t="s">
        <v>100</v>
      </c>
      <c r="AI79">
        <v>11400</v>
      </c>
      <c r="AJ79">
        <v>106500</v>
      </c>
      <c r="AL79">
        <v>536911</v>
      </c>
      <c r="AM79" t="s">
        <v>100</v>
      </c>
      <c r="AN79" s="491">
        <v>9100</v>
      </c>
      <c r="AO79" s="491">
        <v>115600</v>
      </c>
      <c r="AP79" s="491" t="s">
        <v>354</v>
      </c>
      <c r="AQ79" s="130"/>
      <c r="AR79" s="130"/>
      <c r="AS79" s="131"/>
      <c r="AT79" s="131"/>
    </row>
    <row r="80" spans="2:46" ht="15" thickBot="1">
      <c r="B80">
        <v>523011101</v>
      </c>
      <c r="C80" t="s">
        <v>118</v>
      </c>
      <c r="D80">
        <v>41700</v>
      </c>
      <c r="E80">
        <v>41700</v>
      </c>
      <c r="I80">
        <v>523011101</v>
      </c>
      <c r="J80" t="s">
        <v>118</v>
      </c>
      <c r="K80">
        <v>146800</v>
      </c>
      <c r="L80">
        <v>188500</v>
      </c>
      <c r="O80">
        <v>512111101</v>
      </c>
      <c r="P80" t="s">
        <v>102</v>
      </c>
      <c r="Q80">
        <v>100</v>
      </c>
      <c r="R80">
        <v>400</v>
      </c>
      <c r="U80">
        <v>512111101</v>
      </c>
      <c r="V80" t="s">
        <v>102</v>
      </c>
      <c r="W80">
        <v>300</v>
      </c>
      <c r="X80">
        <v>700</v>
      </c>
      <c r="AA80">
        <v>512111101</v>
      </c>
      <c r="AB80" t="s">
        <v>102</v>
      </c>
      <c r="AC80">
        <v>1000</v>
      </c>
      <c r="AD80">
        <v>1700</v>
      </c>
      <c r="AG80">
        <v>523011101</v>
      </c>
      <c r="AH80" t="s">
        <v>118</v>
      </c>
      <c r="AI80">
        <v>177900</v>
      </c>
      <c r="AJ80">
        <v>631700</v>
      </c>
      <c r="AL80">
        <v>523011101</v>
      </c>
      <c r="AM80" t="s">
        <v>118</v>
      </c>
      <c r="AN80" s="491">
        <v>160700</v>
      </c>
      <c r="AO80" s="491">
        <v>792400</v>
      </c>
      <c r="AP80" s="491">
        <v>100</v>
      </c>
      <c r="AQ80" s="493">
        <f>AN81-AP80</f>
        <v>0</v>
      </c>
      <c r="AR80" s="130"/>
      <c r="AS80" s="131"/>
      <c r="AT80" s="131"/>
    </row>
    <row r="81" spans="2:46" ht="15" thickBot="1">
      <c r="B81" s="581" t="s">
        <v>103</v>
      </c>
      <c r="C81" s="582"/>
      <c r="D81" s="137">
        <v>4820300</v>
      </c>
      <c r="E81" s="137">
        <v>4820300</v>
      </c>
      <c r="I81">
        <v>512111101</v>
      </c>
      <c r="J81" t="s">
        <v>102</v>
      </c>
      <c r="K81">
        <v>300</v>
      </c>
      <c r="L81">
        <v>300</v>
      </c>
      <c r="O81">
        <v>531111107</v>
      </c>
      <c r="P81" t="s">
        <v>176</v>
      </c>
      <c r="Q81">
        <v>2410000</v>
      </c>
      <c r="R81">
        <v>9019500</v>
      </c>
      <c r="U81">
        <v>531111107</v>
      </c>
      <c r="V81" t="s">
        <v>176</v>
      </c>
      <c r="W81">
        <v>7262500</v>
      </c>
      <c r="X81">
        <v>16282000</v>
      </c>
      <c r="AA81">
        <v>531111107</v>
      </c>
      <c r="AB81" t="s">
        <v>176</v>
      </c>
      <c r="AC81">
        <v>585000</v>
      </c>
      <c r="AD81">
        <v>16867000</v>
      </c>
      <c r="AG81">
        <v>512111101</v>
      </c>
      <c r="AH81" t="s">
        <v>102</v>
      </c>
      <c r="AI81">
        <v>400</v>
      </c>
      <c r="AJ81">
        <v>2100</v>
      </c>
      <c r="AL81">
        <v>512111101</v>
      </c>
      <c r="AM81" t="s">
        <v>102</v>
      </c>
      <c r="AN81" s="491">
        <v>100</v>
      </c>
      <c r="AO81" s="491">
        <v>2200</v>
      </c>
      <c r="AP81" s="491">
        <v>3144900</v>
      </c>
      <c r="AQ81" s="493">
        <f>AN77-AP81</f>
        <v>0</v>
      </c>
      <c r="AR81" s="130"/>
      <c r="AS81" s="132"/>
      <c r="AT81" s="131"/>
    </row>
    <row r="82" spans="2:46" ht="15" thickBot="1">
      <c r="B82">
        <v>637111103</v>
      </c>
      <c r="C82" t="s">
        <v>143</v>
      </c>
      <c r="D82">
        <v>15000</v>
      </c>
      <c r="E82">
        <v>15000</v>
      </c>
      <c r="I82" s="568" t="s">
        <v>103</v>
      </c>
      <c r="J82" s="569"/>
      <c r="K82" s="22">
        <v>11740100</v>
      </c>
      <c r="L82" s="22">
        <v>16560400</v>
      </c>
      <c r="O82" s="568" t="s">
        <v>103</v>
      </c>
      <c r="P82" s="569"/>
      <c r="Q82" s="22">
        <v>12985400</v>
      </c>
      <c r="R82" s="22">
        <v>36187400</v>
      </c>
      <c r="U82" s="581" t="s">
        <v>103</v>
      </c>
      <c r="V82" s="582"/>
      <c r="W82" s="137">
        <v>14028700</v>
      </c>
      <c r="X82" s="137">
        <v>50216100</v>
      </c>
      <c r="AA82" s="568" t="s">
        <v>103</v>
      </c>
      <c r="AB82" s="569"/>
      <c r="AC82" s="22">
        <v>14032600</v>
      </c>
      <c r="AD82" s="22">
        <v>64248700</v>
      </c>
      <c r="AE82" s="478"/>
      <c r="AG82">
        <v>531111107</v>
      </c>
      <c r="AH82" t="s">
        <v>176</v>
      </c>
      <c r="AI82">
        <v>545000</v>
      </c>
      <c r="AJ82">
        <v>17412000</v>
      </c>
      <c r="AL82">
        <v>531111107</v>
      </c>
      <c r="AM82" t="s">
        <v>176</v>
      </c>
      <c r="AN82" s="491">
        <v>152500</v>
      </c>
      <c r="AO82" s="491">
        <v>17564500</v>
      </c>
      <c r="AP82" s="491" t="s">
        <v>354</v>
      </c>
      <c r="AQ82" s="130"/>
      <c r="AR82" s="130"/>
      <c r="AS82" s="131"/>
      <c r="AT82" s="131"/>
    </row>
    <row r="83" spans="2:46" ht="15" thickBot="1">
      <c r="B83">
        <v>631111101</v>
      </c>
      <c r="C83" t="s">
        <v>121</v>
      </c>
      <c r="D83">
        <v>5500800</v>
      </c>
      <c r="E83">
        <v>5500800</v>
      </c>
      <c r="I83">
        <v>637111104</v>
      </c>
      <c r="J83" t="s">
        <v>154</v>
      </c>
      <c r="K83">
        <v>15000</v>
      </c>
      <c r="L83">
        <v>15000</v>
      </c>
      <c r="O83">
        <v>637111104</v>
      </c>
      <c r="P83" t="s">
        <v>154</v>
      </c>
      <c r="Q83">
        <v>20000</v>
      </c>
      <c r="R83">
        <v>35000</v>
      </c>
      <c r="U83">
        <v>637111104</v>
      </c>
      <c r="V83" t="s">
        <v>154</v>
      </c>
      <c r="W83">
        <v>30000</v>
      </c>
      <c r="X83">
        <v>65000</v>
      </c>
      <c r="AA83">
        <v>637111104</v>
      </c>
      <c r="AB83" t="s">
        <v>154</v>
      </c>
      <c r="AC83">
        <v>5000</v>
      </c>
      <c r="AD83">
        <v>70000</v>
      </c>
      <c r="AG83" s="568" t="s">
        <v>103</v>
      </c>
      <c r="AH83" s="569"/>
      <c r="AI83" s="22">
        <v>31171800</v>
      </c>
      <c r="AJ83" s="22">
        <v>95420500</v>
      </c>
      <c r="AL83" s="568" t="s">
        <v>103</v>
      </c>
      <c r="AM83" s="569"/>
      <c r="AN83" s="492">
        <v>53966000</v>
      </c>
      <c r="AO83" s="492">
        <v>149386500</v>
      </c>
      <c r="AP83" s="491" t="s">
        <v>354</v>
      </c>
      <c r="AQ83" s="568"/>
      <c r="AR83" s="569"/>
      <c r="AS83" s="22"/>
      <c r="AT83" s="22"/>
    </row>
    <row r="84" spans="2:46" ht="15" thickBot="1">
      <c r="B84">
        <v>633211103</v>
      </c>
      <c r="C84" t="s">
        <v>137</v>
      </c>
      <c r="D84">
        <v>800000</v>
      </c>
      <c r="E84">
        <v>800000</v>
      </c>
      <c r="I84">
        <v>636211103</v>
      </c>
      <c r="J84" t="s">
        <v>122</v>
      </c>
      <c r="K84">
        <v>60000</v>
      </c>
      <c r="L84">
        <v>60000</v>
      </c>
      <c r="O84">
        <v>637111103</v>
      </c>
      <c r="P84" t="s">
        <v>143</v>
      </c>
      <c r="Q84">
        <v>36500</v>
      </c>
      <c r="R84">
        <v>51500</v>
      </c>
      <c r="U84">
        <v>637111103</v>
      </c>
      <c r="V84" t="s">
        <v>143</v>
      </c>
      <c r="W84">
        <v>37500</v>
      </c>
      <c r="X84">
        <v>89000</v>
      </c>
      <c r="AA84">
        <v>637111103</v>
      </c>
      <c r="AB84" t="s">
        <v>143</v>
      </c>
      <c r="AC84">
        <v>19000</v>
      </c>
      <c r="AD84">
        <v>108000</v>
      </c>
      <c r="AG84">
        <v>637111104</v>
      </c>
      <c r="AH84" t="s">
        <v>154</v>
      </c>
      <c r="AI84">
        <v>15000</v>
      </c>
      <c r="AJ84">
        <v>85000</v>
      </c>
      <c r="AL84">
        <v>637111104</v>
      </c>
      <c r="AM84" t="s">
        <v>154</v>
      </c>
      <c r="AN84" s="491">
        <v>15000</v>
      </c>
      <c r="AO84" s="491">
        <v>100000</v>
      </c>
      <c r="AP84" s="491" t="s">
        <v>354</v>
      </c>
      <c r="AQ84" s="130"/>
      <c r="AR84" s="130"/>
      <c r="AS84" s="131"/>
      <c r="AT84" s="131"/>
    </row>
    <row r="85" spans="2:46" ht="15" thickBot="1">
      <c r="B85">
        <v>633311101</v>
      </c>
      <c r="C85" t="s">
        <v>123</v>
      </c>
      <c r="D85">
        <v>30000</v>
      </c>
      <c r="E85">
        <v>30000</v>
      </c>
      <c r="I85">
        <v>631111101</v>
      </c>
      <c r="J85" t="s">
        <v>121</v>
      </c>
      <c r="K85">
        <v>5236500</v>
      </c>
      <c r="L85">
        <v>10737300</v>
      </c>
      <c r="O85">
        <v>636211103</v>
      </c>
      <c r="P85" t="s">
        <v>122</v>
      </c>
      <c r="Q85">
        <v>60000</v>
      </c>
      <c r="R85">
        <v>120000</v>
      </c>
      <c r="U85">
        <v>636211103</v>
      </c>
      <c r="V85" t="s">
        <v>122</v>
      </c>
      <c r="W85">
        <v>60000</v>
      </c>
      <c r="X85">
        <v>180000</v>
      </c>
      <c r="AA85">
        <v>636211103</v>
      </c>
      <c r="AB85" t="s">
        <v>122</v>
      </c>
      <c r="AC85">
        <v>60400</v>
      </c>
      <c r="AD85">
        <v>240400</v>
      </c>
      <c r="AG85">
        <v>637111103</v>
      </c>
      <c r="AH85" t="s">
        <v>143</v>
      </c>
      <c r="AI85">
        <v>27000</v>
      </c>
      <c r="AJ85">
        <v>135000</v>
      </c>
      <c r="AL85">
        <v>637111103</v>
      </c>
      <c r="AM85" t="s">
        <v>143</v>
      </c>
      <c r="AN85" s="491">
        <v>108000</v>
      </c>
      <c r="AO85" s="491">
        <v>243000</v>
      </c>
      <c r="AP85" s="491" t="s">
        <v>354</v>
      </c>
      <c r="AQ85" s="130"/>
      <c r="AR85" s="130"/>
      <c r="AS85" s="131"/>
      <c r="AT85" s="131"/>
    </row>
    <row r="86" spans="2:46" ht="15" thickBot="1">
      <c r="B86">
        <v>633311102</v>
      </c>
      <c r="C86" t="s">
        <v>125</v>
      </c>
      <c r="D86">
        <v>14000</v>
      </c>
      <c r="E86">
        <v>14000</v>
      </c>
      <c r="I86">
        <v>633211103</v>
      </c>
      <c r="J86" t="s">
        <v>137</v>
      </c>
      <c r="K86">
        <v>800000</v>
      </c>
      <c r="L86">
        <v>1600000</v>
      </c>
      <c r="O86">
        <v>637121101</v>
      </c>
      <c r="P86" t="s">
        <v>158</v>
      </c>
      <c r="Q86">
        <v>6000</v>
      </c>
      <c r="R86">
        <v>6000</v>
      </c>
      <c r="U86">
        <v>637121101</v>
      </c>
      <c r="V86" t="s">
        <v>158</v>
      </c>
      <c r="W86">
        <v>99000</v>
      </c>
      <c r="X86">
        <v>105000</v>
      </c>
      <c r="AA86">
        <v>634211103</v>
      </c>
      <c r="AB86" t="s">
        <v>263</v>
      </c>
      <c r="AC86">
        <v>11000</v>
      </c>
      <c r="AD86">
        <v>22500</v>
      </c>
      <c r="AG86">
        <v>636211103</v>
      </c>
      <c r="AH86" t="s">
        <v>122</v>
      </c>
      <c r="AI86">
        <v>0</v>
      </c>
      <c r="AJ86">
        <v>240400</v>
      </c>
      <c r="AL86">
        <v>637121101</v>
      </c>
      <c r="AM86" t="s">
        <v>158</v>
      </c>
      <c r="AN86" s="491">
        <v>108000</v>
      </c>
      <c r="AO86" s="491">
        <v>213000</v>
      </c>
      <c r="AP86" s="491" t="s">
        <v>354</v>
      </c>
      <c r="AQ86" s="130"/>
      <c r="AR86" s="130"/>
      <c r="AS86" s="131"/>
      <c r="AT86" s="131"/>
    </row>
    <row r="87" spans="2:46" ht="15" thickBot="1">
      <c r="B87">
        <v>632161</v>
      </c>
      <c r="C87" t="s">
        <v>105</v>
      </c>
      <c r="D87">
        <v>128400</v>
      </c>
      <c r="E87">
        <v>128400</v>
      </c>
      <c r="I87">
        <v>633311101</v>
      </c>
      <c r="J87" t="s">
        <v>123</v>
      </c>
      <c r="K87">
        <v>20000</v>
      </c>
      <c r="L87">
        <v>50000</v>
      </c>
      <c r="O87">
        <v>631111101</v>
      </c>
      <c r="P87" t="s">
        <v>121</v>
      </c>
      <c r="Q87">
        <v>6532400</v>
      </c>
      <c r="R87">
        <v>17269700</v>
      </c>
      <c r="U87">
        <v>637121102</v>
      </c>
      <c r="V87" t="s">
        <v>130</v>
      </c>
      <c r="W87">
        <v>18000</v>
      </c>
      <c r="X87">
        <v>18000</v>
      </c>
      <c r="AA87">
        <v>631111101</v>
      </c>
      <c r="AB87" t="s">
        <v>121</v>
      </c>
      <c r="AC87">
        <v>10041300</v>
      </c>
      <c r="AD87">
        <v>34648500</v>
      </c>
      <c r="AG87">
        <v>637121102</v>
      </c>
      <c r="AH87" t="s">
        <v>130</v>
      </c>
      <c r="AI87">
        <v>36000</v>
      </c>
      <c r="AJ87">
        <v>54000</v>
      </c>
      <c r="AL87">
        <v>637121102</v>
      </c>
      <c r="AM87" t="s">
        <v>130</v>
      </c>
      <c r="AN87" s="491">
        <v>36000</v>
      </c>
      <c r="AO87" s="491">
        <v>90000</v>
      </c>
      <c r="AP87" s="491">
        <v>152500</v>
      </c>
      <c r="AQ87" s="493">
        <f>AP87-AN82</f>
        <v>0</v>
      </c>
      <c r="AR87" s="130"/>
      <c r="AS87" s="131"/>
      <c r="AT87" s="131"/>
    </row>
    <row r="88" spans="2:46" ht="15" thickBot="1">
      <c r="B88">
        <v>632151</v>
      </c>
      <c r="C88" t="s">
        <v>112</v>
      </c>
      <c r="D88">
        <v>77508</v>
      </c>
      <c r="E88">
        <v>77508</v>
      </c>
      <c r="I88">
        <v>633311102</v>
      </c>
      <c r="J88" t="s">
        <v>125</v>
      </c>
      <c r="K88">
        <v>10000</v>
      </c>
      <c r="L88">
        <v>24000</v>
      </c>
      <c r="O88">
        <v>633211103</v>
      </c>
      <c r="P88" t="s">
        <v>137</v>
      </c>
      <c r="Q88">
        <v>800000</v>
      </c>
      <c r="R88">
        <v>2400000</v>
      </c>
      <c r="U88">
        <v>634211103</v>
      </c>
      <c r="V88" t="s">
        <v>263</v>
      </c>
      <c r="W88">
        <v>11500</v>
      </c>
      <c r="X88">
        <v>11500</v>
      </c>
      <c r="AA88">
        <v>636121101</v>
      </c>
      <c r="AB88" t="s">
        <v>290</v>
      </c>
      <c r="AC88">
        <v>100000</v>
      </c>
      <c r="AD88">
        <v>100000</v>
      </c>
      <c r="AG88">
        <v>634211103</v>
      </c>
      <c r="AH88" t="s">
        <v>263</v>
      </c>
      <c r="AI88">
        <v>19200</v>
      </c>
      <c r="AJ88">
        <v>41700</v>
      </c>
      <c r="AL88">
        <v>634211103</v>
      </c>
      <c r="AM88" t="s">
        <v>263</v>
      </c>
      <c r="AN88" s="491">
        <v>22000</v>
      </c>
      <c r="AO88" s="491">
        <v>63700</v>
      </c>
      <c r="AP88" s="491" t="s">
        <v>354</v>
      </c>
      <c r="AQ88" s="130"/>
      <c r="AR88" s="130"/>
      <c r="AS88" s="131"/>
      <c r="AT88" s="131"/>
    </row>
    <row r="89" spans="2:46" ht="15" thickBot="1">
      <c r="B89">
        <v>632141</v>
      </c>
      <c r="C89" t="s">
        <v>106</v>
      </c>
      <c r="D89">
        <v>39167</v>
      </c>
      <c r="E89">
        <v>39167</v>
      </c>
      <c r="I89">
        <v>632161</v>
      </c>
      <c r="J89" t="s">
        <v>105</v>
      </c>
      <c r="K89">
        <v>128400</v>
      </c>
      <c r="L89">
        <v>256800</v>
      </c>
      <c r="O89">
        <v>633311101</v>
      </c>
      <c r="P89" t="s">
        <v>123</v>
      </c>
      <c r="Q89">
        <v>23000</v>
      </c>
      <c r="R89">
        <v>73000</v>
      </c>
      <c r="U89">
        <v>631111101</v>
      </c>
      <c r="V89" t="s">
        <v>121</v>
      </c>
      <c r="W89">
        <v>7337500</v>
      </c>
      <c r="X89">
        <v>24607200</v>
      </c>
      <c r="AA89">
        <v>633211103</v>
      </c>
      <c r="AB89" t="s">
        <v>137</v>
      </c>
      <c r="AC89">
        <v>800000</v>
      </c>
      <c r="AD89">
        <v>4000000</v>
      </c>
      <c r="AG89">
        <v>631111101</v>
      </c>
      <c r="AH89" t="s">
        <v>121</v>
      </c>
      <c r="AI89">
        <v>13913900</v>
      </c>
      <c r="AJ89">
        <v>48562400</v>
      </c>
      <c r="AL89">
        <v>631111101</v>
      </c>
      <c r="AM89" t="s">
        <v>121</v>
      </c>
      <c r="AN89" s="491">
        <v>15721400</v>
      </c>
      <c r="AO89" s="491">
        <v>64283800</v>
      </c>
      <c r="AP89" s="491">
        <v>9100</v>
      </c>
      <c r="AQ89" s="493">
        <f>AP89-AN79</f>
        <v>0</v>
      </c>
      <c r="AR89" s="130"/>
      <c r="AS89" s="131"/>
      <c r="AT89" s="131"/>
    </row>
    <row r="90" spans="2:46" ht="15" thickBot="1">
      <c r="B90">
        <v>634211101</v>
      </c>
      <c r="C90" t="s">
        <v>109</v>
      </c>
      <c r="D90">
        <v>18000</v>
      </c>
      <c r="E90">
        <v>18000</v>
      </c>
      <c r="I90">
        <v>632151</v>
      </c>
      <c r="J90" t="s">
        <v>112</v>
      </c>
      <c r="K90">
        <v>77508</v>
      </c>
      <c r="L90">
        <v>155017</v>
      </c>
      <c r="O90">
        <v>633311102</v>
      </c>
      <c r="P90" t="s">
        <v>125</v>
      </c>
      <c r="Q90">
        <v>14000</v>
      </c>
      <c r="R90">
        <v>38000</v>
      </c>
      <c r="U90">
        <v>661611103</v>
      </c>
      <c r="V90" t="s">
        <v>129</v>
      </c>
      <c r="W90">
        <v>800000</v>
      </c>
      <c r="X90">
        <v>800000</v>
      </c>
      <c r="AA90">
        <v>637111102</v>
      </c>
      <c r="AB90" t="s">
        <v>151</v>
      </c>
      <c r="AC90">
        <v>10000</v>
      </c>
      <c r="AD90">
        <v>10000</v>
      </c>
      <c r="AG90">
        <v>661611103</v>
      </c>
      <c r="AH90" t="s">
        <v>129</v>
      </c>
      <c r="AI90">
        <v>979000</v>
      </c>
      <c r="AJ90">
        <v>1779000</v>
      </c>
      <c r="AL90">
        <v>636121101</v>
      </c>
      <c r="AM90" t="s">
        <v>290</v>
      </c>
      <c r="AN90" s="491">
        <v>400000</v>
      </c>
      <c r="AO90" s="491">
        <v>500000</v>
      </c>
      <c r="AP90" s="491" t="s">
        <v>354</v>
      </c>
      <c r="AQ90" s="130"/>
      <c r="AR90" s="130"/>
      <c r="AS90" s="131"/>
      <c r="AT90" s="131"/>
    </row>
    <row r="91" spans="2:46" ht="15" thickBot="1">
      <c r="B91">
        <v>682113</v>
      </c>
      <c r="C91" t="s">
        <v>139</v>
      </c>
      <c r="D91">
        <v>590200</v>
      </c>
      <c r="E91">
        <v>590200</v>
      </c>
      <c r="I91">
        <v>632141</v>
      </c>
      <c r="J91" t="s">
        <v>106</v>
      </c>
      <c r="K91">
        <v>39167</v>
      </c>
      <c r="L91">
        <v>78333</v>
      </c>
      <c r="O91">
        <v>632161</v>
      </c>
      <c r="P91" t="s">
        <v>105</v>
      </c>
      <c r="Q91">
        <v>128400</v>
      </c>
      <c r="R91">
        <v>385200</v>
      </c>
      <c r="U91">
        <v>633211103</v>
      </c>
      <c r="V91" t="s">
        <v>137</v>
      </c>
      <c r="W91">
        <v>800000</v>
      </c>
      <c r="X91">
        <v>3200000</v>
      </c>
      <c r="AA91">
        <v>633311101</v>
      </c>
      <c r="AB91" t="s">
        <v>123</v>
      </c>
      <c r="AC91">
        <v>27000</v>
      </c>
      <c r="AD91">
        <v>121000</v>
      </c>
      <c r="AG91">
        <v>633211103</v>
      </c>
      <c r="AH91" t="s">
        <v>137</v>
      </c>
      <c r="AI91">
        <v>0</v>
      </c>
      <c r="AJ91">
        <v>4000000</v>
      </c>
      <c r="AL91">
        <v>661611103</v>
      </c>
      <c r="AM91" t="s">
        <v>129</v>
      </c>
      <c r="AN91" s="491">
        <v>376000</v>
      </c>
      <c r="AO91" s="491">
        <v>2155000</v>
      </c>
      <c r="AP91" s="491" t="s">
        <v>354</v>
      </c>
      <c r="AQ91" s="130"/>
      <c r="AR91" s="130"/>
      <c r="AS91" s="131"/>
      <c r="AT91" s="131"/>
    </row>
    <row r="92" spans="2:46" ht="15" thickBot="1">
      <c r="B92">
        <v>645111101</v>
      </c>
      <c r="C92" t="s">
        <v>132</v>
      </c>
      <c r="D92">
        <v>600000</v>
      </c>
      <c r="E92">
        <v>600000</v>
      </c>
      <c r="I92">
        <v>634211101</v>
      </c>
      <c r="J92" t="s">
        <v>109</v>
      </c>
      <c r="K92">
        <v>18000</v>
      </c>
      <c r="L92">
        <v>36000</v>
      </c>
      <c r="O92">
        <v>632151</v>
      </c>
      <c r="P92" t="s">
        <v>112</v>
      </c>
      <c r="Q92">
        <v>77508</v>
      </c>
      <c r="R92">
        <v>232525</v>
      </c>
      <c r="U92">
        <v>633311101</v>
      </c>
      <c r="V92" t="s">
        <v>123</v>
      </c>
      <c r="W92">
        <v>21000</v>
      </c>
      <c r="X92">
        <v>94000</v>
      </c>
      <c r="AA92">
        <v>633311102</v>
      </c>
      <c r="AB92" t="s">
        <v>125</v>
      </c>
      <c r="AC92">
        <v>10000</v>
      </c>
      <c r="AD92">
        <v>56000</v>
      </c>
      <c r="AG92">
        <v>637111102</v>
      </c>
      <c r="AH92" t="s">
        <v>151</v>
      </c>
      <c r="AI92">
        <v>10000</v>
      </c>
      <c r="AJ92">
        <v>20000</v>
      </c>
      <c r="AL92">
        <v>633211103</v>
      </c>
      <c r="AM92" t="s">
        <v>137</v>
      </c>
      <c r="AN92" s="491">
        <v>400000</v>
      </c>
      <c r="AO92" s="491">
        <v>4400000</v>
      </c>
      <c r="AP92" t="s">
        <v>354</v>
      </c>
      <c r="AQ92" s="130"/>
      <c r="AR92" s="130"/>
      <c r="AS92" s="131"/>
      <c r="AT92" s="131"/>
    </row>
    <row r="93" spans="2:46" ht="15" thickBot="1">
      <c r="B93">
        <v>631111105</v>
      </c>
      <c r="C93" t="s">
        <v>133</v>
      </c>
      <c r="D93">
        <v>91800</v>
      </c>
      <c r="E93">
        <v>91800</v>
      </c>
      <c r="I93">
        <v>682113</v>
      </c>
      <c r="J93" t="s">
        <v>139</v>
      </c>
      <c r="K93">
        <v>368100</v>
      </c>
      <c r="L93">
        <v>958300</v>
      </c>
      <c r="O93">
        <v>632141</v>
      </c>
      <c r="P93" t="s">
        <v>106</v>
      </c>
      <c r="Q93">
        <v>39167</v>
      </c>
      <c r="R93">
        <v>117500</v>
      </c>
      <c r="U93">
        <v>633311102</v>
      </c>
      <c r="V93" t="s">
        <v>125</v>
      </c>
      <c r="W93">
        <v>8000</v>
      </c>
      <c r="X93">
        <v>46000</v>
      </c>
      <c r="AA93">
        <v>632161</v>
      </c>
      <c r="AB93" t="s">
        <v>105</v>
      </c>
      <c r="AC93">
        <v>128400</v>
      </c>
      <c r="AD93">
        <v>642000</v>
      </c>
      <c r="AG93">
        <v>633311101</v>
      </c>
      <c r="AH93" t="s">
        <v>123</v>
      </c>
      <c r="AI93">
        <v>0</v>
      </c>
      <c r="AJ93">
        <v>121000</v>
      </c>
      <c r="AL93">
        <v>632161</v>
      </c>
      <c r="AM93" t="s">
        <v>105</v>
      </c>
      <c r="AN93" s="491">
        <v>52800</v>
      </c>
      <c r="AO93" s="491">
        <v>823200</v>
      </c>
      <c r="AP93" t="s">
        <v>354</v>
      </c>
      <c r="AQ93" s="130"/>
      <c r="AR93" s="130"/>
      <c r="AS93" s="131"/>
      <c r="AT93" s="131"/>
    </row>
    <row r="94" spans="2:46" ht="15" thickBot="1">
      <c r="B94">
        <v>633311103</v>
      </c>
      <c r="C94" t="s">
        <v>104</v>
      </c>
      <c r="D94">
        <v>4000</v>
      </c>
      <c r="E94">
        <v>4000</v>
      </c>
      <c r="I94">
        <v>645111101</v>
      </c>
      <c r="J94" t="s">
        <v>132</v>
      </c>
      <c r="K94">
        <v>600000</v>
      </c>
      <c r="L94">
        <v>1200000</v>
      </c>
      <c r="O94">
        <v>651411105</v>
      </c>
      <c r="P94" t="s">
        <v>264</v>
      </c>
      <c r="Q94">
        <v>4252400</v>
      </c>
      <c r="R94">
        <v>4252400</v>
      </c>
      <c r="U94">
        <v>632161</v>
      </c>
      <c r="V94" t="s">
        <v>105</v>
      </c>
      <c r="W94">
        <v>128400</v>
      </c>
      <c r="X94">
        <v>513600</v>
      </c>
      <c r="AA94">
        <v>632151</v>
      </c>
      <c r="AB94" t="s">
        <v>112</v>
      </c>
      <c r="AC94">
        <v>77508</v>
      </c>
      <c r="AD94">
        <v>387542</v>
      </c>
      <c r="AG94">
        <v>633311102</v>
      </c>
      <c r="AH94" t="s">
        <v>125</v>
      </c>
      <c r="AI94">
        <v>0</v>
      </c>
      <c r="AJ94">
        <v>56000</v>
      </c>
      <c r="AL94">
        <v>632151</v>
      </c>
      <c r="AM94" t="s">
        <v>112</v>
      </c>
      <c r="AN94" s="491">
        <v>20300</v>
      </c>
      <c r="AO94" s="491">
        <v>485350</v>
      </c>
      <c r="AQ94" s="130"/>
      <c r="AR94" s="130"/>
      <c r="AS94" s="131"/>
      <c r="AT94" s="131"/>
    </row>
    <row r="95" spans="2:46" ht="15" thickBot="1">
      <c r="B95" s="581" t="s">
        <v>114</v>
      </c>
      <c r="C95" s="582"/>
      <c r="D95" s="137">
        <v>7908875</v>
      </c>
      <c r="E95" s="137">
        <v>7908875</v>
      </c>
      <c r="I95">
        <v>631111105</v>
      </c>
      <c r="J95" t="s">
        <v>133</v>
      </c>
      <c r="K95">
        <v>87300</v>
      </c>
      <c r="L95">
        <v>179100</v>
      </c>
      <c r="O95">
        <v>631161102</v>
      </c>
      <c r="P95" t="s">
        <v>268</v>
      </c>
      <c r="Q95">
        <v>60000</v>
      </c>
      <c r="R95">
        <v>60000</v>
      </c>
      <c r="U95">
        <v>632151</v>
      </c>
      <c r="V95" t="s">
        <v>112</v>
      </c>
      <c r="W95">
        <v>77508</v>
      </c>
      <c r="X95">
        <v>310033</v>
      </c>
      <c r="AA95">
        <v>632141</v>
      </c>
      <c r="AB95" t="s">
        <v>106</v>
      </c>
      <c r="AC95">
        <v>39167</v>
      </c>
      <c r="AD95">
        <v>195833</v>
      </c>
      <c r="AG95">
        <v>632161</v>
      </c>
      <c r="AH95" t="s">
        <v>105</v>
      </c>
      <c r="AI95">
        <v>128400</v>
      </c>
      <c r="AJ95">
        <v>770400</v>
      </c>
      <c r="AL95">
        <v>651411105</v>
      </c>
      <c r="AM95" t="s">
        <v>264</v>
      </c>
      <c r="AN95" s="491">
        <v>4530600</v>
      </c>
      <c r="AO95" s="491">
        <v>22298100</v>
      </c>
      <c r="AQ95" s="130"/>
      <c r="AR95" s="130"/>
      <c r="AS95" s="131"/>
      <c r="AT95" s="131"/>
    </row>
    <row r="96" spans="2:46" ht="15" thickBot="1">
      <c r="B96" s="579" t="s">
        <v>115</v>
      </c>
      <c r="C96" s="580"/>
      <c r="D96" s="137">
        <v>-3088575</v>
      </c>
      <c r="E96" s="137">
        <v>-3088575</v>
      </c>
      <c r="I96" s="568" t="s">
        <v>114</v>
      </c>
      <c r="J96" s="569"/>
      <c r="K96" s="22">
        <v>7459975</v>
      </c>
      <c r="L96" s="22">
        <v>15368850</v>
      </c>
      <c r="O96">
        <v>634211101</v>
      </c>
      <c r="P96" t="s">
        <v>109</v>
      </c>
      <c r="Q96">
        <v>60000</v>
      </c>
      <c r="R96">
        <v>96000</v>
      </c>
      <c r="U96">
        <v>632141</v>
      </c>
      <c r="V96" t="s">
        <v>106</v>
      </c>
      <c r="W96">
        <v>39167</v>
      </c>
      <c r="X96">
        <v>156667</v>
      </c>
      <c r="AA96">
        <v>651411105</v>
      </c>
      <c r="AB96" t="s">
        <v>264</v>
      </c>
      <c r="AC96">
        <v>4472100</v>
      </c>
      <c r="AD96">
        <v>13233200</v>
      </c>
      <c r="AG96">
        <v>632151</v>
      </c>
      <c r="AH96" t="s">
        <v>112</v>
      </c>
      <c r="AI96">
        <v>77508</v>
      </c>
      <c r="AJ96">
        <v>465050</v>
      </c>
      <c r="AL96">
        <v>634211101</v>
      </c>
      <c r="AM96" t="s">
        <v>109</v>
      </c>
      <c r="AN96" s="491">
        <v>120000</v>
      </c>
      <c r="AO96" s="491">
        <v>456000</v>
      </c>
      <c r="AQ96" s="130"/>
      <c r="AR96" s="130"/>
      <c r="AS96" s="131"/>
      <c r="AT96" s="131"/>
    </row>
    <row r="97" spans="9:46" ht="15" thickBot="1">
      <c r="I97" s="570" t="s">
        <v>115</v>
      </c>
      <c r="J97" s="571"/>
      <c r="K97" s="22">
        <v>4280125</v>
      </c>
      <c r="L97" s="22">
        <v>1191550</v>
      </c>
      <c r="O97">
        <v>682113</v>
      </c>
      <c r="P97" t="s">
        <v>139</v>
      </c>
      <c r="Q97">
        <v>520500</v>
      </c>
      <c r="R97">
        <v>1478800</v>
      </c>
      <c r="U97">
        <v>651411105</v>
      </c>
      <c r="V97" t="s">
        <v>264</v>
      </c>
      <c r="W97">
        <v>4508700</v>
      </c>
      <c r="X97">
        <v>8761100</v>
      </c>
      <c r="AA97">
        <v>634211101</v>
      </c>
      <c r="AB97" t="s">
        <v>109</v>
      </c>
      <c r="AC97">
        <v>60000</v>
      </c>
      <c r="AD97">
        <v>216000</v>
      </c>
      <c r="AG97">
        <v>632141</v>
      </c>
      <c r="AH97" t="s">
        <v>106</v>
      </c>
      <c r="AI97">
        <v>39167</v>
      </c>
      <c r="AJ97">
        <v>235000</v>
      </c>
      <c r="AL97">
        <v>661211102</v>
      </c>
      <c r="AM97" t="s">
        <v>261</v>
      </c>
      <c r="AN97" s="491">
        <v>232500</v>
      </c>
      <c r="AO97" s="491">
        <v>232500</v>
      </c>
      <c r="AQ97" s="130"/>
      <c r="AR97" s="130"/>
      <c r="AS97" s="131"/>
      <c r="AT97" s="131"/>
    </row>
    <row r="98" spans="9:46" ht="15" thickBot="1">
      <c r="O98">
        <v>645111101</v>
      </c>
      <c r="P98" t="s">
        <v>132</v>
      </c>
      <c r="Q98">
        <v>740000</v>
      </c>
      <c r="R98">
        <v>1940000</v>
      </c>
      <c r="U98">
        <v>634211101</v>
      </c>
      <c r="V98" t="s">
        <v>109</v>
      </c>
      <c r="W98">
        <v>60000</v>
      </c>
      <c r="X98">
        <v>156000</v>
      </c>
      <c r="AA98">
        <v>682113</v>
      </c>
      <c r="AB98" t="s">
        <v>139</v>
      </c>
      <c r="AC98">
        <v>745600</v>
      </c>
      <c r="AD98">
        <v>2848200</v>
      </c>
      <c r="AG98">
        <v>651411105</v>
      </c>
      <c r="AH98" t="s">
        <v>264</v>
      </c>
      <c r="AI98">
        <v>4534300</v>
      </c>
      <c r="AJ98">
        <v>17767500</v>
      </c>
      <c r="AL98">
        <v>682113</v>
      </c>
      <c r="AM98" t="s">
        <v>139</v>
      </c>
      <c r="AN98" s="491">
        <v>991800</v>
      </c>
      <c r="AO98" s="491">
        <v>5000100</v>
      </c>
      <c r="AQ98" s="130"/>
      <c r="AR98" s="130"/>
      <c r="AS98" s="131"/>
      <c r="AT98" s="131"/>
    </row>
    <row r="99" spans="9:46" ht="15" thickBot="1">
      <c r="O99">
        <v>631111105</v>
      </c>
      <c r="P99" t="s">
        <v>133</v>
      </c>
      <c r="Q99">
        <v>108900</v>
      </c>
      <c r="R99">
        <v>288000</v>
      </c>
      <c r="U99">
        <v>682113</v>
      </c>
      <c r="V99" t="s">
        <v>139</v>
      </c>
      <c r="W99">
        <v>623800</v>
      </c>
      <c r="X99">
        <v>2102600</v>
      </c>
      <c r="AA99">
        <v>645111101</v>
      </c>
      <c r="AB99" t="s">
        <v>132</v>
      </c>
      <c r="AC99">
        <v>1023400</v>
      </c>
      <c r="AD99">
        <v>3793400</v>
      </c>
      <c r="AG99">
        <v>634211101</v>
      </c>
      <c r="AH99" t="s">
        <v>109</v>
      </c>
      <c r="AI99">
        <v>120000</v>
      </c>
      <c r="AJ99">
        <v>336000</v>
      </c>
      <c r="AL99">
        <v>645111101</v>
      </c>
      <c r="AM99" t="s">
        <v>132</v>
      </c>
      <c r="AN99" s="491">
        <v>1780000</v>
      </c>
      <c r="AO99" s="491">
        <v>7053400</v>
      </c>
      <c r="AQ99" s="130"/>
      <c r="AR99" s="130"/>
      <c r="AS99" s="131"/>
      <c r="AT99" s="131"/>
    </row>
    <row r="100" spans="9:46" ht="15" thickBot="1">
      <c r="O100">
        <v>633311103</v>
      </c>
      <c r="P100" t="s">
        <v>104</v>
      </c>
      <c r="Q100">
        <v>4000</v>
      </c>
      <c r="R100">
        <v>8000</v>
      </c>
      <c r="U100">
        <v>645111101</v>
      </c>
      <c r="V100" t="s">
        <v>132</v>
      </c>
      <c r="W100">
        <v>830000</v>
      </c>
      <c r="X100">
        <v>2770000</v>
      </c>
      <c r="AA100">
        <v>631111105</v>
      </c>
      <c r="AB100" t="s">
        <v>133</v>
      </c>
      <c r="AC100">
        <v>167100</v>
      </c>
      <c r="AD100">
        <v>574599</v>
      </c>
      <c r="AG100">
        <v>682113</v>
      </c>
      <c r="AH100" t="s">
        <v>139</v>
      </c>
      <c r="AI100">
        <v>1160100</v>
      </c>
      <c r="AJ100">
        <v>4008300</v>
      </c>
      <c r="AL100">
        <v>631111105</v>
      </c>
      <c r="AM100" t="s">
        <v>133</v>
      </c>
      <c r="AN100" s="491">
        <v>256100</v>
      </c>
      <c r="AO100" s="491">
        <v>1062599</v>
      </c>
      <c r="AQ100" s="130"/>
      <c r="AR100" s="130"/>
      <c r="AS100" s="131"/>
      <c r="AT100" s="131"/>
    </row>
    <row r="101" spans="9:46" ht="15" thickBot="1">
      <c r="O101">
        <v>637111101</v>
      </c>
      <c r="P101" t="s">
        <v>146</v>
      </c>
      <c r="Q101">
        <v>15000</v>
      </c>
      <c r="R101">
        <v>15000</v>
      </c>
      <c r="U101">
        <v>631111105</v>
      </c>
      <c r="V101" t="s">
        <v>133</v>
      </c>
      <c r="W101">
        <v>119499</v>
      </c>
      <c r="X101">
        <v>407499</v>
      </c>
      <c r="AA101">
        <v>633311103</v>
      </c>
      <c r="AB101" t="s">
        <v>104</v>
      </c>
      <c r="AC101">
        <v>8000</v>
      </c>
      <c r="AD101">
        <v>20000</v>
      </c>
      <c r="AG101">
        <v>645111101</v>
      </c>
      <c r="AH101" t="s">
        <v>132</v>
      </c>
      <c r="AI101">
        <v>1480000</v>
      </c>
      <c r="AJ101">
        <v>5273400</v>
      </c>
      <c r="AL101">
        <v>633111105</v>
      </c>
      <c r="AM101" t="s">
        <v>170</v>
      </c>
      <c r="AN101" s="491">
        <v>50000</v>
      </c>
      <c r="AO101" s="491">
        <v>50000</v>
      </c>
      <c r="AQ101" s="130"/>
      <c r="AR101" s="130"/>
      <c r="AS101" s="131"/>
      <c r="AT101" s="131"/>
    </row>
    <row r="102" spans="9:46" ht="15" thickBot="1">
      <c r="O102">
        <v>637111107</v>
      </c>
      <c r="P102" t="s">
        <v>265</v>
      </c>
      <c r="Q102">
        <v>1860000</v>
      </c>
      <c r="R102">
        <v>6920000</v>
      </c>
      <c r="U102">
        <v>633311103</v>
      </c>
      <c r="V102" t="s">
        <v>104</v>
      </c>
      <c r="W102">
        <v>4000</v>
      </c>
      <c r="X102">
        <v>12000</v>
      </c>
      <c r="AA102">
        <v>637111101</v>
      </c>
      <c r="AB102" t="s">
        <v>146</v>
      </c>
      <c r="AC102">
        <v>15000</v>
      </c>
      <c r="AD102">
        <v>45000</v>
      </c>
      <c r="AG102">
        <v>631111105</v>
      </c>
      <c r="AH102" t="s">
        <v>133</v>
      </c>
      <c r="AI102">
        <v>231900</v>
      </c>
      <c r="AJ102">
        <v>806499</v>
      </c>
      <c r="AL102">
        <v>633111103</v>
      </c>
      <c r="AM102" t="s">
        <v>327</v>
      </c>
      <c r="AN102" s="491">
        <v>6000</v>
      </c>
      <c r="AO102" s="491">
        <v>6000</v>
      </c>
      <c r="AQ102" s="130"/>
      <c r="AR102" s="130"/>
      <c r="AS102" s="131"/>
      <c r="AT102" s="131"/>
    </row>
    <row r="103" spans="9:46" ht="15" thickBot="1">
      <c r="O103" s="568" t="s">
        <v>114</v>
      </c>
      <c r="P103" s="569"/>
      <c r="Q103" s="22">
        <v>15357775</v>
      </c>
      <c r="R103" s="22">
        <v>35816625</v>
      </c>
      <c r="U103">
        <v>637111101</v>
      </c>
      <c r="V103" t="s">
        <v>146</v>
      </c>
      <c r="W103">
        <v>15000</v>
      </c>
      <c r="X103">
        <v>30000</v>
      </c>
      <c r="AA103">
        <v>637111107</v>
      </c>
      <c r="AB103" t="s">
        <v>265</v>
      </c>
      <c r="AC103">
        <v>375000</v>
      </c>
      <c r="AD103">
        <v>14237500</v>
      </c>
      <c r="AG103">
        <v>631111107</v>
      </c>
      <c r="AH103" t="s">
        <v>152</v>
      </c>
      <c r="AI103">
        <v>84000</v>
      </c>
      <c r="AJ103">
        <v>84000</v>
      </c>
      <c r="AL103">
        <v>633311103</v>
      </c>
      <c r="AM103" t="s">
        <v>104</v>
      </c>
      <c r="AN103" s="491">
        <v>8000</v>
      </c>
      <c r="AO103" s="491">
        <v>32000</v>
      </c>
      <c r="AQ103" s="130"/>
      <c r="AR103" s="130"/>
      <c r="AS103" s="131"/>
      <c r="AT103" s="131"/>
    </row>
    <row r="104" spans="9:46" ht="15" thickBot="1">
      <c r="O104" s="570" t="s">
        <v>115</v>
      </c>
      <c r="P104" s="571"/>
      <c r="Q104" s="22">
        <v>-2372375</v>
      </c>
      <c r="R104" s="22">
        <v>370775</v>
      </c>
      <c r="U104">
        <v>637111107</v>
      </c>
      <c r="V104" t="s">
        <v>265</v>
      </c>
      <c r="W104">
        <v>6942500</v>
      </c>
      <c r="X104">
        <v>13862500</v>
      </c>
      <c r="AA104" s="568" t="s">
        <v>114</v>
      </c>
      <c r="AB104" s="569"/>
      <c r="AC104" s="22">
        <v>18194975</v>
      </c>
      <c r="AD104" s="22">
        <v>76582674</v>
      </c>
      <c r="AE104" s="478"/>
      <c r="AG104">
        <v>633311103</v>
      </c>
      <c r="AH104" t="s">
        <v>104</v>
      </c>
      <c r="AI104">
        <v>4000</v>
      </c>
      <c r="AJ104">
        <v>24000</v>
      </c>
      <c r="AL104">
        <v>637111101</v>
      </c>
      <c r="AM104" t="s">
        <v>146</v>
      </c>
      <c r="AN104" s="491">
        <v>75000</v>
      </c>
      <c r="AO104" s="491">
        <v>270000</v>
      </c>
      <c r="AQ104" s="130"/>
      <c r="AR104" s="130"/>
      <c r="AS104" s="131"/>
      <c r="AT104" s="131"/>
    </row>
    <row r="105" spans="9:46" ht="36.6" thickBot="1">
      <c r="O105" s="133" t="s">
        <v>262</v>
      </c>
      <c r="P105" s="133" t="s">
        <v>51</v>
      </c>
      <c r="Q105" s="134" t="s">
        <v>53</v>
      </c>
      <c r="U105" s="581" t="s">
        <v>114</v>
      </c>
      <c r="V105" s="582"/>
      <c r="W105" s="137">
        <v>22571074</v>
      </c>
      <c r="X105" s="137">
        <v>58387699</v>
      </c>
      <c r="AA105" s="570" t="s">
        <v>115</v>
      </c>
      <c r="AB105" s="571"/>
      <c r="AC105" s="22">
        <v>-4162375</v>
      </c>
      <c r="AD105" s="22">
        <v>-12333974</v>
      </c>
      <c r="AE105" s="478"/>
      <c r="AG105">
        <v>637111101</v>
      </c>
      <c r="AH105" t="s">
        <v>146</v>
      </c>
      <c r="AI105">
        <v>150000</v>
      </c>
      <c r="AJ105">
        <v>195000</v>
      </c>
      <c r="AL105">
        <v>637111107</v>
      </c>
      <c r="AM105" t="s">
        <v>265</v>
      </c>
      <c r="AN105" s="491">
        <v>152500</v>
      </c>
      <c r="AO105" s="491">
        <v>14845000</v>
      </c>
      <c r="AQ105" s="130"/>
      <c r="AR105" s="130"/>
      <c r="AS105" s="131"/>
      <c r="AT105" s="131"/>
    </row>
    <row r="106" spans="9:46" ht="15" thickBot="1">
      <c r="O106" s="8"/>
      <c r="P106" s="8"/>
      <c r="Q106" s="133" t="s">
        <v>54</v>
      </c>
      <c r="U106" s="579" t="s">
        <v>115</v>
      </c>
      <c r="V106" s="580"/>
      <c r="W106" s="137">
        <v>-8542374</v>
      </c>
      <c r="X106" s="137">
        <v>-8171599</v>
      </c>
      <c r="AG106">
        <v>637111107</v>
      </c>
      <c r="AH106" t="s">
        <v>265</v>
      </c>
      <c r="AI106">
        <v>455000</v>
      </c>
      <c r="AJ106">
        <v>14692500</v>
      </c>
      <c r="AL106">
        <v>634231103</v>
      </c>
      <c r="AM106" t="s">
        <v>166</v>
      </c>
      <c r="AN106" s="491">
        <v>60000</v>
      </c>
      <c r="AO106" s="491">
        <v>60000</v>
      </c>
      <c r="AQ106" s="130"/>
      <c r="AR106" s="130"/>
      <c r="AS106" s="131"/>
      <c r="AT106" s="131"/>
    </row>
    <row r="107" spans="9:46" ht="15" thickBot="1">
      <c r="O107" s="35" t="s">
        <v>50</v>
      </c>
      <c r="P107" s="35" t="s">
        <v>52</v>
      </c>
      <c r="Q107" s="8"/>
      <c r="AG107" s="568" t="s">
        <v>114</v>
      </c>
      <c r="AH107" s="569"/>
      <c r="AI107" s="22">
        <v>23464475</v>
      </c>
      <c r="AJ107" s="22">
        <v>100047149</v>
      </c>
      <c r="AL107">
        <v>634211102</v>
      </c>
      <c r="AM107" t="s">
        <v>328</v>
      </c>
      <c r="AN107" s="491">
        <v>6500</v>
      </c>
      <c r="AO107" s="491">
        <v>6500</v>
      </c>
      <c r="AQ107" s="130"/>
      <c r="AR107" s="130"/>
      <c r="AS107" s="131"/>
      <c r="AT107" s="131"/>
    </row>
    <row r="108" spans="9:46" ht="15" thickBot="1">
      <c r="O108" s="11"/>
      <c r="P108" s="11"/>
      <c r="Q108" s="35" t="s">
        <v>55</v>
      </c>
      <c r="AG108" s="570" t="s">
        <v>115</v>
      </c>
      <c r="AH108" s="571"/>
      <c r="AI108" s="22">
        <v>7707325</v>
      </c>
      <c r="AJ108" s="22">
        <v>-4626649</v>
      </c>
      <c r="AL108" s="568" t="s">
        <v>114</v>
      </c>
      <c r="AM108" s="569"/>
      <c r="AN108" s="492">
        <v>25528500</v>
      </c>
      <c r="AO108" s="492">
        <v>125575649</v>
      </c>
      <c r="AQ108" s="568"/>
      <c r="AR108" s="569"/>
      <c r="AS108" s="22"/>
      <c r="AT108" s="22"/>
    </row>
    <row r="109" spans="9:46" ht="15" thickBot="1">
      <c r="AL109" s="570" t="s">
        <v>115</v>
      </c>
      <c r="AM109" s="571"/>
      <c r="AN109" s="492">
        <v>28437500</v>
      </c>
      <c r="AO109" s="492">
        <v>23810851</v>
      </c>
      <c r="AQ109" s="570"/>
      <c r="AR109" s="571"/>
      <c r="AS109" s="22"/>
      <c r="AT109" s="22"/>
    </row>
    <row r="110" spans="9:46">
      <c r="AN110" s="491">
        <f>'IS-All'!L568</f>
        <v>25528500</v>
      </c>
      <c r="AO110" s="491"/>
    </row>
    <row r="111" spans="9:46">
      <c r="AN111" s="491"/>
      <c r="AO111" s="491"/>
    </row>
    <row r="112" spans="9:46">
      <c r="AN112" s="491">
        <f>SUM(AN84:AN107)</f>
        <v>25528500</v>
      </c>
      <c r="AO112" s="491"/>
    </row>
    <row r="113" spans="40:41">
      <c r="AN113" s="491"/>
      <c r="AO113" s="491"/>
    </row>
    <row r="114" spans="40:41">
      <c r="AN114" s="491"/>
      <c r="AO114" s="491"/>
    </row>
    <row r="115" spans="40:41">
      <c r="AN115" s="491"/>
      <c r="AO115" s="491"/>
    </row>
    <row r="116" spans="40:41">
      <c r="AN116" s="491"/>
      <c r="AO116" s="491"/>
    </row>
    <row r="117" spans="40:41">
      <c r="AN117" s="491"/>
      <c r="AO117" s="491"/>
    </row>
    <row r="118" spans="40:41">
      <c r="AN118" s="491"/>
      <c r="AO118" s="491"/>
    </row>
    <row r="119" spans="40:41">
      <c r="AN119" s="491"/>
      <c r="AO119" s="491"/>
    </row>
    <row r="120" spans="40:41">
      <c r="AN120" s="491"/>
      <c r="AO120" s="491"/>
    </row>
  </sheetData>
  <mergeCells count="67">
    <mergeCell ref="AQ108:AR108"/>
    <mergeCell ref="AQ109:AR109"/>
    <mergeCell ref="AM2:AQ2"/>
    <mergeCell ref="AM3:AQ3"/>
    <mergeCell ref="AM4:AQ7"/>
    <mergeCell ref="AM8:AQ8"/>
    <mergeCell ref="AM9:AQ9"/>
    <mergeCell ref="AQ69:AQ72"/>
    <mergeCell ref="AQ83:AR83"/>
    <mergeCell ref="AA69:AA72"/>
    <mergeCell ref="AA82:AB82"/>
    <mergeCell ref="AA104:AB104"/>
    <mergeCell ref="AA105:AB105"/>
    <mergeCell ref="AG69:AG72"/>
    <mergeCell ref="AG83:AH83"/>
    <mergeCell ref="AA2:AE2"/>
    <mergeCell ref="AA3:AE3"/>
    <mergeCell ref="AA4:AE7"/>
    <mergeCell ref="AA8:AE8"/>
    <mergeCell ref="AA9:AE9"/>
    <mergeCell ref="U2:Y2"/>
    <mergeCell ref="U3:Y3"/>
    <mergeCell ref="U4:Y7"/>
    <mergeCell ref="U8:Y8"/>
    <mergeCell ref="U9:Y9"/>
    <mergeCell ref="U69:U72"/>
    <mergeCell ref="U82:V82"/>
    <mergeCell ref="U105:V105"/>
    <mergeCell ref="U106:V106"/>
    <mergeCell ref="B66:B72"/>
    <mergeCell ref="B81:C81"/>
    <mergeCell ref="B95:C95"/>
    <mergeCell ref="B96:C96"/>
    <mergeCell ref="O69:O72"/>
    <mergeCell ref="O82:P82"/>
    <mergeCell ref="O103:P103"/>
    <mergeCell ref="O104:P104"/>
    <mergeCell ref="I82:J82"/>
    <mergeCell ref="I96:J96"/>
    <mergeCell ref="I97:J97"/>
    <mergeCell ref="I66:I72"/>
    <mergeCell ref="B2:F2"/>
    <mergeCell ref="B3:F3"/>
    <mergeCell ref="B4:F7"/>
    <mergeCell ref="B8:F8"/>
    <mergeCell ref="B9:F9"/>
    <mergeCell ref="O2:S2"/>
    <mergeCell ref="O3:S3"/>
    <mergeCell ref="O4:S7"/>
    <mergeCell ref="O8:S8"/>
    <mergeCell ref="O9:S9"/>
    <mergeCell ref="I2:M2"/>
    <mergeCell ref="I3:M3"/>
    <mergeCell ref="I4:M7"/>
    <mergeCell ref="I8:M8"/>
    <mergeCell ref="I9:M9"/>
    <mergeCell ref="AL69:AL72"/>
    <mergeCell ref="AL83:AM83"/>
    <mergeCell ref="AL108:AM108"/>
    <mergeCell ref="AL109:AM109"/>
    <mergeCell ref="AG2:AK2"/>
    <mergeCell ref="AG3:AK3"/>
    <mergeCell ref="AG4:AK7"/>
    <mergeCell ref="AG8:AK8"/>
    <mergeCell ref="AG9:AK9"/>
    <mergeCell ref="AG107:AH107"/>
    <mergeCell ref="AG108:AH108"/>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B2:AS94"/>
  <sheetViews>
    <sheetView topLeftCell="AA91" workbookViewId="0">
      <selection activeCell="AP57" sqref="AP57"/>
    </sheetView>
  </sheetViews>
  <sheetFormatPr defaultColWidth="8.6640625" defaultRowHeight="14.4"/>
  <cols>
    <col min="2" max="2" width="11" customWidth="1"/>
    <col min="3" max="3" width="67.44140625" customWidth="1"/>
    <col min="4" max="4" width="8.88671875" bestFit="1" customWidth="1"/>
    <col min="5" max="5" width="12.44140625" bestFit="1" customWidth="1"/>
    <col min="6" max="6" width="13.33203125" customWidth="1"/>
    <col min="13" max="13" width="15.6640625" customWidth="1"/>
    <col min="14" max="14" width="81.33203125" customWidth="1"/>
    <col min="15" max="15" width="14.5546875" customWidth="1"/>
    <col min="16" max="16" width="11.88671875" customWidth="1"/>
    <col min="22" max="22" width="60.33203125" customWidth="1"/>
    <col min="29" max="29" width="7.6640625" customWidth="1"/>
    <col min="42" max="42" width="70.88671875" customWidth="1"/>
  </cols>
  <sheetData>
    <row r="2" spans="2:45" ht="23.25" customHeight="1">
      <c r="B2" s="623" t="s">
        <v>0</v>
      </c>
      <c r="C2" s="623"/>
      <c r="D2" s="623"/>
      <c r="E2" s="623"/>
      <c r="F2" s="623"/>
      <c r="G2" s="334"/>
      <c r="H2" s="574" t="s">
        <v>0</v>
      </c>
      <c r="I2" s="574"/>
      <c r="J2" s="574"/>
      <c r="K2" s="574"/>
      <c r="L2" s="574"/>
      <c r="N2" s="633" t="s">
        <v>0</v>
      </c>
      <c r="O2" s="633"/>
      <c r="P2" s="633"/>
      <c r="Q2" s="633"/>
      <c r="R2" s="633"/>
      <c r="V2" s="574" t="s">
        <v>0</v>
      </c>
      <c r="W2" s="574"/>
      <c r="X2" s="574"/>
      <c r="Y2" s="574"/>
      <c r="Z2" s="574"/>
      <c r="AC2" s="574" t="s">
        <v>0</v>
      </c>
      <c r="AD2" s="574"/>
      <c r="AE2" s="574"/>
      <c r="AF2" s="574"/>
      <c r="AG2" s="574"/>
      <c r="AI2" s="574" t="s">
        <v>0</v>
      </c>
      <c r="AJ2" s="574"/>
      <c r="AK2" s="574"/>
      <c r="AL2" s="574"/>
      <c r="AM2" s="574"/>
      <c r="AO2" s="574" t="s">
        <v>0</v>
      </c>
      <c r="AP2" s="574"/>
      <c r="AQ2" s="574"/>
      <c r="AR2" s="574"/>
      <c r="AS2" s="574"/>
    </row>
    <row r="3" spans="2:45" ht="19.5" customHeight="1">
      <c r="B3" s="623" t="s">
        <v>79</v>
      </c>
      <c r="C3" s="623"/>
      <c r="D3" s="623"/>
      <c r="E3" s="623"/>
      <c r="F3" s="623"/>
      <c r="G3" s="334"/>
      <c r="H3" s="575" t="s">
        <v>79</v>
      </c>
      <c r="I3" s="575"/>
      <c r="J3" s="575"/>
      <c r="K3" s="575"/>
      <c r="L3" s="575"/>
      <c r="N3" s="623" t="s">
        <v>79</v>
      </c>
      <c r="O3" s="623"/>
      <c r="P3" s="623"/>
      <c r="Q3" s="623"/>
      <c r="R3" s="623"/>
      <c r="V3" s="575" t="s">
        <v>79</v>
      </c>
      <c r="W3" s="575"/>
      <c r="X3" s="575"/>
      <c r="Y3" s="575"/>
      <c r="Z3" s="575"/>
      <c r="AC3" s="575" t="s">
        <v>79</v>
      </c>
      <c r="AD3" s="575"/>
      <c r="AE3" s="575"/>
      <c r="AF3" s="575"/>
      <c r="AG3" s="575"/>
      <c r="AI3" s="575" t="s">
        <v>79</v>
      </c>
      <c r="AJ3" s="575"/>
      <c r="AK3" s="575"/>
      <c r="AL3" s="575"/>
      <c r="AM3" s="575"/>
      <c r="AO3" s="575" t="s">
        <v>79</v>
      </c>
      <c r="AP3" s="575"/>
      <c r="AQ3" s="575"/>
      <c r="AR3" s="575"/>
      <c r="AS3" s="575"/>
    </row>
    <row r="4" spans="2:45">
      <c r="B4" s="624" t="s">
        <v>2</v>
      </c>
      <c r="C4" s="624"/>
      <c r="D4" s="624"/>
      <c r="E4" s="624"/>
      <c r="F4" s="624"/>
      <c r="G4" s="335"/>
      <c r="H4" s="576" t="s">
        <v>2</v>
      </c>
      <c r="I4" s="576"/>
      <c r="J4" s="576"/>
      <c r="K4" s="576"/>
      <c r="L4" s="576"/>
      <c r="N4" s="624" t="s">
        <v>2</v>
      </c>
      <c r="O4" s="624"/>
      <c r="P4" s="624"/>
      <c r="Q4" s="624"/>
      <c r="R4" s="624"/>
      <c r="V4" s="576" t="s">
        <v>2</v>
      </c>
      <c r="W4" s="576"/>
      <c r="X4" s="576"/>
      <c r="Y4" s="576"/>
      <c r="Z4" s="576"/>
      <c r="AC4" s="576" t="s">
        <v>2</v>
      </c>
      <c r="AD4" s="576"/>
      <c r="AE4" s="576"/>
      <c r="AF4" s="576"/>
      <c r="AG4" s="576"/>
      <c r="AI4" s="576" t="s">
        <v>2</v>
      </c>
      <c r="AJ4" s="576"/>
      <c r="AK4" s="576"/>
      <c r="AL4" s="576"/>
      <c r="AM4" s="576"/>
      <c r="AO4" s="576" t="s">
        <v>2</v>
      </c>
      <c r="AP4" s="576"/>
      <c r="AQ4" s="576"/>
      <c r="AR4" s="576"/>
      <c r="AS4" s="576"/>
    </row>
    <row r="5" spans="2:45">
      <c r="B5" s="624"/>
      <c r="C5" s="624"/>
      <c r="D5" s="624"/>
      <c r="E5" s="624"/>
      <c r="F5" s="624"/>
      <c r="G5" s="335"/>
      <c r="H5" s="576"/>
      <c r="I5" s="576"/>
      <c r="J5" s="576"/>
      <c r="K5" s="576"/>
      <c r="L5" s="576"/>
      <c r="N5" s="624"/>
      <c r="O5" s="624"/>
      <c r="P5" s="624"/>
      <c r="Q5" s="624"/>
      <c r="R5" s="624"/>
      <c r="V5" s="576"/>
      <c r="W5" s="576"/>
      <c r="X5" s="576"/>
      <c r="Y5" s="576"/>
      <c r="Z5" s="576"/>
      <c r="AC5" s="576"/>
      <c r="AD5" s="576"/>
      <c r="AE5" s="576"/>
      <c r="AF5" s="576"/>
      <c r="AG5" s="576"/>
      <c r="AI5" s="576"/>
      <c r="AJ5" s="576"/>
      <c r="AK5" s="576"/>
      <c r="AL5" s="576"/>
      <c r="AM5" s="576"/>
      <c r="AO5" s="576"/>
      <c r="AP5" s="576"/>
      <c r="AQ5" s="576"/>
      <c r="AR5" s="576"/>
      <c r="AS5" s="576"/>
    </row>
    <row r="6" spans="2:45" ht="15" thickBot="1">
      <c r="B6" s="625"/>
      <c r="C6" s="625"/>
      <c r="D6" s="625"/>
      <c r="E6" s="625"/>
      <c r="F6" s="625"/>
      <c r="G6" s="335"/>
      <c r="H6" s="577"/>
      <c r="I6" s="577"/>
      <c r="J6" s="577"/>
      <c r="K6" s="577"/>
      <c r="L6" s="577"/>
      <c r="N6" s="625"/>
      <c r="O6" s="625"/>
      <c r="P6" s="625"/>
      <c r="Q6" s="625"/>
      <c r="R6" s="625"/>
      <c r="V6" s="577"/>
      <c r="W6" s="577"/>
      <c r="X6" s="577"/>
      <c r="Y6" s="577"/>
      <c r="Z6" s="577"/>
      <c r="AC6" s="577"/>
      <c r="AD6" s="577"/>
      <c r="AE6" s="577"/>
      <c r="AF6" s="577"/>
      <c r="AG6" s="577"/>
      <c r="AI6" s="577"/>
      <c r="AJ6" s="577"/>
      <c r="AK6" s="577"/>
      <c r="AL6" s="577"/>
      <c r="AM6" s="577"/>
      <c r="AO6" s="577"/>
      <c r="AP6" s="577"/>
      <c r="AQ6" s="577"/>
      <c r="AR6" s="577"/>
      <c r="AS6" s="577"/>
    </row>
    <row r="7" spans="2:45">
      <c r="B7" s="624"/>
      <c r="C7" s="624"/>
      <c r="D7" s="624"/>
      <c r="E7" s="624"/>
      <c r="F7" s="624"/>
      <c r="G7" s="335"/>
      <c r="H7" s="576"/>
      <c r="I7" s="576"/>
      <c r="J7" s="576"/>
      <c r="K7" s="576"/>
      <c r="L7" s="576"/>
      <c r="N7" s="624"/>
      <c r="O7" s="624"/>
      <c r="P7" s="624"/>
      <c r="Q7" s="624"/>
      <c r="R7" s="624"/>
      <c r="V7" s="576"/>
      <c r="W7" s="576"/>
      <c r="X7" s="576"/>
      <c r="Y7" s="576"/>
      <c r="Z7" s="576"/>
      <c r="AC7" s="576"/>
      <c r="AD7" s="576"/>
      <c r="AE7" s="576"/>
      <c r="AF7" s="576"/>
      <c r="AG7" s="576"/>
      <c r="AI7" s="576"/>
      <c r="AJ7" s="576"/>
      <c r="AK7" s="576"/>
      <c r="AL7" s="576"/>
      <c r="AM7" s="576"/>
      <c r="AO7" s="576"/>
      <c r="AP7" s="576"/>
      <c r="AQ7" s="576"/>
      <c r="AR7" s="576"/>
      <c r="AS7" s="576"/>
    </row>
    <row r="8" spans="2:45">
      <c r="B8" s="624" t="s">
        <v>276</v>
      </c>
      <c r="C8" s="624"/>
      <c r="D8" s="624"/>
      <c r="E8" s="624"/>
      <c r="F8" s="624"/>
      <c r="G8" s="335"/>
      <c r="H8" s="576" t="s">
        <v>3</v>
      </c>
      <c r="I8" s="576"/>
      <c r="J8" s="576"/>
      <c r="K8" s="576"/>
      <c r="L8" s="576"/>
      <c r="N8" s="624" t="s">
        <v>257</v>
      </c>
      <c r="O8" s="624"/>
      <c r="P8" s="624"/>
      <c r="Q8" s="624"/>
      <c r="R8" s="624"/>
      <c r="V8" s="576" t="s">
        <v>302</v>
      </c>
      <c r="W8" s="576"/>
      <c r="X8" s="576"/>
      <c r="Y8" s="576"/>
      <c r="Z8" s="576"/>
      <c r="AC8" s="576" t="s">
        <v>301</v>
      </c>
      <c r="AD8" s="576"/>
      <c r="AE8" s="576"/>
      <c r="AF8" s="576"/>
      <c r="AG8" s="576"/>
      <c r="AI8" s="576" t="s">
        <v>322</v>
      </c>
      <c r="AJ8" s="576"/>
      <c r="AK8" s="576"/>
      <c r="AL8" s="576"/>
      <c r="AM8" s="576"/>
      <c r="AO8" s="576" t="s">
        <v>326</v>
      </c>
      <c r="AP8" s="576"/>
      <c r="AQ8" s="576"/>
      <c r="AR8" s="576"/>
      <c r="AS8" s="576"/>
    </row>
    <row r="9" spans="2:45" ht="15" thickBot="1">
      <c r="B9" s="626"/>
      <c r="C9" s="626"/>
      <c r="D9" s="626"/>
      <c r="E9" s="626"/>
      <c r="F9" s="626"/>
      <c r="G9" s="365"/>
      <c r="H9" s="578"/>
      <c r="I9" s="578"/>
      <c r="J9" s="578"/>
      <c r="K9" s="578"/>
      <c r="L9" s="578"/>
      <c r="N9" s="587"/>
      <c r="O9" s="587"/>
      <c r="P9" s="587"/>
      <c r="Q9" s="587"/>
      <c r="R9" s="587"/>
      <c r="V9" s="578"/>
      <c r="W9" s="578"/>
      <c r="X9" s="578"/>
      <c r="Y9" s="578"/>
      <c r="Z9" s="578"/>
      <c r="AC9" s="578"/>
      <c r="AD9" s="578"/>
      <c r="AE9" s="578"/>
      <c r="AF9" s="578"/>
      <c r="AG9" s="578"/>
      <c r="AI9" s="578"/>
      <c r="AJ9" s="578"/>
      <c r="AK9" s="578"/>
      <c r="AL9" s="578"/>
      <c r="AM9" s="578"/>
      <c r="AO9" s="578"/>
      <c r="AP9" s="578"/>
      <c r="AQ9" s="578"/>
      <c r="AR9" s="578"/>
      <c r="AS9" s="578"/>
    </row>
    <row r="10" spans="2:45" ht="43.8" thickBot="1">
      <c r="B10" s="180" t="s">
        <v>96</v>
      </c>
      <c r="C10" s="180" t="s">
        <v>4</v>
      </c>
      <c r="D10" s="180" t="s">
        <v>5</v>
      </c>
      <c r="E10" s="180" t="s">
        <v>6</v>
      </c>
      <c r="F10" s="180" t="s">
        <v>7</v>
      </c>
      <c r="G10" s="366"/>
      <c r="H10" s="2" t="s">
        <v>96</v>
      </c>
      <c r="I10" s="2" t="s">
        <v>4</v>
      </c>
      <c r="J10" s="2" t="s">
        <v>5</v>
      </c>
      <c r="K10" s="2" t="s">
        <v>6</v>
      </c>
      <c r="L10" s="2" t="s">
        <v>7</v>
      </c>
      <c r="N10" s="191" t="s">
        <v>96</v>
      </c>
      <c r="O10" s="191" t="s">
        <v>4</v>
      </c>
      <c r="P10" s="191" t="s">
        <v>5</v>
      </c>
      <c r="Q10" s="191" t="s">
        <v>6</v>
      </c>
      <c r="R10" s="191" t="s">
        <v>7</v>
      </c>
      <c r="V10" s="2" t="s">
        <v>96</v>
      </c>
      <c r="W10" s="2" t="s">
        <v>4</v>
      </c>
      <c r="X10" s="2" t="s">
        <v>5</v>
      </c>
      <c r="Y10" s="2" t="s">
        <v>6</v>
      </c>
      <c r="Z10" s="2" t="s">
        <v>7</v>
      </c>
      <c r="AC10" s="2" t="s">
        <v>96</v>
      </c>
      <c r="AD10" s="2" t="s">
        <v>4</v>
      </c>
      <c r="AE10" s="2" t="s">
        <v>5</v>
      </c>
      <c r="AF10" s="2" t="s">
        <v>6</v>
      </c>
      <c r="AG10" s="2" t="s">
        <v>7</v>
      </c>
      <c r="AI10" s="2" t="s">
        <v>96</v>
      </c>
      <c r="AJ10" s="2" t="s">
        <v>4</v>
      </c>
      <c r="AK10" s="2" t="s">
        <v>5</v>
      </c>
      <c r="AL10" s="2" t="s">
        <v>6</v>
      </c>
      <c r="AM10" s="2" t="s">
        <v>7</v>
      </c>
      <c r="AO10" s="2" t="s">
        <v>96</v>
      </c>
      <c r="AP10" s="2" t="s">
        <v>4</v>
      </c>
      <c r="AQ10" s="2" t="s">
        <v>5</v>
      </c>
      <c r="AR10" s="2" t="s">
        <v>6</v>
      </c>
      <c r="AS10" s="2" t="s">
        <v>7</v>
      </c>
    </row>
    <row r="11" spans="2:45" ht="24.6" thickBot="1">
      <c r="B11" s="181"/>
      <c r="C11" s="182" t="s">
        <v>8</v>
      </c>
      <c r="D11" s="183"/>
      <c r="E11" s="184"/>
      <c r="F11" s="184"/>
      <c r="G11" s="367"/>
      <c r="H11" s="128"/>
      <c r="I11" s="3" t="s">
        <v>8</v>
      </c>
      <c r="J11" s="4"/>
      <c r="K11" s="5"/>
      <c r="L11" s="5"/>
      <c r="N11" s="164"/>
      <c r="O11" s="182" t="s">
        <v>8</v>
      </c>
      <c r="P11" s="183"/>
      <c r="Q11" s="184"/>
      <c r="R11" s="184"/>
      <c r="V11" s="128"/>
      <c r="W11" s="3" t="s">
        <v>8</v>
      </c>
      <c r="X11" s="4"/>
      <c r="Y11" s="5"/>
      <c r="Z11" s="5"/>
      <c r="AC11" s="128"/>
      <c r="AD11" s="3" t="s">
        <v>8</v>
      </c>
      <c r="AE11" s="4"/>
      <c r="AF11" s="5"/>
      <c r="AG11" s="5"/>
      <c r="AI11" s="128"/>
      <c r="AJ11" s="3" t="s">
        <v>8</v>
      </c>
      <c r="AK11" s="4"/>
      <c r="AL11" s="5"/>
      <c r="AM11" s="5"/>
      <c r="AO11" s="128"/>
      <c r="AP11" s="3" t="s">
        <v>8</v>
      </c>
      <c r="AQ11" s="4"/>
      <c r="AR11" s="5"/>
      <c r="AS11" s="5"/>
    </row>
    <row r="12" spans="2:45" ht="24.6" thickBot="1">
      <c r="B12" s="181"/>
      <c r="C12" s="182" t="s">
        <v>9</v>
      </c>
      <c r="D12" s="183"/>
      <c r="E12" s="184"/>
      <c r="F12" s="184"/>
      <c r="G12" s="367"/>
      <c r="H12" s="128"/>
      <c r="I12" s="3" t="s">
        <v>9</v>
      </c>
      <c r="J12" s="4"/>
      <c r="K12" s="5"/>
      <c r="L12" s="5"/>
      <c r="N12" s="164"/>
      <c r="O12" s="182" t="s">
        <v>9</v>
      </c>
      <c r="P12" s="183"/>
      <c r="Q12" s="184"/>
      <c r="R12" s="184"/>
      <c r="V12" s="128"/>
      <c r="W12" s="3" t="s">
        <v>9</v>
      </c>
      <c r="X12" s="4"/>
      <c r="Y12" s="5"/>
      <c r="Z12" s="5"/>
      <c r="AC12" s="128"/>
      <c r="AD12" s="3" t="s">
        <v>9</v>
      </c>
      <c r="AE12" s="4"/>
      <c r="AF12" s="5"/>
      <c r="AG12" s="5"/>
      <c r="AI12" s="128"/>
      <c r="AJ12" s="3" t="s">
        <v>9</v>
      </c>
      <c r="AK12" s="4"/>
      <c r="AL12" s="5"/>
      <c r="AM12" s="5"/>
      <c r="AO12" s="128"/>
      <c r="AP12" s="3" t="s">
        <v>9</v>
      </c>
      <c r="AQ12" s="4"/>
      <c r="AR12" s="5"/>
      <c r="AS12" s="5"/>
    </row>
    <row r="13" spans="2:45" ht="36.6" thickBot="1">
      <c r="B13" s="181"/>
      <c r="C13" s="182" t="s">
        <v>10</v>
      </c>
      <c r="D13" s="183"/>
      <c r="E13" s="184"/>
      <c r="F13" s="184"/>
      <c r="G13" s="367"/>
      <c r="H13" s="128"/>
      <c r="I13" s="3" t="s">
        <v>10</v>
      </c>
      <c r="J13" s="4"/>
      <c r="K13" s="5"/>
      <c r="L13" s="5"/>
      <c r="N13" s="164"/>
      <c r="O13" s="182" t="s">
        <v>10</v>
      </c>
      <c r="P13" s="183"/>
      <c r="Q13" s="184"/>
      <c r="R13" s="184"/>
      <c r="V13" s="128"/>
      <c r="W13" s="3" t="s">
        <v>10</v>
      </c>
      <c r="X13" s="4"/>
      <c r="Y13" s="5"/>
      <c r="Z13" s="5"/>
      <c r="AC13" s="128"/>
      <c r="AD13" s="3" t="s">
        <v>10</v>
      </c>
      <c r="AE13" s="4"/>
      <c r="AF13" s="5"/>
      <c r="AG13" s="5"/>
      <c r="AI13" s="128"/>
      <c r="AJ13" s="3" t="s">
        <v>10</v>
      </c>
      <c r="AK13" s="4"/>
      <c r="AL13" s="5"/>
      <c r="AM13" s="5"/>
      <c r="AO13" s="128"/>
      <c r="AP13" s="3" t="s">
        <v>10</v>
      </c>
      <c r="AQ13" s="4"/>
      <c r="AR13" s="5"/>
      <c r="AS13" s="5"/>
    </row>
    <row r="14" spans="2:45" ht="96.6" thickBot="1">
      <c r="B14" s="183">
        <v>111111102</v>
      </c>
      <c r="C14" s="183" t="s">
        <v>11</v>
      </c>
      <c r="D14" s="184">
        <v>0</v>
      </c>
      <c r="E14" s="185">
        <v>516900</v>
      </c>
      <c r="F14" s="184">
        <v>129</v>
      </c>
      <c r="G14" s="367"/>
      <c r="H14" s="4">
        <v>113211101</v>
      </c>
      <c r="I14" s="4" t="s">
        <v>13</v>
      </c>
      <c r="J14" s="5">
        <v>0</v>
      </c>
      <c r="K14" s="6">
        <v>517500</v>
      </c>
      <c r="L14" s="5">
        <v>129</v>
      </c>
      <c r="N14" s="183">
        <v>113211101</v>
      </c>
      <c r="O14" s="183" t="s">
        <v>13</v>
      </c>
      <c r="P14" s="184">
        <v>0</v>
      </c>
      <c r="Q14" s="185">
        <v>517600</v>
      </c>
      <c r="R14" s="184">
        <v>129</v>
      </c>
      <c r="V14" s="4">
        <v>113211101</v>
      </c>
      <c r="W14" s="4" t="s">
        <v>13</v>
      </c>
      <c r="X14" s="5">
        <v>0</v>
      </c>
      <c r="Y14" s="6">
        <v>517700</v>
      </c>
      <c r="Z14" s="5">
        <v>129</v>
      </c>
      <c r="AC14" s="4">
        <v>113211101</v>
      </c>
      <c r="AD14" s="4" t="s">
        <v>13</v>
      </c>
      <c r="AE14" s="5">
        <v>0</v>
      </c>
      <c r="AF14" s="6">
        <v>517800</v>
      </c>
      <c r="AG14" s="5">
        <v>129</v>
      </c>
      <c r="AI14" s="4">
        <v>111111102</v>
      </c>
      <c r="AJ14" s="4" t="s">
        <v>11</v>
      </c>
      <c r="AK14" s="5">
        <v>0</v>
      </c>
      <c r="AL14" s="6">
        <v>5174600</v>
      </c>
      <c r="AM14" s="6">
        <v>1294</v>
      </c>
      <c r="AO14" s="4">
        <v>111111102</v>
      </c>
      <c r="AP14" s="4" t="s">
        <v>11</v>
      </c>
      <c r="AQ14" s="5">
        <v>0</v>
      </c>
      <c r="AR14" s="6">
        <v>7821700</v>
      </c>
      <c r="AS14" s="6">
        <v>1955</v>
      </c>
    </row>
    <row r="15" spans="2:45" ht="96.6" thickBot="1">
      <c r="B15" s="183">
        <v>113211101</v>
      </c>
      <c r="C15" s="183" t="s">
        <v>13</v>
      </c>
      <c r="D15" s="184">
        <v>0</v>
      </c>
      <c r="E15" s="184">
        <v>600</v>
      </c>
      <c r="F15" s="184">
        <v>0</v>
      </c>
      <c r="G15" s="367"/>
      <c r="H15" s="128"/>
      <c r="I15" s="3" t="s">
        <v>14</v>
      </c>
      <c r="J15" s="4"/>
      <c r="K15" s="7">
        <v>517500</v>
      </c>
      <c r="L15" s="5">
        <v>129.38</v>
      </c>
      <c r="N15" s="164"/>
      <c r="O15" s="182" t="s">
        <v>14</v>
      </c>
      <c r="P15" s="183"/>
      <c r="Q15" s="186">
        <v>517600</v>
      </c>
      <c r="R15" s="184">
        <v>129.4</v>
      </c>
      <c r="V15" s="128"/>
      <c r="W15" s="3" t="s">
        <v>14</v>
      </c>
      <c r="X15" s="4"/>
      <c r="Y15" s="7">
        <v>517700</v>
      </c>
      <c r="Z15" s="5">
        <v>129.43</v>
      </c>
      <c r="AC15" s="128"/>
      <c r="AD15" s="3" t="s">
        <v>14</v>
      </c>
      <c r="AE15" s="4"/>
      <c r="AF15" s="7">
        <v>517800</v>
      </c>
      <c r="AG15" s="5">
        <v>129.44999999999999</v>
      </c>
      <c r="AI15" s="4">
        <v>113211101</v>
      </c>
      <c r="AJ15" s="4" t="s">
        <v>13</v>
      </c>
      <c r="AK15" s="5">
        <v>0</v>
      </c>
      <c r="AL15" s="6">
        <v>279300</v>
      </c>
      <c r="AM15" s="5">
        <v>70</v>
      </c>
      <c r="AO15" s="4">
        <v>113211101</v>
      </c>
      <c r="AP15" s="4" t="s">
        <v>13</v>
      </c>
      <c r="AQ15" s="5">
        <v>0</v>
      </c>
      <c r="AR15" s="6">
        <v>6398500</v>
      </c>
      <c r="AS15" s="6">
        <v>1600</v>
      </c>
    </row>
    <row r="16" spans="2:45" ht="48.6" thickBot="1">
      <c r="B16" s="181"/>
      <c r="C16" s="182" t="s">
        <v>14</v>
      </c>
      <c r="D16" s="183"/>
      <c r="E16" s="186">
        <v>517500</v>
      </c>
      <c r="F16" s="184">
        <v>129.38</v>
      </c>
      <c r="G16" s="367"/>
      <c r="H16" s="128"/>
      <c r="I16" s="3" t="s">
        <v>15</v>
      </c>
      <c r="J16" s="4"/>
      <c r="K16" s="5"/>
      <c r="L16" s="5"/>
      <c r="N16" s="164"/>
      <c r="O16" s="182" t="s">
        <v>15</v>
      </c>
      <c r="P16" s="183"/>
      <c r="Q16" s="184"/>
      <c r="R16" s="184"/>
      <c r="V16" s="128"/>
      <c r="W16" s="3" t="s">
        <v>15</v>
      </c>
      <c r="X16" s="4"/>
      <c r="Y16" s="5"/>
      <c r="Z16" s="5"/>
      <c r="AC16" s="128"/>
      <c r="AD16" s="3" t="s">
        <v>15</v>
      </c>
      <c r="AE16" s="4"/>
      <c r="AF16" s="5"/>
      <c r="AG16" s="5"/>
      <c r="AI16" s="128"/>
      <c r="AJ16" s="3" t="s">
        <v>14</v>
      </c>
      <c r="AK16" s="4"/>
      <c r="AL16" s="7">
        <v>5453900</v>
      </c>
      <c r="AM16" s="7">
        <v>1363.48</v>
      </c>
      <c r="AO16" s="128"/>
      <c r="AP16" s="3" t="s">
        <v>14</v>
      </c>
      <c r="AQ16" s="4"/>
      <c r="AR16" s="7">
        <v>14220200</v>
      </c>
      <c r="AS16" s="7">
        <v>3555.05</v>
      </c>
    </row>
    <row r="17" spans="2:45" ht="156.6" thickBot="1">
      <c r="B17" s="181"/>
      <c r="C17" s="182" t="s">
        <v>15</v>
      </c>
      <c r="D17" s="183"/>
      <c r="E17" s="184"/>
      <c r="F17" s="184"/>
      <c r="G17" s="367"/>
      <c r="H17" s="4">
        <v>133111105</v>
      </c>
      <c r="I17" s="4" t="s">
        <v>56</v>
      </c>
      <c r="J17" s="5">
        <v>0</v>
      </c>
      <c r="K17" s="6">
        <v>-28471300</v>
      </c>
      <c r="L17" s="6">
        <v>-7118</v>
      </c>
      <c r="N17" s="183">
        <v>133111105</v>
      </c>
      <c r="O17" s="183" t="s">
        <v>56</v>
      </c>
      <c r="P17" s="184">
        <v>0</v>
      </c>
      <c r="Q17" s="185">
        <v>-28471300</v>
      </c>
      <c r="R17" s="185">
        <v>-7118</v>
      </c>
      <c r="V17" s="4">
        <v>133111105</v>
      </c>
      <c r="W17" s="4" t="s">
        <v>56</v>
      </c>
      <c r="X17" s="5">
        <v>0</v>
      </c>
      <c r="Y17" s="6">
        <v>-28471300</v>
      </c>
      <c r="Z17" s="6">
        <v>-7118</v>
      </c>
      <c r="AC17" s="4">
        <v>133111105</v>
      </c>
      <c r="AD17" s="4" t="s">
        <v>56</v>
      </c>
      <c r="AE17" s="5">
        <v>0</v>
      </c>
      <c r="AF17" s="6">
        <v>-28471300</v>
      </c>
      <c r="AG17" s="6">
        <v>-7118</v>
      </c>
      <c r="AI17" s="128"/>
      <c r="AJ17" s="3" t="s">
        <v>15</v>
      </c>
      <c r="AK17" s="4"/>
      <c r="AL17" s="5"/>
      <c r="AM17" s="5"/>
      <c r="AO17" s="128"/>
      <c r="AP17" s="3" t="s">
        <v>15</v>
      </c>
      <c r="AQ17" s="4"/>
      <c r="AR17" s="5"/>
      <c r="AS17" s="5"/>
    </row>
    <row r="18" spans="2:45" ht="156.6" thickBot="1">
      <c r="B18" s="183">
        <v>133111105</v>
      </c>
      <c r="C18" s="183" t="s">
        <v>56</v>
      </c>
      <c r="D18" s="184">
        <v>0</v>
      </c>
      <c r="E18" s="185">
        <v>-28471300</v>
      </c>
      <c r="F18" s="185">
        <v>-7118</v>
      </c>
      <c r="G18" s="368"/>
      <c r="H18" s="128"/>
      <c r="I18" s="3" t="s">
        <v>16</v>
      </c>
      <c r="J18" s="4"/>
      <c r="K18" s="7">
        <v>-28471300</v>
      </c>
      <c r="L18" s="7">
        <v>-7117.83</v>
      </c>
      <c r="N18" s="164"/>
      <c r="O18" s="182" t="s">
        <v>16</v>
      </c>
      <c r="P18" s="183"/>
      <c r="Q18" s="186">
        <v>-28471300</v>
      </c>
      <c r="R18" s="186">
        <v>-7117.83</v>
      </c>
      <c r="V18" s="128"/>
      <c r="W18" s="3" t="s">
        <v>16</v>
      </c>
      <c r="X18" s="4"/>
      <c r="Y18" s="7">
        <v>-28471300</v>
      </c>
      <c r="Z18" s="7">
        <v>-7117.83</v>
      </c>
      <c r="AC18" s="128"/>
      <c r="AD18" s="3" t="s">
        <v>16</v>
      </c>
      <c r="AE18" s="4"/>
      <c r="AF18" s="7">
        <v>-28471300</v>
      </c>
      <c r="AG18" s="7">
        <v>-7117.83</v>
      </c>
      <c r="AI18" s="4">
        <v>133111105</v>
      </c>
      <c r="AJ18" s="4" t="s">
        <v>56</v>
      </c>
      <c r="AK18" s="5">
        <v>0</v>
      </c>
      <c r="AL18" s="6">
        <v>-32385400</v>
      </c>
      <c r="AM18" s="6">
        <v>-8096</v>
      </c>
      <c r="AO18" s="4">
        <v>133111105</v>
      </c>
      <c r="AP18" s="4" t="s">
        <v>56</v>
      </c>
      <c r="AQ18" s="5">
        <v>0</v>
      </c>
      <c r="AR18" s="6">
        <v>-36278000</v>
      </c>
      <c r="AS18" s="6">
        <v>-9070</v>
      </c>
    </row>
    <row r="19" spans="2:45" ht="48.6" thickBot="1">
      <c r="B19" s="181"/>
      <c r="C19" s="182" t="s">
        <v>16</v>
      </c>
      <c r="D19" s="183"/>
      <c r="E19" s="186">
        <v>-28471300</v>
      </c>
      <c r="F19" s="186">
        <v>-7117.83</v>
      </c>
      <c r="G19" s="369"/>
      <c r="H19" s="128"/>
      <c r="I19" s="3" t="s">
        <v>17</v>
      </c>
      <c r="J19" s="4"/>
      <c r="K19" s="5"/>
      <c r="L19" s="5"/>
      <c r="N19" s="164"/>
      <c r="O19" s="182" t="s">
        <v>17</v>
      </c>
      <c r="P19" s="183"/>
      <c r="Q19" s="184"/>
      <c r="R19" s="184"/>
      <c r="V19" s="128"/>
      <c r="W19" s="3" t="s">
        <v>17</v>
      </c>
      <c r="X19" s="4"/>
      <c r="Y19" s="5"/>
      <c r="Z19" s="5"/>
      <c r="AC19" s="128"/>
      <c r="AD19" s="3" t="s">
        <v>17</v>
      </c>
      <c r="AE19" s="4"/>
      <c r="AF19" s="5"/>
      <c r="AG19" s="5"/>
      <c r="AI19" s="128"/>
      <c r="AJ19" s="3" t="s">
        <v>16</v>
      </c>
      <c r="AK19" s="4"/>
      <c r="AL19" s="7">
        <v>-32385400</v>
      </c>
      <c r="AM19" s="7">
        <v>-8096.35</v>
      </c>
      <c r="AO19" s="128"/>
      <c r="AP19" s="3" t="s">
        <v>16</v>
      </c>
      <c r="AQ19" s="4"/>
      <c r="AR19" s="7">
        <v>-36278000</v>
      </c>
      <c r="AS19" s="7">
        <v>-9069.5</v>
      </c>
    </row>
    <row r="20" spans="2:45" ht="108.6" thickBot="1">
      <c r="B20" s="181"/>
      <c r="C20" s="182" t="s">
        <v>17</v>
      </c>
      <c r="D20" s="183"/>
      <c r="E20" s="184"/>
      <c r="F20" s="184"/>
      <c r="G20" s="367"/>
      <c r="H20" s="4">
        <v>122711101</v>
      </c>
      <c r="I20" s="4" t="s">
        <v>63</v>
      </c>
      <c r="J20" s="5">
        <v>0</v>
      </c>
      <c r="K20" s="6">
        <v>132389400</v>
      </c>
      <c r="L20" s="6">
        <v>33097</v>
      </c>
      <c r="N20" s="183">
        <v>122711101</v>
      </c>
      <c r="O20" s="183" t="s">
        <v>63</v>
      </c>
      <c r="P20" s="184">
        <v>0</v>
      </c>
      <c r="Q20" s="185">
        <v>132389400</v>
      </c>
      <c r="R20" s="185">
        <v>33097</v>
      </c>
      <c r="V20" s="4">
        <v>122711101</v>
      </c>
      <c r="W20" s="4" t="s">
        <v>63</v>
      </c>
      <c r="X20" s="5">
        <v>0</v>
      </c>
      <c r="Y20" s="6">
        <v>132389400</v>
      </c>
      <c r="Z20" s="6">
        <v>33097</v>
      </c>
      <c r="AC20" s="4">
        <v>122711101</v>
      </c>
      <c r="AD20" s="4" t="s">
        <v>63</v>
      </c>
      <c r="AE20" s="5">
        <v>0</v>
      </c>
      <c r="AF20" s="6">
        <v>132389400</v>
      </c>
      <c r="AG20" s="6">
        <v>33097</v>
      </c>
      <c r="AI20" s="128"/>
      <c r="AJ20" s="3" t="s">
        <v>17</v>
      </c>
      <c r="AK20" s="4"/>
      <c r="AL20" s="5"/>
      <c r="AM20" s="5"/>
      <c r="AO20" s="128"/>
      <c r="AP20" s="3" t="s">
        <v>17</v>
      </c>
      <c r="AQ20" s="4"/>
      <c r="AR20" s="5"/>
      <c r="AS20" s="5"/>
    </row>
    <row r="21" spans="2:45" ht="108.6" thickBot="1">
      <c r="B21" s="183">
        <v>122711101</v>
      </c>
      <c r="C21" s="183" t="s">
        <v>63</v>
      </c>
      <c r="D21" s="184">
        <v>0</v>
      </c>
      <c r="E21" s="185">
        <v>132389400</v>
      </c>
      <c r="F21" s="185">
        <v>33097</v>
      </c>
      <c r="G21" s="368"/>
      <c r="H21" s="128"/>
      <c r="I21" s="3" t="s">
        <v>20</v>
      </c>
      <c r="J21" s="4"/>
      <c r="K21" s="7">
        <v>132389400</v>
      </c>
      <c r="L21" s="7">
        <v>33097.35</v>
      </c>
      <c r="N21" s="164"/>
      <c r="O21" s="182" t="s">
        <v>20</v>
      </c>
      <c r="P21" s="183"/>
      <c r="Q21" s="186">
        <v>132389400</v>
      </c>
      <c r="R21" s="186">
        <v>33097.35</v>
      </c>
      <c r="V21" s="128"/>
      <c r="W21" s="3" t="s">
        <v>20</v>
      </c>
      <c r="X21" s="4"/>
      <c r="Y21" s="7">
        <v>132389400</v>
      </c>
      <c r="Z21" s="7">
        <v>33097.35</v>
      </c>
      <c r="AC21" s="128"/>
      <c r="AD21" s="3" t="s">
        <v>20</v>
      </c>
      <c r="AE21" s="4"/>
      <c r="AF21" s="7">
        <v>132389400</v>
      </c>
      <c r="AG21" s="7">
        <v>33097.35</v>
      </c>
      <c r="AI21" s="4">
        <v>122711101</v>
      </c>
      <c r="AJ21" s="4" t="s">
        <v>63</v>
      </c>
      <c r="AK21" s="5">
        <v>0</v>
      </c>
      <c r="AL21" s="6">
        <v>171853900</v>
      </c>
      <c r="AM21" s="6">
        <v>42963</v>
      </c>
      <c r="AO21" s="4">
        <v>122711101</v>
      </c>
      <c r="AP21" s="4" t="s">
        <v>63</v>
      </c>
      <c r="AQ21" s="5">
        <v>0</v>
      </c>
      <c r="AR21" s="6">
        <v>205716600</v>
      </c>
      <c r="AS21" s="6">
        <v>51429</v>
      </c>
    </row>
    <row r="22" spans="2:45" ht="48.6" thickBot="1">
      <c r="B22" s="181"/>
      <c r="C22" s="182" t="s">
        <v>20</v>
      </c>
      <c r="D22" s="183"/>
      <c r="E22" s="186">
        <v>132389400</v>
      </c>
      <c r="F22" s="186">
        <v>33097.35</v>
      </c>
      <c r="G22" s="369"/>
      <c r="H22" s="128"/>
      <c r="I22" s="3" t="s">
        <v>21</v>
      </c>
      <c r="J22" s="4"/>
      <c r="K22" s="5">
        <v>0</v>
      </c>
      <c r="L22" s="5">
        <v>0</v>
      </c>
      <c r="N22" s="164"/>
      <c r="O22" s="182" t="s">
        <v>21</v>
      </c>
      <c r="P22" s="183"/>
      <c r="Q22" s="184">
        <v>0</v>
      </c>
      <c r="R22" s="184">
        <v>0</v>
      </c>
      <c r="V22" s="128"/>
      <c r="W22" s="3" t="s">
        <v>21</v>
      </c>
      <c r="X22" s="4"/>
      <c r="Y22" s="5">
        <v>0</v>
      </c>
      <c r="Z22" s="5">
        <v>0</v>
      </c>
      <c r="AC22" s="128"/>
      <c r="AD22" s="3" t="s">
        <v>21</v>
      </c>
      <c r="AE22" s="4"/>
      <c r="AF22" s="5">
        <v>0</v>
      </c>
      <c r="AG22" s="5">
        <v>0</v>
      </c>
      <c r="AI22" s="4">
        <v>221511101</v>
      </c>
      <c r="AJ22" s="4" t="s">
        <v>64</v>
      </c>
      <c r="AK22" s="5">
        <v>0</v>
      </c>
      <c r="AL22" s="6">
        <v>400000</v>
      </c>
      <c r="AM22" s="5">
        <v>100</v>
      </c>
      <c r="AO22" s="4">
        <v>221511101</v>
      </c>
      <c r="AP22" s="4" t="s">
        <v>64</v>
      </c>
      <c r="AQ22" s="5">
        <v>0</v>
      </c>
      <c r="AR22" s="6">
        <v>400000</v>
      </c>
      <c r="AS22" s="5">
        <v>100</v>
      </c>
    </row>
    <row r="23" spans="2:45" ht="48.6" thickBot="1">
      <c r="B23" s="181"/>
      <c r="C23" s="182" t="s">
        <v>21</v>
      </c>
      <c r="D23" s="183"/>
      <c r="E23" s="184">
        <v>0</v>
      </c>
      <c r="F23" s="184">
        <v>0</v>
      </c>
      <c r="G23" s="367"/>
      <c r="H23" s="128"/>
      <c r="I23" s="3" t="s">
        <v>22</v>
      </c>
      <c r="J23" s="4"/>
      <c r="K23" s="5"/>
      <c r="L23" s="5"/>
      <c r="N23" s="164"/>
      <c r="O23" s="182" t="s">
        <v>22</v>
      </c>
      <c r="P23" s="183"/>
      <c r="Q23" s="184"/>
      <c r="R23" s="184"/>
      <c r="V23" s="128"/>
      <c r="W23" s="3" t="s">
        <v>22</v>
      </c>
      <c r="X23" s="4"/>
      <c r="Y23" s="5"/>
      <c r="Z23" s="5"/>
      <c r="AC23" s="128"/>
      <c r="AD23" s="3" t="s">
        <v>22</v>
      </c>
      <c r="AE23" s="4"/>
      <c r="AF23" s="5"/>
      <c r="AG23" s="5"/>
      <c r="AI23" s="128"/>
      <c r="AJ23" s="3" t="s">
        <v>20</v>
      </c>
      <c r="AK23" s="4"/>
      <c r="AL23" s="7">
        <v>172253900</v>
      </c>
      <c r="AM23" s="7">
        <v>43063.48</v>
      </c>
      <c r="AO23" s="128"/>
      <c r="AP23" s="3" t="s">
        <v>20</v>
      </c>
      <c r="AQ23" s="4"/>
      <c r="AR23" s="7">
        <v>206116600</v>
      </c>
      <c r="AS23" s="7">
        <v>51529.15</v>
      </c>
    </row>
    <row r="24" spans="2:45" ht="48.6" thickBot="1">
      <c r="B24" s="181"/>
      <c r="C24" s="182" t="s">
        <v>22</v>
      </c>
      <c r="D24" s="183"/>
      <c r="E24" s="184"/>
      <c r="F24" s="184"/>
      <c r="G24" s="367"/>
      <c r="H24" s="4">
        <v>273111</v>
      </c>
      <c r="I24" s="4" t="s">
        <v>57</v>
      </c>
      <c r="J24" s="5">
        <v>0</v>
      </c>
      <c r="K24" s="6">
        <v>634900</v>
      </c>
      <c r="L24" s="5">
        <v>159</v>
      </c>
      <c r="N24" s="183">
        <v>273111</v>
      </c>
      <c r="O24" s="183" t="s">
        <v>57</v>
      </c>
      <c r="P24" s="184">
        <v>0</v>
      </c>
      <c r="Q24" s="185">
        <v>634900</v>
      </c>
      <c r="R24" s="184">
        <v>159</v>
      </c>
      <c r="V24" s="4">
        <v>273111</v>
      </c>
      <c r="W24" s="4" t="s">
        <v>57</v>
      </c>
      <c r="X24" s="5">
        <v>0</v>
      </c>
      <c r="Y24" s="6">
        <v>634900</v>
      </c>
      <c r="Z24" s="5">
        <v>159</v>
      </c>
      <c r="AC24" s="4">
        <v>273111</v>
      </c>
      <c r="AD24" s="4" t="s">
        <v>57</v>
      </c>
      <c r="AE24" s="5">
        <v>0</v>
      </c>
      <c r="AF24" s="6">
        <v>634900</v>
      </c>
      <c r="AG24" s="5">
        <v>159</v>
      </c>
      <c r="AI24" s="128"/>
      <c r="AJ24" s="3" t="s">
        <v>21</v>
      </c>
      <c r="AK24" s="4"/>
      <c r="AL24" s="5">
        <v>0</v>
      </c>
      <c r="AM24" s="5">
        <v>0</v>
      </c>
      <c r="AO24" s="128"/>
      <c r="AP24" s="3" t="s">
        <v>21</v>
      </c>
      <c r="AQ24" s="4"/>
      <c r="AR24" s="5">
        <v>0</v>
      </c>
      <c r="AS24" s="5">
        <v>0</v>
      </c>
    </row>
    <row r="25" spans="2:45" ht="24.6" thickBot="1">
      <c r="B25" s="183">
        <v>273111</v>
      </c>
      <c r="C25" s="183" t="s">
        <v>57</v>
      </c>
      <c r="D25" s="184">
        <v>0</v>
      </c>
      <c r="E25" s="185">
        <v>634900</v>
      </c>
      <c r="F25" s="184">
        <v>159</v>
      </c>
      <c r="G25" s="367"/>
      <c r="H25" s="4">
        <v>273211</v>
      </c>
      <c r="I25" s="4" t="s">
        <v>23</v>
      </c>
      <c r="J25" s="5">
        <v>0</v>
      </c>
      <c r="K25" s="6">
        <v>1840600</v>
      </c>
      <c r="L25" s="5">
        <v>460</v>
      </c>
      <c r="N25" s="183">
        <v>273211</v>
      </c>
      <c r="O25" s="183" t="s">
        <v>23</v>
      </c>
      <c r="P25" s="184">
        <v>0</v>
      </c>
      <c r="Q25" s="185">
        <v>1840600</v>
      </c>
      <c r="R25" s="184">
        <v>460</v>
      </c>
      <c r="V25" s="4">
        <v>273211</v>
      </c>
      <c r="W25" s="4" t="s">
        <v>23</v>
      </c>
      <c r="X25" s="5">
        <v>0</v>
      </c>
      <c r="Y25" s="6">
        <v>1840600</v>
      </c>
      <c r="Z25" s="5">
        <v>460</v>
      </c>
      <c r="AC25" s="4">
        <v>273211</v>
      </c>
      <c r="AD25" s="4" t="s">
        <v>23</v>
      </c>
      <c r="AE25" s="5">
        <v>0</v>
      </c>
      <c r="AF25" s="6">
        <v>1840600</v>
      </c>
      <c r="AG25" s="5">
        <v>460</v>
      </c>
      <c r="AI25" s="128"/>
      <c r="AJ25" s="3" t="s">
        <v>22</v>
      </c>
      <c r="AK25" s="4"/>
      <c r="AL25" s="5"/>
      <c r="AM25" s="5"/>
      <c r="AO25" s="128"/>
      <c r="AP25" s="3" t="s">
        <v>22</v>
      </c>
      <c r="AQ25" s="4"/>
      <c r="AR25" s="5"/>
      <c r="AS25" s="5"/>
    </row>
    <row r="26" spans="2:45" ht="48.6" thickBot="1">
      <c r="B26" s="183">
        <v>273211</v>
      </c>
      <c r="C26" s="183" t="s">
        <v>23</v>
      </c>
      <c r="D26" s="184">
        <v>0</v>
      </c>
      <c r="E26" s="185">
        <v>1840600</v>
      </c>
      <c r="F26" s="184">
        <v>460</v>
      </c>
      <c r="G26" s="367"/>
      <c r="H26" s="4">
        <v>273311</v>
      </c>
      <c r="I26" s="4" t="s">
        <v>24</v>
      </c>
      <c r="J26" s="5">
        <v>0</v>
      </c>
      <c r="K26" s="6">
        <v>1461700</v>
      </c>
      <c r="L26" s="5">
        <v>365</v>
      </c>
      <c r="N26" s="183">
        <v>273311</v>
      </c>
      <c r="O26" s="183" t="s">
        <v>24</v>
      </c>
      <c r="P26" s="184">
        <v>0</v>
      </c>
      <c r="Q26" s="185">
        <v>1461700</v>
      </c>
      <c r="R26" s="184">
        <v>365</v>
      </c>
      <c r="V26" s="4">
        <v>273311</v>
      </c>
      <c r="W26" s="4" t="s">
        <v>24</v>
      </c>
      <c r="X26" s="5">
        <v>0</v>
      </c>
      <c r="Y26" s="6">
        <v>1461700</v>
      </c>
      <c r="Z26" s="5">
        <v>365</v>
      </c>
      <c r="AC26" s="4">
        <v>273311</v>
      </c>
      <c r="AD26" s="4" t="s">
        <v>24</v>
      </c>
      <c r="AE26" s="5">
        <v>0</v>
      </c>
      <c r="AF26" s="6">
        <v>1461700</v>
      </c>
      <c r="AG26" s="5">
        <v>365</v>
      </c>
      <c r="AI26" s="4">
        <v>273111</v>
      </c>
      <c r="AJ26" s="4" t="s">
        <v>57</v>
      </c>
      <c r="AK26" s="5">
        <v>0</v>
      </c>
      <c r="AL26" s="6">
        <v>634900</v>
      </c>
      <c r="AM26" s="5">
        <v>159</v>
      </c>
      <c r="AO26" s="4">
        <v>273111</v>
      </c>
      <c r="AP26" s="4" t="s">
        <v>57</v>
      </c>
      <c r="AQ26" s="5">
        <v>0</v>
      </c>
      <c r="AR26" s="6">
        <v>634900</v>
      </c>
      <c r="AS26" s="5">
        <v>159</v>
      </c>
    </row>
    <row r="27" spans="2:45" ht="108.6" thickBot="1">
      <c r="B27" s="183">
        <v>273311</v>
      </c>
      <c r="C27" s="183" t="s">
        <v>24</v>
      </c>
      <c r="D27" s="184">
        <v>0</v>
      </c>
      <c r="E27" s="185">
        <v>1461700</v>
      </c>
      <c r="F27" s="184">
        <v>365</v>
      </c>
      <c r="G27" s="367"/>
      <c r="H27" s="4">
        <v>274311</v>
      </c>
      <c r="I27" s="4" t="s">
        <v>58</v>
      </c>
      <c r="J27" s="5">
        <v>0</v>
      </c>
      <c r="K27" s="6">
        <v>-343117</v>
      </c>
      <c r="L27" s="5">
        <v>-86</v>
      </c>
      <c r="N27" s="183">
        <v>274311</v>
      </c>
      <c r="O27" s="183" t="s">
        <v>58</v>
      </c>
      <c r="P27" s="184">
        <v>0</v>
      </c>
      <c r="Q27" s="185">
        <v>-419883</v>
      </c>
      <c r="R27" s="184">
        <v>-105</v>
      </c>
      <c r="V27" s="4">
        <v>274311</v>
      </c>
      <c r="W27" s="4" t="s">
        <v>58</v>
      </c>
      <c r="X27" s="5">
        <v>0</v>
      </c>
      <c r="Y27" s="6">
        <v>-458267</v>
      </c>
      <c r="Z27" s="5">
        <v>-115</v>
      </c>
      <c r="AC27" s="4">
        <v>274311</v>
      </c>
      <c r="AD27" s="4" t="s">
        <v>58</v>
      </c>
      <c r="AE27" s="5">
        <v>0</v>
      </c>
      <c r="AF27" s="6">
        <v>-496650</v>
      </c>
      <c r="AG27" s="5">
        <v>-124</v>
      </c>
      <c r="AI27" s="4">
        <v>273211</v>
      </c>
      <c r="AJ27" s="4" t="s">
        <v>23</v>
      </c>
      <c r="AK27" s="5">
        <v>0</v>
      </c>
      <c r="AL27" s="6">
        <v>1840600</v>
      </c>
      <c r="AM27" s="5">
        <v>460</v>
      </c>
      <c r="AO27" s="4">
        <v>273211</v>
      </c>
      <c r="AP27" s="4" t="s">
        <v>23</v>
      </c>
      <c r="AQ27" s="5">
        <v>0</v>
      </c>
      <c r="AR27" s="6">
        <v>1840600</v>
      </c>
      <c r="AS27" s="5">
        <v>460</v>
      </c>
    </row>
    <row r="28" spans="2:45" ht="84.6" thickBot="1">
      <c r="B28" s="183">
        <v>274311</v>
      </c>
      <c r="C28" s="183" t="s">
        <v>58</v>
      </c>
      <c r="D28" s="184">
        <v>0</v>
      </c>
      <c r="E28" s="185">
        <v>-343117</v>
      </c>
      <c r="F28" s="184">
        <v>-86</v>
      </c>
      <c r="G28" s="367"/>
      <c r="H28" s="4">
        <v>274321</v>
      </c>
      <c r="I28" s="4" t="s">
        <v>25</v>
      </c>
      <c r="J28" s="5">
        <v>0</v>
      </c>
      <c r="K28" s="6">
        <v>-1319550</v>
      </c>
      <c r="L28" s="5">
        <v>-330</v>
      </c>
      <c r="N28" s="183">
        <v>274321</v>
      </c>
      <c r="O28" s="183" t="s">
        <v>25</v>
      </c>
      <c r="P28" s="184">
        <v>0</v>
      </c>
      <c r="Q28" s="185">
        <v>-1472933</v>
      </c>
      <c r="R28" s="184">
        <v>-368</v>
      </c>
      <c r="V28" s="4">
        <v>274321</v>
      </c>
      <c r="W28" s="4" t="s">
        <v>25</v>
      </c>
      <c r="X28" s="5">
        <v>0</v>
      </c>
      <c r="Y28" s="6">
        <v>-1549625</v>
      </c>
      <c r="Z28" s="5">
        <v>-387</v>
      </c>
      <c r="AC28" s="4">
        <v>274321</v>
      </c>
      <c r="AD28" s="4" t="s">
        <v>25</v>
      </c>
      <c r="AE28" s="5">
        <v>0</v>
      </c>
      <c r="AF28" s="6">
        <v>-1626317</v>
      </c>
      <c r="AG28" s="5">
        <v>-407</v>
      </c>
      <c r="AI28" s="4">
        <v>273311</v>
      </c>
      <c r="AJ28" s="4" t="s">
        <v>24</v>
      </c>
      <c r="AK28" s="5">
        <v>0</v>
      </c>
      <c r="AL28" s="6">
        <v>1461700</v>
      </c>
      <c r="AM28" s="5">
        <v>365</v>
      </c>
      <c r="AO28" s="4">
        <v>273311</v>
      </c>
      <c r="AP28" s="4" t="s">
        <v>24</v>
      </c>
      <c r="AQ28" s="5">
        <v>0</v>
      </c>
      <c r="AR28" s="6">
        <v>1461700</v>
      </c>
      <c r="AS28" s="5">
        <v>365</v>
      </c>
    </row>
    <row r="29" spans="2:45" ht="108.6" thickBot="1">
      <c r="B29" s="183">
        <v>274321</v>
      </c>
      <c r="C29" s="183" t="s">
        <v>25</v>
      </c>
      <c r="D29" s="184">
        <v>0</v>
      </c>
      <c r="E29" s="185">
        <v>-1319550</v>
      </c>
      <c r="F29" s="184">
        <v>-330</v>
      </c>
      <c r="G29" s="367"/>
      <c r="H29" s="4">
        <v>274331</v>
      </c>
      <c r="I29" s="4" t="s">
        <v>26</v>
      </c>
      <c r="J29" s="5">
        <v>0</v>
      </c>
      <c r="K29" s="6">
        <v>-1096275</v>
      </c>
      <c r="L29" s="5">
        <v>-274</v>
      </c>
      <c r="N29" s="183">
        <v>274331</v>
      </c>
      <c r="O29" s="183" t="s">
        <v>26</v>
      </c>
      <c r="P29" s="184">
        <v>0</v>
      </c>
      <c r="Q29" s="185">
        <v>-1218083</v>
      </c>
      <c r="R29" s="184">
        <v>-305</v>
      </c>
      <c r="V29" s="4">
        <v>274331</v>
      </c>
      <c r="W29" s="4" t="s">
        <v>26</v>
      </c>
      <c r="X29" s="5">
        <v>0</v>
      </c>
      <c r="Y29" s="6">
        <v>-1278988</v>
      </c>
      <c r="Z29" s="5">
        <v>-320</v>
      </c>
      <c r="AC29" s="4">
        <v>274331</v>
      </c>
      <c r="AD29" s="4" t="s">
        <v>26</v>
      </c>
      <c r="AE29" s="5">
        <v>0</v>
      </c>
      <c r="AF29" s="6">
        <v>-1339892</v>
      </c>
      <c r="AG29" s="5">
        <v>-335</v>
      </c>
      <c r="AI29" s="4">
        <v>274311</v>
      </c>
      <c r="AJ29" s="4" t="s">
        <v>58</v>
      </c>
      <c r="AK29" s="5">
        <v>0</v>
      </c>
      <c r="AL29" s="6">
        <v>-535033</v>
      </c>
      <c r="AM29" s="5">
        <v>-134</v>
      </c>
      <c r="AO29" s="4">
        <v>274311</v>
      </c>
      <c r="AP29" s="4" t="s">
        <v>58</v>
      </c>
      <c r="AQ29" s="5">
        <v>0</v>
      </c>
      <c r="AR29" s="6">
        <v>-573417</v>
      </c>
      <c r="AS29" s="5">
        <v>-143</v>
      </c>
    </row>
    <row r="30" spans="2:45" ht="84.6" thickBot="1">
      <c r="B30" s="183">
        <v>274331</v>
      </c>
      <c r="C30" s="183" t="s">
        <v>26</v>
      </c>
      <c r="D30" s="184">
        <v>0</v>
      </c>
      <c r="E30" s="185">
        <v>-1096275</v>
      </c>
      <c r="F30" s="184">
        <v>-274</v>
      </c>
      <c r="G30" s="367"/>
      <c r="H30" s="128"/>
      <c r="I30" s="3" t="s">
        <v>27</v>
      </c>
      <c r="J30" s="4"/>
      <c r="K30" s="7">
        <v>1178258</v>
      </c>
      <c r="L30" s="5">
        <v>294.56</v>
      </c>
      <c r="N30" s="164"/>
      <c r="O30" s="182" t="s">
        <v>27</v>
      </c>
      <c r="P30" s="183"/>
      <c r="Q30" s="186">
        <v>826301</v>
      </c>
      <c r="R30" s="184">
        <v>206.58</v>
      </c>
      <c r="V30" s="128"/>
      <c r="W30" s="3" t="s">
        <v>27</v>
      </c>
      <c r="X30" s="4"/>
      <c r="Y30" s="7">
        <v>650320</v>
      </c>
      <c r="Z30" s="5">
        <v>162.58000000000001</v>
      </c>
      <c r="AC30" s="128"/>
      <c r="AD30" s="3" t="s">
        <v>27</v>
      </c>
      <c r="AE30" s="4"/>
      <c r="AF30" s="7">
        <v>474341</v>
      </c>
      <c r="AG30" s="5">
        <v>118.59</v>
      </c>
      <c r="AI30" s="4">
        <v>274321</v>
      </c>
      <c r="AJ30" s="4" t="s">
        <v>25</v>
      </c>
      <c r="AK30" s="5">
        <v>0</v>
      </c>
      <c r="AL30" s="6">
        <v>-1703008</v>
      </c>
      <c r="AM30" s="5">
        <v>-426</v>
      </c>
      <c r="AO30" s="4">
        <v>274321</v>
      </c>
      <c r="AP30" s="4" t="s">
        <v>25</v>
      </c>
      <c r="AQ30" s="5">
        <v>0</v>
      </c>
      <c r="AR30" s="6">
        <v>-1779700</v>
      </c>
      <c r="AS30" s="5">
        <v>-445</v>
      </c>
    </row>
    <row r="31" spans="2:45" ht="96.6" thickBot="1">
      <c r="B31" s="181"/>
      <c r="C31" s="182" t="s">
        <v>27</v>
      </c>
      <c r="D31" s="183"/>
      <c r="E31" s="186">
        <v>1178258</v>
      </c>
      <c r="F31" s="184">
        <v>294.56</v>
      </c>
      <c r="G31" s="367"/>
      <c r="H31" s="128"/>
      <c r="I31" s="3" t="s">
        <v>28</v>
      </c>
      <c r="J31" s="4"/>
      <c r="K31" s="5"/>
      <c r="L31" s="5"/>
      <c r="N31" s="164"/>
      <c r="O31" s="182" t="s">
        <v>28</v>
      </c>
      <c r="P31" s="183"/>
      <c r="Q31" s="184"/>
      <c r="R31" s="184"/>
      <c r="V31" s="128"/>
      <c r="W31" s="3" t="s">
        <v>28</v>
      </c>
      <c r="X31" s="4"/>
      <c r="Y31" s="5"/>
      <c r="Z31" s="5"/>
      <c r="AC31" s="128"/>
      <c r="AD31" s="3" t="s">
        <v>28</v>
      </c>
      <c r="AE31" s="4"/>
      <c r="AF31" s="5"/>
      <c r="AG31" s="5"/>
      <c r="AI31" s="4">
        <v>274331</v>
      </c>
      <c r="AJ31" s="4" t="s">
        <v>26</v>
      </c>
      <c r="AK31" s="5">
        <v>0</v>
      </c>
      <c r="AL31" s="6">
        <v>-1400796</v>
      </c>
      <c r="AM31" s="5">
        <v>-350</v>
      </c>
      <c r="AO31" s="4">
        <v>274331</v>
      </c>
      <c r="AP31" s="4" t="s">
        <v>26</v>
      </c>
      <c r="AQ31" s="5">
        <v>0</v>
      </c>
      <c r="AR31" s="6">
        <v>-1461700</v>
      </c>
      <c r="AS31" s="5">
        <v>-365</v>
      </c>
    </row>
    <row r="32" spans="2:45" ht="48.6" thickBot="1">
      <c r="B32" s="181"/>
      <c r="C32" s="182" t="s">
        <v>28</v>
      </c>
      <c r="D32" s="183"/>
      <c r="E32" s="184"/>
      <c r="F32" s="184"/>
      <c r="G32" s="367"/>
      <c r="H32" s="4">
        <v>278511</v>
      </c>
      <c r="I32" s="4" t="s">
        <v>60</v>
      </c>
      <c r="J32" s="5">
        <v>0</v>
      </c>
      <c r="K32" s="6">
        <v>-100452878</v>
      </c>
      <c r="L32" s="6">
        <v>-25113</v>
      </c>
      <c r="N32" s="183">
        <v>278511</v>
      </c>
      <c r="O32" s="183" t="s">
        <v>60</v>
      </c>
      <c r="P32" s="184">
        <v>0</v>
      </c>
      <c r="Q32" s="185">
        <v>-100452878</v>
      </c>
      <c r="R32" s="185">
        <v>-25113</v>
      </c>
      <c r="V32" s="4">
        <v>278511</v>
      </c>
      <c r="W32" s="4" t="s">
        <v>60</v>
      </c>
      <c r="X32" s="5">
        <v>0</v>
      </c>
      <c r="Y32" s="6">
        <v>-100452878</v>
      </c>
      <c r="Z32" s="6">
        <v>-25113</v>
      </c>
      <c r="AC32" s="4">
        <v>278511</v>
      </c>
      <c r="AD32" s="4" t="s">
        <v>60</v>
      </c>
      <c r="AE32" s="5">
        <v>0</v>
      </c>
      <c r="AF32" s="6">
        <v>-100452878</v>
      </c>
      <c r="AG32" s="6">
        <v>-25113</v>
      </c>
      <c r="AI32" s="128"/>
      <c r="AJ32" s="3" t="s">
        <v>27</v>
      </c>
      <c r="AK32" s="4"/>
      <c r="AL32" s="7">
        <v>298363</v>
      </c>
      <c r="AM32" s="5">
        <v>74.59</v>
      </c>
      <c r="AO32" s="128"/>
      <c r="AP32" s="3" t="s">
        <v>27</v>
      </c>
      <c r="AQ32" s="4"/>
      <c r="AR32" s="7">
        <v>122383</v>
      </c>
      <c r="AS32" s="5">
        <v>30.6</v>
      </c>
    </row>
    <row r="33" spans="2:45" ht="36.6" thickBot="1">
      <c r="B33" s="183">
        <v>278511</v>
      </c>
      <c r="C33" s="183" t="s">
        <v>60</v>
      </c>
      <c r="D33" s="184">
        <v>0</v>
      </c>
      <c r="E33" s="185">
        <v>-100452878</v>
      </c>
      <c r="F33" s="185">
        <v>-25113</v>
      </c>
      <c r="G33" s="368"/>
      <c r="H33" s="128"/>
      <c r="I33" s="3" t="s">
        <v>29</v>
      </c>
      <c r="J33" s="4"/>
      <c r="K33" s="7">
        <v>-100452878</v>
      </c>
      <c r="L33" s="7">
        <v>-25113.22</v>
      </c>
      <c r="N33" s="164"/>
      <c r="O33" s="182" t="s">
        <v>29</v>
      </c>
      <c r="P33" s="183"/>
      <c r="Q33" s="186">
        <v>-100452878</v>
      </c>
      <c r="R33" s="186">
        <v>-25113.22</v>
      </c>
      <c r="V33" s="128"/>
      <c r="W33" s="3" t="s">
        <v>29</v>
      </c>
      <c r="X33" s="4"/>
      <c r="Y33" s="7">
        <v>-100452878</v>
      </c>
      <c r="Z33" s="7">
        <v>-25113.22</v>
      </c>
      <c r="AC33" s="128"/>
      <c r="AD33" s="3" t="s">
        <v>29</v>
      </c>
      <c r="AE33" s="4"/>
      <c r="AF33" s="7">
        <v>-100452878</v>
      </c>
      <c r="AG33" s="7">
        <v>-25113.22</v>
      </c>
      <c r="AI33" s="128"/>
      <c r="AJ33" s="3" t="s">
        <v>28</v>
      </c>
      <c r="AK33" s="4"/>
      <c r="AL33" s="5"/>
      <c r="AM33" s="5"/>
      <c r="AO33" s="128"/>
      <c r="AP33" s="3" t="s">
        <v>28</v>
      </c>
      <c r="AQ33" s="4"/>
      <c r="AR33" s="5"/>
      <c r="AS33" s="5"/>
    </row>
    <row r="34" spans="2:45" ht="48.6" thickBot="1">
      <c r="B34" s="181"/>
      <c r="C34" s="182" t="s">
        <v>29</v>
      </c>
      <c r="D34" s="183"/>
      <c r="E34" s="186">
        <v>-100452878</v>
      </c>
      <c r="F34" s="186">
        <v>-25113.22</v>
      </c>
      <c r="G34" s="369"/>
      <c r="H34" s="128"/>
      <c r="I34" s="3" t="s">
        <v>30</v>
      </c>
      <c r="J34" s="4"/>
      <c r="K34" s="7">
        <v>5160980</v>
      </c>
      <c r="L34" s="7">
        <v>1290.25</v>
      </c>
      <c r="N34" s="164"/>
      <c r="O34" s="182" t="s">
        <v>30</v>
      </c>
      <c r="P34" s="183"/>
      <c r="Q34" s="186">
        <v>4809123</v>
      </c>
      <c r="R34" s="186">
        <v>1202.28</v>
      </c>
      <c r="V34" s="128"/>
      <c r="W34" s="3" t="s">
        <v>30</v>
      </c>
      <c r="X34" s="4"/>
      <c r="Y34" s="7">
        <v>4633242</v>
      </c>
      <c r="Z34" s="7">
        <v>1158.31</v>
      </c>
      <c r="AC34" s="128"/>
      <c r="AD34" s="3" t="s">
        <v>30</v>
      </c>
      <c r="AE34" s="4"/>
      <c r="AF34" s="7">
        <v>4457363</v>
      </c>
      <c r="AG34" s="7">
        <v>1114.3399999999999</v>
      </c>
      <c r="AI34" s="4">
        <v>278511</v>
      </c>
      <c r="AJ34" s="4" t="s">
        <v>60</v>
      </c>
      <c r="AK34" s="5">
        <v>0</v>
      </c>
      <c r="AL34" s="6">
        <v>-146452878</v>
      </c>
      <c r="AM34" s="6">
        <v>-36613</v>
      </c>
      <c r="AO34" s="4">
        <v>278511</v>
      </c>
      <c r="AP34" s="4" t="s">
        <v>60</v>
      </c>
      <c r="AQ34" s="5">
        <v>0</v>
      </c>
      <c r="AR34" s="6">
        <v>-171452878</v>
      </c>
      <c r="AS34" s="6">
        <v>-42863</v>
      </c>
    </row>
    <row r="35" spans="2:45" ht="36.6" thickBot="1">
      <c r="B35" s="181"/>
      <c r="C35" s="182" t="s">
        <v>30</v>
      </c>
      <c r="D35" s="183"/>
      <c r="E35" s="186">
        <v>5160980</v>
      </c>
      <c r="F35" s="186">
        <v>1290.25</v>
      </c>
      <c r="G35" s="369"/>
      <c r="H35" s="128"/>
      <c r="I35" s="3" t="s">
        <v>31</v>
      </c>
      <c r="J35" s="4"/>
      <c r="K35" s="5"/>
      <c r="L35" s="5"/>
      <c r="N35" s="164"/>
      <c r="O35" s="182" t="s">
        <v>31</v>
      </c>
      <c r="P35" s="183"/>
      <c r="Q35" s="184"/>
      <c r="R35" s="184"/>
      <c r="V35" s="128"/>
      <c r="W35" s="3" t="s">
        <v>31</v>
      </c>
      <c r="X35" s="4"/>
      <c r="Y35" s="5"/>
      <c r="Z35" s="5"/>
      <c r="AC35" s="128"/>
      <c r="AD35" s="3" t="s">
        <v>31</v>
      </c>
      <c r="AE35" s="4"/>
      <c r="AF35" s="5"/>
      <c r="AG35" s="5"/>
      <c r="AI35" s="128"/>
      <c r="AJ35" s="3" t="s">
        <v>29</v>
      </c>
      <c r="AK35" s="4"/>
      <c r="AL35" s="7">
        <v>-146452878</v>
      </c>
      <c r="AM35" s="7">
        <v>-36613.22</v>
      </c>
      <c r="AO35" s="128"/>
      <c r="AP35" s="3" t="s">
        <v>29</v>
      </c>
      <c r="AQ35" s="4"/>
      <c r="AR35" s="7">
        <v>-171452878</v>
      </c>
      <c r="AS35" s="7">
        <v>-42863.22</v>
      </c>
    </row>
    <row r="36" spans="2:45" ht="24.6" thickBot="1">
      <c r="B36" s="181"/>
      <c r="C36" s="182" t="s">
        <v>31</v>
      </c>
      <c r="D36" s="183"/>
      <c r="E36" s="184"/>
      <c r="F36" s="184"/>
      <c r="G36" s="367"/>
      <c r="H36" s="128"/>
      <c r="I36" s="3" t="s">
        <v>32</v>
      </c>
      <c r="J36" s="4"/>
      <c r="K36" s="5"/>
      <c r="L36" s="5"/>
      <c r="N36" s="164"/>
      <c r="O36" s="182" t="s">
        <v>32</v>
      </c>
      <c r="P36" s="183"/>
      <c r="Q36" s="184"/>
      <c r="R36" s="184"/>
      <c r="V36" s="128"/>
      <c r="W36" s="3" t="s">
        <v>32</v>
      </c>
      <c r="X36" s="4"/>
      <c r="Y36" s="5"/>
      <c r="Z36" s="5"/>
      <c r="AC36" s="128"/>
      <c r="AD36" s="3" t="s">
        <v>32</v>
      </c>
      <c r="AE36" s="4"/>
      <c r="AF36" s="5"/>
      <c r="AG36" s="5"/>
      <c r="AI36" s="128"/>
      <c r="AJ36" s="3" t="s">
        <v>30</v>
      </c>
      <c r="AK36" s="4"/>
      <c r="AL36" s="7">
        <v>-832115</v>
      </c>
      <c r="AM36" s="5">
        <v>-208.03</v>
      </c>
      <c r="AO36" s="128"/>
      <c r="AP36" s="3" t="s">
        <v>30</v>
      </c>
      <c r="AQ36" s="4"/>
      <c r="AR36" s="7">
        <v>12728305</v>
      </c>
      <c r="AS36" s="7">
        <v>3182.08</v>
      </c>
    </row>
    <row r="37" spans="2:45" ht="36.6" thickBot="1">
      <c r="B37" s="181"/>
      <c r="C37" s="182" t="s">
        <v>32</v>
      </c>
      <c r="D37" s="183"/>
      <c r="E37" s="184"/>
      <c r="F37" s="184"/>
      <c r="G37" s="367"/>
      <c r="H37" s="128"/>
      <c r="I37" s="3" t="s">
        <v>33</v>
      </c>
      <c r="J37" s="4"/>
      <c r="K37" s="5"/>
      <c r="L37" s="5"/>
      <c r="N37" s="164"/>
      <c r="O37" s="182" t="s">
        <v>33</v>
      </c>
      <c r="P37" s="183"/>
      <c r="Q37" s="184"/>
      <c r="R37" s="184"/>
      <c r="V37" s="128"/>
      <c r="W37" s="3" t="s">
        <v>33</v>
      </c>
      <c r="X37" s="4"/>
      <c r="Y37" s="5"/>
      <c r="Z37" s="5"/>
      <c r="AC37" s="128"/>
      <c r="AD37" s="3" t="s">
        <v>33</v>
      </c>
      <c r="AE37" s="4"/>
      <c r="AF37" s="5"/>
      <c r="AG37" s="5"/>
      <c r="AI37" s="128"/>
      <c r="AJ37" s="3" t="s">
        <v>31</v>
      </c>
      <c r="AK37" s="4"/>
      <c r="AL37" s="5"/>
      <c r="AM37" s="5"/>
      <c r="AO37" s="128"/>
      <c r="AP37" s="3" t="s">
        <v>31</v>
      </c>
      <c r="AQ37" s="4"/>
      <c r="AR37" s="5"/>
      <c r="AS37" s="5"/>
    </row>
    <row r="38" spans="2:45" ht="48.6" thickBot="1">
      <c r="B38" s="181"/>
      <c r="C38" s="182" t="s">
        <v>33</v>
      </c>
      <c r="D38" s="183"/>
      <c r="E38" s="184"/>
      <c r="F38" s="184"/>
      <c r="G38" s="367"/>
      <c r="H38" s="4">
        <v>351211101</v>
      </c>
      <c r="I38" s="4" t="s">
        <v>34</v>
      </c>
      <c r="J38" s="5">
        <v>0</v>
      </c>
      <c r="K38" s="6">
        <v>-10000</v>
      </c>
      <c r="L38" s="5">
        <v>-3</v>
      </c>
      <c r="N38" s="183">
        <v>351211101</v>
      </c>
      <c r="O38" s="183" t="s">
        <v>34</v>
      </c>
      <c r="P38" s="184">
        <v>0</v>
      </c>
      <c r="Q38" s="185">
        <v>-10000</v>
      </c>
      <c r="R38" s="184">
        <v>-3</v>
      </c>
      <c r="V38" s="4">
        <v>351211101</v>
      </c>
      <c r="W38" s="4" t="s">
        <v>34</v>
      </c>
      <c r="X38" s="5">
        <v>0</v>
      </c>
      <c r="Y38" s="6">
        <v>-10000</v>
      </c>
      <c r="Z38" s="5">
        <v>-3</v>
      </c>
      <c r="AC38" s="4">
        <v>351211101</v>
      </c>
      <c r="AD38" s="4" t="s">
        <v>34</v>
      </c>
      <c r="AE38" s="5">
        <v>0</v>
      </c>
      <c r="AF38" s="6">
        <v>-10000</v>
      </c>
      <c r="AG38" s="5">
        <v>-3</v>
      </c>
      <c r="AI38" s="128"/>
      <c r="AJ38" s="3" t="s">
        <v>32</v>
      </c>
      <c r="AK38" s="4"/>
      <c r="AL38" s="5"/>
      <c r="AM38" s="5"/>
      <c r="AO38" s="128"/>
      <c r="AP38" s="3" t="s">
        <v>32</v>
      </c>
      <c r="AQ38" s="4"/>
      <c r="AR38" s="5"/>
      <c r="AS38" s="5"/>
    </row>
    <row r="39" spans="2:45" ht="24.6" thickBot="1">
      <c r="B39" s="183">
        <v>351211101</v>
      </c>
      <c r="C39" s="183" t="s">
        <v>34</v>
      </c>
      <c r="D39" s="184">
        <v>0</v>
      </c>
      <c r="E39" s="185">
        <v>-10000</v>
      </c>
      <c r="F39" s="184">
        <v>-3</v>
      </c>
      <c r="G39" s="367"/>
      <c r="H39" s="128"/>
      <c r="I39" s="3" t="s">
        <v>35</v>
      </c>
      <c r="J39" s="4"/>
      <c r="K39" s="5"/>
      <c r="L39" s="5"/>
      <c r="N39" s="164"/>
      <c r="O39" s="182" t="s">
        <v>35</v>
      </c>
      <c r="P39" s="183"/>
      <c r="Q39" s="184"/>
      <c r="R39" s="184"/>
      <c r="V39" s="128"/>
      <c r="W39" s="3" t="s">
        <v>35</v>
      </c>
      <c r="X39" s="4"/>
      <c r="Y39" s="5"/>
      <c r="Z39" s="5"/>
      <c r="AC39" s="128"/>
      <c r="AD39" s="3" t="s">
        <v>35</v>
      </c>
      <c r="AE39" s="4"/>
      <c r="AF39" s="5"/>
      <c r="AG39" s="5"/>
      <c r="AI39" s="128"/>
      <c r="AJ39" s="3" t="s">
        <v>33</v>
      </c>
      <c r="AK39" s="4"/>
      <c r="AL39" s="5"/>
      <c r="AM39" s="5"/>
      <c r="AO39" s="128"/>
      <c r="AP39" s="3" t="s">
        <v>33</v>
      </c>
      <c r="AQ39" s="4"/>
      <c r="AR39" s="5"/>
      <c r="AS39" s="5"/>
    </row>
    <row r="40" spans="2:45" ht="48.6" thickBot="1">
      <c r="B40" s="181"/>
      <c r="C40" s="182" t="s">
        <v>35</v>
      </c>
      <c r="D40" s="183"/>
      <c r="E40" s="184"/>
      <c r="F40" s="184"/>
      <c r="G40" s="367"/>
      <c r="H40" s="128"/>
      <c r="I40" s="3" t="s">
        <v>36</v>
      </c>
      <c r="J40" s="4"/>
      <c r="K40" s="5">
        <v>0</v>
      </c>
      <c r="L40" s="5">
        <v>0</v>
      </c>
      <c r="N40" s="164"/>
      <c r="O40" s="182" t="s">
        <v>36</v>
      </c>
      <c r="P40" s="183"/>
      <c r="Q40" s="184">
        <v>0</v>
      </c>
      <c r="R40" s="184">
        <v>0</v>
      </c>
      <c r="V40" s="128"/>
      <c r="W40" s="3" t="s">
        <v>36</v>
      </c>
      <c r="X40" s="4"/>
      <c r="Y40" s="5">
        <v>0</v>
      </c>
      <c r="Z40" s="5">
        <v>0</v>
      </c>
      <c r="AC40" s="128"/>
      <c r="AD40" s="3" t="s">
        <v>36</v>
      </c>
      <c r="AE40" s="4"/>
      <c r="AF40" s="5">
        <v>0</v>
      </c>
      <c r="AG40" s="5">
        <v>0</v>
      </c>
      <c r="AI40" s="4">
        <v>351211101</v>
      </c>
      <c r="AJ40" s="4" t="s">
        <v>34</v>
      </c>
      <c r="AK40" s="5">
        <v>0</v>
      </c>
      <c r="AL40" s="6">
        <v>116400</v>
      </c>
      <c r="AM40" s="5">
        <v>29</v>
      </c>
      <c r="AO40" s="4">
        <v>351211101</v>
      </c>
      <c r="AP40" s="4" t="s">
        <v>34</v>
      </c>
      <c r="AQ40" s="5">
        <v>0</v>
      </c>
      <c r="AR40" s="6">
        <v>287800</v>
      </c>
      <c r="AS40" s="5">
        <v>72</v>
      </c>
    </row>
    <row r="41" spans="2:45" ht="36.6" thickBot="1">
      <c r="B41" s="181"/>
      <c r="C41" s="182" t="s">
        <v>36</v>
      </c>
      <c r="D41" s="183"/>
      <c r="E41" s="184">
        <v>0</v>
      </c>
      <c r="F41" s="184">
        <v>0</v>
      </c>
      <c r="G41" s="367"/>
      <c r="H41" s="128"/>
      <c r="I41" s="3" t="s">
        <v>37</v>
      </c>
      <c r="J41" s="4"/>
      <c r="K41" s="5"/>
      <c r="L41" s="5"/>
      <c r="N41" s="164"/>
      <c r="O41" s="182" t="s">
        <v>37</v>
      </c>
      <c r="P41" s="183"/>
      <c r="Q41" s="184"/>
      <c r="R41" s="184"/>
      <c r="V41" s="128"/>
      <c r="W41" s="3" t="s">
        <v>37</v>
      </c>
      <c r="X41" s="4"/>
      <c r="Y41" s="5"/>
      <c r="Z41" s="5"/>
      <c r="AC41" s="128"/>
      <c r="AD41" s="3" t="s">
        <v>37</v>
      </c>
      <c r="AE41" s="4"/>
      <c r="AF41" s="5"/>
      <c r="AG41" s="5"/>
      <c r="AI41" s="128"/>
      <c r="AJ41" s="3" t="s">
        <v>35</v>
      </c>
      <c r="AK41" s="4"/>
      <c r="AL41" s="5"/>
      <c r="AM41" s="5"/>
      <c r="AO41" s="128"/>
      <c r="AP41" s="3" t="s">
        <v>35</v>
      </c>
      <c r="AQ41" s="4"/>
      <c r="AR41" s="5"/>
      <c r="AS41" s="5"/>
    </row>
    <row r="42" spans="2:45" ht="48.6" thickBot="1">
      <c r="B42" s="181"/>
      <c r="C42" s="182" t="s">
        <v>37</v>
      </c>
      <c r="D42" s="183"/>
      <c r="E42" s="184"/>
      <c r="F42" s="184"/>
      <c r="G42" s="367"/>
      <c r="H42" s="128"/>
      <c r="I42" s="3" t="s">
        <v>38</v>
      </c>
      <c r="J42" s="4"/>
      <c r="K42" s="5">
        <v>0</v>
      </c>
      <c r="L42" s="5">
        <v>0</v>
      </c>
      <c r="N42" s="164"/>
      <c r="O42" s="182" t="s">
        <v>38</v>
      </c>
      <c r="P42" s="183"/>
      <c r="Q42" s="184">
        <v>0</v>
      </c>
      <c r="R42" s="184">
        <v>0</v>
      </c>
      <c r="V42" s="128"/>
      <c r="W42" s="3" t="s">
        <v>38</v>
      </c>
      <c r="X42" s="4"/>
      <c r="Y42" s="5">
        <v>0</v>
      </c>
      <c r="Z42" s="5">
        <v>0</v>
      </c>
      <c r="AC42" s="128"/>
      <c r="AD42" s="3" t="s">
        <v>38</v>
      </c>
      <c r="AE42" s="4"/>
      <c r="AF42" s="5">
        <v>0</v>
      </c>
      <c r="AG42" s="5">
        <v>0</v>
      </c>
      <c r="AI42" s="128"/>
      <c r="AJ42" s="3" t="s">
        <v>36</v>
      </c>
      <c r="AK42" s="4"/>
      <c r="AL42" s="5">
        <v>0</v>
      </c>
      <c r="AM42" s="5">
        <v>0</v>
      </c>
      <c r="AO42" s="128"/>
      <c r="AP42" s="3" t="s">
        <v>36</v>
      </c>
      <c r="AQ42" s="4"/>
      <c r="AR42" s="5">
        <v>0</v>
      </c>
      <c r="AS42" s="5">
        <v>0</v>
      </c>
    </row>
    <row r="43" spans="2:45" ht="36.6" thickBot="1">
      <c r="B43" s="181"/>
      <c r="C43" s="182" t="s">
        <v>38</v>
      </c>
      <c r="D43" s="183"/>
      <c r="E43" s="184">
        <v>0</v>
      </c>
      <c r="F43" s="184">
        <v>0</v>
      </c>
      <c r="G43" s="367"/>
      <c r="H43" s="128"/>
      <c r="I43" s="3" t="s">
        <v>39</v>
      </c>
      <c r="J43" s="4"/>
      <c r="K43" s="7">
        <v>-10000</v>
      </c>
      <c r="L43" s="5">
        <v>-2.5</v>
      </c>
      <c r="N43" s="164"/>
      <c r="O43" s="182" t="s">
        <v>39</v>
      </c>
      <c r="P43" s="183"/>
      <c r="Q43" s="186">
        <v>-10000</v>
      </c>
      <c r="R43" s="184">
        <v>-2.5</v>
      </c>
      <c r="V43" s="128"/>
      <c r="W43" s="3" t="s">
        <v>39</v>
      </c>
      <c r="X43" s="4"/>
      <c r="Y43" s="7">
        <v>-10000</v>
      </c>
      <c r="Z43" s="5">
        <v>-2.5</v>
      </c>
      <c r="AC43" s="128"/>
      <c r="AD43" s="3" t="s">
        <v>39</v>
      </c>
      <c r="AE43" s="4"/>
      <c r="AF43" s="7">
        <v>-10000</v>
      </c>
      <c r="AG43" s="5">
        <v>-2.5</v>
      </c>
      <c r="AI43" s="128"/>
      <c r="AJ43" s="3" t="s">
        <v>37</v>
      </c>
      <c r="AK43" s="4"/>
      <c r="AL43" s="5"/>
      <c r="AM43" s="5"/>
      <c r="AO43" s="128"/>
      <c r="AP43" s="3" t="s">
        <v>37</v>
      </c>
      <c r="AQ43" s="4"/>
      <c r="AR43" s="5"/>
      <c r="AS43" s="5"/>
    </row>
    <row r="44" spans="2:45" ht="48.6" thickBot="1">
      <c r="B44" s="181"/>
      <c r="C44" s="182" t="s">
        <v>39</v>
      </c>
      <c r="D44" s="183"/>
      <c r="E44" s="186">
        <v>-10000</v>
      </c>
      <c r="F44" s="184">
        <v>-2.5</v>
      </c>
      <c r="G44" s="367"/>
      <c r="H44" s="128"/>
      <c r="I44" s="3" t="s">
        <v>40</v>
      </c>
      <c r="J44" s="4"/>
      <c r="K44" s="5"/>
      <c r="L44" s="5"/>
      <c r="N44" s="164"/>
      <c r="O44" s="182" t="s">
        <v>40</v>
      </c>
      <c r="P44" s="183"/>
      <c r="Q44" s="184"/>
      <c r="R44" s="184"/>
      <c r="V44" s="128"/>
      <c r="W44" s="3" t="s">
        <v>40</v>
      </c>
      <c r="X44" s="4"/>
      <c r="Y44" s="5"/>
      <c r="Z44" s="5"/>
      <c r="AC44" s="128"/>
      <c r="AD44" s="3" t="s">
        <v>40</v>
      </c>
      <c r="AE44" s="4"/>
      <c r="AF44" s="5"/>
      <c r="AG44" s="5"/>
      <c r="AI44" s="128"/>
      <c r="AJ44" s="3" t="s">
        <v>38</v>
      </c>
      <c r="AK44" s="4"/>
      <c r="AL44" s="5">
        <v>0</v>
      </c>
      <c r="AM44" s="5">
        <v>0</v>
      </c>
      <c r="AO44" s="128"/>
      <c r="AP44" s="3" t="s">
        <v>38</v>
      </c>
      <c r="AQ44" s="4"/>
      <c r="AR44" s="5">
        <v>0</v>
      </c>
      <c r="AS44" s="5">
        <v>0</v>
      </c>
    </row>
    <row r="45" spans="2:45" ht="48.6" thickBot="1">
      <c r="B45" s="181"/>
      <c r="C45" s="182" t="s">
        <v>40</v>
      </c>
      <c r="D45" s="183"/>
      <c r="E45" s="184"/>
      <c r="F45" s="184"/>
      <c r="G45" s="367"/>
      <c r="H45" s="128"/>
      <c r="I45" s="3" t="s">
        <v>41</v>
      </c>
      <c r="J45" s="4"/>
      <c r="K45" s="5">
        <v>0</v>
      </c>
      <c r="L45" s="5">
        <v>0</v>
      </c>
      <c r="N45" s="164"/>
      <c r="O45" s="182" t="s">
        <v>41</v>
      </c>
      <c r="P45" s="183"/>
      <c r="Q45" s="184">
        <v>0</v>
      </c>
      <c r="R45" s="184">
        <v>0</v>
      </c>
      <c r="V45" s="128"/>
      <c r="W45" s="3" t="s">
        <v>41</v>
      </c>
      <c r="X45" s="4"/>
      <c r="Y45" s="5">
        <v>0</v>
      </c>
      <c r="Z45" s="5">
        <v>0</v>
      </c>
      <c r="AC45" s="128"/>
      <c r="AD45" s="3" t="s">
        <v>41</v>
      </c>
      <c r="AE45" s="4"/>
      <c r="AF45" s="5">
        <v>0</v>
      </c>
      <c r="AG45" s="5">
        <v>0</v>
      </c>
      <c r="AI45" s="128"/>
      <c r="AJ45" s="3" t="s">
        <v>39</v>
      </c>
      <c r="AK45" s="4"/>
      <c r="AL45" s="7">
        <v>116400</v>
      </c>
      <c r="AM45" s="5">
        <v>29.1</v>
      </c>
      <c r="AO45" s="128"/>
      <c r="AP45" s="3" t="s">
        <v>39</v>
      </c>
      <c r="AQ45" s="4"/>
      <c r="AR45" s="7">
        <v>287800</v>
      </c>
      <c r="AS45" s="5">
        <v>71.95</v>
      </c>
    </row>
    <row r="46" spans="2:45" ht="36.6" thickBot="1">
      <c r="B46" s="181"/>
      <c r="C46" s="182" t="s">
        <v>41</v>
      </c>
      <c r="D46" s="183"/>
      <c r="E46" s="184">
        <v>0</v>
      </c>
      <c r="F46" s="184">
        <v>0</v>
      </c>
      <c r="G46" s="367"/>
      <c r="H46" s="128"/>
      <c r="I46" s="3" t="s">
        <v>42</v>
      </c>
      <c r="J46" s="4"/>
      <c r="K46" s="5">
        <v>0</v>
      </c>
      <c r="L46" s="5">
        <v>0</v>
      </c>
      <c r="N46" s="164"/>
      <c r="O46" s="182" t="s">
        <v>42</v>
      </c>
      <c r="P46" s="183"/>
      <c r="Q46" s="184">
        <v>0</v>
      </c>
      <c r="R46" s="184">
        <v>0</v>
      </c>
      <c r="V46" s="128"/>
      <c r="W46" s="3" t="s">
        <v>42</v>
      </c>
      <c r="X46" s="4"/>
      <c r="Y46" s="5">
        <v>0</v>
      </c>
      <c r="Z46" s="5">
        <v>0</v>
      </c>
      <c r="AC46" s="128"/>
      <c r="AD46" s="3" t="s">
        <v>42</v>
      </c>
      <c r="AE46" s="4"/>
      <c r="AF46" s="5">
        <v>0</v>
      </c>
      <c r="AG46" s="5">
        <v>0</v>
      </c>
      <c r="AI46" s="128"/>
      <c r="AJ46" s="3" t="s">
        <v>40</v>
      </c>
      <c r="AK46" s="4"/>
      <c r="AL46" s="5"/>
      <c r="AM46" s="5"/>
      <c r="AO46" s="128"/>
      <c r="AP46" s="3" t="s">
        <v>40</v>
      </c>
      <c r="AQ46" s="4"/>
      <c r="AR46" s="5"/>
      <c r="AS46" s="5"/>
    </row>
    <row r="47" spans="2:45" ht="48.6" thickBot="1">
      <c r="B47" s="181"/>
      <c r="C47" s="182" t="s">
        <v>42</v>
      </c>
      <c r="D47" s="183"/>
      <c r="E47" s="184">
        <v>0</v>
      </c>
      <c r="F47" s="184">
        <v>0</v>
      </c>
      <c r="G47" s="367"/>
      <c r="H47" s="128"/>
      <c r="I47" s="3" t="s">
        <v>43</v>
      </c>
      <c r="J47" s="4"/>
      <c r="K47" s="5"/>
      <c r="L47" s="5"/>
      <c r="N47" s="164"/>
      <c r="O47" s="182" t="s">
        <v>43</v>
      </c>
      <c r="P47" s="183"/>
      <c r="Q47" s="184"/>
      <c r="R47" s="184"/>
      <c r="V47" s="128"/>
      <c r="W47" s="3" t="s">
        <v>43</v>
      </c>
      <c r="X47" s="4"/>
      <c r="Y47" s="5"/>
      <c r="Z47" s="5"/>
      <c r="AC47" s="128"/>
      <c r="AD47" s="3" t="s">
        <v>43</v>
      </c>
      <c r="AE47" s="4"/>
      <c r="AF47" s="5"/>
      <c r="AG47" s="5"/>
      <c r="AI47" s="128"/>
      <c r="AJ47" s="3" t="s">
        <v>41</v>
      </c>
      <c r="AK47" s="4"/>
      <c r="AL47" s="5">
        <v>0</v>
      </c>
      <c r="AM47" s="5">
        <v>0</v>
      </c>
      <c r="AO47" s="128"/>
      <c r="AP47" s="3" t="s">
        <v>41</v>
      </c>
      <c r="AQ47" s="4"/>
      <c r="AR47" s="5">
        <v>0</v>
      </c>
      <c r="AS47" s="5">
        <v>0</v>
      </c>
    </row>
    <row r="48" spans="2:45" ht="60.6" thickBot="1">
      <c r="B48" s="181"/>
      <c r="C48" s="182" t="s">
        <v>43</v>
      </c>
      <c r="D48" s="183"/>
      <c r="E48" s="184"/>
      <c r="F48" s="184"/>
      <c r="G48" s="367"/>
      <c r="H48" s="4">
        <v>411211</v>
      </c>
      <c r="I48" s="4" t="s">
        <v>44</v>
      </c>
      <c r="J48" s="5">
        <v>0</v>
      </c>
      <c r="K48" s="6">
        <v>10000000</v>
      </c>
      <c r="L48" s="6">
        <v>2500</v>
      </c>
      <c r="N48" s="183">
        <v>411211</v>
      </c>
      <c r="O48" s="183" t="s">
        <v>44</v>
      </c>
      <c r="P48" s="184">
        <v>0</v>
      </c>
      <c r="Q48" s="185">
        <v>10000000</v>
      </c>
      <c r="R48" s="185">
        <v>2500</v>
      </c>
      <c r="V48" s="4">
        <v>411211</v>
      </c>
      <c r="W48" s="4" t="s">
        <v>44</v>
      </c>
      <c r="X48" s="5">
        <v>0</v>
      </c>
      <c r="Y48" s="6">
        <v>10000000</v>
      </c>
      <c r="Z48" s="6">
        <v>2500</v>
      </c>
      <c r="AC48" s="4">
        <v>411211</v>
      </c>
      <c r="AD48" s="4" t="s">
        <v>44</v>
      </c>
      <c r="AE48" s="5">
        <v>0</v>
      </c>
      <c r="AF48" s="6">
        <v>10000000</v>
      </c>
      <c r="AG48" s="6">
        <v>2500</v>
      </c>
      <c r="AI48" s="128"/>
      <c r="AJ48" s="3" t="s">
        <v>42</v>
      </c>
      <c r="AK48" s="4"/>
      <c r="AL48" s="5">
        <v>0</v>
      </c>
      <c r="AM48" s="5">
        <v>0</v>
      </c>
      <c r="AO48" s="128"/>
      <c r="AP48" s="3" t="s">
        <v>42</v>
      </c>
      <c r="AQ48" s="4"/>
      <c r="AR48" s="5">
        <v>0</v>
      </c>
      <c r="AS48" s="5">
        <v>0</v>
      </c>
    </row>
    <row r="49" spans="2:45" ht="48.6" thickBot="1">
      <c r="B49" s="183">
        <v>411211</v>
      </c>
      <c r="C49" s="183" t="s">
        <v>44</v>
      </c>
      <c r="D49" s="184">
        <v>0</v>
      </c>
      <c r="E49" s="185">
        <v>10000000</v>
      </c>
      <c r="F49" s="185">
        <v>2500</v>
      </c>
      <c r="G49" s="368"/>
      <c r="H49" s="4">
        <v>412111</v>
      </c>
      <c r="I49" s="4" t="s">
        <v>61</v>
      </c>
      <c r="J49" s="5">
        <v>0</v>
      </c>
      <c r="K49" s="6">
        <v>9565009</v>
      </c>
      <c r="L49" s="6">
        <v>2391</v>
      </c>
      <c r="N49" s="183">
        <v>412111</v>
      </c>
      <c r="O49" s="183" t="s">
        <v>61</v>
      </c>
      <c r="P49" s="184">
        <v>0</v>
      </c>
      <c r="Q49" s="185">
        <v>9565009</v>
      </c>
      <c r="R49" s="185">
        <v>2391</v>
      </c>
      <c r="V49" s="4">
        <v>412111</v>
      </c>
      <c r="W49" s="4" t="s">
        <v>61</v>
      </c>
      <c r="X49" s="5">
        <v>0</v>
      </c>
      <c r="Y49" s="6">
        <v>9565009</v>
      </c>
      <c r="Z49" s="6">
        <v>2391</v>
      </c>
      <c r="AC49" s="4">
        <v>412111</v>
      </c>
      <c r="AD49" s="4" t="s">
        <v>61</v>
      </c>
      <c r="AE49" s="5">
        <v>0</v>
      </c>
      <c r="AF49" s="6">
        <v>9565009</v>
      </c>
      <c r="AG49" s="6">
        <v>2391</v>
      </c>
      <c r="AI49" s="128"/>
      <c r="AJ49" s="3" t="s">
        <v>43</v>
      </c>
      <c r="AK49" s="4"/>
      <c r="AL49" s="5"/>
      <c r="AM49" s="5"/>
      <c r="AO49" s="128"/>
      <c r="AP49" s="3" t="s">
        <v>43</v>
      </c>
      <c r="AQ49" s="4"/>
      <c r="AR49" s="5"/>
      <c r="AS49" s="5"/>
    </row>
    <row r="50" spans="2:45" ht="60.6" thickBot="1">
      <c r="B50" s="183">
        <v>412111</v>
      </c>
      <c r="C50" s="183" t="s">
        <v>61</v>
      </c>
      <c r="D50" s="184">
        <v>0</v>
      </c>
      <c r="E50" s="185">
        <v>9565009</v>
      </c>
      <c r="F50" s="185">
        <v>2391</v>
      </c>
      <c r="G50" s="368"/>
      <c r="H50" s="4">
        <v>418111</v>
      </c>
      <c r="I50" s="4" t="s">
        <v>62</v>
      </c>
      <c r="J50" s="5">
        <v>0</v>
      </c>
      <c r="K50" s="6">
        <v>-39714700</v>
      </c>
      <c r="L50" s="6">
        <v>-9929</v>
      </c>
      <c r="N50" s="183">
        <v>418111</v>
      </c>
      <c r="O50" s="183" t="s">
        <v>62</v>
      </c>
      <c r="P50" s="184">
        <v>0</v>
      </c>
      <c r="Q50" s="185">
        <v>-39714700</v>
      </c>
      <c r="R50" s="185">
        <v>-9929</v>
      </c>
      <c r="V50" s="4">
        <v>418111</v>
      </c>
      <c r="W50" s="4" t="s">
        <v>62</v>
      </c>
      <c r="X50" s="5">
        <v>0</v>
      </c>
      <c r="Y50" s="6">
        <v>-39714700</v>
      </c>
      <c r="Z50" s="6">
        <v>-9929</v>
      </c>
      <c r="AC50" s="4">
        <v>418111</v>
      </c>
      <c r="AD50" s="4" t="s">
        <v>62</v>
      </c>
      <c r="AE50" s="5">
        <v>0</v>
      </c>
      <c r="AF50" s="6">
        <v>-39714700</v>
      </c>
      <c r="AG50" s="6">
        <v>-9929</v>
      </c>
      <c r="AI50" s="4">
        <v>411211</v>
      </c>
      <c r="AJ50" s="4" t="s">
        <v>44</v>
      </c>
      <c r="AK50" s="5">
        <v>0</v>
      </c>
      <c r="AL50" s="6">
        <v>10000000</v>
      </c>
      <c r="AM50" s="6">
        <v>2500</v>
      </c>
      <c r="AO50" s="4">
        <v>411211</v>
      </c>
      <c r="AP50" s="4" t="s">
        <v>44</v>
      </c>
      <c r="AQ50" s="5">
        <v>0</v>
      </c>
      <c r="AR50" s="6">
        <v>10000000</v>
      </c>
      <c r="AS50" s="6">
        <v>2500</v>
      </c>
    </row>
    <row r="51" spans="2:45" ht="48.6" thickBot="1">
      <c r="B51" s="183">
        <v>418111</v>
      </c>
      <c r="C51" s="183" t="s">
        <v>62</v>
      </c>
      <c r="D51" s="184">
        <v>0</v>
      </c>
      <c r="E51" s="185">
        <v>-39714700</v>
      </c>
      <c r="F51" s="185">
        <v>-9929</v>
      </c>
      <c r="G51" s="368"/>
      <c r="H51" s="128"/>
      <c r="I51" s="3" t="s">
        <v>46</v>
      </c>
      <c r="J51" s="4"/>
      <c r="K51" s="7">
        <v>-20149691</v>
      </c>
      <c r="L51" s="7">
        <v>-5037.42</v>
      </c>
      <c r="N51" s="164"/>
      <c r="O51" s="182" t="s">
        <v>46</v>
      </c>
      <c r="P51" s="183"/>
      <c r="Q51" s="186">
        <v>-20149691</v>
      </c>
      <c r="R51" s="186">
        <v>-5037.42</v>
      </c>
      <c r="V51" s="297"/>
      <c r="W51" s="13" t="s">
        <v>46</v>
      </c>
      <c r="X51" s="14"/>
      <c r="Y51" s="15">
        <v>-20149691</v>
      </c>
      <c r="Z51" s="15">
        <v>-5037.42</v>
      </c>
      <c r="AC51" s="128"/>
      <c r="AD51" s="3" t="s">
        <v>46</v>
      </c>
      <c r="AE51" s="4"/>
      <c r="AF51" s="7">
        <v>-20149691</v>
      </c>
      <c r="AG51" s="7">
        <v>-5037.42</v>
      </c>
      <c r="AI51" s="4">
        <v>412111</v>
      </c>
      <c r="AJ51" s="4" t="s">
        <v>61</v>
      </c>
      <c r="AK51" s="5">
        <v>0</v>
      </c>
      <c r="AL51" s="6">
        <v>9565009</v>
      </c>
      <c r="AM51" s="6">
        <v>2391</v>
      </c>
      <c r="AO51" s="4">
        <v>412111</v>
      </c>
      <c r="AP51" s="4" t="s">
        <v>61</v>
      </c>
      <c r="AQ51" s="5">
        <v>0</v>
      </c>
      <c r="AR51" s="6">
        <v>9565009</v>
      </c>
      <c r="AS51" s="6">
        <v>2391</v>
      </c>
    </row>
    <row r="52" spans="2:45" ht="36.6" thickBot="1">
      <c r="B52" s="181"/>
      <c r="C52" s="182" t="s">
        <v>46</v>
      </c>
      <c r="D52" s="183"/>
      <c r="E52" s="186">
        <v>-20149691</v>
      </c>
      <c r="F52" s="186">
        <v>-5037.42</v>
      </c>
      <c r="G52" s="369"/>
      <c r="H52" s="128"/>
      <c r="I52" s="3" t="s">
        <v>47</v>
      </c>
      <c r="J52" s="4"/>
      <c r="K52" s="7">
        <v>25320670</v>
      </c>
      <c r="L52" s="7">
        <v>6330.17</v>
      </c>
      <c r="N52" s="164"/>
      <c r="O52" s="182" t="s">
        <v>47</v>
      </c>
      <c r="P52" s="183"/>
      <c r="Q52" s="186">
        <v>24968813</v>
      </c>
      <c r="R52" s="186">
        <v>6242.2</v>
      </c>
      <c r="V52" s="128"/>
      <c r="W52" s="3" t="s">
        <v>47</v>
      </c>
      <c r="X52" s="4"/>
      <c r="Y52" s="7">
        <v>24792932</v>
      </c>
      <c r="Z52" s="7">
        <v>6198.23</v>
      </c>
      <c r="AC52" s="128"/>
      <c r="AD52" s="3" t="s">
        <v>47</v>
      </c>
      <c r="AE52" s="4"/>
      <c r="AF52" s="7">
        <v>24617053</v>
      </c>
      <c r="AG52" s="7">
        <v>6154.26</v>
      </c>
      <c r="AI52" s="4">
        <v>418111</v>
      </c>
      <c r="AJ52" s="4" t="s">
        <v>62</v>
      </c>
      <c r="AK52" s="5">
        <v>0</v>
      </c>
      <c r="AL52" s="6">
        <v>-39714700</v>
      </c>
      <c r="AM52" s="6">
        <v>-9929</v>
      </c>
      <c r="AO52" s="4">
        <v>418111</v>
      </c>
      <c r="AP52" s="4" t="s">
        <v>62</v>
      </c>
      <c r="AQ52" s="5">
        <v>0</v>
      </c>
      <c r="AR52" s="6">
        <v>-39714700</v>
      </c>
      <c r="AS52" s="6">
        <v>-9929</v>
      </c>
    </row>
    <row r="53" spans="2:45" ht="48.6" thickBot="1">
      <c r="B53" s="181"/>
      <c r="C53" s="182" t="s">
        <v>47</v>
      </c>
      <c r="D53" s="183"/>
      <c r="E53" s="186">
        <v>25320670</v>
      </c>
      <c r="F53" s="186">
        <v>6330.17</v>
      </c>
      <c r="G53" s="369"/>
      <c r="H53" s="297"/>
      <c r="I53" s="13" t="s">
        <v>48</v>
      </c>
      <c r="J53" s="14"/>
      <c r="K53" s="15">
        <v>5160979</v>
      </c>
      <c r="L53" s="15">
        <v>1290.24</v>
      </c>
      <c r="N53" s="164"/>
      <c r="O53" s="182" t="s">
        <v>48</v>
      </c>
      <c r="P53" s="183"/>
      <c r="Q53" s="186">
        <v>4809122</v>
      </c>
      <c r="R53" s="186">
        <v>1202.28</v>
      </c>
      <c r="V53" s="128"/>
      <c r="W53" s="3" t="s">
        <v>48</v>
      </c>
      <c r="X53" s="4"/>
      <c r="Y53" s="7">
        <v>4633241</v>
      </c>
      <c r="Z53" s="7">
        <v>1158.31</v>
      </c>
      <c r="AC53" s="297"/>
      <c r="AD53" s="13" t="s">
        <v>48</v>
      </c>
      <c r="AE53" s="14"/>
      <c r="AF53" s="15">
        <v>4457362</v>
      </c>
      <c r="AG53" s="15">
        <v>1114.3399999999999</v>
      </c>
      <c r="AI53" s="128"/>
      <c r="AJ53" s="3" t="s">
        <v>46</v>
      </c>
      <c r="AK53" s="4"/>
      <c r="AL53" s="7">
        <v>-20149691</v>
      </c>
      <c r="AM53" s="7">
        <v>-5037.42</v>
      </c>
      <c r="AO53" s="128"/>
      <c r="AP53" s="3" t="s">
        <v>46</v>
      </c>
      <c r="AQ53" s="4"/>
      <c r="AR53" s="7">
        <v>-20149691</v>
      </c>
      <c r="AS53" s="7">
        <v>-5037.42</v>
      </c>
    </row>
    <row r="54" spans="2:45" ht="36.6" thickBot="1">
      <c r="B54" s="187"/>
      <c r="C54" s="188" t="s">
        <v>48</v>
      </c>
      <c r="D54" s="189"/>
      <c r="E54" s="190">
        <v>5160979</v>
      </c>
      <c r="F54" s="190">
        <v>1290.24</v>
      </c>
      <c r="G54" s="370"/>
      <c r="I54" s="192" t="s">
        <v>49</v>
      </c>
      <c r="J54" s="192" t="s">
        <v>51</v>
      </c>
      <c r="K54" s="193" t="s">
        <v>53</v>
      </c>
      <c r="L54" s="1"/>
      <c r="N54" s="194" t="s">
        <v>49</v>
      </c>
      <c r="O54" s="194" t="s">
        <v>51</v>
      </c>
      <c r="P54" s="193" t="s">
        <v>53</v>
      </c>
      <c r="Q54" s="1"/>
      <c r="R54" s="1"/>
      <c r="AI54" s="128"/>
      <c r="AJ54" s="3" t="s">
        <v>47</v>
      </c>
      <c r="AK54" s="4"/>
      <c r="AL54" s="7">
        <v>19201175</v>
      </c>
      <c r="AM54" s="7">
        <v>4800.29</v>
      </c>
      <c r="AO54" s="128"/>
      <c r="AP54" s="3" t="s">
        <v>47</v>
      </c>
      <c r="AQ54" s="4"/>
      <c r="AR54" s="7">
        <v>32590195</v>
      </c>
      <c r="AS54" s="7">
        <v>8147.55</v>
      </c>
    </row>
    <row r="55" spans="2:45" ht="48.6" thickBot="1">
      <c r="I55" s="140"/>
      <c r="J55" s="140"/>
      <c r="K55" s="192" t="s">
        <v>54</v>
      </c>
      <c r="L55" s="1"/>
      <c r="N55" s="140"/>
      <c r="O55" s="140"/>
      <c r="P55" s="194" t="s">
        <v>54</v>
      </c>
      <c r="Q55" s="1"/>
      <c r="R55" s="1"/>
      <c r="AI55" s="297"/>
      <c r="AJ55" s="13" t="s">
        <v>48</v>
      </c>
      <c r="AK55" s="14"/>
      <c r="AL55" s="15">
        <v>-39234466</v>
      </c>
      <c r="AM55" s="15">
        <v>-9808.6200000000008</v>
      </c>
      <c r="AO55" s="297"/>
      <c r="AP55" s="13" t="s">
        <v>48</v>
      </c>
      <c r="AQ55" s="14"/>
      <c r="AR55" s="15">
        <v>12728304</v>
      </c>
      <c r="AS55" s="15">
        <v>3182.08</v>
      </c>
    </row>
    <row r="56" spans="2:45">
      <c r="I56" s="195" t="s">
        <v>50</v>
      </c>
      <c r="J56" s="195" t="s">
        <v>52</v>
      </c>
      <c r="K56" s="140"/>
      <c r="L56" s="1"/>
      <c r="N56" s="195" t="s">
        <v>50</v>
      </c>
      <c r="O56" s="195" t="s">
        <v>52</v>
      </c>
      <c r="P56" s="140"/>
      <c r="Q56" s="1"/>
      <c r="R56" s="1"/>
    </row>
    <row r="57" spans="2:45">
      <c r="H57" s="142"/>
      <c r="I57" s="142"/>
      <c r="J57" s="195" t="s">
        <v>55</v>
      </c>
      <c r="K57" s="1"/>
      <c r="M57" s="142"/>
      <c r="N57" s="142"/>
      <c r="O57" s="195" t="s">
        <v>55</v>
      </c>
      <c r="P57" s="1"/>
      <c r="Q57" s="1"/>
    </row>
    <row r="59" spans="2:45" ht="22.8">
      <c r="B59" s="25"/>
      <c r="C59" s="197"/>
      <c r="D59" s="197"/>
      <c r="E59" s="197"/>
      <c r="M59" s="26" t="s">
        <v>92</v>
      </c>
      <c r="S59" s="26" t="s">
        <v>92</v>
      </c>
      <c r="Y59" s="18" t="s">
        <v>92</v>
      </c>
      <c r="AD59" s="18" t="s">
        <v>92</v>
      </c>
      <c r="AI59" s="18" t="s">
        <v>92</v>
      </c>
    </row>
    <row r="60" spans="2:45" ht="34.200000000000003">
      <c r="B60" s="26" t="s">
        <v>92</v>
      </c>
      <c r="C60" s="197"/>
      <c r="D60" s="197"/>
      <c r="E60" s="197"/>
      <c r="M60" s="26" t="s">
        <v>269</v>
      </c>
      <c r="S60" s="26" t="s">
        <v>269</v>
      </c>
      <c r="Y60" s="18" t="s">
        <v>269</v>
      </c>
      <c r="AD60" s="18" t="s">
        <v>269</v>
      </c>
      <c r="AI60" s="18" t="s">
        <v>269</v>
      </c>
    </row>
    <row r="61" spans="2:45">
      <c r="B61" s="26" t="s">
        <v>269</v>
      </c>
      <c r="C61" s="197"/>
      <c r="D61" s="197"/>
      <c r="E61" s="197"/>
      <c r="M61" s="620" t="s">
        <v>94</v>
      </c>
      <c r="S61" s="620" t="s">
        <v>94</v>
      </c>
      <c r="Y61" s="572" t="s">
        <v>94</v>
      </c>
      <c r="AD61" s="572" t="s">
        <v>94</v>
      </c>
      <c r="AI61" s="572" t="s">
        <v>94</v>
      </c>
    </row>
    <row r="62" spans="2:45">
      <c r="B62" s="620" t="s">
        <v>94</v>
      </c>
      <c r="C62" s="197"/>
      <c r="D62" s="197"/>
      <c r="E62" s="197"/>
      <c r="M62" s="620"/>
      <c r="S62" s="620"/>
      <c r="Y62" s="572"/>
      <c r="AD62" s="572"/>
      <c r="AI62" s="572"/>
    </row>
    <row r="63" spans="2:45" ht="15" thickBot="1">
      <c r="B63" s="620"/>
      <c r="C63" s="197"/>
      <c r="D63" s="197"/>
      <c r="E63" s="197"/>
      <c r="M63" s="621"/>
      <c r="S63" s="621"/>
      <c r="Y63" s="573"/>
      <c r="AD63" s="573"/>
      <c r="AI63" s="573"/>
    </row>
    <row r="64" spans="2:45" ht="15" thickBot="1">
      <c r="B64" s="621"/>
      <c r="C64" s="197"/>
      <c r="D64" s="197"/>
      <c r="E64" s="197"/>
      <c r="M64" s="620"/>
      <c r="S64" s="620"/>
      <c r="Y64" s="572"/>
      <c r="AD64" s="572"/>
      <c r="AI64" s="572"/>
    </row>
    <row r="65" spans="2:38" ht="60">
      <c r="B65" s="620"/>
      <c r="C65" s="197"/>
      <c r="D65" s="197"/>
      <c r="E65" s="197"/>
      <c r="M65" s="27" t="s">
        <v>260</v>
      </c>
      <c r="S65" s="27" t="s">
        <v>288</v>
      </c>
      <c r="Y65" s="19" t="s">
        <v>303</v>
      </c>
      <c r="AD65" s="19" t="s">
        <v>317</v>
      </c>
      <c r="AI65" s="19" t="s">
        <v>325</v>
      </c>
    </row>
    <row r="66" spans="2:38" ht="15" thickBot="1">
      <c r="B66" s="27" t="s">
        <v>282</v>
      </c>
      <c r="C66" s="197"/>
      <c r="D66" s="197"/>
      <c r="E66" s="197"/>
      <c r="M66" s="25"/>
      <c r="S66" s="25"/>
      <c r="Y66" s="20"/>
      <c r="AD66" s="20"/>
      <c r="AI66" s="20"/>
    </row>
    <row r="67" spans="2:38" ht="25.2" thickBot="1">
      <c r="B67" s="25"/>
      <c r="C67" s="197"/>
      <c r="D67" s="197"/>
      <c r="E67" s="197"/>
      <c r="M67" s="28" t="s">
        <v>96</v>
      </c>
      <c r="N67" s="28" t="s">
        <v>97</v>
      </c>
      <c r="O67" s="28" t="s">
        <v>98</v>
      </c>
      <c r="P67" s="28" t="s">
        <v>99</v>
      </c>
      <c r="S67" s="28" t="s">
        <v>96</v>
      </c>
      <c r="T67" s="28" t="s">
        <v>97</v>
      </c>
      <c r="U67" s="28" t="s">
        <v>98</v>
      </c>
      <c r="V67" s="28" t="s">
        <v>99</v>
      </c>
      <c r="Y67" s="21" t="s">
        <v>96</v>
      </c>
      <c r="Z67" s="21" t="s">
        <v>97</v>
      </c>
      <c r="AA67" s="21" t="s">
        <v>98</v>
      </c>
      <c r="AB67" s="21" t="s">
        <v>99</v>
      </c>
      <c r="AD67" s="21" t="s">
        <v>96</v>
      </c>
      <c r="AE67" s="21" t="s">
        <v>97</v>
      </c>
      <c r="AF67" s="21" t="s">
        <v>98</v>
      </c>
      <c r="AG67" s="21" t="s">
        <v>99</v>
      </c>
      <c r="AI67" s="21" t="s">
        <v>96</v>
      </c>
      <c r="AJ67" s="21" t="s">
        <v>97</v>
      </c>
      <c r="AK67" s="21" t="s">
        <v>98</v>
      </c>
      <c r="AL67" s="21" t="s">
        <v>99</v>
      </c>
    </row>
    <row r="68" spans="2:38" ht="159.6" thickTop="1" thickBot="1">
      <c r="B68" s="198" t="s">
        <v>96</v>
      </c>
      <c r="C68" s="198" t="s">
        <v>97</v>
      </c>
      <c r="D68" s="198" t="s">
        <v>98</v>
      </c>
      <c r="E68" s="198" t="s">
        <v>99</v>
      </c>
      <c r="M68">
        <v>512111101</v>
      </c>
      <c r="N68" t="s">
        <v>102</v>
      </c>
      <c r="O68">
        <v>100</v>
      </c>
      <c r="P68">
        <v>100</v>
      </c>
      <c r="S68" s="221">
        <v>512111101</v>
      </c>
      <c r="T68" s="221" t="s">
        <v>102</v>
      </c>
      <c r="U68" s="222">
        <v>100</v>
      </c>
      <c r="V68" s="222">
        <v>200</v>
      </c>
      <c r="Y68" s="130">
        <v>512111101</v>
      </c>
      <c r="Z68" s="130" t="s">
        <v>102</v>
      </c>
      <c r="AA68" s="132">
        <v>100</v>
      </c>
      <c r="AB68" s="132">
        <v>300</v>
      </c>
      <c r="AD68" s="130">
        <v>531111102</v>
      </c>
      <c r="AE68" s="130" t="s">
        <v>117</v>
      </c>
      <c r="AF68" s="131">
        <v>8840400</v>
      </c>
      <c r="AG68" s="131">
        <v>8840400</v>
      </c>
      <c r="AI68" s="130">
        <v>531111102</v>
      </c>
      <c r="AJ68" s="130" t="s">
        <v>117</v>
      </c>
      <c r="AK68" s="131">
        <v>28982100</v>
      </c>
      <c r="AL68" s="131">
        <v>37822500</v>
      </c>
    </row>
    <row r="69" spans="2:38" ht="173.4" thickBot="1">
      <c r="B69">
        <v>632161</v>
      </c>
      <c r="C69" t="s">
        <v>105</v>
      </c>
      <c r="D69">
        <v>60904</v>
      </c>
      <c r="E69">
        <v>60904</v>
      </c>
      <c r="M69" s="581" t="s">
        <v>103</v>
      </c>
      <c r="N69" s="582"/>
      <c r="O69" s="196">
        <v>100</v>
      </c>
      <c r="P69" s="196">
        <v>100</v>
      </c>
      <c r="S69" s="581" t="s">
        <v>103</v>
      </c>
      <c r="T69" s="582"/>
      <c r="U69" s="196">
        <v>100</v>
      </c>
      <c r="V69" s="196">
        <v>200</v>
      </c>
      <c r="Y69" s="568" t="s">
        <v>103</v>
      </c>
      <c r="Z69" s="569"/>
      <c r="AA69" s="16">
        <v>100</v>
      </c>
      <c r="AB69" s="16">
        <v>300</v>
      </c>
      <c r="AD69" s="130">
        <v>523511101</v>
      </c>
      <c r="AE69" s="130" t="s">
        <v>138</v>
      </c>
      <c r="AF69" s="131">
        <v>528400</v>
      </c>
      <c r="AG69" s="131">
        <v>528400</v>
      </c>
      <c r="AI69" s="130">
        <v>523511101</v>
      </c>
      <c r="AJ69" s="130" t="s">
        <v>138</v>
      </c>
      <c r="AK69" s="131">
        <v>1768800</v>
      </c>
      <c r="AL69" s="131">
        <v>2297200</v>
      </c>
    </row>
    <row r="70" spans="2:38" ht="115.8" thickBot="1">
      <c r="B70">
        <v>632151</v>
      </c>
      <c r="C70" t="s">
        <v>112</v>
      </c>
      <c r="D70">
        <v>76692</v>
      </c>
      <c r="E70">
        <v>76692</v>
      </c>
      <c r="M70">
        <v>632161</v>
      </c>
      <c r="N70" t="s">
        <v>105</v>
      </c>
      <c r="O70">
        <v>121808</v>
      </c>
      <c r="P70">
        <v>182713</v>
      </c>
      <c r="S70" s="221">
        <v>632161</v>
      </c>
      <c r="T70" s="221" t="s">
        <v>105</v>
      </c>
      <c r="U70" s="223">
        <v>60904</v>
      </c>
      <c r="V70" s="223">
        <v>243617</v>
      </c>
      <c r="Y70" s="130">
        <v>632161</v>
      </c>
      <c r="Z70" s="130" t="s">
        <v>105</v>
      </c>
      <c r="AA70" s="131">
        <v>60904</v>
      </c>
      <c r="AB70" s="131">
        <v>304521</v>
      </c>
      <c r="AD70" s="130">
        <v>531111103</v>
      </c>
      <c r="AE70" s="130" t="s">
        <v>119</v>
      </c>
      <c r="AF70" s="131">
        <v>20000</v>
      </c>
      <c r="AG70" s="131">
        <v>20000</v>
      </c>
      <c r="AI70" s="130">
        <v>531111103</v>
      </c>
      <c r="AJ70" s="130" t="s">
        <v>119</v>
      </c>
      <c r="AK70" s="131">
        <v>122000</v>
      </c>
      <c r="AL70" s="131">
        <v>142000</v>
      </c>
    </row>
    <row r="71" spans="2:38" ht="159" thickBot="1">
      <c r="B71">
        <v>632141</v>
      </c>
      <c r="C71" t="s">
        <v>106</v>
      </c>
      <c r="D71">
        <v>38383</v>
      </c>
      <c r="E71">
        <v>38383</v>
      </c>
      <c r="M71">
        <v>632151</v>
      </c>
      <c r="N71" t="s">
        <v>112</v>
      </c>
      <c r="O71">
        <v>153383</v>
      </c>
      <c r="P71">
        <v>230075</v>
      </c>
      <c r="S71" s="221">
        <v>632151</v>
      </c>
      <c r="T71" s="221" t="s">
        <v>112</v>
      </c>
      <c r="U71" s="223">
        <v>76692</v>
      </c>
      <c r="V71" s="223">
        <v>306767</v>
      </c>
      <c r="Y71" s="130">
        <v>632151</v>
      </c>
      <c r="Z71" s="130" t="s">
        <v>112</v>
      </c>
      <c r="AA71" s="131">
        <v>76692</v>
      </c>
      <c r="AB71" s="131">
        <v>383458</v>
      </c>
      <c r="AD71" s="130">
        <v>512111101</v>
      </c>
      <c r="AE71" s="130" t="s">
        <v>102</v>
      </c>
      <c r="AF71" s="132">
        <v>100</v>
      </c>
      <c r="AG71" s="132">
        <v>400</v>
      </c>
      <c r="AI71" s="130">
        <v>512111101</v>
      </c>
      <c r="AJ71" s="130" t="s">
        <v>102</v>
      </c>
      <c r="AK71" s="132">
        <v>700</v>
      </c>
      <c r="AL71" s="131">
        <v>1100</v>
      </c>
    </row>
    <row r="72" spans="2:38" ht="115.8" thickBot="1">
      <c r="B72" s="581" t="s">
        <v>114</v>
      </c>
      <c r="C72" s="582"/>
      <c r="D72" s="137">
        <v>175979</v>
      </c>
      <c r="E72" s="137">
        <v>175979</v>
      </c>
      <c r="M72">
        <v>632141</v>
      </c>
      <c r="N72" t="s">
        <v>106</v>
      </c>
      <c r="O72">
        <v>76767</v>
      </c>
      <c r="P72">
        <v>115150</v>
      </c>
      <c r="S72" s="221">
        <v>632141</v>
      </c>
      <c r="T72" s="221" t="s">
        <v>106</v>
      </c>
      <c r="U72" s="223">
        <v>38383</v>
      </c>
      <c r="V72" s="223">
        <v>153533</v>
      </c>
      <c r="Y72" s="130">
        <v>632141</v>
      </c>
      <c r="Z72" s="130" t="s">
        <v>106</v>
      </c>
      <c r="AA72" s="131">
        <v>38383</v>
      </c>
      <c r="AB72" s="131">
        <v>191917</v>
      </c>
      <c r="AD72" s="568" t="s">
        <v>103</v>
      </c>
      <c r="AE72" s="569"/>
      <c r="AF72" s="22">
        <v>9388900</v>
      </c>
      <c r="AG72" s="22">
        <v>9389200</v>
      </c>
      <c r="AI72" s="568" t="s">
        <v>103</v>
      </c>
      <c r="AJ72" s="569"/>
      <c r="AK72" s="22">
        <v>30873600</v>
      </c>
      <c r="AL72" s="22">
        <v>40262800</v>
      </c>
    </row>
    <row r="73" spans="2:38" ht="58.2" thickBot="1">
      <c r="B73" s="579" t="s">
        <v>115</v>
      </c>
      <c r="C73" s="580"/>
      <c r="D73" s="137">
        <v>-175979</v>
      </c>
      <c r="E73" s="137">
        <v>-175979</v>
      </c>
      <c r="M73" s="581" t="s">
        <v>114</v>
      </c>
      <c r="N73" s="582"/>
      <c r="O73" s="137">
        <v>351958</v>
      </c>
      <c r="P73" s="137">
        <v>527938</v>
      </c>
      <c r="S73" s="581" t="s">
        <v>114</v>
      </c>
      <c r="T73" s="582"/>
      <c r="U73" s="137">
        <v>175979</v>
      </c>
      <c r="V73" s="137">
        <v>703917</v>
      </c>
      <c r="Y73" s="568" t="s">
        <v>114</v>
      </c>
      <c r="Z73" s="569"/>
      <c r="AA73" s="22">
        <v>175979</v>
      </c>
      <c r="AB73" s="22">
        <v>879896</v>
      </c>
      <c r="AD73" s="130">
        <v>633211103</v>
      </c>
      <c r="AE73" s="130" t="s">
        <v>137</v>
      </c>
      <c r="AF73" s="131">
        <v>400000</v>
      </c>
      <c r="AG73" s="131">
        <v>400000</v>
      </c>
      <c r="AI73" s="130">
        <v>633211103</v>
      </c>
      <c r="AJ73" s="130" t="s">
        <v>137</v>
      </c>
      <c r="AK73" s="131">
        <v>400000</v>
      </c>
      <c r="AL73" s="131">
        <v>800000</v>
      </c>
    </row>
    <row r="74" spans="2:38" ht="87" thickBot="1">
      <c r="M74" s="579" t="s">
        <v>115</v>
      </c>
      <c r="N74" s="580"/>
      <c r="O74" s="137">
        <v>-351858</v>
      </c>
      <c r="P74" s="137">
        <v>-527838</v>
      </c>
      <c r="S74" s="579" t="s">
        <v>115</v>
      </c>
      <c r="T74" s="580"/>
      <c r="U74" s="137">
        <v>-175879</v>
      </c>
      <c r="V74" s="137">
        <v>-703717</v>
      </c>
      <c r="Y74" s="570" t="s">
        <v>115</v>
      </c>
      <c r="Z74" s="571"/>
      <c r="AA74" s="22">
        <v>-175879</v>
      </c>
      <c r="AB74" s="22">
        <v>-879596</v>
      </c>
      <c r="AD74" s="130">
        <v>661611103</v>
      </c>
      <c r="AE74" s="130" t="s">
        <v>129</v>
      </c>
      <c r="AF74" s="131">
        <v>730000</v>
      </c>
      <c r="AG74" s="131">
        <v>730000</v>
      </c>
      <c r="AI74" s="130">
        <v>661211102</v>
      </c>
      <c r="AJ74" s="130" t="s">
        <v>261</v>
      </c>
      <c r="AK74" s="131">
        <v>60000</v>
      </c>
      <c r="AL74" s="131">
        <v>60000</v>
      </c>
    </row>
    <row r="75" spans="2:38" ht="101.4" thickBot="1">
      <c r="M75" s="138" t="s">
        <v>262</v>
      </c>
      <c r="N75" s="138" t="s">
        <v>51</v>
      </c>
      <c r="O75" s="139" t="s">
        <v>53</v>
      </c>
      <c r="AD75" s="130">
        <v>637121102</v>
      </c>
      <c r="AE75" s="130" t="s">
        <v>130</v>
      </c>
      <c r="AF75" s="131">
        <v>36000</v>
      </c>
      <c r="AG75" s="131">
        <v>36000</v>
      </c>
      <c r="AI75" s="130">
        <v>661611103</v>
      </c>
      <c r="AJ75" s="130" t="s">
        <v>129</v>
      </c>
      <c r="AK75" s="131">
        <v>200000</v>
      </c>
      <c r="AL75" s="131">
        <v>930000</v>
      </c>
    </row>
    <row r="76" spans="2:38" ht="101.4" thickBot="1">
      <c r="M76" s="140"/>
      <c r="N76" s="140"/>
      <c r="O76" s="138" t="s">
        <v>54</v>
      </c>
      <c r="AD76" s="130">
        <v>637121101</v>
      </c>
      <c r="AE76" s="130" t="s">
        <v>158</v>
      </c>
      <c r="AF76" s="131">
        <v>126000</v>
      </c>
      <c r="AG76" s="131">
        <v>126000</v>
      </c>
      <c r="AI76" s="130">
        <v>637121102</v>
      </c>
      <c r="AJ76" s="130" t="s">
        <v>130</v>
      </c>
      <c r="AK76" s="131">
        <v>36000</v>
      </c>
      <c r="AL76" s="131">
        <v>72000</v>
      </c>
    </row>
    <row r="77" spans="2:38" ht="101.4" thickBot="1">
      <c r="M77" s="141" t="s">
        <v>50</v>
      </c>
      <c r="N77" s="141" t="s">
        <v>52</v>
      </c>
      <c r="O77" s="140"/>
      <c r="AD77" s="130">
        <v>634211103</v>
      </c>
      <c r="AE77" s="130" t="s">
        <v>263</v>
      </c>
      <c r="AF77" s="131">
        <v>42000</v>
      </c>
      <c r="AG77" s="131">
        <v>42000</v>
      </c>
      <c r="AI77" s="130">
        <v>637121101</v>
      </c>
      <c r="AJ77" s="130" t="s">
        <v>158</v>
      </c>
      <c r="AK77" s="131">
        <v>108000</v>
      </c>
      <c r="AL77" s="131">
        <v>234000</v>
      </c>
    </row>
    <row r="78" spans="2:38" ht="101.4" thickBot="1">
      <c r="M78" s="142"/>
      <c r="N78" s="142"/>
      <c r="O78" s="141" t="s">
        <v>55</v>
      </c>
      <c r="AD78" s="130">
        <v>637111103</v>
      </c>
      <c r="AE78" s="130" t="s">
        <v>143</v>
      </c>
      <c r="AF78" s="131">
        <v>44000</v>
      </c>
      <c r="AG78" s="131">
        <v>44000</v>
      </c>
      <c r="AI78" s="130">
        <v>634211103</v>
      </c>
      <c r="AJ78" s="130" t="s">
        <v>263</v>
      </c>
      <c r="AK78" s="131">
        <v>27000</v>
      </c>
      <c r="AL78" s="131">
        <v>69000</v>
      </c>
    </row>
    <row r="79" spans="2:38" ht="101.4" thickBot="1">
      <c r="AD79" s="130">
        <v>637111104</v>
      </c>
      <c r="AE79" s="130" t="s">
        <v>154</v>
      </c>
      <c r="AF79" s="131">
        <v>15000</v>
      </c>
      <c r="AG79" s="131">
        <v>15000</v>
      </c>
      <c r="AI79" s="130">
        <v>637111102</v>
      </c>
      <c r="AJ79" s="130" t="s">
        <v>151</v>
      </c>
      <c r="AK79" s="131">
        <v>30000</v>
      </c>
      <c r="AL79" s="131">
        <v>30000</v>
      </c>
    </row>
    <row r="80" spans="2:38" ht="101.4" thickBot="1">
      <c r="AD80" s="130">
        <v>637111101</v>
      </c>
      <c r="AE80" s="130" t="s">
        <v>146</v>
      </c>
      <c r="AF80" s="131">
        <v>65000</v>
      </c>
      <c r="AG80" s="131">
        <v>65000</v>
      </c>
      <c r="AI80" s="130">
        <v>637111103</v>
      </c>
      <c r="AJ80" s="130" t="s">
        <v>143</v>
      </c>
      <c r="AK80" s="131">
        <v>16000</v>
      </c>
      <c r="AL80" s="131">
        <v>60000</v>
      </c>
    </row>
    <row r="81" spans="30:38" ht="101.4" thickBot="1">
      <c r="AD81" s="130">
        <v>631111101</v>
      </c>
      <c r="AE81" s="130" t="s">
        <v>121</v>
      </c>
      <c r="AF81" s="131">
        <v>7588500</v>
      </c>
      <c r="AG81" s="131">
        <v>7588500</v>
      </c>
      <c r="AI81" s="130">
        <v>637111104</v>
      </c>
      <c r="AJ81" s="130" t="s">
        <v>154</v>
      </c>
      <c r="AK81" s="131">
        <v>20000</v>
      </c>
      <c r="AL81" s="131">
        <v>35000</v>
      </c>
    </row>
    <row r="82" spans="30:38" ht="115.8" thickBot="1">
      <c r="AD82" s="130">
        <v>632161</v>
      </c>
      <c r="AE82" s="130" t="s">
        <v>105</v>
      </c>
      <c r="AF82" s="131">
        <v>60904</v>
      </c>
      <c r="AG82" s="131">
        <v>365425</v>
      </c>
      <c r="AI82" s="130">
        <v>631111101</v>
      </c>
      <c r="AJ82" s="130" t="s">
        <v>121</v>
      </c>
      <c r="AK82" s="131">
        <v>10444900</v>
      </c>
      <c r="AL82" s="131">
        <v>18033400</v>
      </c>
    </row>
    <row r="83" spans="30:38" ht="115.8" thickBot="1">
      <c r="AD83" s="130">
        <v>632151</v>
      </c>
      <c r="AE83" s="130" t="s">
        <v>112</v>
      </c>
      <c r="AF83" s="131">
        <v>76692</v>
      </c>
      <c r="AG83" s="131">
        <v>460150</v>
      </c>
      <c r="AI83" s="130">
        <v>632161</v>
      </c>
      <c r="AJ83" s="130" t="s">
        <v>105</v>
      </c>
      <c r="AK83" s="131">
        <v>60904</v>
      </c>
      <c r="AL83" s="131">
        <v>426329</v>
      </c>
    </row>
    <row r="84" spans="30:38" ht="115.8" thickBot="1">
      <c r="AD84" s="130">
        <v>632141</v>
      </c>
      <c r="AE84" s="130" t="s">
        <v>106</v>
      </c>
      <c r="AF84" s="131">
        <v>38383</v>
      </c>
      <c r="AG84" s="131">
        <v>230300</v>
      </c>
      <c r="AI84" s="130">
        <v>632151</v>
      </c>
      <c r="AJ84" s="130" t="s">
        <v>112</v>
      </c>
      <c r="AK84" s="131">
        <v>76692</v>
      </c>
      <c r="AL84" s="131">
        <v>536842</v>
      </c>
    </row>
    <row r="85" spans="30:38" ht="288.60000000000002" thickBot="1">
      <c r="AD85" s="130">
        <v>651411105</v>
      </c>
      <c r="AE85" s="130" t="s">
        <v>264</v>
      </c>
      <c r="AF85" s="131">
        <v>3914100</v>
      </c>
      <c r="AG85" s="131">
        <v>3914100</v>
      </c>
      <c r="AI85" s="130">
        <v>632141</v>
      </c>
      <c r="AJ85" s="130" t="s">
        <v>106</v>
      </c>
      <c r="AK85" s="131">
        <v>38383</v>
      </c>
      <c r="AL85" s="131">
        <v>268683</v>
      </c>
    </row>
    <row r="86" spans="30:38" ht="288.60000000000002" thickBot="1">
      <c r="AD86" s="130">
        <v>682113</v>
      </c>
      <c r="AE86" s="130" t="s">
        <v>139</v>
      </c>
      <c r="AF86" s="131">
        <v>580000</v>
      </c>
      <c r="AG86" s="131">
        <v>580000</v>
      </c>
      <c r="AI86" s="130">
        <v>651411105</v>
      </c>
      <c r="AJ86" s="130" t="s">
        <v>264</v>
      </c>
      <c r="AK86" s="131">
        <v>3892600</v>
      </c>
      <c r="AL86" s="131">
        <v>7806700</v>
      </c>
    </row>
    <row r="87" spans="30:38" ht="144.6" thickBot="1">
      <c r="AD87" s="130">
        <v>633111105</v>
      </c>
      <c r="AE87" s="130" t="s">
        <v>170</v>
      </c>
      <c r="AF87" s="131">
        <v>166000</v>
      </c>
      <c r="AG87" s="131">
        <v>166000</v>
      </c>
      <c r="AI87" s="130">
        <v>634211101</v>
      </c>
      <c r="AJ87" s="130" t="s">
        <v>109</v>
      </c>
      <c r="AK87" s="131">
        <v>60000</v>
      </c>
      <c r="AL87" s="131">
        <v>60000</v>
      </c>
    </row>
    <row r="88" spans="30:38" ht="115.8" thickBot="1">
      <c r="AD88" s="130">
        <v>645111101</v>
      </c>
      <c r="AE88" s="130" t="s">
        <v>132</v>
      </c>
      <c r="AF88" s="131">
        <v>793300</v>
      </c>
      <c r="AG88" s="131">
        <v>793300</v>
      </c>
      <c r="AI88" s="130">
        <v>682113</v>
      </c>
      <c r="AJ88" s="130" t="s">
        <v>139</v>
      </c>
      <c r="AK88" s="131">
        <v>661100</v>
      </c>
      <c r="AL88" s="131">
        <v>1241100</v>
      </c>
    </row>
    <row r="89" spans="30:38" ht="115.8" thickBot="1">
      <c r="AD89" s="130">
        <v>631111105</v>
      </c>
      <c r="AE89" s="130" t="s">
        <v>133</v>
      </c>
      <c r="AF89" s="131">
        <v>126400</v>
      </c>
      <c r="AG89" s="131">
        <v>126400</v>
      </c>
      <c r="AI89" s="130">
        <v>645111101</v>
      </c>
      <c r="AJ89" s="130" t="s">
        <v>132</v>
      </c>
      <c r="AK89" s="131">
        <v>1073300</v>
      </c>
      <c r="AL89" s="131">
        <v>1866600</v>
      </c>
    </row>
    <row r="90" spans="30:38" ht="115.8" thickBot="1">
      <c r="AD90" s="130">
        <v>633311103</v>
      </c>
      <c r="AE90" s="130" t="s">
        <v>104</v>
      </c>
      <c r="AF90" s="131">
        <v>2500</v>
      </c>
      <c r="AG90" s="131">
        <v>2500</v>
      </c>
      <c r="AI90" s="130">
        <v>631111105</v>
      </c>
      <c r="AJ90" s="130" t="s">
        <v>133</v>
      </c>
      <c r="AK90" s="131">
        <v>171400</v>
      </c>
      <c r="AL90" s="131">
        <v>297800</v>
      </c>
    </row>
    <row r="91" spans="30:38" ht="144.6" thickBot="1">
      <c r="AD91" s="568" t="s">
        <v>114</v>
      </c>
      <c r="AE91" s="569"/>
      <c r="AF91" s="22">
        <v>14804779</v>
      </c>
      <c r="AG91" s="22">
        <v>15684675</v>
      </c>
      <c r="AI91" s="130">
        <v>631161102</v>
      </c>
      <c r="AJ91" s="130" t="s">
        <v>268</v>
      </c>
      <c r="AK91" s="131">
        <v>105800</v>
      </c>
      <c r="AL91" s="131">
        <v>105800</v>
      </c>
    </row>
    <row r="92" spans="30:38" ht="72.599999999999994" thickBot="1">
      <c r="AD92" s="570" t="s">
        <v>115</v>
      </c>
      <c r="AE92" s="571"/>
      <c r="AF92" s="22">
        <v>-5415879</v>
      </c>
      <c r="AG92" s="22">
        <v>-6295475</v>
      </c>
      <c r="AI92" s="130">
        <v>633311103</v>
      </c>
      <c r="AJ92" s="130" t="s">
        <v>104</v>
      </c>
      <c r="AK92" s="131">
        <v>2500</v>
      </c>
      <c r="AL92" s="131">
        <v>5000</v>
      </c>
    </row>
    <row r="93" spans="30:38" ht="15" thickBot="1">
      <c r="AI93" s="568" t="s">
        <v>114</v>
      </c>
      <c r="AJ93" s="569"/>
      <c r="AK93" s="22">
        <v>17484579</v>
      </c>
      <c r="AL93" s="22">
        <v>33169254</v>
      </c>
    </row>
    <row r="94" spans="30:38" ht="15" thickBot="1">
      <c r="AI94" s="570" t="s">
        <v>115</v>
      </c>
      <c r="AJ94" s="571"/>
      <c r="AK94" s="22">
        <v>13389021</v>
      </c>
      <c r="AL94" s="22">
        <v>7093546</v>
      </c>
    </row>
  </sheetData>
  <mergeCells count="58">
    <mergeCell ref="AI61:AI64"/>
    <mergeCell ref="AI72:AJ72"/>
    <mergeCell ref="AI93:AJ93"/>
    <mergeCell ref="AI94:AJ94"/>
    <mergeCell ref="AO2:AS2"/>
    <mergeCell ref="AO3:AS3"/>
    <mergeCell ref="AO4:AS7"/>
    <mergeCell ref="AO8:AS8"/>
    <mergeCell ref="AO9:AS9"/>
    <mergeCell ref="AI2:AM2"/>
    <mergeCell ref="AI3:AM3"/>
    <mergeCell ref="AI4:AM7"/>
    <mergeCell ref="AI8:AM8"/>
    <mergeCell ref="AI9:AM9"/>
    <mergeCell ref="AD91:AE91"/>
    <mergeCell ref="AD92:AE92"/>
    <mergeCell ref="Y61:Y64"/>
    <mergeCell ref="Y69:Z69"/>
    <mergeCell ref="Y73:Z73"/>
    <mergeCell ref="Y74:Z74"/>
    <mergeCell ref="AD61:AD64"/>
    <mergeCell ref="AD72:AE72"/>
    <mergeCell ref="AC2:AG2"/>
    <mergeCell ref="AC3:AG3"/>
    <mergeCell ref="AC4:AG7"/>
    <mergeCell ref="AC8:AG8"/>
    <mergeCell ref="AC9:AG9"/>
    <mergeCell ref="V2:Z2"/>
    <mergeCell ref="V3:Z3"/>
    <mergeCell ref="V4:Z7"/>
    <mergeCell ref="V8:Z8"/>
    <mergeCell ref="V9:Z9"/>
    <mergeCell ref="S61:S64"/>
    <mergeCell ref="S69:T69"/>
    <mergeCell ref="S73:T73"/>
    <mergeCell ref="S74:T74"/>
    <mergeCell ref="B62:B65"/>
    <mergeCell ref="B72:C72"/>
    <mergeCell ref="B73:C73"/>
    <mergeCell ref="M61:M64"/>
    <mergeCell ref="M69:N69"/>
    <mergeCell ref="M73:N73"/>
    <mergeCell ref="M74:N74"/>
    <mergeCell ref="B2:F2"/>
    <mergeCell ref="B3:F3"/>
    <mergeCell ref="B4:F7"/>
    <mergeCell ref="B8:F8"/>
    <mergeCell ref="B9:F9"/>
    <mergeCell ref="N2:R2"/>
    <mergeCell ref="N3:R3"/>
    <mergeCell ref="N4:R7"/>
    <mergeCell ref="N8:R8"/>
    <mergeCell ref="N9:R9"/>
    <mergeCell ref="H2:L2"/>
    <mergeCell ref="H3:L3"/>
    <mergeCell ref="H4:L7"/>
    <mergeCell ref="H8:L8"/>
    <mergeCell ref="H9:L9"/>
  </mergeCells>
  <hyperlinks>
    <hyperlink ref="S68" r:id="rId1" display="https://meatophum.biz/report/accounting/account_statement?start_date=2026-04-01&amp;end_date=2026-04-30&amp;branch_id=16&amp;chart_of_account_id=52898" xr:uid="{00000000-0004-0000-0E00-000000000000}"/>
    <hyperlink ref="T68" r:id="rId2" display="https://meatophum.biz/report/accounting/account_statement?start_date=2026-04-01&amp;end_date=2026-04-30&amp;branch_id=16&amp;chart_of_account_id=52898" xr:uid="{00000000-0004-0000-0E00-000001000000}"/>
    <hyperlink ref="U68" r:id="rId3" display="https://meatophum.biz/report/accounting/account_statement?start_date=2026-04-01&amp;end_date=2026-04-30&amp;branch_id=16&amp;chart_of_account_id=52898" xr:uid="{00000000-0004-0000-0E00-000002000000}"/>
    <hyperlink ref="V68" r:id="rId4" display="https://meatophum.biz/report/accounting/account_statement?start_date=2026-04-01&amp;end_date=2026-04-30&amp;branch_id=16&amp;chart_of_account_id=52898" xr:uid="{00000000-0004-0000-0E00-000003000000}"/>
    <hyperlink ref="S70" r:id="rId5" display="https://meatophum.biz/report/accounting/account_statement?start_date=2026-04-01&amp;end_date=2026-04-30&amp;branch_id=16&amp;chart_of_account_id=53742" xr:uid="{00000000-0004-0000-0E00-000004000000}"/>
    <hyperlink ref="T70" r:id="rId6" display="https://meatophum.biz/report/accounting/account_statement?start_date=2026-04-01&amp;end_date=2026-04-30&amp;branch_id=16&amp;chart_of_account_id=53742" xr:uid="{00000000-0004-0000-0E00-000005000000}"/>
    <hyperlink ref="U70" r:id="rId7" display="https://meatophum.biz/report/accounting/account_statement?start_date=2026-04-01&amp;end_date=2026-04-30&amp;branch_id=16&amp;chart_of_account_id=53742" xr:uid="{00000000-0004-0000-0E00-000006000000}"/>
    <hyperlink ref="V70" r:id="rId8" display="https://meatophum.biz/report/accounting/account_statement?start_date=2026-04-01&amp;end_date=2026-04-30&amp;branch_id=16&amp;chart_of_account_id=53742" xr:uid="{00000000-0004-0000-0E00-000007000000}"/>
    <hyperlink ref="S71" r:id="rId9" display="https://meatophum.biz/report/accounting/account_statement?start_date=2026-04-01&amp;end_date=2026-04-30&amp;branch_id=16&amp;chart_of_account_id=53739" xr:uid="{00000000-0004-0000-0E00-000008000000}"/>
    <hyperlink ref="T71" r:id="rId10" display="https://meatophum.biz/report/accounting/account_statement?start_date=2026-04-01&amp;end_date=2026-04-30&amp;branch_id=16&amp;chart_of_account_id=53739" xr:uid="{00000000-0004-0000-0E00-000009000000}"/>
    <hyperlink ref="U71" r:id="rId11" display="https://meatophum.biz/report/accounting/account_statement?start_date=2026-04-01&amp;end_date=2026-04-30&amp;branch_id=16&amp;chart_of_account_id=53739" xr:uid="{00000000-0004-0000-0E00-00000A000000}"/>
    <hyperlink ref="V71" r:id="rId12" display="https://meatophum.biz/report/accounting/account_statement?start_date=2026-04-01&amp;end_date=2026-04-30&amp;branch_id=16&amp;chart_of_account_id=53739" xr:uid="{00000000-0004-0000-0E00-00000B000000}"/>
    <hyperlink ref="S72" r:id="rId13" display="https://meatophum.biz/report/accounting/account_statement?start_date=2026-04-01&amp;end_date=2026-04-30&amp;branch_id=16&amp;chart_of_account_id=53736" xr:uid="{00000000-0004-0000-0E00-00000C000000}"/>
    <hyperlink ref="T72" r:id="rId14" display="https://meatophum.biz/report/accounting/account_statement?start_date=2026-04-01&amp;end_date=2026-04-30&amp;branch_id=16&amp;chart_of_account_id=53736" xr:uid="{00000000-0004-0000-0E00-00000D000000}"/>
    <hyperlink ref="U72" r:id="rId15" display="https://meatophum.biz/report/accounting/account_statement?start_date=2026-04-01&amp;end_date=2026-04-30&amp;branch_id=16&amp;chart_of_account_id=53736" xr:uid="{00000000-0004-0000-0E00-00000E000000}"/>
    <hyperlink ref="V72" r:id="rId16" display="https://meatophum.biz/report/accounting/account_statement?start_date=2026-04-01&amp;end_date=2026-04-30&amp;branch_id=16&amp;chart_of_account_id=53736" xr:uid="{00000000-0004-0000-0E00-00000F000000}"/>
    <hyperlink ref="Y68" r:id="rId17" display="https://meatophum.biz/report/accounting/account_statement?start_date=2026-05-01&amp;end_date=2026-05-31&amp;branch_id=16&amp;chart_of_account_id=52898" xr:uid="{00000000-0004-0000-0E00-000010000000}"/>
    <hyperlink ref="Z68" r:id="rId18" display="https://meatophum.biz/report/accounting/account_statement?start_date=2026-05-01&amp;end_date=2026-05-31&amp;branch_id=16&amp;chart_of_account_id=52898" xr:uid="{00000000-0004-0000-0E00-000011000000}"/>
    <hyperlink ref="AA68" r:id="rId19" display="https://meatophum.biz/report/accounting/account_statement?start_date=2026-05-01&amp;end_date=2026-05-31&amp;branch_id=16&amp;chart_of_account_id=52898" xr:uid="{00000000-0004-0000-0E00-000012000000}"/>
    <hyperlink ref="AB68" r:id="rId20" display="https://meatophum.biz/report/accounting/account_statement?start_date=2026-05-01&amp;end_date=2026-05-31&amp;branch_id=16&amp;chart_of_account_id=52898" xr:uid="{00000000-0004-0000-0E00-000013000000}"/>
    <hyperlink ref="Y70" r:id="rId21" display="https://meatophum.biz/report/accounting/account_statement?start_date=2026-05-01&amp;end_date=2026-05-31&amp;branch_id=16&amp;chart_of_account_id=53742" xr:uid="{00000000-0004-0000-0E00-000014000000}"/>
    <hyperlink ref="Z70" r:id="rId22" display="https://meatophum.biz/report/accounting/account_statement?start_date=2026-05-01&amp;end_date=2026-05-31&amp;branch_id=16&amp;chart_of_account_id=53742" xr:uid="{00000000-0004-0000-0E00-000015000000}"/>
    <hyperlink ref="AA70" r:id="rId23" display="https://meatophum.biz/report/accounting/account_statement?start_date=2026-05-01&amp;end_date=2026-05-31&amp;branch_id=16&amp;chart_of_account_id=53742" xr:uid="{00000000-0004-0000-0E00-000016000000}"/>
    <hyperlink ref="AB70" r:id="rId24" display="https://meatophum.biz/report/accounting/account_statement?start_date=2026-05-01&amp;end_date=2026-05-31&amp;branch_id=16&amp;chart_of_account_id=53742" xr:uid="{00000000-0004-0000-0E00-000017000000}"/>
    <hyperlink ref="Y71" r:id="rId25" display="https://meatophum.biz/report/accounting/account_statement?start_date=2026-05-01&amp;end_date=2026-05-31&amp;branch_id=16&amp;chart_of_account_id=53739" xr:uid="{00000000-0004-0000-0E00-000018000000}"/>
    <hyperlink ref="Z71" r:id="rId26" display="https://meatophum.biz/report/accounting/account_statement?start_date=2026-05-01&amp;end_date=2026-05-31&amp;branch_id=16&amp;chart_of_account_id=53739" xr:uid="{00000000-0004-0000-0E00-000019000000}"/>
    <hyperlink ref="AA71" r:id="rId27" display="https://meatophum.biz/report/accounting/account_statement?start_date=2026-05-01&amp;end_date=2026-05-31&amp;branch_id=16&amp;chart_of_account_id=53739" xr:uid="{00000000-0004-0000-0E00-00001A000000}"/>
    <hyperlink ref="AB71" r:id="rId28" display="https://meatophum.biz/report/accounting/account_statement?start_date=2026-05-01&amp;end_date=2026-05-31&amp;branch_id=16&amp;chart_of_account_id=53739" xr:uid="{00000000-0004-0000-0E00-00001B000000}"/>
    <hyperlink ref="Y72" r:id="rId29" display="https://meatophum.biz/report/accounting/account_statement?start_date=2026-05-01&amp;end_date=2026-05-31&amp;branch_id=16&amp;chart_of_account_id=53736" xr:uid="{00000000-0004-0000-0E00-00001C000000}"/>
    <hyperlink ref="Z72" r:id="rId30" display="https://meatophum.biz/report/accounting/account_statement?start_date=2026-05-01&amp;end_date=2026-05-31&amp;branch_id=16&amp;chart_of_account_id=53736" xr:uid="{00000000-0004-0000-0E00-00001D000000}"/>
    <hyperlink ref="AA72" r:id="rId31" display="https://meatophum.biz/report/accounting/account_statement?start_date=2026-05-01&amp;end_date=2026-05-31&amp;branch_id=16&amp;chart_of_account_id=53736" xr:uid="{00000000-0004-0000-0E00-00001E000000}"/>
    <hyperlink ref="AB72" r:id="rId32" display="https://meatophum.biz/report/accounting/account_statement?start_date=2026-05-01&amp;end_date=2026-05-31&amp;branch_id=16&amp;chart_of_account_id=53736" xr:uid="{00000000-0004-0000-0E00-00001F000000}"/>
    <hyperlink ref="AD68" r:id="rId33" display="https://meatophum.biz/report/accounting/account_statement?start_date=2026-06-01&amp;end_date=2026-06-30&amp;branch_id=16&amp;chart_of_account_id=53373" xr:uid="{00000000-0004-0000-0E00-000020000000}"/>
    <hyperlink ref="AE68" r:id="rId34" display="https://meatophum.biz/report/accounting/account_statement?start_date=2026-06-01&amp;end_date=2026-06-30&amp;branch_id=16&amp;chart_of_account_id=53373" xr:uid="{00000000-0004-0000-0E00-000021000000}"/>
    <hyperlink ref="AF68" r:id="rId35" display="https://meatophum.biz/report/accounting/account_statement?start_date=2026-06-01&amp;end_date=2026-06-30&amp;branch_id=16&amp;chart_of_account_id=53373" xr:uid="{00000000-0004-0000-0E00-000022000000}"/>
    <hyperlink ref="AG68" r:id="rId36" display="https://meatophum.biz/report/accounting/account_statement?start_date=2026-06-01&amp;end_date=2026-06-30&amp;branch_id=16&amp;chart_of_account_id=53373" xr:uid="{00000000-0004-0000-0E00-000023000000}"/>
    <hyperlink ref="AD69" r:id="rId37" display="https://meatophum.biz/report/accounting/account_statement?start_date=2026-06-01&amp;end_date=2026-06-30&amp;branch_id=16&amp;chart_of_account_id=53299" xr:uid="{00000000-0004-0000-0E00-000024000000}"/>
    <hyperlink ref="AE69" r:id="rId38" display="https://meatophum.biz/report/accounting/account_statement?start_date=2026-06-01&amp;end_date=2026-06-30&amp;branch_id=16&amp;chart_of_account_id=53299" xr:uid="{00000000-0004-0000-0E00-000025000000}"/>
    <hyperlink ref="AF69" r:id="rId39" display="https://meatophum.biz/report/accounting/account_statement?start_date=2026-06-01&amp;end_date=2026-06-30&amp;branch_id=16&amp;chart_of_account_id=53299" xr:uid="{00000000-0004-0000-0E00-000026000000}"/>
    <hyperlink ref="AG69" r:id="rId40" display="https://meatophum.biz/report/accounting/account_statement?start_date=2026-06-01&amp;end_date=2026-06-30&amp;branch_id=16&amp;chart_of_account_id=53299" xr:uid="{00000000-0004-0000-0E00-000027000000}"/>
    <hyperlink ref="AD70" r:id="rId41" display="https://meatophum.biz/report/accounting/account_statement?start_date=2026-06-01&amp;end_date=2026-06-30&amp;branch_id=16&amp;chart_of_account_id=53374" xr:uid="{00000000-0004-0000-0E00-000028000000}"/>
    <hyperlink ref="AE70" r:id="rId42" display="https://meatophum.biz/report/accounting/account_statement?start_date=2026-06-01&amp;end_date=2026-06-30&amp;branch_id=16&amp;chart_of_account_id=53374" xr:uid="{00000000-0004-0000-0E00-000029000000}"/>
    <hyperlink ref="AF70" r:id="rId43" display="https://meatophum.biz/report/accounting/account_statement?start_date=2026-06-01&amp;end_date=2026-06-30&amp;branch_id=16&amp;chart_of_account_id=53374" xr:uid="{00000000-0004-0000-0E00-00002A000000}"/>
    <hyperlink ref="AG70" r:id="rId44" display="https://meatophum.biz/report/accounting/account_statement?start_date=2026-06-01&amp;end_date=2026-06-30&amp;branch_id=16&amp;chart_of_account_id=53374" xr:uid="{00000000-0004-0000-0E00-00002B000000}"/>
    <hyperlink ref="AD71" r:id="rId45" display="https://meatophum.biz/report/accounting/account_statement?start_date=2026-06-01&amp;end_date=2026-06-30&amp;branch_id=16&amp;chart_of_account_id=52898" xr:uid="{00000000-0004-0000-0E00-00002C000000}"/>
    <hyperlink ref="AE71" r:id="rId46" display="https://meatophum.biz/report/accounting/account_statement?start_date=2026-06-01&amp;end_date=2026-06-30&amp;branch_id=16&amp;chart_of_account_id=52898" xr:uid="{00000000-0004-0000-0E00-00002D000000}"/>
    <hyperlink ref="AF71" r:id="rId47" display="https://meatophum.biz/report/accounting/account_statement?start_date=2026-06-01&amp;end_date=2026-06-30&amp;branch_id=16&amp;chart_of_account_id=52898" xr:uid="{00000000-0004-0000-0E00-00002E000000}"/>
    <hyperlink ref="AG71" r:id="rId48" display="https://meatophum.biz/report/accounting/account_statement?start_date=2026-06-01&amp;end_date=2026-06-30&amp;branch_id=16&amp;chart_of_account_id=52898" xr:uid="{00000000-0004-0000-0E00-00002F000000}"/>
    <hyperlink ref="AD73" r:id="rId49" display="https://meatophum.biz/report/accounting/account_statement?start_date=2026-06-01&amp;end_date=2026-06-30&amp;branch_id=16&amp;chart_of_account_id=53816" xr:uid="{00000000-0004-0000-0E00-000030000000}"/>
    <hyperlink ref="AE73" r:id="rId50" display="https://meatophum.biz/report/accounting/account_statement?start_date=2026-06-01&amp;end_date=2026-06-30&amp;branch_id=16&amp;chart_of_account_id=53816" xr:uid="{00000000-0004-0000-0E00-000031000000}"/>
    <hyperlink ref="AF73" r:id="rId51" display="https://meatophum.biz/report/accounting/account_statement?start_date=2026-06-01&amp;end_date=2026-06-30&amp;branch_id=16&amp;chart_of_account_id=53816" xr:uid="{00000000-0004-0000-0E00-000032000000}"/>
    <hyperlink ref="AG73" r:id="rId52" display="https://meatophum.biz/report/accounting/account_statement?start_date=2026-06-01&amp;end_date=2026-06-30&amp;branch_id=16&amp;chart_of_account_id=53816" xr:uid="{00000000-0004-0000-0E00-000033000000}"/>
    <hyperlink ref="AD74" r:id="rId53" display="https://meatophum.biz/report/accounting/account_statement?start_date=2026-06-01&amp;end_date=2026-06-30&amp;branch_id=16&amp;chart_of_account_id=54804" xr:uid="{00000000-0004-0000-0E00-000034000000}"/>
    <hyperlink ref="AE74" r:id="rId54" display="https://meatophum.biz/report/accounting/account_statement?start_date=2026-06-01&amp;end_date=2026-06-30&amp;branch_id=16&amp;chart_of_account_id=54804" xr:uid="{00000000-0004-0000-0E00-000035000000}"/>
    <hyperlink ref="AF74" r:id="rId55" display="https://meatophum.biz/report/accounting/account_statement?start_date=2026-06-01&amp;end_date=2026-06-30&amp;branch_id=16&amp;chart_of_account_id=54804" xr:uid="{00000000-0004-0000-0E00-000036000000}"/>
    <hyperlink ref="AG74" r:id="rId56" display="https://meatophum.biz/report/accounting/account_statement?start_date=2026-06-01&amp;end_date=2026-06-30&amp;branch_id=16&amp;chart_of_account_id=54804" xr:uid="{00000000-0004-0000-0E00-000037000000}"/>
    <hyperlink ref="AD75" r:id="rId57" display="https://meatophum.biz/report/accounting/account_statement?start_date=2026-06-01&amp;end_date=2026-06-30&amp;branch_id=16&amp;chart_of_account_id=54023" xr:uid="{00000000-0004-0000-0E00-000038000000}"/>
    <hyperlink ref="AE75" r:id="rId58" display="https://meatophum.biz/report/accounting/account_statement?start_date=2026-06-01&amp;end_date=2026-06-30&amp;branch_id=16&amp;chart_of_account_id=54023" xr:uid="{00000000-0004-0000-0E00-000039000000}"/>
    <hyperlink ref="AF75" r:id="rId59" display="https://meatophum.biz/report/accounting/account_statement?start_date=2026-06-01&amp;end_date=2026-06-30&amp;branch_id=16&amp;chart_of_account_id=54023" xr:uid="{00000000-0004-0000-0E00-00003A000000}"/>
    <hyperlink ref="AG75" r:id="rId60" display="https://meatophum.biz/report/accounting/account_statement?start_date=2026-06-01&amp;end_date=2026-06-30&amp;branch_id=16&amp;chart_of_account_id=54023" xr:uid="{00000000-0004-0000-0E00-00003B000000}"/>
    <hyperlink ref="AD76" r:id="rId61" display="https://meatophum.biz/report/accounting/account_statement?start_date=2026-06-01&amp;end_date=2026-06-30&amp;branch_id=16&amp;chart_of_account_id=54022" xr:uid="{00000000-0004-0000-0E00-00003C000000}"/>
    <hyperlink ref="AE76" r:id="rId62" display="https://meatophum.biz/report/accounting/account_statement?start_date=2026-06-01&amp;end_date=2026-06-30&amp;branch_id=16&amp;chart_of_account_id=54022" xr:uid="{00000000-0004-0000-0E00-00003D000000}"/>
    <hyperlink ref="AF76" r:id="rId63" display="https://meatophum.biz/report/accounting/account_statement?start_date=2026-06-01&amp;end_date=2026-06-30&amp;branch_id=16&amp;chart_of_account_id=54022" xr:uid="{00000000-0004-0000-0E00-00003E000000}"/>
    <hyperlink ref="AG76" r:id="rId64" display="https://meatophum.biz/report/accounting/account_statement?start_date=2026-06-01&amp;end_date=2026-06-30&amp;branch_id=16&amp;chart_of_account_id=54022" xr:uid="{00000000-0004-0000-0E00-00003F000000}"/>
    <hyperlink ref="AD77" r:id="rId65" display="https://meatophum.biz/report/accounting/account_statement?start_date=2026-06-01&amp;end_date=2026-06-30&amp;branch_id=16&amp;chart_of_account_id=53899" xr:uid="{00000000-0004-0000-0E00-000040000000}"/>
    <hyperlink ref="AE77" r:id="rId66" display="https://meatophum.biz/report/accounting/account_statement?start_date=2026-06-01&amp;end_date=2026-06-30&amp;branch_id=16&amp;chart_of_account_id=53899" xr:uid="{00000000-0004-0000-0E00-000041000000}"/>
    <hyperlink ref="AF77" r:id="rId67" display="https://meatophum.biz/report/accounting/account_statement?start_date=2026-06-01&amp;end_date=2026-06-30&amp;branch_id=16&amp;chart_of_account_id=53899" xr:uid="{00000000-0004-0000-0E00-000042000000}"/>
    <hyperlink ref="AG77" r:id="rId68" display="https://meatophum.biz/report/accounting/account_statement?start_date=2026-06-01&amp;end_date=2026-06-30&amp;branch_id=16&amp;chart_of_account_id=53899" xr:uid="{00000000-0004-0000-0E00-000043000000}"/>
    <hyperlink ref="AD78" r:id="rId69" display="https://meatophum.biz/report/accounting/account_statement?start_date=2026-06-01&amp;end_date=2026-06-30&amp;branch_id=16&amp;chart_of_account_id=54009" xr:uid="{00000000-0004-0000-0E00-000044000000}"/>
    <hyperlink ref="AE78" r:id="rId70" display="https://meatophum.biz/report/accounting/account_statement?start_date=2026-06-01&amp;end_date=2026-06-30&amp;branch_id=16&amp;chart_of_account_id=54009" xr:uid="{00000000-0004-0000-0E00-000045000000}"/>
    <hyperlink ref="AF78" r:id="rId71" display="https://meatophum.biz/report/accounting/account_statement?start_date=2026-06-01&amp;end_date=2026-06-30&amp;branch_id=16&amp;chart_of_account_id=54009" xr:uid="{00000000-0004-0000-0E00-000046000000}"/>
    <hyperlink ref="AG78" r:id="rId72" display="https://meatophum.biz/report/accounting/account_statement?start_date=2026-06-01&amp;end_date=2026-06-30&amp;branch_id=16&amp;chart_of_account_id=54009" xr:uid="{00000000-0004-0000-0E00-000047000000}"/>
    <hyperlink ref="AD79" r:id="rId73" display="https://meatophum.biz/report/accounting/account_statement?start_date=2026-06-01&amp;end_date=2026-06-30&amp;branch_id=16&amp;chart_of_account_id=54010" xr:uid="{00000000-0004-0000-0E00-000048000000}"/>
    <hyperlink ref="AE79" r:id="rId74" display="https://meatophum.biz/report/accounting/account_statement?start_date=2026-06-01&amp;end_date=2026-06-30&amp;branch_id=16&amp;chart_of_account_id=54010" xr:uid="{00000000-0004-0000-0E00-000049000000}"/>
    <hyperlink ref="AF79" r:id="rId75" display="https://meatophum.biz/report/accounting/account_statement?start_date=2026-06-01&amp;end_date=2026-06-30&amp;branch_id=16&amp;chart_of_account_id=54010" xr:uid="{00000000-0004-0000-0E00-00004A000000}"/>
    <hyperlink ref="AG79" r:id="rId76" display="https://meatophum.biz/report/accounting/account_statement?start_date=2026-06-01&amp;end_date=2026-06-30&amp;branch_id=16&amp;chart_of_account_id=54010" xr:uid="{00000000-0004-0000-0E00-00004B000000}"/>
    <hyperlink ref="AD80" r:id="rId77" display="https://meatophum.biz/report/accounting/account_statement?start_date=2026-06-01&amp;end_date=2026-06-30&amp;branch_id=16&amp;chart_of_account_id=54007" xr:uid="{00000000-0004-0000-0E00-00004C000000}"/>
    <hyperlink ref="AE80" r:id="rId78" display="https://meatophum.biz/report/accounting/account_statement?start_date=2026-06-01&amp;end_date=2026-06-30&amp;branch_id=16&amp;chart_of_account_id=54007" xr:uid="{00000000-0004-0000-0E00-00004D000000}"/>
    <hyperlink ref="AF80" r:id="rId79" display="https://meatophum.biz/report/accounting/account_statement?start_date=2026-06-01&amp;end_date=2026-06-30&amp;branch_id=16&amp;chart_of_account_id=54007" xr:uid="{00000000-0004-0000-0E00-00004E000000}"/>
    <hyperlink ref="AG80" r:id="rId80" display="https://meatophum.biz/report/accounting/account_statement?start_date=2026-06-01&amp;end_date=2026-06-30&amp;branch_id=16&amp;chart_of_account_id=54007" xr:uid="{00000000-0004-0000-0E00-00004F000000}"/>
    <hyperlink ref="AD81" r:id="rId81" display="https://meatophum.biz/report/accounting/account_statement?start_date=2026-06-01&amp;end_date=2026-06-30&amp;branch_id=16&amp;chart_of_account_id=53638" xr:uid="{00000000-0004-0000-0E00-000050000000}"/>
    <hyperlink ref="AE81" r:id="rId82" display="https://meatophum.biz/report/accounting/account_statement?start_date=2026-06-01&amp;end_date=2026-06-30&amp;branch_id=16&amp;chart_of_account_id=53638" xr:uid="{00000000-0004-0000-0E00-000051000000}"/>
    <hyperlink ref="AF81" r:id="rId83" display="https://meatophum.biz/report/accounting/account_statement?start_date=2026-06-01&amp;end_date=2026-06-30&amp;branch_id=16&amp;chart_of_account_id=53638" xr:uid="{00000000-0004-0000-0E00-000052000000}"/>
    <hyperlink ref="AG81" r:id="rId84" display="https://meatophum.biz/report/accounting/account_statement?start_date=2026-06-01&amp;end_date=2026-06-30&amp;branch_id=16&amp;chart_of_account_id=53638" xr:uid="{00000000-0004-0000-0E00-000053000000}"/>
    <hyperlink ref="AD82" r:id="rId85" display="https://meatophum.biz/report/accounting/account_statement?start_date=2026-06-01&amp;end_date=2026-06-30&amp;branch_id=16&amp;chart_of_account_id=53742" xr:uid="{00000000-0004-0000-0E00-000054000000}"/>
    <hyperlink ref="AE82" r:id="rId86" display="https://meatophum.biz/report/accounting/account_statement?start_date=2026-06-01&amp;end_date=2026-06-30&amp;branch_id=16&amp;chart_of_account_id=53742" xr:uid="{00000000-0004-0000-0E00-000055000000}"/>
    <hyperlink ref="AF82" r:id="rId87" display="https://meatophum.biz/report/accounting/account_statement?start_date=2026-06-01&amp;end_date=2026-06-30&amp;branch_id=16&amp;chart_of_account_id=53742" xr:uid="{00000000-0004-0000-0E00-000056000000}"/>
    <hyperlink ref="AG82" r:id="rId88" display="https://meatophum.biz/report/accounting/account_statement?start_date=2026-06-01&amp;end_date=2026-06-30&amp;branch_id=16&amp;chart_of_account_id=53742" xr:uid="{00000000-0004-0000-0E00-000057000000}"/>
    <hyperlink ref="AD83" r:id="rId89" display="https://meatophum.biz/report/accounting/account_statement?start_date=2026-06-01&amp;end_date=2026-06-30&amp;branch_id=16&amp;chart_of_account_id=53739" xr:uid="{00000000-0004-0000-0E00-000058000000}"/>
    <hyperlink ref="AE83" r:id="rId90" display="https://meatophum.biz/report/accounting/account_statement?start_date=2026-06-01&amp;end_date=2026-06-30&amp;branch_id=16&amp;chart_of_account_id=53739" xr:uid="{00000000-0004-0000-0E00-000059000000}"/>
    <hyperlink ref="AF83" r:id="rId91" display="https://meatophum.biz/report/accounting/account_statement?start_date=2026-06-01&amp;end_date=2026-06-30&amp;branch_id=16&amp;chart_of_account_id=53739" xr:uid="{00000000-0004-0000-0E00-00005A000000}"/>
    <hyperlink ref="AG83" r:id="rId92" display="https://meatophum.biz/report/accounting/account_statement?start_date=2026-06-01&amp;end_date=2026-06-30&amp;branch_id=16&amp;chart_of_account_id=53739" xr:uid="{00000000-0004-0000-0E00-00005B000000}"/>
    <hyperlink ref="AD84" r:id="rId93" display="https://meatophum.biz/report/accounting/account_statement?start_date=2026-06-01&amp;end_date=2026-06-30&amp;branch_id=16&amp;chart_of_account_id=53736" xr:uid="{00000000-0004-0000-0E00-00005C000000}"/>
    <hyperlink ref="AE84" r:id="rId94" display="https://meatophum.biz/report/accounting/account_statement?start_date=2026-06-01&amp;end_date=2026-06-30&amp;branch_id=16&amp;chart_of_account_id=53736" xr:uid="{00000000-0004-0000-0E00-00005D000000}"/>
    <hyperlink ref="AF84" r:id="rId95" display="https://meatophum.biz/report/accounting/account_statement?start_date=2026-06-01&amp;end_date=2026-06-30&amp;branch_id=16&amp;chart_of_account_id=53736" xr:uid="{00000000-0004-0000-0E00-00005E000000}"/>
    <hyperlink ref="AG84" r:id="rId96" display="https://meatophum.biz/report/accounting/account_statement?start_date=2026-06-01&amp;end_date=2026-06-30&amp;branch_id=16&amp;chart_of_account_id=53736" xr:uid="{00000000-0004-0000-0E00-00005F000000}"/>
    <hyperlink ref="AD85" r:id="rId97" display="https://meatophum.biz/report/accounting/account_statement?start_date=2026-06-01&amp;end_date=2026-06-30&amp;branch_id=16&amp;chart_of_account_id=54210" xr:uid="{00000000-0004-0000-0E00-000060000000}"/>
    <hyperlink ref="AE85" r:id="rId98" display="https://meatophum.biz/report/accounting/account_statement?start_date=2026-06-01&amp;end_date=2026-06-30&amp;branch_id=16&amp;chart_of_account_id=54210" xr:uid="{00000000-0004-0000-0E00-000061000000}"/>
    <hyperlink ref="AF85" r:id="rId99" display="https://meatophum.biz/report/accounting/account_statement?start_date=2026-06-01&amp;end_date=2026-06-30&amp;branch_id=16&amp;chart_of_account_id=54210" xr:uid="{00000000-0004-0000-0E00-000062000000}"/>
    <hyperlink ref="AG85" r:id="rId100" display="https://meatophum.biz/report/accounting/account_statement?start_date=2026-06-01&amp;end_date=2026-06-30&amp;branch_id=16&amp;chart_of_account_id=54210" xr:uid="{00000000-0004-0000-0E00-000063000000}"/>
    <hyperlink ref="AD86" r:id="rId101" display="https://meatophum.biz/report/accounting/account_statement?start_date=2026-06-01&amp;end_date=2026-06-30&amp;branch_id=16&amp;chart_of_account_id=63262" xr:uid="{00000000-0004-0000-0E00-000064000000}"/>
    <hyperlink ref="AE86" r:id="rId102" display="https://meatophum.biz/report/accounting/account_statement?start_date=2026-06-01&amp;end_date=2026-06-30&amp;branch_id=16&amp;chart_of_account_id=63262" xr:uid="{00000000-0004-0000-0E00-000065000000}"/>
    <hyperlink ref="AF86" r:id="rId103" display="https://meatophum.biz/report/accounting/account_statement?start_date=2026-06-01&amp;end_date=2026-06-30&amp;branch_id=16&amp;chart_of_account_id=63262" xr:uid="{00000000-0004-0000-0E00-000066000000}"/>
    <hyperlink ref="AG86" r:id="rId104" display="https://meatophum.biz/report/accounting/account_statement?start_date=2026-06-01&amp;end_date=2026-06-30&amp;branch_id=16&amp;chart_of_account_id=63262" xr:uid="{00000000-0004-0000-0E00-000067000000}"/>
    <hyperlink ref="AD87" r:id="rId105" display="https://meatophum.biz/report/accounting/account_statement?start_date=2026-06-01&amp;end_date=2026-06-30&amp;branch_id=16&amp;chart_of_account_id=53794" xr:uid="{00000000-0004-0000-0E00-000068000000}"/>
    <hyperlink ref="AE87" r:id="rId106" display="https://meatophum.biz/report/accounting/account_statement?start_date=2026-06-01&amp;end_date=2026-06-30&amp;branch_id=16&amp;chart_of_account_id=53794" xr:uid="{00000000-0004-0000-0E00-000069000000}"/>
    <hyperlink ref="AF87" r:id="rId107" display="https://meatophum.biz/report/accounting/account_statement?start_date=2026-06-01&amp;end_date=2026-06-30&amp;branch_id=16&amp;chart_of_account_id=53794" xr:uid="{00000000-0004-0000-0E00-00006A000000}"/>
    <hyperlink ref="AG87" r:id="rId108" display="https://meatophum.biz/report/accounting/account_statement?start_date=2026-06-01&amp;end_date=2026-06-30&amp;branch_id=16&amp;chart_of_account_id=53794" xr:uid="{00000000-0004-0000-0E00-00006B000000}"/>
    <hyperlink ref="AD88" r:id="rId109" display="https://meatophum.biz/report/accounting/account_statement?start_date=2026-06-01&amp;end_date=2026-06-30&amp;branch_id=16&amp;chart_of_account_id=54095" xr:uid="{00000000-0004-0000-0E00-00006C000000}"/>
    <hyperlink ref="AE88" r:id="rId110" display="https://meatophum.biz/report/accounting/account_statement?start_date=2026-06-01&amp;end_date=2026-06-30&amp;branch_id=16&amp;chart_of_account_id=54095" xr:uid="{00000000-0004-0000-0E00-00006D000000}"/>
    <hyperlink ref="AF88" r:id="rId111" display="https://meatophum.biz/report/accounting/account_statement?start_date=2026-06-01&amp;end_date=2026-06-30&amp;branch_id=16&amp;chart_of_account_id=54095" xr:uid="{00000000-0004-0000-0E00-00006E000000}"/>
    <hyperlink ref="AG88" r:id="rId112" display="https://meatophum.biz/report/accounting/account_statement?start_date=2026-06-01&amp;end_date=2026-06-30&amp;branch_id=16&amp;chart_of_account_id=54095" xr:uid="{00000000-0004-0000-0E00-00006F000000}"/>
    <hyperlink ref="AD89" r:id="rId113" display="https://meatophum.biz/report/accounting/account_statement?start_date=2026-06-01&amp;end_date=2026-06-30&amp;branch_id=16&amp;chart_of_account_id=53642" xr:uid="{00000000-0004-0000-0E00-000070000000}"/>
    <hyperlink ref="AE89" r:id="rId114" display="https://meatophum.biz/report/accounting/account_statement?start_date=2026-06-01&amp;end_date=2026-06-30&amp;branch_id=16&amp;chart_of_account_id=53642" xr:uid="{00000000-0004-0000-0E00-000071000000}"/>
    <hyperlink ref="AF89" r:id="rId115" display="https://meatophum.biz/report/accounting/account_statement?start_date=2026-06-01&amp;end_date=2026-06-30&amp;branch_id=16&amp;chart_of_account_id=53642" xr:uid="{00000000-0004-0000-0E00-000072000000}"/>
    <hyperlink ref="AG89" r:id="rId116" display="https://meatophum.biz/report/accounting/account_statement?start_date=2026-06-01&amp;end_date=2026-06-30&amp;branch_id=16&amp;chart_of_account_id=53642" xr:uid="{00000000-0004-0000-0E00-000073000000}"/>
    <hyperlink ref="AD90" r:id="rId117" display="https://meatophum.biz/report/accounting/account_statement?start_date=2026-06-01&amp;end_date=2026-06-30&amp;branch_id=16&amp;chart_of_account_id=53840" xr:uid="{00000000-0004-0000-0E00-000074000000}"/>
    <hyperlink ref="AE90" r:id="rId118" display="https://meatophum.biz/report/accounting/account_statement?start_date=2026-06-01&amp;end_date=2026-06-30&amp;branch_id=16&amp;chart_of_account_id=53840" xr:uid="{00000000-0004-0000-0E00-000075000000}"/>
    <hyperlink ref="AF90" r:id="rId119" display="https://meatophum.biz/report/accounting/account_statement?start_date=2026-06-01&amp;end_date=2026-06-30&amp;branch_id=16&amp;chart_of_account_id=53840" xr:uid="{00000000-0004-0000-0E00-000076000000}"/>
    <hyperlink ref="AG90" r:id="rId120" display="https://meatophum.biz/report/accounting/account_statement?start_date=2026-06-01&amp;end_date=2026-06-30&amp;branch_id=16&amp;chart_of_account_id=53840" xr:uid="{00000000-0004-0000-0E00-000077000000}"/>
    <hyperlink ref="AI68" r:id="rId121" display="https://meatophum.biz/report/accounting/account_statement?start_date=2026-07-01&amp;end_date=2026-07-31&amp;branch_id=16&amp;chart_of_account_id=53373" xr:uid="{00000000-0004-0000-0E00-000078000000}"/>
    <hyperlink ref="AJ68" r:id="rId122" display="https://meatophum.biz/report/accounting/account_statement?start_date=2026-07-01&amp;end_date=2026-07-31&amp;branch_id=16&amp;chart_of_account_id=53373" xr:uid="{00000000-0004-0000-0E00-000079000000}"/>
    <hyperlink ref="AK68" r:id="rId123" display="https://meatophum.biz/report/accounting/account_statement?start_date=2026-07-01&amp;end_date=2026-07-31&amp;branch_id=16&amp;chart_of_account_id=53373" xr:uid="{00000000-0004-0000-0E00-00007A000000}"/>
    <hyperlink ref="AL68" r:id="rId124" display="https://meatophum.biz/report/accounting/account_statement?start_date=2026-07-01&amp;end_date=2026-07-31&amp;branch_id=16&amp;chart_of_account_id=53373" xr:uid="{00000000-0004-0000-0E00-00007B000000}"/>
    <hyperlink ref="AI69" r:id="rId125" display="https://meatophum.biz/report/accounting/account_statement?start_date=2026-07-01&amp;end_date=2026-07-31&amp;branch_id=16&amp;chart_of_account_id=53299" xr:uid="{00000000-0004-0000-0E00-00007C000000}"/>
    <hyperlink ref="AJ69" r:id="rId126" display="https://meatophum.biz/report/accounting/account_statement?start_date=2026-07-01&amp;end_date=2026-07-31&amp;branch_id=16&amp;chart_of_account_id=53299" xr:uid="{00000000-0004-0000-0E00-00007D000000}"/>
    <hyperlink ref="AK69" r:id="rId127" display="https://meatophum.biz/report/accounting/account_statement?start_date=2026-07-01&amp;end_date=2026-07-31&amp;branch_id=16&amp;chart_of_account_id=53299" xr:uid="{00000000-0004-0000-0E00-00007E000000}"/>
    <hyperlink ref="AL69" r:id="rId128" display="https://meatophum.biz/report/accounting/account_statement?start_date=2026-07-01&amp;end_date=2026-07-31&amp;branch_id=16&amp;chart_of_account_id=53299" xr:uid="{00000000-0004-0000-0E00-00007F000000}"/>
    <hyperlink ref="AI70" r:id="rId129" display="https://meatophum.biz/report/accounting/account_statement?start_date=2026-07-01&amp;end_date=2026-07-31&amp;branch_id=16&amp;chart_of_account_id=53374" xr:uid="{00000000-0004-0000-0E00-000080000000}"/>
    <hyperlink ref="AJ70" r:id="rId130" display="https://meatophum.biz/report/accounting/account_statement?start_date=2026-07-01&amp;end_date=2026-07-31&amp;branch_id=16&amp;chart_of_account_id=53374" xr:uid="{00000000-0004-0000-0E00-000081000000}"/>
    <hyperlink ref="AK70" r:id="rId131" display="https://meatophum.biz/report/accounting/account_statement?start_date=2026-07-01&amp;end_date=2026-07-31&amp;branch_id=16&amp;chart_of_account_id=53374" xr:uid="{00000000-0004-0000-0E00-000082000000}"/>
    <hyperlink ref="AL70" r:id="rId132" display="https://meatophum.biz/report/accounting/account_statement?start_date=2026-07-01&amp;end_date=2026-07-31&amp;branch_id=16&amp;chart_of_account_id=53374" xr:uid="{00000000-0004-0000-0E00-000083000000}"/>
    <hyperlink ref="AI71" r:id="rId133" display="https://meatophum.biz/report/accounting/account_statement?start_date=2026-07-01&amp;end_date=2026-07-31&amp;branch_id=16&amp;chart_of_account_id=52898" xr:uid="{00000000-0004-0000-0E00-000084000000}"/>
    <hyperlink ref="AJ71" r:id="rId134" display="https://meatophum.biz/report/accounting/account_statement?start_date=2026-07-01&amp;end_date=2026-07-31&amp;branch_id=16&amp;chart_of_account_id=52898" xr:uid="{00000000-0004-0000-0E00-000085000000}"/>
    <hyperlink ref="AK71" r:id="rId135" display="https://meatophum.biz/report/accounting/account_statement?start_date=2026-07-01&amp;end_date=2026-07-31&amp;branch_id=16&amp;chart_of_account_id=52898" xr:uid="{00000000-0004-0000-0E00-000086000000}"/>
    <hyperlink ref="AL71" r:id="rId136" display="https://meatophum.biz/report/accounting/account_statement?start_date=2026-07-01&amp;end_date=2026-07-31&amp;branch_id=16&amp;chart_of_account_id=52898" xr:uid="{00000000-0004-0000-0E00-000087000000}"/>
    <hyperlink ref="AI73" r:id="rId137" display="https://meatophum.biz/report/accounting/account_statement?start_date=2026-07-01&amp;end_date=2026-07-31&amp;branch_id=16&amp;chart_of_account_id=53816" xr:uid="{00000000-0004-0000-0E00-000088000000}"/>
    <hyperlink ref="AJ73" r:id="rId138" display="https://meatophum.biz/report/accounting/account_statement?start_date=2026-07-01&amp;end_date=2026-07-31&amp;branch_id=16&amp;chart_of_account_id=53816" xr:uid="{00000000-0004-0000-0E00-000089000000}"/>
    <hyperlink ref="AK73" r:id="rId139" display="https://meatophum.biz/report/accounting/account_statement?start_date=2026-07-01&amp;end_date=2026-07-31&amp;branch_id=16&amp;chart_of_account_id=53816" xr:uid="{00000000-0004-0000-0E00-00008A000000}"/>
    <hyperlink ref="AL73" r:id="rId140" display="https://meatophum.biz/report/accounting/account_statement?start_date=2026-07-01&amp;end_date=2026-07-31&amp;branch_id=16&amp;chart_of_account_id=53816" xr:uid="{00000000-0004-0000-0E00-00008B000000}"/>
    <hyperlink ref="AI74" r:id="rId141" display="https://meatophum.biz/report/accounting/account_statement?start_date=2026-07-01&amp;end_date=2026-07-31&amp;branch_id=16&amp;chart_of_account_id=54560" xr:uid="{00000000-0004-0000-0E00-00008C000000}"/>
    <hyperlink ref="AJ74" r:id="rId142" display="https://meatophum.biz/report/accounting/account_statement?start_date=2026-07-01&amp;end_date=2026-07-31&amp;branch_id=16&amp;chart_of_account_id=54560" xr:uid="{00000000-0004-0000-0E00-00008D000000}"/>
    <hyperlink ref="AK74" r:id="rId143" display="https://meatophum.biz/report/accounting/account_statement?start_date=2026-07-01&amp;end_date=2026-07-31&amp;branch_id=16&amp;chart_of_account_id=54560" xr:uid="{00000000-0004-0000-0E00-00008E000000}"/>
    <hyperlink ref="AL74" r:id="rId144" display="https://meatophum.biz/report/accounting/account_statement?start_date=2026-07-01&amp;end_date=2026-07-31&amp;branch_id=16&amp;chart_of_account_id=54560" xr:uid="{00000000-0004-0000-0E00-00008F000000}"/>
    <hyperlink ref="AI75" r:id="rId145" display="https://meatophum.biz/report/accounting/account_statement?start_date=2026-07-01&amp;end_date=2026-07-31&amp;branch_id=16&amp;chart_of_account_id=54804" xr:uid="{00000000-0004-0000-0E00-000090000000}"/>
    <hyperlink ref="AJ75" r:id="rId146" display="https://meatophum.biz/report/accounting/account_statement?start_date=2026-07-01&amp;end_date=2026-07-31&amp;branch_id=16&amp;chart_of_account_id=54804" xr:uid="{00000000-0004-0000-0E00-000091000000}"/>
    <hyperlink ref="AK75" r:id="rId147" display="https://meatophum.biz/report/accounting/account_statement?start_date=2026-07-01&amp;end_date=2026-07-31&amp;branch_id=16&amp;chart_of_account_id=54804" xr:uid="{00000000-0004-0000-0E00-000092000000}"/>
    <hyperlink ref="AL75" r:id="rId148" display="https://meatophum.biz/report/accounting/account_statement?start_date=2026-07-01&amp;end_date=2026-07-31&amp;branch_id=16&amp;chart_of_account_id=54804" xr:uid="{00000000-0004-0000-0E00-000093000000}"/>
    <hyperlink ref="AI76" r:id="rId149" display="https://meatophum.biz/report/accounting/account_statement?start_date=2026-07-01&amp;end_date=2026-07-31&amp;branch_id=16&amp;chart_of_account_id=54023" xr:uid="{00000000-0004-0000-0E00-000094000000}"/>
    <hyperlink ref="AJ76" r:id="rId150" display="https://meatophum.biz/report/accounting/account_statement?start_date=2026-07-01&amp;end_date=2026-07-31&amp;branch_id=16&amp;chart_of_account_id=54023" xr:uid="{00000000-0004-0000-0E00-000095000000}"/>
    <hyperlink ref="AK76" r:id="rId151" display="https://meatophum.biz/report/accounting/account_statement?start_date=2026-07-01&amp;end_date=2026-07-31&amp;branch_id=16&amp;chart_of_account_id=54023" xr:uid="{00000000-0004-0000-0E00-000096000000}"/>
    <hyperlink ref="AL76" r:id="rId152" display="https://meatophum.biz/report/accounting/account_statement?start_date=2026-07-01&amp;end_date=2026-07-31&amp;branch_id=16&amp;chart_of_account_id=54023" xr:uid="{00000000-0004-0000-0E00-000097000000}"/>
    <hyperlink ref="AI77" r:id="rId153" display="https://meatophum.biz/report/accounting/account_statement?start_date=2026-07-01&amp;end_date=2026-07-31&amp;branch_id=16&amp;chart_of_account_id=54022" xr:uid="{00000000-0004-0000-0E00-000098000000}"/>
    <hyperlink ref="AJ77" r:id="rId154" display="https://meatophum.biz/report/accounting/account_statement?start_date=2026-07-01&amp;end_date=2026-07-31&amp;branch_id=16&amp;chart_of_account_id=54022" xr:uid="{00000000-0004-0000-0E00-000099000000}"/>
    <hyperlink ref="AK77" r:id="rId155" display="https://meatophum.biz/report/accounting/account_statement?start_date=2026-07-01&amp;end_date=2026-07-31&amp;branch_id=16&amp;chart_of_account_id=54022" xr:uid="{00000000-0004-0000-0E00-00009A000000}"/>
    <hyperlink ref="AL77" r:id="rId156" display="https://meatophum.biz/report/accounting/account_statement?start_date=2026-07-01&amp;end_date=2026-07-31&amp;branch_id=16&amp;chart_of_account_id=54022" xr:uid="{00000000-0004-0000-0E00-00009B000000}"/>
    <hyperlink ref="AI78" r:id="rId157" display="https://meatophum.biz/report/accounting/account_statement?start_date=2026-07-01&amp;end_date=2026-07-31&amp;branch_id=16&amp;chart_of_account_id=53899" xr:uid="{00000000-0004-0000-0E00-00009C000000}"/>
    <hyperlink ref="AJ78" r:id="rId158" display="https://meatophum.biz/report/accounting/account_statement?start_date=2026-07-01&amp;end_date=2026-07-31&amp;branch_id=16&amp;chart_of_account_id=53899" xr:uid="{00000000-0004-0000-0E00-00009D000000}"/>
    <hyperlink ref="AK78" r:id="rId159" display="https://meatophum.biz/report/accounting/account_statement?start_date=2026-07-01&amp;end_date=2026-07-31&amp;branch_id=16&amp;chart_of_account_id=53899" xr:uid="{00000000-0004-0000-0E00-00009E000000}"/>
    <hyperlink ref="AL78" r:id="rId160" display="https://meatophum.biz/report/accounting/account_statement?start_date=2026-07-01&amp;end_date=2026-07-31&amp;branch_id=16&amp;chart_of_account_id=53899" xr:uid="{00000000-0004-0000-0E00-00009F000000}"/>
    <hyperlink ref="AI79" r:id="rId161" display="https://meatophum.biz/report/accounting/account_statement?start_date=2026-07-01&amp;end_date=2026-07-31&amp;branch_id=16&amp;chart_of_account_id=54008" xr:uid="{00000000-0004-0000-0E00-0000A0000000}"/>
    <hyperlink ref="AJ79" r:id="rId162" display="https://meatophum.biz/report/accounting/account_statement?start_date=2026-07-01&amp;end_date=2026-07-31&amp;branch_id=16&amp;chart_of_account_id=54008" xr:uid="{00000000-0004-0000-0E00-0000A1000000}"/>
    <hyperlink ref="AK79" r:id="rId163" display="https://meatophum.biz/report/accounting/account_statement?start_date=2026-07-01&amp;end_date=2026-07-31&amp;branch_id=16&amp;chart_of_account_id=54008" xr:uid="{00000000-0004-0000-0E00-0000A2000000}"/>
    <hyperlink ref="AL79" r:id="rId164" display="https://meatophum.biz/report/accounting/account_statement?start_date=2026-07-01&amp;end_date=2026-07-31&amp;branch_id=16&amp;chart_of_account_id=54008" xr:uid="{00000000-0004-0000-0E00-0000A3000000}"/>
    <hyperlink ref="AI80" r:id="rId165" display="https://meatophum.biz/report/accounting/account_statement?start_date=2026-07-01&amp;end_date=2026-07-31&amp;branch_id=16&amp;chart_of_account_id=54009" xr:uid="{00000000-0004-0000-0E00-0000A4000000}"/>
    <hyperlink ref="AJ80" r:id="rId166" display="https://meatophum.biz/report/accounting/account_statement?start_date=2026-07-01&amp;end_date=2026-07-31&amp;branch_id=16&amp;chart_of_account_id=54009" xr:uid="{00000000-0004-0000-0E00-0000A5000000}"/>
    <hyperlink ref="AK80" r:id="rId167" display="https://meatophum.biz/report/accounting/account_statement?start_date=2026-07-01&amp;end_date=2026-07-31&amp;branch_id=16&amp;chart_of_account_id=54009" xr:uid="{00000000-0004-0000-0E00-0000A6000000}"/>
    <hyperlink ref="AL80" r:id="rId168" display="https://meatophum.biz/report/accounting/account_statement?start_date=2026-07-01&amp;end_date=2026-07-31&amp;branch_id=16&amp;chart_of_account_id=54009" xr:uid="{00000000-0004-0000-0E00-0000A7000000}"/>
    <hyperlink ref="AI81" r:id="rId169" display="https://meatophum.biz/report/accounting/account_statement?start_date=2026-07-01&amp;end_date=2026-07-31&amp;branch_id=16&amp;chart_of_account_id=54010" xr:uid="{00000000-0004-0000-0E00-0000A8000000}"/>
    <hyperlink ref="AJ81" r:id="rId170" display="https://meatophum.biz/report/accounting/account_statement?start_date=2026-07-01&amp;end_date=2026-07-31&amp;branch_id=16&amp;chart_of_account_id=54010" xr:uid="{00000000-0004-0000-0E00-0000A9000000}"/>
    <hyperlink ref="AK81" r:id="rId171" display="https://meatophum.biz/report/accounting/account_statement?start_date=2026-07-01&amp;end_date=2026-07-31&amp;branch_id=16&amp;chart_of_account_id=54010" xr:uid="{00000000-0004-0000-0E00-0000AA000000}"/>
    <hyperlink ref="AL81" r:id="rId172" display="https://meatophum.biz/report/accounting/account_statement?start_date=2026-07-01&amp;end_date=2026-07-31&amp;branch_id=16&amp;chart_of_account_id=54010" xr:uid="{00000000-0004-0000-0E00-0000AB000000}"/>
    <hyperlink ref="AI82" r:id="rId173" display="https://meatophum.biz/report/accounting/account_statement?start_date=2026-07-01&amp;end_date=2026-07-31&amp;branch_id=16&amp;chart_of_account_id=53638" xr:uid="{00000000-0004-0000-0E00-0000AC000000}"/>
    <hyperlink ref="AJ82" r:id="rId174" display="https://meatophum.biz/report/accounting/account_statement?start_date=2026-07-01&amp;end_date=2026-07-31&amp;branch_id=16&amp;chart_of_account_id=53638" xr:uid="{00000000-0004-0000-0E00-0000AD000000}"/>
    <hyperlink ref="AK82" r:id="rId175" display="https://meatophum.biz/report/accounting/account_statement?start_date=2026-07-01&amp;end_date=2026-07-31&amp;branch_id=16&amp;chart_of_account_id=53638" xr:uid="{00000000-0004-0000-0E00-0000AE000000}"/>
    <hyperlink ref="AL82" r:id="rId176" display="https://meatophum.biz/report/accounting/account_statement?start_date=2026-07-01&amp;end_date=2026-07-31&amp;branch_id=16&amp;chart_of_account_id=53638" xr:uid="{00000000-0004-0000-0E00-0000AF000000}"/>
    <hyperlink ref="AI83" r:id="rId177" display="https://meatophum.biz/report/accounting/account_statement?start_date=2026-07-01&amp;end_date=2026-07-31&amp;branch_id=16&amp;chart_of_account_id=53742" xr:uid="{00000000-0004-0000-0E00-0000B0000000}"/>
    <hyperlink ref="AJ83" r:id="rId178" display="https://meatophum.biz/report/accounting/account_statement?start_date=2026-07-01&amp;end_date=2026-07-31&amp;branch_id=16&amp;chart_of_account_id=53742" xr:uid="{00000000-0004-0000-0E00-0000B1000000}"/>
    <hyperlink ref="AK83" r:id="rId179" display="https://meatophum.biz/report/accounting/account_statement?start_date=2026-07-01&amp;end_date=2026-07-31&amp;branch_id=16&amp;chart_of_account_id=53742" xr:uid="{00000000-0004-0000-0E00-0000B2000000}"/>
    <hyperlink ref="AL83" r:id="rId180" display="https://meatophum.biz/report/accounting/account_statement?start_date=2026-07-01&amp;end_date=2026-07-31&amp;branch_id=16&amp;chart_of_account_id=53742" xr:uid="{00000000-0004-0000-0E00-0000B3000000}"/>
    <hyperlink ref="AI84" r:id="rId181" display="https://meatophum.biz/report/accounting/account_statement?start_date=2026-07-01&amp;end_date=2026-07-31&amp;branch_id=16&amp;chart_of_account_id=53739" xr:uid="{00000000-0004-0000-0E00-0000B4000000}"/>
    <hyperlink ref="AJ84" r:id="rId182" display="https://meatophum.biz/report/accounting/account_statement?start_date=2026-07-01&amp;end_date=2026-07-31&amp;branch_id=16&amp;chart_of_account_id=53739" xr:uid="{00000000-0004-0000-0E00-0000B5000000}"/>
    <hyperlink ref="AK84" r:id="rId183" display="https://meatophum.biz/report/accounting/account_statement?start_date=2026-07-01&amp;end_date=2026-07-31&amp;branch_id=16&amp;chart_of_account_id=53739" xr:uid="{00000000-0004-0000-0E00-0000B6000000}"/>
    <hyperlink ref="AL84" r:id="rId184" display="https://meatophum.biz/report/accounting/account_statement?start_date=2026-07-01&amp;end_date=2026-07-31&amp;branch_id=16&amp;chart_of_account_id=53739" xr:uid="{00000000-0004-0000-0E00-0000B7000000}"/>
    <hyperlink ref="AI85" r:id="rId185" display="https://meatophum.biz/report/accounting/account_statement?start_date=2026-07-01&amp;end_date=2026-07-31&amp;branch_id=16&amp;chart_of_account_id=53736" xr:uid="{00000000-0004-0000-0E00-0000B8000000}"/>
    <hyperlink ref="AJ85" r:id="rId186" display="https://meatophum.biz/report/accounting/account_statement?start_date=2026-07-01&amp;end_date=2026-07-31&amp;branch_id=16&amp;chart_of_account_id=53736" xr:uid="{00000000-0004-0000-0E00-0000B9000000}"/>
    <hyperlink ref="AK85" r:id="rId187" display="https://meatophum.biz/report/accounting/account_statement?start_date=2026-07-01&amp;end_date=2026-07-31&amp;branch_id=16&amp;chart_of_account_id=53736" xr:uid="{00000000-0004-0000-0E00-0000BA000000}"/>
    <hyperlink ref="AL85" r:id="rId188" display="https://meatophum.biz/report/accounting/account_statement?start_date=2026-07-01&amp;end_date=2026-07-31&amp;branch_id=16&amp;chart_of_account_id=53736" xr:uid="{00000000-0004-0000-0E00-0000BB000000}"/>
    <hyperlink ref="AI86" r:id="rId189" display="https://meatophum.biz/report/accounting/account_statement?start_date=2026-07-01&amp;end_date=2026-07-31&amp;branch_id=16&amp;chart_of_account_id=54210" xr:uid="{00000000-0004-0000-0E00-0000BC000000}"/>
    <hyperlink ref="AJ86" r:id="rId190" display="https://meatophum.biz/report/accounting/account_statement?start_date=2026-07-01&amp;end_date=2026-07-31&amp;branch_id=16&amp;chart_of_account_id=54210" xr:uid="{00000000-0004-0000-0E00-0000BD000000}"/>
    <hyperlink ref="AK86" r:id="rId191" display="https://meatophum.biz/report/accounting/account_statement?start_date=2026-07-01&amp;end_date=2026-07-31&amp;branch_id=16&amp;chart_of_account_id=54210" xr:uid="{00000000-0004-0000-0E00-0000BE000000}"/>
    <hyperlink ref="AL86" r:id="rId192" display="https://meatophum.biz/report/accounting/account_statement?start_date=2026-07-01&amp;end_date=2026-07-31&amp;branch_id=16&amp;chart_of_account_id=54210" xr:uid="{00000000-0004-0000-0E00-0000BF000000}"/>
    <hyperlink ref="AI87" r:id="rId193" display="https://meatophum.biz/report/accounting/account_statement?start_date=2026-07-01&amp;end_date=2026-07-31&amp;branch_id=16&amp;chart_of_account_id=53897" xr:uid="{00000000-0004-0000-0E00-0000C0000000}"/>
    <hyperlink ref="AJ87" r:id="rId194" display="https://meatophum.biz/report/accounting/account_statement?start_date=2026-07-01&amp;end_date=2026-07-31&amp;branch_id=16&amp;chart_of_account_id=53897" xr:uid="{00000000-0004-0000-0E00-0000C1000000}"/>
    <hyperlink ref="AK87" r:id="rId195" display="https://meatophum.biz/report/accounting/account_statement?start_date=2026-07-01&amp;end_date=2026-07-31&amp;branch_id=16&amp;chart_of_account_id=53897" xr:uid="{00000000-0004-0000-0E00-0000C2000000}"/>
    <hyperlink ref="AL87" r:id="rId196" display="https://meatophum.biz/report/accounting/account_statement?start_date=2026-07-01&amp;end_date=2026-07-31&amp;branch_id=16&amp;chart_of_account_id=53897" xr:uid="{00000000-0004-0000-0E00-0000C3000000}"/>
    <hyperlink ref="AI88" r:id="rId197" display="https://meatophum.biz/report/accounting/account_statement?start_date=2026-07-01&amp;end_date=2026-07-31&amp;branch_id=16&amp;chart_of_account_id=63262" xr:uid="{00000000-0004-0000-0E00-0000C4000000}"/>
    <hyperlink ref="AJ88" r:id="rId198" display="https://meatophum.biz/report/accounting/account_statement?start_date=2026-07-01&amp;end_date=2026-07-31&amp;branch_id=16&amp;chart_of_account_id=63262" xr:uid="{00000000-0004-0000-0E00-0000C5000000}"/>
    <hyperlink ref="AK88" r:id="rId199" display="https://meatophum.biz/report/accounting/account_statement?start_date=2026-07-01&amp;end_date=2026-07-31&amp;branch_id=16&amp;chart_of_account_id=63262" xr:uid="{00000000-0004-0000-0E00-0000C6000000}"/>
    <hyperlink ref="AL88" r:id="rId200" display="https://meatophum.biz/report/accounting/account_statement?start_date=2026-07-01&amp;end_date=2026-07-31&amp;branch_id=16&amp;chart_of_account_id=63262" xr:uid="{00000000-0004-0000-0E00-0000C7000000}"/>
    <hyperlink ref="AI89" r:id="rId201" display="https://meatophum.biz/report/accounting/account_statement?start_date=2026-07-01&amp;end_date=2026-07-31&amp;branch_id=16&amp;chart_of_account_id=54095" xr:uid="{00000000-0004-0000-0E00-0000C8000000}"/>
    <hyperlink ref="AJ89" r:id="rId202" display="https://meatophum.biz/report/accounting/account_statement?start_date=2026-07-01&amp;end_date=2026-07-31&amp;branch_id=16&amp;chart_of_account_id=54095" xr:uid="{00000000-0004-0000-0E00-0000C9000000}"/>
    <hyperlink ref="AK89" r:id="rId203" display="https://meatophum.biz/report/accounting/account_statement?start_date=2026-07-01&amp;end_date=2026-07-31&amp;branch_id=16&amp;chart_of_account_id=54095" xr:uid="{00000000-0004-0000-0E00-0000CA000000}"/>
    <hyperlink ref="AL89" r:id="rId204" display="https://meatophum.biz/report/accounting/account_statement?start_date=2026-07-01&amp;end_date=2026-07-31&amp;branch_id=16&amp;chart_of_account_id=54095" xr:uid="{00000000-0004-0000-0E00-0000CB000000}"/>
    <hyperlink ref="AI90" r:id="rId205" display="https://meatophum.biz/report/accounting/account_statement?start_date=2026-07-01&amp;end_date=2026-07-31&amp;branch_id=16&amp;chart_of_account_id=53642" xr:uid="{00000000-0004-0000-0E00-0000CC000000}"/>
    <hyperlink ref="AJ90" r:id="rId206" display="https://meatophum.biz/report/accounting/account_statement?start_date=2026-07-01&amp;end_date=2026-07-31&amp;branch_id=16&amp;chart_of_account_id=53642" xr:uid="{00000000-0004-0000-0E00-0000CD000000}"/>
    <hyperlink ref="AK90" r:id="rId207" display="https://meatophum.biz/report/accounting/account_statement?start_date=2026-07-01&amp;end_date=2026-07-31&amp;branch_id=16&amp;chart_of_account_id=53642" xr:uid="{00000000-0004-0000-0E00-0000CE000000}"/>
    <hyperlink ref="AL90" r:id="rId208" display="https://meatophum.biz/report/accounting/account_statement?start_date=2026-07-01&amp;end_date=2026-07-31&amp;branch_id=16&amp;chart_of_account_id=53642" xr:uid="{00000000-0004-0000-0E00-0000CF000000}"/>
    <hyperlink ref="AI91" r:id="rId209" display="https://meatophum.biz/report/accounting/account_statement?start_date=2026-07-01&amp;end_date=2026-07-31&amp;branch_id=16&amp;chart_of_account_id=53682" xr:uid="{00000000-0004-0000-0E00-0000D0000000}"/>
    <hyperlink ref="AJ91" r:id="rId210" display="https://meatophum.biz/report/accounting/account_statement?start_date=2026-07-01&amp;end_date=2026-07-31&amp;branch_id=16&amp;chart_of_account_id=53682" xr:uid="{00000000-0004-0000-0E00-0000D1000000}"/>
    <hyperlink ref="AK91" r:id="rId211" display="https://meatophum.biz/report/accounting/account_statement?start_date=2026-07-01&amp;end_date=2026-07-31&amp;branch_id=16&amp;chart_of_account_id=53682" xr:uid="{00000000-0004-0000-0E00-0000D2000000}"/>
    <hyperlink ref="AL91" r:id="rId212" display="https://meatophum.biz/report/accounting/account_statement?start_date=2026-07-01&amp;end_date=2026-07-31&amp;branch_id=16&amp;chart_of_account_id=53682" xr:uid="{00000000-0004-0000-0E00-0000D3000000}"/>
    <hyperlink ref="AI92" r:id="rId213" display="https://meatophum.biz/report/accounting/account_statement?start_date=2026-07-01&amp;end_date=2026-07-31&amp;branch_id=16&amp;chart_of_account_id=53840" xr:uid="{00000000-0004-0000-0E00-0000D4000000}"/>
    <hyperlink ref="AJ92" r:id="rId214" display="https://meatophum.biz/report/accounting/account_statement?start_date=2026-07-01&amp;end_date=2026-07-31&amp;branch_id=16&amp;chart_of_account_id=53840" xr:uid="{00000000-0004-0000-0E00-0000D5000000}"/>
    <hyperlink ref="AK92" r:id="rId215" display="https://meatophum.biz/report/accounting/account_statement?start_date=2026-07-01&amp;end_date=2026-07-31&amp;branch_id=16&amp;chart_of_account_id=53840" xr:uid="{00000000-0004-0000-0E00-0000D6000000}"/>
    <hyperlink ref="AL92" r:id="rId216" display="https://meatophum.biz/report/accounting/account_statement?start_date=2026-07-01&amp;end_date=2026-07-31&amp;branch_id=16&amp;chart_of_account_id=53840" xr:uid="{00000000-0004-0000-0E00-0000D7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B2:AR104"/>
  <sheetViews>
    <sheetView topLeftCell="AD100" workbookViewId="0">
      <selection activeCell="AQ48" sqref="AQ48"/>
    </sheetView>
  </sheetViews>
  <sheetFormatPr defaultRowHeight="14.4"/>
  <cols>
    <col min="2" max="2" width="11.33203125" customWidth="1"/>
    <col min="3" max="3" width="60.5546875" customWidth="1"/>
    <col min="4" max="6" width="13.5546875" customWidth="1"/>
    <col min="8" max="8" width="10.109375" customWidth="1"/>
    <col min="9" max="9" width="78.6640625" customWidth="1"/>
    <col min="10" max="10" width="20.109375" customWidth="1"/>
    <col min="11" max="11" width="19.109375" customWidth="1"/>
    <col min="12" max="12" width="22.6640625" customWidth="1"/>
    <col min="14" max="14" width="10" bestFit="1" customWidth="1"/>
    <col min="15" max="15" width="72.109375" customWidth="1"/>
    <col min="16" max="16" width="13.88671875" customWidth="1"/>
    <col min="17" max="17" width="13.109375" customWidth="1"/>
    <col min="18" max="18" width="15" customWidth="1"/>
    <col min="22" max="22" width="53.44140625" customWidth="1"/>
    <col min="24" max="24" width="13.88671875" customWidth="1"/>
    <col min="28" max="28" width="14" customWidth="1"/>
    <col min="29" max="29" width="6.33203125" customWidth="1"/>
    <col min="31" max="31" width="14.6640625" customWidth="1"/>
    <col min="32" max="32" width="12.88671875" customWidth="1"/>
    <col min="41" max="41" width="65.44140625" customWidth="1"/>
  </cols>
  <sheetData>
    <row r="2" spans="2:44" ht="23.25" customHeight="1">
      <c r="B2" s="623" t="s">
        <v>0</v>
      </c>
      <c r="C2" s="623"/>
      <c r="D2" s="623"/>
      <c r="E2" s="623"/>
      <c r="F2" s="623"/>
      <c r="H2" s="574" t="s">
        <v>0</v>
      </c>
      <c r="I2" s="574"/>
      <c r="J2" s="574"/>
      <c r="K2" s="574"/>
      <c r="L2" s="574"/>
      <c r="N2" s="574" t="s">
        <v>0</v>
      </c>
      <c r="O2" s="574"/>
      <c r="P2" s="574"/>
      <c r="Q2" s="574"/>
      <c r="R2" s="574"/>
      <c r="U2" s="574" t="s">
        <v>0</v>
      </c>
      <c r="V2" s="574"/>
      <c r="W2" s="574"/>
      <c r="X2" s="574"/>
      <c r="Y2" s="574"/>
      <c r="AB2" s="574" t="s">
        <v>0</v>
      </c>
      <c r="AC2" s="574"/>
      <c r="AD2" s="574"/>
      <c r="AE2" s="574"/>
      <c r="AF2" s="574"/>
      <c r="AH2" s="574" t="s">
        <v>0</v>
      </c>
      <c r="AI2" s="574"/>
      <c r="AJ2" s="574"/>
      <c r="AK2" s="574"/>
      <c r="AL2" s="574"/>
      <c r="AN2" s="574" t="s">
        <v>0</v>
      </c>
      <c r="AO2" s="574"/>
      <c r="AP2" s="574"/>
      <c r="AQ2" s="574"/>
      <c r="AR2" s="574"/>
    </row>
    <row r="3" spans="2:44" ht="19.5" customHeight="1">
      <c r="B3" s="623" t="s">
        <v>80</v>
      </c>
      <c r="C3" s="623"/>
      <c r="D3" s="623"/>
      <c r="E3" s="623"/>
      <c r="F3" s="623"/>
      <c r="H3" s="575" t="s">
        <v>80</v>
      </c>
      <c r="I3" s="575"/>
      <c r="J3" s="575"/>
      <c r="K3" s="575"/>
      <c r="L3" s="575"/>
      <c r="N3" s="575" t="s">
        <v>80</v>
      </c>
      <c r="O3" s="575"/>
      <c r="P3" s="575"/>
      <c r="Q3" s="575"/>
      <c r="R3" s="575"/>
      <c r="U3" s="575" t="s">
        <v>80</v>
      </c>
      <c r="V3" s="575"/>
      <c r="W3" s="575"/>
      <c r="X3" s="575"/>
      <c r="Y3" s="575"/>
      <c r="AB3" s="575" t="s">
        <v>80</v>
      </c>
      <c r="AC3" s="575"/>
      <c r="AD3" s="575"/>
      <c r="AE3" s="575"/>
      <c r="AF3" s="575"/>
      <c r="AH3" s="575" t="s">
        <v>80</v>
      </c>
      <c r="AI3" s="575"/>
      <c r="AJ3" s="575"/>
      <c r="AK3" s="575"/>
      <c r="AL3" s="575"/>
      <c r="AN3" s="575" t="s">
        <v>80</v>
      </c>
      <c r="AO3" s="575"/>
      <c r="AP3" s="575"/>
      <c r="AQ3" s="575"/>
      <c r="AR3" s="575"/>
    </row>
    <row r="4" spans="2:44">
      <c r="B4" s="624" t="s">
        <v>2</v>
      </c>
      <c r="C4" s="624"/>
      <c r="D4" s="624"/>
      <c r="E4" s="624"/>
      <c r="F4" s="624"/>
      <c r="H4" s="576" t="s">
        <v>2</v>
      </c>
      <c r="I4" s="576"/>
      <c r="J4" s="576"/>
      <c r="K4" s="576"/>
      <c r="L4" s="576"/>
      <c r="N4" s="576" t="s">
        <v>2</v>
      </c>
      <c r="O4" s="576"/>
      <c r="P4" s="576"/>
      <c r="Q4" s="576"/>
      <c r="R4" s="576"/>
      <c r="U4" s="576" t="s">
        <v>2</v>
      </c>
      <c r="V4" s="576"/>
      <c r="W4" s="576"/>
      <c r="X4" s="576"/>
      <c r="Y4" s="576"/>
      <c r="AB4" s="576" t="s">
        <v>2</v>
      </c>
      <c r="AC4" s="576"/>
      <c r="AD4" s="576"/>
      <c r="AE4" s="576"/>
      <c r="AF4" s="576"/>
      <c r="AH4" s="576" t="s">
        <v>2</v>
      </c>
      <c r="AI4" s="576"/>
      <c r="AJ4" s="576"/>
      <c r="AK4" s="576"/>
      <c r="AL4" s="576"/>
      <c r="AN4" s="576" t="s">
        <v>2</v>
      </c>
      <c r="AO4" s="576"/>
      <c r="AP4" s="576"/>
      <c r="AQ4" s="576"/>
      <c r="AR4" s="576"/>
    </row>
    <row r="5" spans="2:44">
      <c r="B5" s="624"/>
      <c r="C5" s="624"/>
      <c r="D5" s="624"/>
      <c r="E5" s="624"/>
      <c r="F5" s="624"/>
      <c r="H5" s="576"/>
      <c r="I5" s="576"/>
      <c r="J5" s="576"/>
      <c r="K5" s="576"/>
      <c r="L5" s="576"/>
      <c r="N5" s="576"/>
      <c r="O5" s="576"/>
      <c r="P5" s="576"/>
      <c r="Q5" s="576"/>
      <c r="R5" s="576"/>
      <c r="U5" s="576"/>
      <c r="V5" s="576"/>
      <c r="W5" s="576"/>
      <c r="X5" s="576"/>
      <c r="Y5" s="576"/>
      <c r="AB5" s="576"/>
      <c r="AC5" s="576"/>
      <c r="AD5" s="576"/>
      <c r="AE5" s="576"/>
      <c r="AF5" s="576"/>
      <c r="AH5" s="576"/>
      <c r="AI5" s="576"/>
      <c r="AJ5" s="576"/>
      <c r="AK5" s="576"/>
      <c r="AL5" s="576"/>
      <c r="AN5" s="576"/>
      <c r="AO5" s="576"/>
      <c r="AP5" s="576"/>
      <c r="AQ5" s="576"/>
      <c r="AR5" s="576"/>
    </row>
    <row r="6" spans="2:44" ht="15" thickBot="1">
      <c r="B6" s="625"/>
      <c r="C6" s="625"/>
      <c r="D6" s="625"/>
      <c r="E6" s="625"/>
      <c r="F6" s="625"/>
      <c r="H6" s="577"/>
      <c r="I6" s="577"/>
      <c r="J6" s="577"/>
      <c r="K6" s="577"/>
      <c r="L6" s="577"/>
      <c r="N6" s="577"/>
      <c r="O6" s="577"/>
      <c r="P6" s="577"/>
      <c r="Q6" s="577"/>
      <c r="R6" s="577"/>
      <c r="U6" s="577"/>
      <c r="V6" s="577"/>
      <c r="W6" s="577"/>
      <c r="X6" s="577"/>
      <c r="Y6" s="577"/>
      <c r="AB6" s="577"/>
      <c r="AC6" s="577"/>
      <c r="AD6" s="577"/>
      <c r="AE6" s="577"/>
      <c r="AF6" s="577"/>
      <c r="AH6" s="577"/>
      <c r="AI6" s="577"/>
      <c r="AJ6" s="577"/>
      <c r="AK6" s="577"/>
      <c r="AL6" s="577"/>
      <c r="AN6" s="577"/>
      <c r="AO6" s="577"/>
      <c r="AP6" s="577"/>
      <c r="AQ6" s="577"/>
      <c r="AR6" s="577"/>
    </row>
    <row r="7" spans="2:44">
      <c r="B7" s="624"/>
      <c r="C7" s="624"/>
      <c r="D7" s="624"/>
      <c r="E7" s="624"/>
      <c r="F7" s="624"/>
      <c r="H7" s="576"/>
      <c r="I7" s="576"/>
      <c r="J7" s="576"/>
      <c r="K7" s="576"/>
      <c r="L7" s="576"/>
      <c r="N7" s="576"/>
      <c r="O7" s="576"/>
      <c r="P7" s="576"/>
      <c r="Q7" s="576"/>
      <c r="R7" s="576"/>
      <c r="U7" s="576"/>
      <c r="V7" s="576"/>
      <c r="W7" s="576"/>
      <c r="X7" s="576"/>
      <c r="Y7" s="576"/>
      <c r="AB7" s="576"/>
      <c r="AC7" s="576"/>
      <c r="AD7" s="576"/>
      <c r="AE7" s="576"/>
      <c r="AF7" s="576"/>
      <c r="AH7" s="576"/>
      <c r="AI7" s="576"/>
      <c r="AJ7" s="576"/>
      <c r="AK7" s="576"/>
      <c r="AL7" s="576"/>
      <c r="AN7" s="576"/>
      <c r="AO7" s="576"/>
      <c r="AP7" s="576"/>
      <c r="AQ7" s="576"/>
      <c r="AR7" s="576"/>
    </row>
    <row r="8" spans="2:44">
      <c r="B8" s="624" t="s">
        <v>276</v>
      </c>
      <c r="C8" s="624"/>
      <c r="D8" s="624"/>
      <c r="E8" s="624"/>
      <c r="F8" s="624"/>
      <c r="H8" s="576" t="s">
        <v>3</v>
      </c>
      <c r="I8" s="576"/>
      <c r="J8" s="576"/>
      <c r="K8" s="576"/>
      <c r="L8" s="576"/>
      <c r="N8" s="576" t="s">
        <v>257</v>
      </c>
      <c r="O8" s="576"/>
      <c r="P8" s="576"/>
      <c r="Q8" s="576"/>
      <c r="R8" s="576"/>
      <c r="U8" s="576" t="s">
        <v>302</v>
      </c>
      <c r="V8" s="576"/>
      <c r="W8" s="576"/>
      <c r="X8" s="576"/>
      <c r="Y8" s="576"/>
      <c r="AB8" s="576" t="s">
        <v>301</v>
      </c>
      <c r="AC8" s="576"/>
      <c r="AD8" s="576"/>
      <c r="AE8" s="576"/>
      <c r="AF8" s="576"/>
      <c r="AH8" s="576" t="s">
        <v>322</v>
      </c>
      <c r="AI8" s="576"/>
      <c r="AJ8" s="576"/>
      <c r="AK8" s="576"/>
      <c r="AL8" s="576"/>
      <c r="AN8" s="576" t="s">
        <v>326</v>
      </c>
      <c r="AO8" s="576"/>
      <c r="AP8" s="576"/>
      <c r="AQ8" s="576"/>
      <c r="AR8" s="576"/>
    </row>
    <row r="9" spans="2:44" ht="15" thickBot="1">
      <c r="B9" s="626"/>
      <c r="C9" s="626"/>
      <c r="D9" s="626"/>
      <c r="E9" s="626"/>
      <c r="F9" s="626"/>
      <c r="H9" s="578"/>
      <c r="I9" s="578"/>
      <c r="J9" s="578"/>
      <c r="K9" s="578"/>
      <c r="L9" s="578"/>
      <c r="N9" s="578"/>
      <c r="O9" s="578"/>
      <c r="P9" s="578"/>
      <c r="Q9" s="578"/>
      <c r="R9" s="578"/>
      <c r="U9" s="578"/>
      <c r="V9" s="578"/>
      <c r="W9" s="578"/>
      <c r="X9" s="578"/>
      <c r="Y9" s="578"/>
      <c r="AB9" s="578"/>
      <c r="AC9" s="578"/>
      <c r="AD9" s="578"/>
      <c r="AE9" s="578"/>
      <c r="AF9" s="578"/>
      <c r="AH9" s="578"/>
      <c r="AI9" s="578"/>
      <c r="AJ9" s="578"/>
      <c r="AK9" s="578"/>
      <c r="AL9" s="578"/>
      <c r="AN9" s="578"/>
      <c r="AO9" s="578"/>
      <c r="AP9" s="578"/>
      <c r="AQ9" s="578"/>
      <c r="AR9" s="578"/>
    </row>
    <row r="10" spans="2:44"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U10" s="2" t="s">
        <v>96</v>
      </c>
      <c r="V10" s="2" t="s">
        <v>4</v>
      </c>
      <c r="W10" s="2" t="s">
        <v>5</v>
      </c>
      <c r="X10" s="2" t="s">
        <v>6</v>
      </c>
      <c r="Y10" s="2" t="s">
        <v>7</v>
      </c>
      <c r="AB10" s="2" t="s">
        <v>96</v>
      </c>
      <c r="AC10" s="2" t="s">
        <v>4</v>
      </c>
      <c r="AD10" s="2" t="s">
        <v>5</v>
      </c>
      <c r="AE10" s="2" t="s">
        <v>6</v>
      </c>
      <c r="AF10" s="2" t="s">
        <v>7</v>
      </c>
      <c r="AH10" s="2" t="s">
        <v>96</v>
      </c>
      <c r="AI10" s="2" t="s">
        <v>4</v>
      </c>
      <c r="AJ10" s="2" t="s">
        <v>5</v>
      </c>
      <c r="AK10" s="2" t="s">
        <v>6</v>
      </c>
      <c r="AL10" s="2" t="s">
        <v>7</v>
      </c>
      <c r="AN10" s="2" t="s">
        <v>96</v>
      </c>
      <c r="AO10" s="2" t="s">
        <v>4</v>
      </c>
      <c r="AP10" s="2" t="s">
        <v>5</v>
      </c>
      <c r="AQ10" s="2" t="s">
        <v>6</v>
      </c>
      <c r="AR10" s="2" t="s">
        <v>7</v>
      </c>
    </row>
    <row r="11" spans="2:44" ht="24.6" thickBot="1">
      <c r="B11" s="181"/>
      <c r="C11" s="182" t="s">
        <v>8</v>
      </c>
      <c r="D11" s="183"/>
      <c r="E11" s="184"/>
      <c r="F11" s="184"/>
      <c r="H11" s="128"/>
      <c r="I11" s="3" t="s">
        <v>8</v>
      </c>
      <c r="J11" s="4"/>
      <c r="K11" s="5"/>
      <c r="L11" s="5"/>
      <c r="N11" s="128"/>
      <c r="O11" s="3" t="s">
        <v>8</v>
      </c>
      <c r="P11" s="4"/>
      <c r="Q11" s="5"/>
      <c r="R11" s="5"/>
      <c r="U11" s="128"/>
      <c r="V11" s="3" t="s">
        <v>8</v>
      </c>
      <c r="W11" s="4"/>
      <c r="X11" s="5"/>
      <c r="Y11" s="5"/>
      <c r="AB11" s="128"/>
      <c r="AC11" s="3" t="s">
        <v>8</v>
      </c>
      <c r="AD11" s="4"/>
      <c r="AE11" s="5"/>
      <c r="AF11" s="5"/>
      <c r="AH11" s="128"/>
      <c r="AI11" s="3" t="s">
        <v>8</v>
      </c>
      <c r="AJ11" s="4"/>
      <c r="AK11" s="5"/>
      <c r="AL11" s="5"/>
      <c r="AN11" s="128"/>
      <c r="AO11" s="3" t="s">
        <v>8</v>
      </c>
      <c r="AP11" s="4"/>
      <c r="AQ11" s="5"/>
      <c r="AR11" s="5"/>
    </row>
    <row r="12" spans="2:44" ht="36.6" thickBot="1">
      <c r="B12" s="181"/>
      <c r="C12" s="182" t="s">
        <v>9</v>
      </c>
      <c r="D12" s="183"/>
      <c r="E12" s="184"/>
      <c r="F12" s="184"/>
      <c r="H12" s="128"/>
      <c r="I12" s="3" t="s">
        <v>9</v>
      </c>
      <c r="J12" s="4"/>
      <c r="K12" s="5"/>
      <c r="L12" s="5"/>
      <c r="N12" s="128"/>
      <c r="O12" s="3" t="s">
        <v>9</v>
      </c>
      <c r="P12" s="4"/>
      <c r="Q12" s="5"/>
      <c r="R12" s="5"/>
      <c r="U12" s="128"/>
      <c r="V12" s="3" t="s">
        <v>9</v>
      </c>
      <c r="W12" s="4"/>
      <c r="X12" s="5"/>
      <c r="Y12" s="5"/>
      <c r="AB12" s="128"/>
      <c r="AC12" s="3" t="s">
        <v>9</v>
      </c>
      <c r="AD12" s="4"/>
      <c r="AE12" s="5"/>
      <c r="AF12" s="5"/>
      <c r="AH12" s="128"/>
      <c r="AI12" s="3" t="s">
        <v>9</v>
      </c>
      <c r="AJ12" s="4"/>
      <c r="AK12" s="5"/>
      <c r="AL12" s="5"/>
      <c r="AN12" s="128"/>
      <c r="AO12" s="3" t="s">
        <v>9</v>
      </c>
      <c r="AP12" s="4"/>
      <c r="AQ12" s="5"/>
      <c r="AR12" s="5"/>
    </row>
    <row r="13" spans="2:44" ht="60.6" thickBot="1">
      <c r="B13" s="181"/>
      <c r="C13" s="182" t="s">
        <v>10</v>
      </c>
      <c r="D13" s="183"/>
      <c r="E13" s="184"/>
      <c r="F13" s="184"/>
      <c r="H13" s="128"/>
      <c r="I13" s="3" t="s">
        <v>10</v>
      </c>
      <c r="J13" s="4"/>
      <c r="K13" s="5"/>
      <c r="L13" s="5"/>
      <c r="N13" s="128"/>
      <c r="O13" s="3" t="s">
        <v>10</v>
      </c>
      <c r="P13" s="4"/>
      <c r="Q13" s="5"/>
      <c r="R13" s="5"/>
      <c r="U13" s="128"/>
      <c r="V13" s="3" t="s">
        <v>10</v>
      </c>
      <c r="W13" s="4"/>
      <c r="X13" s="5"/>
      <c r="Y13" s="5"/>
      <c r="AB13" s="128"/>
      <c r="AC13" s="3" t="s">
        <v>10</v>
      </c>
      <c r="AD13" s="4"/>
      <c r="AE13" s="5"/>
      <c r="AF13" s="5"/>
      <c r="AH13" s="128"/>
      <c r="AI13" s="3" t="s">
        <v>10</v>
      </c>
      <c r="AJ13" s="4"/>
      <c r="AK13" s="5"/>
      <c r="AL13" s="5"/>
      <c r="AN13" s="128"/>
      <c r="AO13" s="3" t="s">
        <v>10</v>
      </c>
      <c r="AP13" s="4"/>
      <c r="AQ13" s="5"/>
      <c r="AR13" s="5"/>
    </row>
    <row r="14" spans="2:44" ht="84.6" thickBot="1">
      <c r="B14" s="183">
        <v>111111102</v>
      </c>
      <c r="C14" s="183" t="s">
        <v>11</v>
      </c>
      <c r="D14" s="184">
        <v>0</v>
      </c>
      <c r="E14" s="185">
        <v>348500</v>
      </c>
      <c r="F14" s="184">
        <v>87</v>
      </c>
      <c r="H14" s="4">
        <v>111111102</v>
      </c>
      <c r="I14" s="4" t="s">
        <v>11</v>
      </c>
      <c r="J14" s="5">
        <v>0</v>
      </c>
      <c r="K14" s="6">
        <v>18276800</v>
      </c>
      <c r="L14" s="6">
        <v>4569</v>
      </c>
      <c r="N14" s="4">
        <v>111111102</v>
      </c>
      <c r="O14" s="4" t="s">
        <v>11</v>
      </c>
      <c r="P14" s="5">
        <v>0</v>
      </c>
      <c r="Q14" s="6">
        <v>9570800</v>
      </c>
      <c r="R14" s="6">
        <v>2393</v>
      </c>
      <c r="U14" s="4">
        <v>111111102</v>
      </c>
      <c r="V14" s="4" t="s">
        <v>11</v>
      </c>
      <c r="W14" s="5">
        <v>0</v>
      </c>
      <c r="X14" s="6">
        <v>6042600</v>
      </c>
      <c r="Y14" s="6">
        <v>1511</v>
      </c>
      <c r="AB14" s="4">
        <v>111111102</v>
      </c>
      <c r="AC14" s="4" t="s">
        <v>11</v>
      </c>
      <c r="AD14" s="5">
        <v>0</v>
      </c>
      <c r="AE14" s="6">
        <v>4627400</v>
      </c>
      <c r="AF14" s="6">
        <v>1157</v>
      </c>
      <c r="AH14" s="4">
        <v>111111102</v>
      </c>
      <c r="AI14" s="4" t="s">
        <v>11</v>
      </c>
      <c r="AJ14" s="5">
        <v>0</v>
      </c>
      <c r="AK14" s="6">
        <v>4644700</v>
      </c>
      <c r="AL14" s="6">
        <v>1161</v>
      </c>
      <c r="AN14" s="4">
        <v>111111102</v>
      </c>
      <c r="AO14" s="4" t="s">
        <v>11</v>
      </c>
      <c r="AP14" s="5">
        <v>0</v>
      </c>
      <c r="AQ14" s="6">
        <v>9024600</v>
      </c>
      <c r="AR14" s="6">
        <v>2256</v>
      </c>
    </row>
    <row r="15" spans="2:44" ht="144.6" thickBot="1">
      <c r="B15" s="183">
        <v>113211101</v>
      </c>
      <c r="C15" s="183" t="s">
        <v>13</v>
      </c>
      <c r="D15" s="184">
        <v>0</v>
      </c>
      <c r="E15" s="185">
        <v>630200</v>
      </c>
      <c r="F15" s="184">
        <v>158</v>
      </c>
      <c r="H15" s="4">
        <v>113211101</v>
      </c>
      <c r="I15" s="4" t="s">
        <v>13</v>
      </c>
      <c r="J15" s="5">
        <v>0</v>
      </c>
      <c r="K15" s="6">
        <v>630900</v>
      </c>
      <c r="L15" s="5">
        <v>158</v>
      </c>
      <c r="N15" s="4">
        <v>113211101</v>
      </c>
      <c r="O15" s="4" t="s">
        <v>13</v>
      </c>
      <c r="P15" s="5">
        <v>0</v>
      </c>
      <c r="Q15" s="6">
        <v>142100</v>
      </c>
      <c r="R15" s="5">
        <v>36</v>
      </c>
      <c r="U15" s="4">
        <v>113211101</v>
      </c>
      <c r="V15" s="4" t="s">
        <v>13</v>
      </c>
      <c r="W15" s="5">
        <v>0</v>
      </c>
      <c r="X15" s="6">
        <v>93500</v>
      </c>
      <c r="Y15" s="5">
        <v>23</v>
      </c>
      <c r="AB15" s="4">
        <v>113211101</v>
      </c>
      <c r="AC15" s="4" t="s">
        <v>13</v>
      </c>
      <c r="AD15" s="5">
        <v>0</v>
      </c>
      <c r="AE15" s="6">
        <v>3326900</v>
      </c>
      <c r="AF15" s="5">
        <v>832</v>
      </c>
      <c r="AH15" s="4">
        <v>113211101</v>
      </c>
      <c r="AI15" s="4" t="s">
        <v>13</v>
      </c>
      <c r="AJ15" s="5">
        <v>0</v>
      </c>
      <c r="AK15" s="6">
        <v>1989000</v>
      </c>
      <c r="AL15" s="5">
        <v>497</v>
      </c>
      <c r="AN15" s="4">
        <v>113211101</v>
      </c>
      <c r="AO15" s="4" t="s">
        <v>13</v>
      </c>
      <c r="AP15" s="5">
        <v>0</v>
      </c>
      <c r="AQ15" s="6">
        <v>12435900</v>
      </c>
      <c r="AR15" s="6">
        <v>3109</v>
      </c>
    </row>
    <row r="16" spans="2:44" ht="72.599999999999994" thickBot="1">
      <c r="B16" s="181"/>
      <c r="C16" s="182" t="s">
        <v>14</v>
      </c>
      <c r="D16" s="183"/>
      <c r="E16" s="186">
        <v>978700</v>
      </c>
      <c r="F16" s="184">
        <v>244.68</v>
      </c>
      <c r="H16" s="128"/>
      <c r="I16" s="3" t="s">
        <v>14</v>
      </c>
      <c r="J16" s="4"/>
      <c r="K16" s="7">
        <v>18907700</v>
      </c>
      <c r="L16" s="7">
        <v>4726.93</v>
      </c>
      <c r="N16" s="128"/>
      <c r="O16" s="3" t="s">
        <v>14</v>
      </c>
      <c r="P16" s="4"/>
      <c r="Q16" s="7">
        <v>9712900</v>
      </c>
      <c r="R16" s="7">
        <v>2428.23</v>
      </c>
      <c r="U16" s="128"/>
      <c r="V16" s="3" t="s">
        <v>14</v>
      </c>
      <c r="W16" s="4"/>
      <c r="X16" s="7">
        <v>6136100</v>
      </c>
      <c r="Y16" s="7">
        <v>1534.03</v>
      </c>
      <c r="AB16" s="128"/>
      <c r="AC16" s="3" t="s">
        <v>14</v>
      </c>
      <c r="AD16" s="4"/>
      <c r="AE16" s="7">
        <v>7954300</v>
      </c>
      <c r="AF16" s="7">
        <v>1988.58</v>
      </c>
      <c r="AH16" s="128"/>
      <c r="AI16" s="3" t="s">
        <v>14</v>
      </c>
      <c r="AJ16" s="4"/>
      <c r="AK16" s="7">
        <v>6633700</v>
      </c>
      <c r="AL16" s="7">
        <v>1658.43</v>
      </c>
      <c r="AN16" s="128"/>
      <c r="AO16" s="3" t="s">
        <v>14</v>
      </c>
      <c r="AP16" s="4"/>
      <c r="AQ16" s="7">
        <v>21460500</v>
      </c>
      <c r="AR16" s="7">
        <v>5365.13</v>
      </c>
    </row>
    <row r="17" spans="2:44" ht="48.6" thickBot="1">
      <c r="B17" s="181"/>
      <c r="C17" s="182" t="s">
        <v>15</v>
      </c>
      <c r="D17" s="183"/>
      <c r="E17" s="184"/>
      <c r="F17" s="184"/>
      <c r="H17" s="128"/>
      <c r="I17" s="3" t="s">
        <v>15</v>
      </c>
      <c r="J17" s="4"/>
      <c r="K17" s="5"/>
      <c r="L17" s="5"/>
      <c r="N17" s="128"/>
      <c r="O17" s="3" t="s">
        <v>15</v>
      </c>
      <c r="P17" s="4"/>
      <c r="Q17" s="5"/>
      <c r="R17" s="5"/>
      <c r="U17" s="128"/>
      <c r="V17" s="3" t="s">
        <v>15</v>
      </c>
      <c r="W17" s="4"/>
      <c r="X17" s="5"/>
      <c r="Y17" s="5"/>
      <c r="AB17" s="128"/>
      <c r="AC17" s="3" t="s">
        <v>15</v>
      </c>
      <c r="AD17" s="4"/>
      <c r="AE17" s="5"/>
      <c r="AF17" s="5"/>
      <c r="AH17" s="128"/>
      <c r="AI17" s="3" t="s">
        <v>15</v>
      </c>
      <c r="AJ17" s="4"/>
      <c r="AK17" s="5"/>
      <c r="AL17" s="5"/>
      <c r="AN17" s="128"/>
      <c r="AO17" s="3" t="s">
        <v>15</v>
      </c>
      <c r="AP17" s="4"/>
      <c r="AQ17" s="5"/>
      <c r="AR17" s="5"/>
    </row>
    <row r="18" spans="2:44" ht="228.6" thickBot="1">
      <c r="B18" s="183">
        <v>133111105</v>
      </c>
      <c r="C18" s="183" t="s">
        <v>56</v>
      </c>
      <c r="D18" s="184">
        <v>0</v>
      </c>
      <c r="E18" s="185">
        <v>-2862600</v>
      </c>
      <c r="F18" s="184">
        <v>-716</v>
      </c>
      <c r="H18" s="4">
        <v>133111105</v>
      </c>
      <c r="I18" s="4" t="s">
        <v>56</v>
      </c>
      <c r="J18" s="5">
        <v>0</v>
      </c>
      <c r="K18" s="6">
        <v>-2862600</v>
      </c>
      <c r="L18" s="5">
        <v>-716</v>
      </c>
      <c r="N18" s="4">
        <v>133111105</v>
      </c>
      <c r="O18" s="4" t="s">
        <v>56</v>
      </c>
      <c r="P18" s="5">
        <v>0</v>
      </c>
      <c r="Q18" s="6">
        <v>-4092000</v>
      </c>
      <c r="R18" s="6">
        <v>-1023</v>
      </c>
      <c r="U18" s="4">
        <v>133111105</v>
      </c>
      <c r="V18" s="4" t="s">
        <v>56</v>
      </c>
      <c r="W18" s="5">
        <v>0</v>
      </c>
      <c r="X18" s="6">
        <v>-5285300</v>
      </c>
      <c r="Y18" s="6">
        <v>-1321</v>
      </c>
      <c r="AB18" s="4">
        <v>133111105</v>
      </c>
      <c r="AC18" s="4" t="s">
        <v>56</v>
      </c>
      <c r="AD18" s="5">
        <v>0</v>
      </c>
      <c r="AE18" s="6">
        <v>-6451300</v>
      </c>
      <c r="AF18" s="6">
        <v>-1613</v>
      </c>
      <c r="AH18" s="4">
        <v>133111105</v>
      </c>
      <c r="AI18" s="4" t="s">
        <v>56</v>
      </c>
      <c r="AJ18" s="5">
        <v>0</v>
      </c>
      <c r="AK18" s="6">
        <v>-7672800</v>
      </c>
      <c r="AL18" s="6">
        <v>-1918</v>
      </c>
      <c r="AN18" s="4">
        <v>133111105</v>
      </c>
      <c r="AO18" s="4" t="s">
        <v>56</v>
      </c>
      <c r="AP18" s="5">
        <v>0</v>
      </c>
      <c r="AQ18" s="6">
        <v>-8935500</v>
      </c>
      <c r="AR18" s="6">
        <v>-2234</v>
      </c>
    </row>
    <row r="19" spans="2:44" ht="60.6" thickBot="1">
      <c r="B19" s="181"/>
      <c r="C19" s="182" t="s">
        <v>16</v>
      </c>
      <c r="D19" s="183"/>
      <c r="E19" s="186">
        <v>-2862600</v>
      </c>
      <c r="F19" s="184">
        <v>-715.65</v>
      </c>
      <c r="H19" s="128"/>
      <c r="I19" s="3" t="s">
        <v>16</v>
      </c>
      <c r="J19" s="4"/>
      <c r="K19" s="7">
        <v>-2862600</v>
      </c>
      <c r="L19" s="5">
        <v>-715.65</v>
      </c>
      <c r="N19" s="128"/>
      <c r="O19" s="3" t="s">
        <v>16</v>
      </c>
      <c r="P19" s="4"/>
      <c r="Q19" s="7">
        <v>-4092000</v>
      </c>
      <c r="R19" s="7">
        <v>-1023</v>
      </c>
      <c r="U19" s="128"/>
      <c r="V19" s="3" t="s">
        <v>16</v>
      </c>
      <c r="W19" s="4"/>
      <c r="X19" s="7">
        <v>-5285300</v>
      </c>
      <c r="Y19" s="7">
        <v>-1321.33</v>
      </c>
      <c r="AB19" s="128"/>
      <c r="AC19" s="3" t="s">
        <v>16</v>
      </c>
      <c r="AD19" s="4"/>
      <c r="AE19" s="7">
        <v>-6451300</v>
      </c>
      <c r="AF19" s="7">
        <v>-1612.83</v>
      </c>
      <c r="AH19" s="128"/>
      <c r="AI19" s="3" t="s">
        <v>16</v>
      </c>
      <c r="AJ19" s="4"/>
      <c r="AK19" s="7">
        <v>-7672800</v>
      </c>
      <c r="AL19" s="7">
        <v>-1918.2</v>
      </c>
      <c r="AN19" s="128"/>
      <c r="AO19" s="3" t="s">
        <v>16</v>
      </c>
      <c r="AP19" s="4"/>
      <c r="AQ19" s="7">
        <v>-8935500</v>
      </c>
      <c r="AR19" s="7">
        <v>-2233.88</v>
      </c>
    </row>
    <row r="20" spans="2:44" ht="48.6" thickBot="1">
      <c r="B20" s="181"/>
      <c r="C20" s="182" t="s">
        <v>17</v>
      </c>
      <c r="D20" s="183"/>
      <c r="E20" s="184"/>
      <c r="F20" s="184"/>
      <c r="H20" s="128"/>
      <c r="I20" s="3" t="s">
        <v>17</v>
      </c>
      <c r="J20" s="4"/>
      <c r="K20" s="5"/>
      <c r="L20" s="5"/>
      <c r="N20" s="128"/>
      <c r="O20" s="3" t="s">
        <v>17</v>
      </c>
      <c r="P20" s="4"/>
      <c r="Q20" s="5"/>
      <c r="R20" s="5"/>
      <c r="U20" s="128"/>
      <c r="V20" s="3" t="s">
        <v>17</v>
      </c>
      <c r="W20" s="4"/>
      <c r="X20" s="5"/>
      <c r="Y20" s="5"/>
      <c r="AB20" s="128"/>
      <c r="AC20" s="3" t="s">
        <v>17</v>
      </c>
      <c r="AD20" s="4"/>
      <c r="AE20" s="5"/>
      <c r="AF20" s="5"/>
      <c r="AH20" s="128"/>
      <c r="AI20" s="3" t="s">
        <v>17</v>
      </c>
      <c r="AJ20" s="4"/>
      <c r="AK20" s="5"/>
      <c r="AL20" s="5"/>
      <c r="AN20" s="128"/>
      <c r="AO20" s="3" t="s">
        <v>17</v>
      </c>
      <c r="AP20" s="4"/>
      <c r="AQ20" s="5"/>
      <c r="AR20" s="5"/>
    </row>
    <row r="21" spans="2:44" ht="144.6" thickBot="1">
      <c r="B21" s="183">
        <v>123511101</v>
      </c>
      <c r="C21" s="183" t="s">
        <v>19</v>
      </c>
      <c r="D21" s="184">
        <v>0</v>
      </c>
      <c r="E21" s="185">
        <v>76143800</v>
      </c>
      <c r="F21" s="185">
        <v>19036</v>
      </c>
      <c r="H21" s="4">
        <v>123511101</v>
      </c>
      <c r="I21" s="4" t="s">
        <v>19</v>
      </c>
      <c r="J21" s="5">
        <v>0</v>
      </c>
      <c r="K21" s="6">
        <v>90121700</v>
      </c>
      <c r="L21" s="6">
        <v>22530</v>
      </c>
      <c r="N21" s="4">
        <v>123511101</v>
      </c>
      <c r="O21" s="4" t="s">
        <v>19</v>
      </c>
      <c r="P21" s="5">
        <v>0</v>
      </c>
      <c r="Q21" s="6">
        <v>92043700</v>
      </c>
      <c r="R21" s="6">
        <v>23011</v>
      </c>
      <c r="U21" s="4">
        <v>123511101</v>
      </c>
      <c r="V21" s="4" t="s">
        <v>19</v>
      </c>
      <c r="W21" s="5">
        <v>0</v>
      </c>
      <c r="X21" s="6">
        <v>97985500</v>
      </c>
      <c r="Y21" s="6">
        <v>24496</v>
      </c>
      <c r="AB21" s="4">
        <v>123511101</v>
      </c>
      <c r="AC21" s="4" t="s">
        <v>19</v>
      </c>
      <c r="AD21" s="5">
        <v>0</v>
      </c>
      <c r="AE21" s="6">
        <v>104060900</v>
      </c>
      <c r="AF21" s="6">
        <v>26015</v>
      </c>
      <c r="AH21" s="4">
        <v>123511101</v>
      </c>
      <c r="AI21" s="4" t="s">
        <v>19</v>
      </c>
      <c r="AJ21" s="5">
        <v>0</v>
      </c>
      <c r="AK21" s="6">
        <v>123497500</v>
      </c>
      <c r="AL21" s="6">
        <v>30874</v>
      </c>
      <c r="AN21" s="4">
        <v>123511101</v>
      </c>
      <c r="AO21" s="4" t="s">
        <v>19</v>
      </c>
      <c r="AP21" s="5">
        <v>0</v>
      </c>
      <c r="AQ21" s="6">
        <v>146418800</v>
      </c>
      <c r="AR21" s="6">
        <v>36605</v>
      </c>
    </row>
    <row r="22" spans="2:44" ht="48.6" thickBot="1">
      <c r="B22" s="183">
        <v>221511101</v>
      </c>
      <c r="C22" s="183" t="s">
        <v>64</v>
      </c>
      <c r="D22" s="184">
        <v>0</v>
      </c>
      <c r="E22" s="185">
        <v>800000</v>
      </c>
      <c r="F22" s="184">
        <v>200</v>
      </c>
      <c r="H22" s="4">
        <v>221511101</v>
      </c>
      <c r="I22" s="4" t="s">
        <v>64</v>
      </c>
      <c r="J22" s="5">
        <v>0</v>
      </c>
      <c r="K22" s="6">
        <v>800000</v>
      </c>
      <c r="L22" s="5">
        <v>200</v>
      </c>
      <c r="N22" s="4">
        <v>221511101</v>
      </c>
      <c r="O22" s="4" t="s">
        <v>64</v>
      </c>
      <c r="P22" s="5">
        <v>0</v>
      </c>
      <c r="Q22" s="6">
        <v>800000</v>
      </c>
      <c r="R22" s="5">
        <v>200</v>
      </c>
      <c r="U22" s="4">
        <v>221511101</v>
      </c>
      <c r="V22" s="4" t="s">
        <v>64</v>
      </c>
      <c r="W22" s="5">
        <v>0</v>
      </c>
      <c r="X22" s="6">
        <v>800000</v>
      </c>
      <c r="Y22" s="5">
        <v>200</v>
      </c>
      <c r="AB22" s="4">
        <v>221511101</v>
      </c>
      <c r="AC22" s="4" t="s">
        <v>64</v>
      </c>
      <c r="AD22" s="5">
        <v>0</v>
      </c>
      <c r="AE22" s="6">
        <v>800000</v>
      </c>
      <c r="AF22" s="5">
        <v>200</v>
      </c>
      <c r="AH22" s="4">
        <v>221511101</v>
      </c>
      <c r="AI22" s="4" t="s">
        <v>64</v>
      </c>
      <c r="AJ22" s="5">
        <v>0</v>
      </c>
      <c r="AK22" s="6">
        <v>800000</v>
      </c>
      <c r="AL22" s="5">
        <v>200</v>
      </c>
      <c r="AN22" s="4">
        <v>221511101</v>
      </c>
      <c r="AO22" s="4" t="s">
        <v>64</v>
      </c>
      <c r="AP22" s="5">
        <v>0</v>
      </c>
      <c r="AQ22" s="6">
        <v>800000</v>
      </c>
      <c r="AR22" s="5">
        <v>200</v>
      </c>
    </row>
    <row r="23" spans="2:44" ht="48.6" thickBot="1">
      <c r="B23" s="181"/>
      <c r="C23" s="182" t="s">
        <v>20</v>
      </c>
      <c r="D23" s="183"/>
      <c r="E23" s="186">
        <v>76943800</v>
      </c>
      <c r="F23" s="186">
        <v>19235.95</v>
      </c>
      <c r="H23" s="4">
        <v>222811104</v>
      </c>
      <c r="I23" s="4" t="s">
        <v>258</v>
      </c>
      <c r="J23" s="5">
        <v>0</v>
      </c>
      <c r="K23" s="6">
        <v>3495000</v>
      </c>
      <c r="L23" s="5">
        <v>874</v>
      </c>
      <c r="N23" s="4">
        <v>222811104</v>
      </c>
      <c r="O23" s="4" t="s">
        <v>258</v>
      </c>
      <c r="P23" s="5">
        <v>0</v>
      </c>
      <c r="Q23" s="6">
        <v>615000</v>
      </c>
      <c r="R23" s="5">
        <v>154</v>
      </c>
      <c r="U23" s="4">
        <v>222811104</v>
      </c>
      <c r="V23" s="4" t="s">
        <v>258</v>
      </c>
      <c r="W23" s="5">
        <v>0</v>
      </c>
      <c r="X23" s="6">
        <v>5865000</v>
      </c>
      <c r="Y23" s="6">
        <v>1466</v>
      </c>
      <c r="AB23" s="4">
        <v>222811104</v>
      </c>
      <c r="AC23" s="4" t="s">
        <v>258</v>
      </c>
      <c r="AD23" s="5">
        <v>0</v>
      </c>
      <c r="AE23" s="6">
        <v>5115000</v>
      </c>
      <c r="AF23" s="6">
        <v>1279</v>
      </c>
      <c r="AH23" s="4">
        <v>222811104</v>
      </c>
      <c r="AI23" s="4" t="s">
        <v>258</v>
      </c>
      <c r="AJ23" s="5">
        <v>0</v>
      </c>
      <c r="AK23" s="6">
        <v>4437500</v>
      </c>
      <c r="AL23" s="6">
        <v>1109</v>
      </c>
      <c r="AN23" s="4">
        <v>222811104</v>
      </c>
      <c r="AO23" s="4" t="s">
        <v>258</v>
      </c>
      <c r="AP23" s="5">
        <v>0</v>
      </c>
      <c r="AQ23" s="6">
        <v>3087500</v>
      </c>
      <c r="AR23" s="5">
        <v>772</v>
      </c>
    </row>
    <row r="24" spans="2:44" ht="60.6" thickBot="1">
      <c r="B24" s="181"/>
      <c r="C24" s="182" t="s">
        <v>21</v>
      </c>
      <c r="D24" s="183"/>
      <c r="E24" s="184">
        <v>0</v>
      </c>
      <c r="F24" s="184">
        <v>0</v>
      </c>
      <c r="H24" s="128"/>
      <c r="I24" s="3" t="s">
        <v>20</v>
      </c>
      <c r="J24" s="4"/>
      <c r="K24" s="7">
        <v>94416700</v>
      </c>
      <c r="L24" s="7">
        <v>23604.18</v>
      </c>
      <c r="N24" s="128"/>
      <c r="O24" s="3" t="s">
        <v>20</v>
      </c>
      <c r="P24" s="4"/>
      <c r="Q24" s="7">
        <v>93458700</v>
      </c>
      <c r="R24" s="7">
        <v>23364.68</v>
      </c>
      <c r="U24" s="128"/>
      <c r="V24" s="3" t="s">
        <v>20</v>
      </c>
      <c r="W24" s="4"/>
      <c r="X24" s="7">
        <v>104650500</v>
      </c>
      <c r="Y24" s="7">
        <v>26162.63</v>
      </c>
      <c r="AB24" s="128"/>
      <c r="AC24" s="3" t="s">
        <v>20</v>
      </c>
      <c r="AD24" s="4"/>
      <c r="AE24" s="7">
        <v>109975900</v>
      </c>
      <c r="AF24" s="7">
        <v>27493.98</v>
      </c>
      <c r="AH24" s="128"/>
      <c r="AI24" s="3" t="s">
        <v>20</v>
      </c>
      <c r="AJ24" s="4"/>
      <c r="AK24" s="7">
        <v>128735000</v>
      </c>
      <c r="AL24" s="7">
        <v>32183.75</v>
      </c>
      <c r="AN24" s="128"/>
      <c r="AO24" s="3" t="s">
        <v>20</v>
      </c>
      <c r="AP24" s="4"/>
      <c r="AQ24" s="7">
        <v>150306300</v>
      </c>
      <c r="AR24" s="7">
        <v>37576.58</v>
      </c>
    </row>
    <row r="25" spans="2:44" ht="48.6" thickBot="1">
      <c r="B25" s="181"/>
      <c r="C25" s="182" t="s">
        <v>22</v>
      </c>
      <c r="D25" s="183"/>
      <c r="E25" s="184"/>
      <c r="F25" s="184"/>
      <c r="H25" s="128"/>
      <c r="I25" s="3" t="s">
        <v>21</v>
      </c>
      <c r="J25" s="4"/>
      <c r="K25" s="5">
        <v>0</v>
      </c>
      <c r="L25" s="5">
        <v>0</v>
      </c>
      <c r="N25" s="128"/>
      <c r="O25" s="3" t="s">
        <v>21</v>
      </c>
      <c r="P25" s="4"/>
      <c r="Q25" s="5">
        <v>0</v>
      </c>
      <c r="R25" s="5">
        <v>0</v>
      </c>
      <c r="U25" s="128"/>
      <c r="V25" s="3" t="s">
        <v>21</v>
      </c>
      <c r="W25" s="4"/>
      <c r="X25" s="5">
        <v>0</v>
      </c>
      <c r="Y25" s="5">
        <v>0</v>
      </c>
      <c r="AB25" s="128"/>
      <c r="AC25" s="3" t="s">
        <v>21</v>
      </c>
      <c r="AD25" s="4"/>
      <c r="AE25" s="5">
        <v>0</v>
      </c>
      <c r="AF25" s="5">
        <v>0</v>
      </c>
      <c r="AH25" s="128"/>
      <c r="AI25" s="3" t="s">
        <v>21</v>
      </c>
      <c r="AJ25" s="4"/>
      <c r="AK25" s="5">
        <v>0</v>
      </c>
      <c r="AL25" s="5">
        <v>0</v>
      </c>
      <c r="AN25" s="128"/>
      <c r="AO25" s="3" t="s">
        <v>21</v>
      </c>
      <c r="AP25" s="4"/>
      <c r="AQ25" s="5">
        <v>0</v>
      </c>
      <c r="AR25" s="5">
        <v>0</v>
      </c>
    </row>
    <row r="26" spans="2:44" ht="24.6" thickBot="1">
      <c r="B26" s="183">
        <v>273211</v>
      </c>
      <c r="C26" s="183" t="s">
        <v>23</v>
      </c>
      <c r="D26" s="184">
        <v>0</v>
      </c>
      <c r="E26" s="185">
        <v>1245700</v>
      </c>
      <c r="F26" s="184">
        <v>311</v>
      </c>
      <c r="H26" s="128"/>
      <c r="I26" s="3" t="s">
        <v>22</v>
      </c>
      <c r="J26" s="4"/>
      <c r="K26" s="5"/>
      <c r="L26" s="5"/>
      <c r="N26" s="128"/>
      <c r="O26" s="3" t="s">
        <v>22</v>
      </c>
      <c r="P26" s="4"/>
      <c r="Q26" s="5"/>
      <c r="R26" s="5"/>
      <c r="U26" s="128"/>
      <c r="V26" s="3" t="s">
        <v>22</v>
      </c>
      <c r="W26" s="4"/>
      <c r="X26" s="5"/>
      <c r="Y26" s="5"/>
      <c r="AB26" s="128"/>
      <c r="AC26" s="3" t="s">
        <v>22</v>
      </c>
      <c r="AD26" s="4"/>
      <c r="AE26" s="5"/>
      <c r="AF26" s="5"/>
      <c r="AH26" s="128"/>
      <c r="AI26" s="3" t="s">
        <v>22</v>
      </c>
      <c r="AJ26" s="4"/>
      <c r="AK26" s="5"/>
      <c r="AL26" s="5"/>
      <c r="AN26" s="128"/>
      <c r="AO26" s="3" t="s">
        <v>22</v>
      </c>
      <c r="AP26" s="4"/>
      <c r="AQ26" s="5"/>
      <c r="AR26" s="5"/>
    </row>
    <row r="27" spans="2:44" ht="36.6" thickBot="1">
      <c r="B27" s="183">
        <v>273311</v>
      </c>
      <c r="C27" s="183" t="s">
        <v>24</v>
      </c>
      <c r="D27" s="184">
        <v>0</v>
      </c>
      <c r="E27" s="185">
        <v>2249900</v>
      </c>
      <c r="F27" s="184">
        <v>562</v>
      </c>
      <c r="H27" s="4">
        <v>273211</v>
      </c>
      <c r="I27" s="4" t="s">
        <v>23</v>
      </c>
      <c r="J27" s="5">
        <v>0</v>
      </c>
      <c r="K27" s="6">
        <v>1245700</v>
      </c>
      <c r="L27" s="5">
        <v>311</v>
      </c>
      <c r="N27" s="4">
        <v>273211</v>
      </c>
      <c r="O27" s="4" t="s">
        <v>23</v>
      </c>
      <c r="P27" s="5">
        <v>0</v>
      </c>
      <c r="Q27" s="6">
        <v>1245700</v>
      </c>
      <c r="R27" s="5">
        <v>311</v>
      </c>
      <c r="U27" s="4">
        <v>273211</v>
      </c>
      <c r="V27" s="4" t="s">
        <v>23</v>
      </c>
      <c r="W27" s="5">
        <v>0</v>
      </c>
      <c r="X27" s="6">
        <v>1245700</v>
      </c>
      <c r="Y27" s="5">
        <v>311</v>
      </c>
      <c r="AB27" s="4">
        <v>273211</v>
      </c>
      <c r="AC27" s="4" t="s">
        <v>23</v>
      </c>
      <c r="AD27" s="5">
        <v>0</v>
      </c>
      <c r="AE27" s="6">
        <v>1245700</v>
      </c>
      <c r="AF27" s="5">
        <v>311</v>
      </c>
      <c r="AH27" s="4">
        <v>273211</v>
      </c>
      <c r="AI27" s="4" t="s">
        <v>23</v>
      </c>
      <c r="AJ27" s="5">
        <v>0</v>
      </c>
      <c r="AK27" s="6">
        <v>1245700</v>
      </c>
      <c r="AL27" s="5">
        <v>311</v>
      </c>
      <c r="AN27" s="4">
        <v>273211</v>
      </c>
      <c r="AO27" s="4" t="s">
        <v>23</v>
      </c>
      <c r="AP27" s="5">
        <v>0</v>
      </c>
      <c r="AQ27" s="6">
        <v>1245700</v>
      </c>
      <c r="AR27" s="5">
        <v>311</v>
      </c>
    </row>
    <row r="28" spans="2:44" ht="60.6" thickBot="1">
      <c r="B28" s="183">
        <v>274321</v>
      </c>
      <c r="C28" s="183" t="s">
        <v>25</v>
      </c>
      <c r="D28" s="184">
        <v>0</v>
      </c>
      <c r="E28" s="185">
        <v>-810167</v>
      </c>
      <c r="F28" s="184">
        <v>-203</v>
      </c>
      <c r="H28" s="4">
        <v>273311</v>
      </c>
      <c r="I28" s="4" t="s">
        <v>24</v>
      </c>
      <c r="J28" s="5">
        <v>0</v>
      </c>
      <c r="K28" s="6">
        <v>2249900</v>
      </c>
      <c r="L28" s="5">
        <v>562</v>
      </c>
      <c r="N28" s="4">
        <v>273311</v>
      </c>
      <c r="O28" s="4" t="s">
        <v>24</v>
      </c>
      <c r="P28" s="5">
        <v>0</v>
      </c>
      <c r="Q28" s="6">
        <v>2249900</v>
      </c>
      <c r="R28" s="5">
        <v>562</v>
      </c>
      <c r="U28" s="4">
        <v>273311</v>
      </c>
      <c r="V28" s="4" t="s">
        <v>24</v>
      </c>
      <c r="W28" s="5">
        <v>0</v>
      </c>
      <c r="X28" s="6">
        <v>2249900</v>
      </c>
      <c r="Y28" s="5">
        <v>562</v>
      </c>
      <c r="AB28" s="4">
        <v>273311</v>
      </c>
      <c r="AC28" s="4" t="s">
        <v>24</v>
      </c>
      <c r="AD28" s="5">
        <v>0</v>
      </c>
      <c r="AE28" s="6">
        <v>2249900</v>
      </c>
      <c r="AF28" s="5">
        <v>562</v>
      </c>
      <c r="AH28" s="4">
        <v>273311</v>
      </c>
      <c r="AI28" s="4" t="s">
        <v>24</v>
      </c>
      <c r="AJ28" s="5">
        <v>0</v>
      </c>
      <c r="AK28" s="6">
        <v>2249900</v>
      </c>
      <c r="AL28" s="5">
        <v>562</v>
      </c>
      <c r="AN28" s="4">
        <v>273311</v>
      </c>
      <c r="AO28" s="4" t="s">
        <v>24</v>
      </c>
      <c r="AP28" s="5">
        <v>0</v>
      </c>
      <c r="AQ28" s="6">
        <v>2249900</v>
      </c>
      <c r="AR28" s="5">
        <v>562</v>
      </c>
    </row>
    <row r="29" spans="2:44" ht="108.6" thickBot="1">
      <c r="B29" s="183">
        <v>274331</v>
      </c>
      <c r="C29" s="183" t="s">
        <v>26</v>
      </c>
      <c r="D29" s="184">
        <v>0</v>
      </c>
      <c r="E29" s="185">
        <v>-1434267</v>
      </c>
      <c r="F29" s="184">
        <v>-359</v>
      </c>
      <c r="H29" s="4">
        <v>274321</v>
      </c>
      <c r="I29" s="4" t="s">
        <v>25</v>
      </c>
      <c r="J29" s="5">
        <v>0</v>
      </c>
      <c r="K29" s="6">
        <v>-862071</v>
      </c>
      <c r="L29" s="5">
        <v>-216</v>
      </c>
      <c r="N29" s="4">
        <v>274321</v>
      </c>
      <c r="O29" s="4" t="s">
        <v>25</v>
      </c>
      <c r="P29" s="5">
        <v>0</v>
      </c>
      <c r="Q29" s="6">
        <v>-913975</v>
      </c>
      <c r="R29" s="5">
        <v>-228</v>
      </c>
      <c r="U29" s="4">
        <v>274321</v>
      </c>
      <c r="V29" s="4" t="s">
        <v>25</v>
      </c>
      <c r="W29" s="5">
        <v>0</v>
      </c>
      <c r="X29" s="6">
        <v>-965879</v>
      </c>
      <c r="Y29" s="5">
        <v>-241</v>
      </c>
      <c r="AB29" s="4">
        <v>274321</v>
      </c>
      <c r="AC29" s="4" t="s">
        <v>25</v>
      </c>
      <c r="AD29" s="5">
        <v>0</v>
      </c>
      <c r="AE29" s="6">
        <v>-1017783</v>
      </c>
      <c r="AF29" s="5">
        <v>-254</v>
      </c>
      <c r="AH29" s="4">
        <v>274321</v>
      </c>
      <c r="AI29" s="4" t="s">
        <v>25</v>
      </c>
      <c r="AJ29" s="5">
        <v>0</v>
      </c>
      <c r="AK29" s="6">
        <v>-1069688</v>
      </c>
      <c r="AL29" s="5">
        <v>-267</v>
      </c>
      <c r="AN29" s="4">
        <v>274321</v>
      </c>
      <c r="AO29" s="4" t="s">
        <v>25</v>
      </c>
      <c r="AP29" s="5">
        <v>0</v>
      </c>
      <c r="AQ29" s="6">
        <v>-1121592</v>
      </c>
      <c r="AR29" s="5">
        <v>-280</v>
      </c>
    </row>
    <row r="30" spans="2:44" ht="132.6" thickBot="1">
      <c r="B30" s="181"/>
      <c r="C30" s="182" t="s">
        <v>27</v>
      </c>
      <c r="D30" s="183"/>
      <c r="E30" s="186">
        <v>1251166</v>
      </c>
      <c r="F30" s="184">
        <v>312.79000000000002</v>
      </c>
      <c r="H30" s="4">
        <v>274331</v>
      </c>
      <c r="I30" s="4" t="s">
        <v>26</v>
      </c>
      <c r="J30" s="5">
        <v>0</v>
      </c>
      <c r="K30" s="6">
        <v>-1528012</v>
      </c>
      <c r="L30" s="5">
        <v>-382</v>
      </c>
      <c r="N30" s="4">
        <v>274331</v>
      </c>
      <c r="O30" s="4" t="s">
        <v>26</v>
      </c>
      <c r="P30" s="5">
        <v>0</v>
      </c>
      <c r="Q30" s="6">
        <v>-1621758</v>
      </c>
      <c r="R30" s="5">
        <v>-405</v>
      </c>
      <c r="U30" s="4">
        <v>274331</v>
      </c>
      <c r="V30" s="4" t="s">
        <v>26</v>
      </c>
      <c r="W30" s="5">
        <v>0</v>
      </c>
      <c r="X30" s="6">
        <v>-1715504</v>
      </c>
      <c r="Y30" s="5">
        <v>-429</v>
      </c>
      <c r="AB30" s="4">
        <v>274331</v>
      </c>
      <c r="AC30" s="4" t="s">
        <v>26</v>
      </c>
      <c r="AD30" s="5">
        <v>0</v>
      </c>
      <c r="AE30" s="6">
        <v>-1809250</v>
      </c>
      <c r="AF30" s="5">
        <v>-452</v>
      </c>
      <c r="AH30" s="4">
        <v>274331</v>
      </c>
      <c r="AI30" s="4" t="s">
        <v>26</v>
      </c>
      <c r="AJ30" s="5">
        <v>0</v>
      </c>
      <c r="AK30" s="6">
        <v>-1902996</v>
      </c>
      <c r="AL30" s="5">
        <v>-476</v>
      </c>
      <c r="AN30" s="4">
        <v>274331</v>
      </c>
      <c r="AO30" s="4" t="s">
        <v>26</v>
      </c>
      <c r="AP30" s="5">
        <v>0</v>
      </c>
      <c r="AQ30" s="6">
        <v>-1996742</v>
      </c>
      <c r="AR30" s="5">
        <v>-499</v>
      </c>
    </row>
    <row r="31" spans="2:44" ht="36.6" thickBot="1">
      <c r="B31" s="181"/>
      <c r="C31" s="182" t="s">
        <v>28</v>
      </c>
      <c r="D31" s="183"/>
      <c r="E31" s="184"/>
      <c r="F31" s="184"/>
      <c r="H31" s="128"/>
      <c r="I31" s="3" t="s">
        <v>27</v>
      </c>
      <c r="J31" s="4"/>
      <c r="K31" s="7">
        <v>1105517</v>
      </c>
      <c r="L31" s="5">
        <v>276.38</v>
      </c>
      <c r="N31" s="128"/>
      <c r="O31" s="3" t="s">
        <v>27</v>
      </c>
      <c r="P31" s="4"/>
      <c r="Q31" s="7">
        <v>959867</v>
      </c>
      <c r="R31" s="5">
        <v>239.97</v>
      </c>
      <c r="U31" s="128"/>
      <c r="V31" s="3" t="s">
        <v>27</v>
      </c>
      <c r="W31" s="4"/>
      <c r="X31" s="7">
        <v>814217</v>
      </c>
      <c r="Y31" s="5">
        <v>203.55</v>
      </c>
      <c r="AB31" s="128"/>
      <c r="AC31" s="3" t="s">
        <v>27</v>
      </c>
      <c r="AD31" s="4"/>
      <c r="AE31" s="7">
        <v>668567</v>
      </c>
      <c r="AF31" s="5">
        <v>167.14</v>
      </c>
      <c r="AH31" s="128"/>
      <c r="AI31" s="3" t="s">
        <v>27</v>
      </c>
      <c r="AJ31" s="4"/>
      <c r="AK31" s="7">
        <v>522916</v>
      </c>
      <c r="AL31" s="5">
        <v>130.72999999999999</v>
      </c>
      <c r="AN31" s="128"/>
      <c r="AO31" s="3" t="s">
        <v>27</v>
      </c>
      <c r="AP31" s="4"/>
      <c r="AQ31" s="7">
        <v>377266</v>
      </c>
      <c r="AR31" s="5">
        <v>94.32</v>
      </c>
    </row>
    <row r="32" spans="2:44" ht="24.6" thickBot="1">
      <c r="B32" s="183">
        <v>278511</v>
      </c>
      <c r="C32" s="183" t="s">
        <v>60</v>
      </c>
      <c r="D32" s="184">
        <v>0</v>
      </c>
      <c r="E32" s="185">
        <v>-34083321</v>
      </c>
      <c r="F32" s="185">
        <v>-8521</v>
      </c>
      <c r="H32" s="128"/>
      <c r="I32" s="3" t="s">
        <v>28</v>
      </c>
      <c r="J32" s="4"/>
      <c r="K32" s="5"/>
      <c r="L32" s="5"/>
      <c r="N32" s="128"/>
      <c r="O32" s="3" t="s">
        <v>28</v>
      </c>
      <c r="P32" s="4"/>
      <c r="Q32" s="5"/>
      <c r="R32" s="5"/>
      <c r="U32" s="128"/>
      <c r="V32" s="3" t="s">
        <v>28</v>
      </c>
      <c r="W32" s="4"/>
      <c r="X32" s="5"/>
      <c r="Y32" s="5"/>
      <c r="AB32" s="128"/>
      <c r="AC32" s="3" t="s">
        <v>28</v>
      </c>
      <c r="AD32" s="4"/>
      <c r="AE32" s="5"/>
      <c r="AF32" s="5"/>
      <c r="AH32" s="128"/>
      <c r="AI32" s="3" t="s">
        <v>28</v>
      </c>
      <c r="AJ32" s="4"/>
      <c r="AK32" s="5"/>
      <c r="AL32" s="5"/>
      <c r="AN32" s="128"/>
      <c r="AO32" s="3" t="s">
        <v>28</v>
      </c>
      <c r="AP32" s="4"/>
      <c r="AQ32" s="5"/>
      <c r="AR32" s="5"/>
    </row>
    <row r="33" spans="2:44" ht="60.6" thickBot="1">
      <c r="B33" s="181"/>
      <c r="C33" s="182" t="s">
        <v>29</v>
      </c>
      <c r="D33" s="183"/>
      <c r="E33" s="186">
        <v>-34083321</v>
      </c>
      <c r="F33" s="186">
        <v>-8520.83</v>
      </c>
      <c r="H33" s="4">
        <v>278511</v>
      </c>
      <c r="I33" s="4" t="s">
        <v>60</v>
      </c>
      <c r="J33" s="5">
        <v>0</v>
      </c>
      <c r="K33" s="6">
        <v>-65787921</v>
      </c>
      <c r="L33" s="6">
        <v>-16447</v>
      </c>
      <c r="N33" s="4">
        <v>278511</v>
      </c>
      <c r="O33" s="4" t="s">
        <v>60</v>
      </c>
      <c r="P33" s="5">
        <v>0</v>
      </c>
      <c r="Q33" s="6">
        <v>-47117921</v>
      </c>
      <c r="R33" s="6">
        <v>-11779</v>
      </c>
      <c r="U33" s="4">
        <v>278511</v>
      </c>
      <c r="V33" s="4" t="s">
        <v>60</v>
      </c>
      <c r="W33" s="5">
        <v>0</v>
      </c>
      <c r="X33" s="6">
        <v>-47117921</v>
      </c>
      <c r="Y33" s="6">
        <v>-11779</v>
      </c>
      <c r="AB33" s="4">
        <v>278511</v>
      </c>
      <c r="AC33" s="4" t="s">
        <v>60</v>
      </c>
      <c r="AD33" s="5">
        <v>0</v>
      </c>
      <c r="AE33" s="6">
        <v>-47117921</v>
      </c>
      <c r="AF33" s="6">
        <v>-11779</v>
      </c>
      <c r="AH33" s="4">
        <v>278511</v>
      </c>
      <c r="AI33" s="4" t="s">
        <v>60</v>
      </c>
      <c r="AJ33" s="5">
        <v>0</v>
      </c>
      <c r="AK33" s="6">
        <v>-51587921</v>
      </c>
      <c r="AL33" s="6">
        <v>-12897</v>
      </c>
      <c r="AN33" s="4">
        <v>278511</v>
      </c>
      <c r="AO33" s="4" t="s">
        <v>60</v>
      </c>
      <c r="AP33" s="5">
        <v>0</v>
      </c>
      <c r="AQ33" s="6">
        <v>-71587921</v>
      </c>
      <c r="AR33" s="6">
        <v>-17897</v>
      </c>
    </row>
    <row r="34" spans="2:44" ht="36.6" thickBot="1">
      <c r="B34" s="181"/>
      <c r="C34" s="182" t="s">
        <v>30</v>
      </c>
      <c r="D34" s="183"/>
      <c r="E34" s="186">
        <v>42227745</v>
      </c>
      <c r="F34" s="186">
        <v>10556.94</v>
      </c>
      <c r="H34" s="128"/>
      <c r="I34" s="3" t="s">
        <v>29</v>
      </c>
      <c r="J34" s="4"/>
      <c r="K34" s="7">
        <v>-65787921</v>
      </c>
      <c r="L34" s="7">
        <v>-16446.98</v>
      </c>
      <c r="N34" s="128"/>
      <c r="O34" s="3" t="s">
        <v>29</v>
      </c>
      <c r="P34" s="4"/>
      <c r="Q34" s="7">
        <v>-47117921</v>
      </c>
      <c r="R34" s="7">
        <v>-11779.48</v>
      </c>
      <c r="U34" s="128"/>
      <c r="V34" s="3" t="s">
        <v>29</v>
      </c>
      <c r="W34" s="4"/>
      <c r="X34" s="7">
        <v>-47117921</v>
      </c>
      <c r="Y34" s="7">
        <v>-11779.48</v>
      </c>
      <c r="AB34" s="128"/>
      <c r="AC34" s="3" t="s">
        <v>29</v>
      </c>
      <c r="AD34" s="4"/>
      <c r="AE34" s="7">
        <v>-47117921</v>
      </c>
      <c r="AF34" s="7">
        <v>-11779.48</v>
      </c>
      <c r="AH34" s="128"/>
      <c r="AI34" s="3" t="s">
        <v>29</v>
      </c>
      <c r="AJ34" s="4"/>
      <c r="AK34" s="7">
        <v>-51587921</v>
      </c>
      <c r="AL34" s="7">
        <v>-12896.98</v>
      </c>
      <c r="AN34" s="128"/>
      <c r="AO34" s="3" t="s">
        <v>29</v>
      </c>
      <c r="AP34" s="4"/>
      <c r="AQ34" s="7">
        <v>-71587921</v>
      </c>
      <c r="AR34" s="7">
        <v>-17896.98</v>
      </c>
    </row>
    <row r="35" spans="2:44" ht="48.6" thickBot="1">
      <c r="B35" s="181"/>
      <c r="C35" s="182" t="s">
        <v>31</v>
      </c>
      <c r="D35" s="183"/>
      <c r="E35" s="184"/>
      <c r="F35" s="184"/>
      <c r="H35" s="128"/>
      <c r="I35" s="3" t="s">
        <v>30</v>
      </c>
      <c r="J35" s="4"/>
      <c r="K35" s="7">
        <v>45779396</v>
      </c>
      <c r="L35" s="7">
        <v>11444.85</v>
      </c>
      <c r="N35" s="128"/>
      <c r="O35" s="3" t="s">
        <v>30</v>
      </c>
      <c r="P35" s="4"/>
      <c r="Q35" s="7">
        <v>52921546</v>
      </c>
      <c r="R35" s="7">
        <v>13230.39</v>
      </c>
      <c r="U35" s="128"/>
      <c r="V35" s="3" t="s">
        <v>30</v>
      </c>
      <c r="W35" s="4"/>
      <c r="X35" s="7">
        <v>59197596</v>
      </c>
      <c r="Y35" s="7">
        <v>14799.4</v>
      </c>
      <c r="AB35" s="128"/>
      <c r="AC35" s="3" t="s">
        <v>30</v>
      </c>
      <c r="AD35" s="4"/>
      <c r="AE35" s="7">
        <v>65029546</v>
      </c>
      <c r="AF35" s="7">
        <v>16257.39</v>
      </c>
      <c r="AH35" s="128"/>
      <c r="AI35" s="3" t="s">
        <v>30</v>
      </c>
      <c r="AJ35" s="4"/>
      <c r="AK35" s="7">
        <v>76630895</v>
      </c>
      <c r="AL35" s="7">
        <v>19157.72</v>
      </c>
      <c r="AN35" s="128"/>
      <c r="AO35" s="3" t="s">
        <v>30</v>
      </c>
      <c r="AP35" s="4"/>
      <c r="AQ35" s="7">
        <v>91620645</v>
      </c>
      <c r="AR35" s="7">
        <v>22905.16</v>
      </c>
    </row>
    <row r="36" spans="2:44" ht="48.6" thickBot="1">
      <c r="B36" s="181"/>
      <c r="C36" s="182" t="s">
        <v>32</v>
      </c>
      <c r="D36" s="183"/>
      <c r="E36" s="184"/>
      <c r="F36" s="184"/>
      <c r="H36" s="128"/>
      <c r="I36" s="3" t="s">
        <v>31</v>
      </c>
      <c r="J36" s="4"/>
      <c r="K36" s="5"/>
      <c r="L36" s="5"/>
      <c r="N36" s="128"/>
      <c r="O36" s="3" t="s">
        <v>31</v>
      </c>
      <c r="P36" s="4"/>
      <c r="Q36" s="5"/>
      <c r="R36" s="5"/>
      <c r="U36" s="128"/>
      <c r="V36" s="3" t="s">
        <v>31</v>
      </c>
      <c r="W36" s="4"/>
      <c r="X36" s="5"/>
      <c r="Y36" s="5"/>
      <c r="AB36" s="128"/>
      <c r="AC36" s="3" t="s">
        <v>31</v>
      </c>
      <c r="AD36" s="4"/>
      <c r="AE36" s="5"/>
      <c r="AF36" s="5"/>
      <c r="AH36" s="128"/>
      <c r="AI36" s="3" t="s">
        <v>31</v>
      </c>
      <c r="AJ36" s="4"/>
      <c r="AK36" s="5"/>
      <c r="AL36" s="5"/>
      <c r="AN36" s="128"/>
      <c r="AO36" s="3" t="s">
        <v>31</v>
      </c>
      <c r="AP36" s="4"/>
      <c r="AQ36" s="5"/>
      <c r="AR36" s="5"/>
    </row>
    <row r="37" spans="2:44" ht="24.6" thickBot="1">
      <c r="B37" s="181"/>
      <c r="C37" s="182" t="s">
        <v>33</v>
      </c>
      <c r="D37" s="183"/>
      <c r="E37" s="184"/>
      <c r="F37" s="184"/>
      <c r="H37" s="128"/>
      <c r="I37" s="3" t="s">
        <v>32</v>
      </c>
      <c r="J37" s="4"/>
      <c r="K37" s="5"/>
      <c r="L37" s="5"/>
      <c r="N37" s="128"/>
      <c r="O37" s="3" t="s">
        <v>32</v>
      </c>
      <c r="P37" s="4"/>
      <c r="Q37" s="5"/>
      <c r="R37" s="5"/>
      <c r="U37" s="128"/>
      <c r="V37" s="3" t="s">
        <v>32</v>
      </c>
      <c r="W37" s="4"/>
      <c r="X37" s="5"/>
      <c r="Y37" s="5"/>
      <c r="AB37" s="128"/>
      <c r="AC37" s="3" t="s">
        <v>32</v>
      </c>
      <c r="AD37" s="4"/>
      <c r="AE37" s="5"/>
      <c r="AF37" s="5"/>
      <c r="AH37" s="128"/>
      <c r="AI37" s="3" t="s">
        <v>32</v>
      </c>
      <c r="AJ37" s="4"/>
      <c r="AK37" s="5"/>
      <c r="AL37" s="5"/>
      <c r="AN37" s="128"/>
      <c r="AO37" s="3" t="s">
        <v>32</v>
      </c>
      <c r="AP37" s="4"/>
      <c r="AQ37" s="5"/>
      <c r="AR37" s="5"/>
    </row>
    <row r="38" spans="2:44" ht="48.6" thickBot="1">
      <c r="B38" s="183">
        <v>351211101</v>
      </c>
      <c r="C38" s="183" t="s">
        <v>34</v>
      </c>
      <c r="D38" s="184">
        <v>0</v>
      </c>
      <c r="E38" s="185">
        <v>382800</v>
      </c>
      <c r="F38" s="184">
        <v>96</v>
      </c>
      <c r="H38" s="128"/>
      <c r="I38" s="3" t="s">
        <v>33</v>
      </c>
      <c r="J38" s="4"/>
      <c r="K38" s="5"/>
      <c r="L38" s="5"/>
      <c r="N38" s="128"/>
      <c r="O38" s="3" t="s">
        <v>33</v>
      </c>
      <c r="P38" s="4"/>
      <c r="Q38" s="5"/>
      <c r="R38" s="5"/>
      <c r="U38" s="128"/>
      <c r="V38" s="3" t="s">
        <v>33</v>
      </c>
      <c r="W38" s="4"/>
      <c r="X38" s="5"/>
      <c r="Y38" s="5"/>
      <c r="AB38" s="128"/>
      <c r="AC38" s="3" t="s">
        <v>33</v>
      </c>
      <c r="AD38" s="4"/>
      <c r="AE38" s="5"/>
      <c r="AF38" s="5"/>
      <c r="AH38" s="128"/>
      <c r="AI38" s="3" t="s">
        <v>33</v>
      </c>
      <c r="AJ38" s="4"/>
      <c r="AK38" s="5"/>
      <c r="AL38" s="5"/>
      <c r="AN38" s="128"/>
      <c r="AO38" s="3" t="s">
        <v>33</v>
      </c>
      <c r="AP38" s="4"/>
      <c r="AQ38" s="5"/>
      <c r="AR38" s="5"/>
    </row>
    <row r="39" spans="2:44" ht="60.6" thickBot="1">
      <c r="B39" s="181"/>
      <c r="C39" s="182" t="s">
        <v>35</v>
      </c>
      <c r="D39" s="183"/>
      <c r="E39" s="184"/>
      <c r="F39" s="184"/>
      <c r="H39" s="4">
        <v>351211101</v>
      </c>
      <c r="I39" s="4" t="s">
        <v>34</v>
      </c>
      <c r="J39" s="5">
        <v>0</v>
      </c>
      <c r="K39" s="6">
        <v>573700</v>
      </c>
      <c r="L39" s="5">
        <v>143</v>
      </c>
      <c r="N39" s="4">
        <v>351211101</v>
      </c>
      <c r="O39" s="4" t="s">
        <v>34</v>
      </c>
      <c r="P39" s="5">
        <v>0</v>
      </c>
      <c r="Q39" s="6">
        <v>757800</v>
      </c>
      <c r="R39" s="5">
        <v>189</v>
      </c>
      <c r="U39" s="4">
        <v>351211101</v>
      </c>
      <c r="V39" s="4" t="s">
        <v>34</v>
      </c>
      <c r="W39" s="5">
        <v>0</v>
      </c>
      <c r="X39" s="6">
        <v>947500</v>
      </c>
      <c r="Y39" s="5">
        <v>237</v>
      </c>
      <c r="AB39" s="4">
        <v>351211101</v>
      </c>
      <c r="AC39" s="4" t="s">
        <v>34</v>
      </c>
      <c r="AD39" s="5">
        <v>0</v>
      </c>
      <c r="AE39" s="6">
        <v>1132000</v>
      </c>
      <c r="AF39" s="5">
        <v>283</v>
      </c>
      <c r="AH39" s="4">
        <v>351211101</v>
      </c>
      <c r="AI39" s="4" t="s">
        <v>34</v>
      </c>
      <c r="AJ39" s="5">
        <v>0</v>
      </c>
      <c r="AK39" s="6">
        <v>1360400</v>
      </c>
      <c r="AL39" s="5">
        <v>340</v>
      </c>
      <c r="AN39" s="4">
        <v>351211101</v>
      </c>
      <c r="AO39" s="4" t="s">
        <v>34</v>
      </c>
      <c r="AP39" s="5">
        <v>0</v>
      </c>
      <c r="AQ39" s="6">
        <v>1596900</v>
      </c>
      <c r="AR39" s="5">
        <v>399</v>
      </c>
    </row>
    <row r="40" spans="2:44" ht="48.6" thickBot="1">
      <c r="B40" s="181"/>
      <c r="C40" s="182" t="s">
        <v>36</v>
      </c>
      <c r="D40" s="183"/>
      <c r="E40" s="184">
        <v>0</v>
      </c>
      <c r="F40" s="184">
        <v>0</v>
      </c>
      <c r="H40" s="128"/>
      <c r="I40" s="3" t="s">
        <v>35</v>
      </c>
      <c r="J40" s="4"/>
      <c r="K40" s="5"/>
      <c r="L40" s="5"/>
      <c r="N40" s="128"/>
      <c r="O40" s="3" t="s">
        <v>35</v>
      </c>
      <c r="P40" s="4"/>
      <c r="Q40" s="5"/>
      <c r="R40" s="5"/>
      <c r="U40" s="128"/>
      <c r="V40" s="3" t="s">
        <v>35</v>
      </c>
      <c r="W40" s="4"/>
      <c r="X40" s="5"/>
      <c r="Y40" s="5"/>
      <c r="AB40" s="128"/>
      <c r="AC40" s="3" t="s">
        <v>35</v>
      </c>
      <c r="AD40" s="4"/>
      <c r="AE40" s="5"/>
      <c r="AF40" s="5"/>
      <c r="AH40" s="128"/>
      <c r="AI40" s="3" t="s">
        <v>35</v>
      </c>
      <c r="AJ40" s="4"/>
      <c r="AK40" s="5"/>
      <c r="AL40" s="5"/>
      <c r="AN40" s="128"/>
      <c r="AO40" s="3" t="s">
        <v>35</v>
      </c>
      <c r="AP40" s="4"/>
      <c r="AQ40" s="5"/>
      <c r="AR40" s="5"/>
    </row>
    <row r="41" spans="2:44" ht="60.6" thickBot="1">
      <c r="B41" s="181"/>
      <c r="C41" s="182" t="s">
        <v>37</v>
      </c>
      <c r="D41" s="183"/>
      <c r="E41" s="184"/>
      <c r="F41" s="184"/>
      <c r="H41" s="128"/>
      <c r="I41" s="3" t="s">
        <v>36</v>
      </c>
      <c r="J41" s="4"/>
      <c r="K41" s="5">
        <v>0</v>
      </c>
      <c r="L41" s="5">
        <v>0</v>
      </c>
      <c r="N41" s="128"/>
      <c r="O41" s="3" t="s">
        <v>36</v>
      </c>
      <c r="P41" s="4"/>
      <c r="Q41" s="5">
        <v>0</v>
      </c>
      <c r="R41" s="5">
        <v>0</v>
      </c>
      <c r="U41" s="128"/>
      <c r="V41" s="3" t="s">
        <v>36</v>
      </c>
      <c r="W41" s="4"/>
      <c r="X41" s="5">
        <v>0</v>
      </c>
      <c r="Y41" s="5">
        <v>0</v>
      </c>
      <c r="AB41" s="128"/>
      <c r="AC41" s="3" t="s">
        <v>36</v>
      </c>
      <c r="AD41" s="4"/>
      <c r="AE41" s="5">
        <v>0</v>
      </c>
      <c r="AF41" s="5">
        <v>0</v>
      </c>
      <c r="AH41" s="128"/>
      <c r="AI41" s="3" t="s">
        <v>36</v>
      </c>
      <c r="AJ41" s="4"/>
      <c r="AK41" s="5">
        <v>0</v>
      </c>
      <c r="AL41" s="5">
        <v>0</v>
      </c>
      <c r="AN41" s="128"/>
      <c r="AO41" s="3" t="s">
        <v>36</v>
      </c>
      <c r="AP41" s="4"/>
      <c r="AQ41" s="5">
        <v>0</v>
      </c>
      <c r="AR41" s="5">
        <v>0</v>
      </c>
    </row>
    <row r="42" spans="2:44" ht="60.6" thickBot="1">
      <c r="B42" s="181"/>
      <c r="C42" s="182" t="s">
        <v>38</v>
      </c>
      <c r="D42" s="183"/>
      <c r="E42" s="184">
        <v>0</v>
      </c>
      <c r="F42" s="184">
        <v>0</v>
      </c>
      <c r="H42" s="128"/>
      <c r="I42" s="3" t="s">
        <v>37</v>
      </c>
      <c r="J42" s="4"/>
      <c r="K42" s="5"/>
      <c r="L42" s="5"/>
      <c r="N42" s="128"/>
      <c r="O42" s="3" t="s">
        <v>37</v>
      </c>
      <c r="P42" s="4"/>
      <c r="Q42" s="5"/>
      <c r="R42" s="5"/>
      <c r="U42" s="128"/>
      <c r="V42" s="3" t="s">
        <v>37</v>
      </c>
      <c r="W42" s="4"/>
      <c r="X42" s="5"/>
      <c r="Y42" s="5"/>
      <c r="AB42" s="128"/>
      <c r="AC42" s="3" t="s">
        <v>37</v>
      </c>
      <c r="AD42" s="4"/>
      <c r="AE42" s="5"/>
      <c r="AF42" s="5"/>
      <c r="AH42" s="128"/>
      <c r="AI42" s="3" t="s">
        <v>37</v>
      </c>
      <c r="AJ42" s="4"/>
      <c r="AK42" s="5"/>
      <c r="AL42" s="5"/>
      <c r="AN42" s="128"/>
      <c r="AO42" s="3" t="s">
        <v>37</v>
      </c>
      <c r="AP42" s="4"/>
      <c r="AQ42" s="5"/>
      <c r="AR42" s="5"/>
    </row>
    <row r="43" spans="2:44" ht="72.599999999999994" thickBot="1">
      <c r="B43" s="181"/>
      <c r="C43" s="182" t="s">
        <v>39</v>
      </c>
      <c r="D43" s="183"/>
      <c r="E43" s="186">
        <v>382800</v>
      </c>
      <c r="F43" s="184">
        <v>95.7</v>
      </c>
      <c r="H43" s="128"/>
      <c r="I43" s="3" t="s">
        <v>38</v>
      </c>
      <c r="J43" s="4"/>
      <c r="K43" s="5">
        <v>0</v>
      </c>
      <c r="L43" s="5">
        <v>0</v>
      </c>
      <c r="N43" s="128"/>
      <c r="O43" s="3" t="s">
        <v>38</v>
      </c>
      <c r="P43" s="4"/>
      <c r="Q43" s="5">
        <v>0</v>
      </c>
      <c r="R43" s="5">
        <v>0</v>
      </c>
      <c r="U43" s="128"/>
      <c r="V43" s="3" t="s">
        <v>38</v>
      </c>
      <c r="W43" s="4"/>
      <c r="X43" s="5">
        <v>0</v>
      </c>
      <c r="Y43" s="5">
        <v>0</v>
      </c>
      <c r="AB43" s="128"/>
      <c r="AC43" s="3" t="s">
        <v>38</v>
      </c>
      <c r="AD43" s="4"/>
      <c r="AE43" s="5">
        <v>0</v>
      </c>
      <c r="AF43" s="5">
        <v>0</v>
      </c>
      <c r="AH43" s="128"/>
      <c r="AI43" s="3" t="s">
        <v>38</v>
      </c>
      <c r="AJ43" s="4"/>
      <c r="AK43" s="5">
        <v>0</v>
      </c>
      <c r="AL43" s="5">
        <v>0</v>
      </c>
      <c r="AN43" s="128"/>
      <c r="AO43" s="3" t="s">
        <v>38</v>
      </c>
      <c r="AP43" s="4"/>
      <c r="AQ43" s="5">
        <v>0</v>
      </c>
      <c r="AR43" s="5">
        <v>0</v>
      </c>
    </row>
    <row r="44" spans="2:44" ht="60.6" thickBot="1">
      <c r="B44" s="181"/>
      <c r="C44" s="182" t="s">
        <v>40</v>
      </c>
      <c r="D44" s="183"/>
      <c r="E44" s="184"/>
      <c r="F44" s="184"/>
      <c r="H44" s="128"/>
      <c r="I44" s="3" t="s">
        <v>39</v>
      </c>
      <c r="J44" s="4"/>
      <c r="K44" s="7">
        <v>573700</v>
      </c>
      <c r="L44" s="5">
        <v>143.43</v>
      </c>
      <c r="N44" s="128"/>
      <c r="O44" s="3" t="s">
        <v>39</v>
      </c>
      <c r="P44" s="4"/>
      <c r="Q44" s="7">
        <v>757800</v>
      </c>
      <c r="R44" s="5">
        <v>189.45</v>
      </c>
      <c r="U44" s="128"/>
      <c r="V44" s="3" t="s">
        <v>39</v>
      </c>
      <c r="W44" s="4"/>
      <c r="X44" s="7">
        <v>947500</v>
      </c>
      <c r="Y44" s="5">
        <v>236.88</v>
      </c>
      <c r="AB44" s="128"/>
      <c r="AC44" s="3" t="s">
        <v>39</v>
      </c>
      <c r="AD44" s="4"/>
      <c r="AE44" s="7">
        <v>1132000</v>
      </c>
      <c r="AF44" s="5">
        <v>283</v>
      </c>
      <c r="AH44" s="128"/>
      <c r="AI44" s="3" t="s">
        <v>39</v>
      </c>
      <c r="AJ44" s="4"/>
      <c r="AK44" s="7">
        <v>1360400</v>
      </c>
      <c r="AL44" s="5">
        <v>340.1</v>
      </c>
      <c r="AN44" s="128"/>
      <c r="AO44" s="3" t="s">
        <v>39</v>
      </c>
      <c r="AP44" s="4"/>
      <c r="AQ44" s="7">
        <v>1596900</v>
      </c>
      <c r="AR44" s="5">
        <v>399.23</v>
      </c>
    </row>
    <row r="45" spans="2:44" ht="48.6" thickBot="1">
      <c r="B45" s="181"/>
      <c r="C45" s="182" t="s">
        <v>41</v>
      </c>
      <c r="D45" s="183"/>
      <c r="E45" s="184">
        <v>0</v>
      </c>
      <c r="F45" s="184">
        <v>0</v>
      </c>
      <c r="H45" s="128"/>
      <c r="I45" s="3" t="s">
        <v>40</v>
      </c>
      <c r="J45" s="4"/>
      <c r="K45" s="5"/>
      <c r="L45" s="5"/>
      <c r="N45" s="128"/>
      <c r="O45" s="3" t="s">
        <v>40</v>
      </c>
      <c r="P45" s="4"/>
      <c r="Q45" s="5"/>
      <c r="R45" s="5"/>
      <c r="U45" s="128"/>
      <c r="V45" s="3" t="s">
        <v>40</v>
      </c>
      <c r="W45" s="4"/>
      <c r="X45" s="5"/>
      <c r="Y45" s="5"/>
      <c r="AB45" s="128"/>
      <c r="AC45" s="3" t="s">
        <v>40</v>
      </c>
      <c r="AD45" s="4"/>
      <c r="AE45" s="5"/>
      <c r="AF45" s="5"/>
      <c r="AH45" s="128"/>
      <c r="AI45" s="3" t="s">
        <v>40</v>
      </c>
      <c r="AJ45" s="4"/>
      <c r="AK45" s="5"/>
      <c r="AL45" s="5"/>
      <c r="AN45" s="128"/>
      <c r="AO45" s="3" t="s">
        <v>40</v>
      </c>
      <c r="AP45" s="4"/>
      <c r="AQ45" s="5"/>
      <c r="AR45" s="5"/>
    </row>
    <row r="46" spans="2:44" ht="60.6" thickBot="1">
      <c r="B46" s="181"/>
      <c r="C46" s="182" t="s">
        <v>42</v>
      </c>
      <c r="D46" s="183"/>
      <c r="E46" s="184">
        <v>0</v>
      </c>
      <c r="F46" s="184">
        <v>0</v>
      </c>
      <c r="H46" s="128"/>
      <c r="I46" s="3" t="s">
        <v>41</v>
      </c>
      <c r="J46" s="4"/>
      <c r="K46" s="5">
        <v>0</v>
      </c>
      <c r="L46" s="5">
        <v>0</v>
      </c>
      <c r="N46" s="128"/>
      <c r="O46" s="3" t="s">
        <v>41</v>
      </c>
      <c r="P46" s="4"/>
      <c r="Q46" s="5">
        <v>0</v>
      </c>
      <c r="R46" s="5">
        <v>0</v>
      </c>
      <c r="U46" s="128"/>
      <c r="V46" s="3" t="s">
        <v>41</v>
      </c>
      <c r="W46" s="4"/>
      <c r="X46" s="5">
        <v>0</v>
      </c>
      <c r="Y46" s="5">
        <v>0</v>
      </c>
      <c r="AB46" s="128"/>
      <c r="AC46" s="3" t="s">
        <v>41</v>
      </c>
      <c r="AD46" s="4"/>
      <c r="AE46" s="5">
        <v>0</v>
      </c>
      <c r="AF46" s="5">
        <v>0</v>
      </c>
      <c r="AH46" s="128"/>
      <c r="AI46" s="3" t="s">
        <v>41</v>
      </c>
      <c r="AJ46" s="4"/>
      <c r="AK46" s="5">
        <v>0</v>
      </c>
      <c r="AL46" s="5">
        <v>0</v>
      </c>
      <c r="AN46" s="128"/>
      <c r="AO46" s="3" t="s">
        <v>41</v>
      </c>
      <c r="AP46" s="4"/>
      <c r="AQ46" s="5">
        <v>0</v>
      </c>
      <c r="AR46" s="5">
        <v>0</v>
      </c>
    </row>
    <row r="47" spans="2:44" ht="36.6" thickBot="1">
      <c r="B47" s="181"/>
      <c r="C47" s="182" t="s">
        <v>43</v>
      </c>
      <c r="D47" s="183"/>
      <c r="E47" s="184"/>
      <c r="F47" s="184"/>
      <c r="H47" s="128"/>
      <c r="I47" s="3" t="s">
        <v>42</v>
      </c>
      <c r="J47" s="4"/>
      <c r="K47" s="5">
        <v>0</v>
      </c>
      <c r="L47" s="5">
        <v>0</v>
      </c>
      <c r="N47" s="128"/>
      <c r="O47" s="3" t="s">
        <v>42</v>
      </c>
      <c r="P47" s="4"/>
      <c r="Q47" s="5">
        <v>0</v>
      </c>
      <c r="R47" s="5">
        <v>0</v>
      </c>
      <c r="U47" s="128"/>
      <c r="V47" s="3" t="s">
        <v>42</v>
      </c>
      <c r="W47" s="4"/>
      <c r="X47" s="5">
        <v>0</v>
      </c>
      <c r="Y47" s="5">
        <v>0</v>
      </c>
      <c r="AB47" s="128"/>
      <c r="AC47" s="3" t="s">
        <v>42</v>
      </c>
      <c r="AD47" s="4"/>
      <c r="AE47" s="5">
        <v>0</v>
      </c>
      <c r="AF47" s="5">
        <v>0</v>
      </c>
      <c r="AH47" s="128"/>
      <c r="AI47" s="3" t="s">
        <v>42</v>
      </c>
      <c r="AJ47" s="4"/>
      <c r="AK47" s="5">
        <v>0</v>
      </c>
      <c r="AL47" s="5">
        <v>0</v>
      </c>
      <c r="AN47" s="128"/>
      <c r="AO47" s="3" t="s">
        <v>42</v>
      </c>
      <c r="AP47" s="4"/>
      <c r="AQ47" s="5">
        <v>0</v>
      </c>
      <c r="AR47" s="5">
        <v>0</v>
      </c>
    </row>
    <row r="48" spans="2:44" ht="48.6" thickBot="1">
      <c r="B48" s="183">
        <v>411211</v>
      </c>
      <c r="C48" s="183" t="s">
        <v>44</v>
      </c>
      <c r="D48" s="184">
        <v>0</v>
      </c>
      <c r="E48" s="185">
        <v>50000000</v>
      </c>
      <c r="F48" s="185">
        <v>12500</v>
      </c>
      <c r="H48" s="128"/>
      <c r="I48" s="3" t="s">
        <v>43</v>
      </c>
      <c r="J48" s="4"/>
      <c r="K48" s="5"/>
      <c r="L48" s="5"/>
      <c r="N48" s="128"/>
      <c r="O48" s="3" t="s">
        <v>43</v>
      </c>
      <c r="P48" s="4"/>
      <c r="Q48" s="5"/>
      <c r="R48" s="5"/>
      <c r="U48" s="128"/>
      <c r="V48" s="3" t="s">
        <v>43</v>
      </c>
      <c r="W48" s="4"/>
      <c r="X48" s="5"/>
      <c r="Y48" s="5"/>
      <c r="AB48" s="128"/>
      <c r="AC48" s="3" t="s">
        <v>43</v>
      </c>
      <c r="AD48" s="4"/>
      <c r="AE48" s="5"/>
      <c r="AF48" s="5"/>
      <c r="AH48" s="128"/>
      <c r="AI48" s="3" t="s">
        <v>43</v>
      </c>
      <c r="AJ48" s="4"/>
      <c r="AK48" s="5"/>
      <c r="AL48" s="5"/>
      <c r="AN48" s="128"/>
      <c r="AO48" s="3" t="s">
        <v>43</v>
      </c>
      <c r="AP48" s="4"/>
      <c r="AQ48" s="5"/>
      <c r="AR48" s="5"/>
    </row>
    <row r="49" spans="2:44" ht="84.6" thickBot="1">
      <c r="B49" s="183">
        <v>412111</v>
      </c>
      <c r="C49" s="183" t="s">
        <v>61</v>
      </c>
      <c r="D49" s="184">
        <v>0</v>
      </c>
      <c r="E49" s="185">
        <v>14259396</v>
      </c>
      <c r="F49" s="185">
        <v>3565</v>
      </c>
      <c r="H49" s="4">
        <v>411211</v>
      </c>
      <c r="I49" s="4" t="s">
        <v>44</v>
      </c>
      <c r="J49" s="5">
        <v>0</v>
      </c>
      <c r="K49" s="6">
        <v>50000000</v>
      </c>
      <c r="L49" s="6">
        <v>12500</v>
      </c>
      <c r="N49" s="4">
        <v>411211</v>
      </c>
      <c r="O49" s="4" t="s">
        <v>44</v>
      </c>
      <c r="P49" s="5">
        <v>0</v>
      </c>
      <c r="Q49" s="6">
        <v>50000000</v>
      </c>
      <c r="R49" s="6">
        <v>12500</v>
      </c>
      <c r="U49" s="4">
        <v>411211</v>
      </c>
      <c r="V49" s="4" t="s">
        <v>44</v>
      </c>
      <c r="W49" s="5">
        <v>0</v>
      </c>
      <c r="X49" s="6">
        <v>50000000</v>
      </c>
      <c r="Y49" s="6">
        <v>12500</v>
      </c>
      <c r="AB49" s="4">
        <v>411211</v>
      </c>
      <c r="AC49" s="4" t="s">
        <v>44</v>
      </c>
      <c r="AD49" s="5">
        <v>0</v>
      </c>
      <c r="AE49" s="6">
        <v>50000000</v>
      </c>
      <c r="AF49" s="6">
        <v>12500</v>
      </c>
      <c r="AH49" s="4">
        <v>411211</v>
      </c>
      <c r="AI49" s="4" t="s">
        <v>44</v>
      </c>
      <c r="AJ49" s="5">
        <v>0</v>
      </c>
      <c r="AK49" s="6">
        <v>50000000</v>
      </c>
      <c r="AL49" s="6">
        <v>12500</v>
      </c>
      <c r="AN49" s="4">
        <v>411211</v>
      </c>
      <c r="AO49" s="4" t="s">
        <v>44</v>
      </c>
      <c r="AP49" s="5">
        <v>0</v>
      </c>
      <c r="AQ49" s="6">
        <v>50000000</v>
      </c>
      <c r="AR49" s="6">
        <v>12500</v>
      </c>
    </row>
    <row r="50" spans="2:44" ht="72.599999999999994" thickBot="1">
      <c r="B50" s="183">
        <v>418111</v>
      </c>
      <c r="C50" s="183" t="s">
        <v>62</v>
      </c>
      <c r="D50" s="184">
        <v>0</v>
      </c>
      <c r="E50" s="185">
        <v>-97667900</v>
      </c>
      <c r="F50" s="185">
        <v>-24417</v>
      </c>
      <c r="H50" s="4">
        <v>412111</v>
      </c>
      <c r="I50" s="4" t="s">
        <v>61</v>
      </c>
      <c r="J50" s="5">
        <v>0</v>
      </c>
      <c r="K50" s="6">
        <v>14259396</v>
      </c>
      <c r="L50" s="6">
        <v>3565</v>
      </c>
      <c r="N50" s="4">
        <v>412111</v>
      </c>
      <c r="O50" s="4" t="s">
        <v>61</v>
      </c>
      <c r="P50" s="5">
        <v>0</v>
      </c>
      <c r="Q50" s="6">
        <v>14259396</v>
      </c>
      <c r="R50" s="6">
        <v>3565</v>
      </c>
      <c r="U50" s="4">
        <v>412111</v>
      </c>
      <c r="V50" s="4" t="s">
        <v>61</v>
      </c>
      <c r="W50" s="5">
        <v>0</v>
      </c>
      <c r="X50" s="6">
        <v>14259396</v>
      </c>
      <c r="Y50" s="6">
        <v>3565</v>
      </c>
      <c r="AB50" s="4">
        <v>412111</v>
      </c>
      <c r="AC50" s="4" t="s">
        <v>61</v>
      </c>
      <c r="AD50" s="5">
        <v>0</v>
      </c>
      <c r="AE50" s="6">
        <v>14259396</v>
      </c>
      <c r="AF50" s="6">
        <v>3565</v>
      </c>
      <c r="AH50" s="4">
        <v>412111</v>
      </c>
      <c r="AI50" s="4" t="s">
        <v>61</v>
      </c>
      <c r="AJ50" s="5">
        <v>0</v>
      </c>
      <c r="AK50" s="6">
        <v>14259396</v>
      </c>
      <c r="AL50" s="6">
        <v>3565</v>
      </c>
      <c r="AN50" s="4">
        <v>412111</v>
      </c>
      <c r="AO50" s="4" t="s">
        <v>61</v>
      </c>
      <c r="AP50" s="5">
        <v>0</v>
      </c>
      <c r="AQ50" s="6">
        <v>14259396</v>
      </c>
      <c r="AR50" s="6">
        <v>3565</v>
      </c>
    </row>
    <row r="51" spans="2:44" ht="60.6" thickBot="1">
      <c r="B51" s="183">
        <v>419111</v>
      </c>
      <c r="C51" s="183" t="s">
        <v>45</v>
      </c>
      <c r="D51" s="184">
        <v>0</v>
      </c>
      <c r="E51" s="185">
        <v>-1944721</v>
      </c>
      <c r="F51" s="184">
        <v>-486</v>
      </c>
      <c r="H51" s="4">
        <v>418111</v>
      </c>
      <c r="I51" s="4" t="s">
        <v>62</v>
      </c>
      <c r="J51" s="5">
        <v>0</v>
      </c>
      <c r="K51" s="6">
        <v>-97667900</v>
      </c>
      <c r="L51" s="6">
        <v>-24417</v>
      </c>
      <c r="N51" s="4">
        <v>418111</v>
      </c>
      <c r="O51" s="4" t="s">
        <v>62</v>
      </c>
      <c r="P51" s="5">
        <v>0</v>
      </c>
      <c r="Q51" s="6">
        <v>-97667900</v>
      </c>
      <c r="R51" s="6">
        <v>-24417</v>
      </c>
      <c r="U51" s="4">
        <v>418111</v>
      </c>
      <c r="V51" s="4" t="s">
        <v>62</v>
      </c>
      <c r="W51" s="5">
        <v>0</v>
      </c>
      <c r="X51" s="6">
        <v>-97667900</v>
      </c>
      <c r="Y51" s="6">
        <v>-24417</v>
      </c>
      <c r="AB51" s="4">
        <v>418111</v>
      </c>
      <c r="AC51" s="4" t="s">
        <v>62</v>
      </c>
      <c r="AD51" s="5">
        <v>0</v>
      </c>
      <c r="AE51" s="6">
        <v>-97667900</v>
      </c>
      <c r="AF51" s="6">
        <v>-24417</v>
      </c>
      <c r="AH51" s="4">
        <v>418111</v>
      </c>
      <c r="AI51" s="4" t="s">
        <v>62</v>
      </c>
      <c r="AJ51" s="5">
        <v>0</v>
      </c>
      <c r="AK51" s="6">
        <v>-97667900</v>
      </c>
      <c r="AL51" s="6">
        <v>-24417</v>
      </c>
      <c r="AN51" s="4">
        <v>418111</v>
      </c>
      <c r="AO51" s="4" t="s">
        <v>62</v>
      </c>
      <c r="AP51" s="5">
        <v>0</v>
      </c>
      <c r="AQ51" s="6">
        <v>-105628900</v>
      </c>
      <c r="AR51" s="6">
        <v>-26407</v>
      </c>
    </row>
    <row r="52" spans="2:44" ht="48.6" thickBot="1">
      <c r="B52" s="181"/>
      <c r="C52" s="182" t="s">
        <v>46</v>
      </c>
      <c r="D52" s="183"/>
      <c r="E52" s="186">
        <v>-35353225</v>
      </c>
      <c r="F52" s="186">
        <v>-8838.31</v>
      </c>
      <c r="H52" s="4">
        <v>419111</v>
      </c>
      <c r="I52" s="4" t="s">
        <v>45</v>
      </c>
      <c r="J52" s="5">
        <v>0</v>
      </c>
      <c r="K52" s="6">
        <v>-1944721</v>
      </c>
      <c r="L52" s="5">
        <v>-486</v>
      </c>
      <c r="N52" s="4">
        <v>419111</v>
      </c>
      <c r="O52" s="4" t="s">
        <v>45</v>
      </c>
      <c r="P52" s="5">
        <v>0</v>
      </c>
      <c r="Q52" s="6">
        <v>-1944721</v>
      </c>
      <c r="R52" s="5">
        <v>-486</v>
      </c>
      <c r="U52" s="4">
        <v>419111</v>
      </c>
      <c r="V52" s="4" t="s">
        <v>45</v>
      </c>
      <c r="W52" s="5">
        <v>0</v>
      </c>
      <c r="X52" s="6">
        <v>-1944721</v>
      </c>
      <c r="Y52" s="5">
        <v>-486</v>
      </c>
      <c r="AB52" s="4">
        <v>419111</v>
      </c>
      <c r="AC52" s="4" t="s">
        <v>45</v>
      </c>
      <c r="AD52" s="5">
        <v>0</v>
      </c>
      <c r="AE52" s="6">
        <v>-1944721</v>
      </c>
      <c r="AF52" s="5">
        <v>-486</v>
      </c>
      <c r="AH52" s="4">
        <v>419111</v>
      </c>
      <c r="AI52" s="4" t="s">
        <v>45</v>
      </c>
      <c r="AJ52" s="5">
        <v>0</v>
      </c>
      <c r="AK52" s="6">
        <v>-1944721</v>
      </c>
      <c r="AL52" s="5">
        <v>-486</v>
      </c>
      <c r="AN52" s="4">
        <v>419111</v>
      </c>
      <c r="AO52" s="4" t="s">
        <v>45</v>
      </c>
      <c r="AP52" s="5">
        <v>0</v>
      </c>
      <c r="AQ52" s="6">
        <v>-1944721</v>
      </c>
      <c r="AR52" s="5">
        <v>-486</v>
      </c>
    </row>
    <row r="53" spans="2:44" ht="60.6" thickBot="1">
      <c r="B53" s="181"/>
      <c r="C53" s="182" t="s">
        <v>47</v>
      </c>
      <c r="D53" s="183"/>
      <c r="E53" s="186">
        <v>77198171</v>
      </c>
      <c r="F53" s="186">
        <v>19299.54</v>
      </c>
      <c r="H53" s="128"/>
      <c r="I53" s="3" t="s">
        <v>46</v>
      </c>
      <c r="J53" s="4"/>
      <c r="K53" s="7">
        <v>-35353225</v>
      </c>
      <c r="L53" s="7">
        <v>-8838.31</v>
      </c>
      <c r="N53" s="128"/>
      <c r="O53" s="3" t="s">
        <v>46</v>
      </c>
      <c r="P53" s="4"/>
      <c r="Q53" s="7">
        <v>-35353225</v>
      </c>
      <c r="R53" s="7">
        <v>-8838.31</v>
      </c>
      <c r="U53" s="128"/>
      <c r="V53" s="3" t="s">
        <v>46</v>
      </c>
      <c r="W53" s="4"/>
      <c r="X53" s="7">
        <v>-35353225</v>
      </c>
      <c r="Y53" s="7">
        <v>-8838.31</v>
      </c>
      <c r="AB53" s="128"/>
      <c r="AC53" s="3" t="s">
        <v>46</v>
      </c>
      <c r="AD53" s="4"/>
      <c r="AE53" s="7">
        <v>-35353225</v>
      </c>
      <c r="AF53" s="7">
        <v>-8838.31</v>
      </c>
      <c r="AH53" s="128"/>
      <c r="AI53" s="3" t="s">
        <v>46</v>
      </c>
      <c r="AJ53" s="4"/>
      <c r="AK53" s="7">
        <v>-35353225</v>
      </c>
      <c r="AL53" s="7">
        <v>-8838.31</v>
      </c>
      <c r="AN53" s="128"/>
      <c r="AO53" s="3" t="s">
        <v>46</v>
      </c>
      <c r="AP53" s="4"/>
      <c r="AQ53" s="7">
        <v>-43314225</v>
      </c>
      <c r="AR53" s="7">
        <v>-10828.56</v>
      </c>
    </row>
    <row r="54" spans="2:44" ht="48.6" thickBot="1">
      <c r="B54" s="181"/>
      <c r="C54" s="182" t="s">
        <v>48</v>
      </c>
      <c r="D54" s="183"/>
      <c r="E54" s="186">
        <v>42227746</v>
      </c>
      <c r="F54" s="186">
        <v>10556.94</v>
      </c>
      <c r="H54" s="128"/>
      <c r="I54" s="3" t="s">
        <v>47</v>
      </c>
      <c r="J54" s="4"/>
      <c r="K54" s="7">
        <v>80558922</v>
      </c>
      <c r="L54" s="7">
        <v>20139.73</v>
      </c>
      <c r="N54" s="128"/>
      <c r="O54" s="3" t="s">
        <v>47</v>
      </c>
      <c r="P54" s="4"/>
      <c r="Q54" s="7">
        <v>87516972</v>
      </c>
      <c r="R54" s="7">
        <v>21879.24</v>
      </c>
      <c r="U54" s="128"/>
      <c r="V54" s="3" t="s">
        <v>47</v>
      </c>
      <c r="W54" s="4"/>
      <c r="X54" s="7">
        <v>93603322</v>
      </c>
      <c r="Y54" s="7">
        <v>23400.83</v>
      </c>
      <c r="AB54" s="128"/>
      <c r="AC54" s="3" t="s">
        <v>47</v>
      </c>
      <c r="AD54" s="4"/>
      <c r="AE54" s="7">
        <v>99250772</v>
      </c>
      <c r="AF54" s="7">
        <v>24812.69</v>
      </c>
      <c r="AH54" s="128"/>
      <c r="AI54" s="3" t="s">
        <v>47</v>
      </c>
      <c r="AJ54" s="4"/>
      <c r="AK54" s="7">
        <v>110623721</v>
      </c>
      <c r="AL54" s="7">
        <v>27655.93</v>
      </c>
      <c r="AN54" s="128"/>
      <c r="AO54" s="3" t="s">
        <v>47</v>
      </c>
      <c r="AP54" s="4"/>
      <c r="AQ54" s="7">
        <v>133337971</v>
      </c>
      <c r="AR54" s="7">
        <v>33334.49</v>
      </c>
    </row>
    <row r="55" spans="2:44" ht="72.599999999999994" thickBot="1">
      <c r="H55" s="297"/>
      <c r="I55" s="13" t="s">
        <v>48</v>
      </c>
      <c r="J55" s="14"/>
      <c r="K55" s="15">
        <v>45779397</v>
      </c>
      <c r="L55" s="15">
        <v>11444.85</v>
      </c>
      <c r="N55" s="128"/>
      <c r="O55" s="3" t="s">
        <v>48</v>
      </c>
      <c r="P55" s="4"/>
      <c r="Q55" s="7">
        <v>52921547</v>
      </c>
      <c r="R55" s="7">
        <v>13230.39</v>
      </c>
      <c r="U55" s="297"/>
      <c r="V55" s="13" t="s">
        <v>48</v>
      </c>
      <c r="W55" s="14"/>
      <c r="X55" s="15">
        <v>59197597</v>
      </c>
      <c r="Y55" s="15">
        <v>14799.4</v>
      </c>
      <c r="AB55" s="297"/>
      <c r="AC55" s="13" t="s">
        <v>48</v>
      </c>
      <c r="AD55" s="14"/>
      <c r="AE55" s="15">
        <v>65029547</v>
      </c>
      <c r="AF55" s="15">
        <v>16257.39</v>
      </c>
      <c r="AH55" s="297"/>
      <c r="AI55" s="13" t="s">
        <v>48</v>
      </c>
      <c r="AJ55" s="14"/>
      <c r="AK55" s="15">
        <v>76630896</v>
      </c>
      <c r="AL55" s="15">
        <v>19157.72</v>
      </c>
      <c r="AN55" s="297"/>
      <c r="AO55" s="13" t="s">
        <v>48</v>
      </c>
      <c r="AP55" s="14"/>
      <c r="AQ55" s="15">
        <v>91620646</v>
      </c>
      <c r="AR55" s="15">
        <v>22905.16</v>
      </c>
    </row>
    <row r="56" spans="2:44" ht="36">
      <c r="B56" s="25"/>
      <c r="C56" s="197"/>
      <c r="D56" s="197"/>
      <c r="E56" s="197"/>
      <c r="H56" s="26" t="s">
        <v>92</v>
      </c>
      <c r="N56" s="129" t="s">
        <v>49</v>
      </c>
      <c r="O56" s="129" t="s">
        <v>51</v>
      </c>
      <c r="P56" s="12" t="s">
        <v>53</v>
      </c>
      <c r="Q56" s="1"/>
      <c r="R56" s="1"/>
    </row>
    <row r="57" spans="2:44">
      <c r="B57" s="26" t="s">
        <v>92</v>
      </c>
      <c r="C57" s="197"/>
      <c r="D57" s="197"/>
      <c r="E57" s="197"/>
      <c r="H57" s="26" t="s">
        <v>161</v>
      </c>
      <c r="N57" s="8"/>
      <c r="O57" s="8"/>
      <c r="P57" s="129" t="s">
        <v>54</v>
      </c>
      <c r="Q57" s="1"/>
      <c r="R57" s="1"/>
    </row>
    <row r="58" spans="2:44">
      <c r="B58" s="26" t="s">
        <v>161</v>
      </c>
      <c r="C58" s="197"/>
      <c r="D58" s="197"/>
      <c r="E58" s="197"/>
      <c r="H58" s="32" t="s">
        <v>94</v>
      </c>
      <c r="N58" s="10" t="s">
        <v>50</v>
      </c>
      <c r="O58" s="10" t="s">
        <v>52</v>
      </c>
      <c r="P58" s="8"/>
      <c r="Q58" s="1"/>
      <c r="R58" s="1"/>
    </row>
    <row r="59" spans="2:44">
      <c r="B59" s="620" t="s">
        <v>94</v>
      </c>
      <c r="C59" s="197"/>
      <c r="D59" s="197"/>
      <c r="E59" s="197"/>
      <c r="H59" s="32"/>
      <c r="N59" s="11"/>
      <c r="O59" s="11"/>
      <c r="P59" s="10" t="s">
        <v>55</v>
      </c>
      <c r="Q59" s="1"/>
      <c r="R59" s="1"/>
    </row>
    <row r="60" spans="2:44" ht="15" thickBot="1">
      <c r="B60" s="620"/>
      <c r="C60" s="197"/>
      <c r="D60" s="197"/>
      <c r="E60" s="197"/>
      <c r="H60" s="33"/>
    </row>
    <row r="61" spans="2:44" ht="23.4" thickBot="1">
      <c r="B61" s="621"/>
      <c r="C61" s="197"/>
      <c r="D61" s="197"/>
      <c r="E61" s="197"/>
      <c r="H61" s="32"/>
      <c r="N61" s="18" t="s">
        <v>92</v>
      </c>
      <c r="T61" s="26" t="s">
        <v>92</v>
      </c>
      <c r="Y61" s="18" t="s">
        <v>92</v>
      </c>
      <c r="AD61" s="18" t="s">
        <v>92</v>
      </c>
      <c r="AJ61" s="18" t="s">
        <v>92</v>
      </c>
    </row>
    <row r="62" spans="2:44" ht="22.8">
      <c r="B62" s="620"/>
      <c r="C62" s="197"/>
      <c r="D62" s="197"/>
      <c r="E62" s="197"/>
      <c r="H62" s="27" t="s">
        <v>95</v>
      </c>
      <c r="N62" s="18" t="s">
        <v>161</v>
      </c>
      <c r="T62" s="26" t="s">
        <v>161</v>
      </c>
      <c r="Y62" s="18" t="s">
        <v>161</v>
      </c>
      <c r="AD62" s="18" t="s">
        <v>161</v>
      </c>
      <c r="AJ62" s="18" t="s">
        <v>161</v>
      </c>
    </row>
    <row r="63" spans="2:44" ht="15" thickBot="1">
      <c r="B63" s="27" t="s">
        <v>282</v>
      </c>
      <c r="C63" s="197"/>
      <c r="D63" s="197"/>
      <c r="E63" s="197"/>
      <c r="H63" s="25"/>
      <c r="N63" s="572" t="s">
        <v>94</v>
      </c>
      <c r="T63" s="620" t="s">
        <v>94</v>
      </c>
      <c r="Y63" s="572" t="s">
        <v>94</v>
      </c>
      <c r="AD63" s="572" t="s">
        <v>94</v>
      </c>
      <c r="AJ63" s="572" t="s">
        <v>94</v>
      </c>
    </row>
    <row r="64" spans="2:44" ht="15" thickBot="1">
      <c r="B64" s="25"/>
      <c r="C64" s="197"/>
      <c r="D64" s="197"/>
      <c r="E64" s="197"/>
      <c r="H64" s="21" t="s">
        <v>96</v>
      </c>
      <c r="I64" s="21" t="s">
        <v>97</v>
      </c>
      <c r="J64" s="21" t="s">
        <v>98</v>
      </c>
      <c r="K64" s="21" t="s">
        <v>99</v>
      </c>
      <c r="N64" s="572"/>
      <c r="T64" s="620"/>
      <c r="Y64" s="572"/>
      <c r="AD64" s="572"/>
      <c r="AJ64" s="572"/>
    </row>
    <row r="65" spans="2:39" ht="15.6" thickTop="1" thickBot="1">
      <c r="B65" s="198" t="s">
        <v>96</v>
      </c>
      <c r="C65" s="198" t="s">
        <v>97</v>
      </c>
      <c r="D65" s="198" t="s">
        <v>98</v>
      </c>
      <c r="E65" s="198" t="s">
        <v>99</v>
      </c>
      <c r="H65">
        <v>531111102</v>
      </c>
      <c r="I65" t="s">
        <v>117</v>
      </c>
      <c r="J65">
        <v>13333500</v>
      </c>
      <c r="K65">
        <v>18402500</v>
      </c>
      <c r="N65" s="573"/>
      <c r="T65" s="621"/>
      <c r="Y65" s="573"/>
      <c r="AD65" s="573"/>
      <c r="AJ65" s="573"/>
    </row>
    <row r="66" spans="2:39">
      <c r="B66">
        <v>531111102</v>
      </c>
      <c r="C66" t="s">
        <v>117</v>
      </c>
      <c r="D66">
        <v>5069000</v>
      </c>
      <c r="E66">
        <v>5069000</v>
      </c>
      <c r="H66">
        <v>523511101</v>
      </c>
      <c r="I66" t="s">
        <v>138</v>
      </c>
      <c r="J66">
        <v>868800</v>
      </c>
      <c r="K66">
        <v>1126500</v>
      </c>
      <c r="N66" s="572"/>
      <c r="T66" s="620"/>
      <c r="Y66" s="572"/>
      <c r="AD66" s="572"/>
      <c r="AJ66" s="572"/>
    </row>
    <row r="67" spans="2:39" ht="60">
      <c r="B67">
        <v>523511101</v>
      </c>
      <c r="C67" t="s">
        <v>138</v>
      </c>
      <c r="D67">
        <v>257700</v>
      </c>
      <c r="E67">
        <v>257700</v>
      </c>
      <c r="H67">
        <v>536911</v>
      </c>
      <c r="I67" t="s">
        <v>100</v>
      </c>
      <c r="J67">
        <v>10000</v>
      </c>
      <c r="K67">
        <v>10000</v>
      </c>
      <c r="N67" s="19" t="s">
        <v>260</v>
      </c>
      <c r="T67" s="27" t="s">
        <v>288</v>
      </c>
      <c r="Y67" s="19" t="s">
        <v>303</v>
      </c>
      <c r="AD67" s="19" t="s">
        <v>317</v>
      </c>
      <c r="AJ67" s="19" t="s">
        <v>325</v>
      </c>
    </row>
    <row r="68" spans="2:39" ht="15" thickBot="1">
      <c r="B68">
        <v>531111103</v>
      </c>
      <c r="C68" t="s">
        <v>119</v>
      </c>
      <c r="D68">
        <v>47600</v>
      </c>
      <c r="E68">
        <v>47600</v>
      </c>
      <c r="H68">
        <v>531111103</v>
      </c>
      <c r="I68" t="s">
        <v>119</v>
      </c>
      <c r="J68">
        <v>90300</v>
      </c>
      <c r="K68">
        <v>137900</v>
      </c>
      <c r="N68" s="20"/>
      <c r="T68" s="25"/>
      <c r="Y68" s="20"/>
      <c r="AD68" s="20"/>
      <c r="AJ68" s="20"/>
    </row>
    <row r="69" spans="2:39" ht="25.2" thickBot="1">
      <c r="B69">
        <v>523011101</v>
      </c>
      <c r="C69" t="s">
        <v>118</v>
      </c>
      <c r="D69">
        <v>14100</v>
      </c>
      <c r="E69">
        <v>14100</v>
      </c>
      <c r="H69">
        <v>523011101</v>
      </c>
      <c r="I69" t="s">
        <v>118</v>
      </c>
      <c r="J69">
        <v>92600</v>
      </c>
      <c r="K69">
        <v>106700</v>
      </c>
      <c r="N69" s="21" t="s">
        <v>96</v>
      </c>
      <c r="O69" s="21" t="s">
        <v>97</v>
      </c>
      <c r="P69" s="21" t="s">
        <v>98</v>
      </c>
      <c r="Q69" s="21" t="s">
        <v>99</v>
      </c>
      <c r="T69" s="28" t="s">
        <v>96</v>
      </c>
      <c r="U69" s="28" t="s">
        <v>97</v>
      </c>
      <c r="V69" s="28" t="s">
        <v>98</v>
      </c>
      <c r="W69" s="28" t="s">
        <v>99</v>
      </c>
      <c r="Y69" s="21" t="s">
        <v>96</v>
      </c>
      <c r="Z69" s="21" t="s">
        <v>97</v>
      </c>
      <c r="AA69" s="21" t="s">
        <v>98</v>
      </c>
      <c r="AB69" s="21" t="s">
        <v>99</v>
      </c>
      <c r="AD69" s="21" t="s">
        <v>96</v>
      </c>
      <c r="AE69" s="21" t="s">
        <v>97</v>
      </c>
      <c r="AF69" s="21" t="s">
        <v>98</v>
      </c>
      <c r="AG69" s="21" t="s">
        <v>99</v>
      </c>
      <c r="AJ69" s="21" t="s">
        <v>96</v>
      </c>
      <c r="AK69" s="21" t="s">
        <v>97</v>
      </c>
      <c r="AL69" s="21" t="s">
        <v>98</v>
      </c>
      <c r="AM69" s="21" t="s">
        <v>99</v>
      </c>
    </row>
    <row r="70" spans="2:39" ht="87.6" thickTop="1" thickBot="1">
      <c r="B70" s="581" t="s">
        <v>103</v>
      </c>
      <c r="C70" s="582"/>
      <c r="D70" s="137">
        <v>5388400</v>
      </c>
      <c r="E70" s="137">
        <v>5388400</v>
      </c>
      <c r="H70">
        <v>512111101</v>
      </c>
      <c r="I70" t="s">
        <v>102</v>
      </c>
      <c r="J70">
        <v>700</v>
      </c>
      <c r="K70">
        <v>700</v>
      </c>
      <c r="N70">
        <v>531111102</v>
      </c>
      <c r="O70" t="s">
        <v>117</v>
      </c>
      <c r="P70">
        <v>20298800</v>
      </c>
      <c r="Q70">
        <v>38701300</v>
      </c>
      <c r="T70" s="221">
        <v>531111102</v>
      </c>
      <c r="U70" s="221" t="s">
        <v>117</v>
      </c>
      <c r="V70" s="223">
        <v>20004100</v>
      </c>
      <c r="W70" s="223">
        <v>58705400</v>
      </c>
      <c r="Y70" s="130">
        <v>531111102</v>
      </c>
      <c r="Z70" s="130" t="s">
        <v>117</v>
      </c>
      <c r="AA70" s="131">
        <v>20113500</v>
      </c>
      <c r="AB70" s="131">
        <v>78818900</v>
      </c>
      <c r="AD70" s="130">
        <v>531111102</v>
      </c>
      <c r="AE70" s="130" t="s">
        <v>117</v>
      </c>
      <c r="AF70" s="131">
        <v>28603500</v>
      </c>
      <c r="AG70" s="131">
        <v>107422400</v>
      </c>
      <c r="AJ70" s="130">
        <v>531111102</v>
      </c>
      <c r="AK70" s="130" t="s">
        <v>117</v>
      </c>
      <c r="AL70" s="131">
        <v>40566000</v>
      </c>
      <c r="AM70" s="131">
        <v>147988400</v>
      </c>
    </row>
    <row r="71" spans="2:39" ht="173.4" thickBot="1">
      <c r="B71">
        <v>633311103</v>
      </c>
      <c r="C71" t="s">
        <v>104</v>
      </c>
      <c r="D71">
        <v>10000</v>
      </c>
      <c r="E71">
        <v>10000</v>
      </c>
      <c r="H71" s="568" t="s">
        <v>103</v>
      </c>
      <c r="I71" s="569"/>
      <c r="J71" s="22">
        <v>14395900</v>
      </c>
      <c r="K71" s="22">
        <v>19784300</v>
      </c>
      <c r="N71">
        <v>523511101</v>
      </c>
      <c r="O71" t="s">
        <v>138</v>
      </c>
      <c r="P71">
        <v>1191100</v>
      </c>
      <c r="Q71">
        <v>2317600</v>
      </c>
      <c r="T71" s="221">
        <v>523511101</v>
      </c>
      <c r="U71" s="221" t="s">
        <v>138</v>
      </c>
      <c r="V71" s="223">
        <v>1187300</v>
      </c>
      <c r="W71" s="223">
        <v>3504900</v>
      </c>
      <c r="Y71" s="130">
        <v>523511101</v>
      </c>
      <c r="Z71" s="130" t="s">
        <v>138</v>
      </c>
      <c r="AA71" s="131">
        <v>1237900</v>
      </c>
      <c r="AB71" s="131">
        <v>4742800</v>
      </c>
      <c r="AD71" s="130">
        <v>523511101</v>
      </c>
      <c r="AE71" s="130" t="s">
        <v>138</v>
      </c>
      <c r="AF71" s="131">
        <v>1703300</v>
      </c>
      <c r="AG71" s="131">
        <v>6446100</v>
      </c>
      <c r="AJ71" s="130">
        <v>523511101</v>
      </c>
      <c r="AK71" s="130" t="s">
        <v>138</v>
      </c>
      <c r="AL71" s="131">
        <v>2439500</v>
      </c>
      <c r="AM71" s="131">
        <v>8885600</v>
      </c>
    </row>
    <row r="72" spans="2:39" ht="58.2" thickBot="1">
      <c r="B72">
        <v>637111103</v>
      </c>
      <c r="C72" t="s">
        <v>143</v>
      </c>
      <c r="D72">
        <v>35000</v>
      </c>
      <c r="E72">
        <v>35000</v>
      </c>
      <c r="H72">
        <v>633311103</v>
      </c>
      <c r="I72" t="s">
        <v>104</v>
      </c>
      <c r="J72">
        <v>10000</v>
      </c>
      <c r="K72">
        <v>20000</v>
      </c>
      <c r="N72">
        <v>531111103</v>
      </c>
      <c r="O72" t="s">
        <v>119</v>
      </c>
      <c r="P72">
        <v>63400</v>
      </c>
      <c r="Q72">
        <v>201300</v>
      </c>
      <c r="T72" s="221">
        <v>531111103</v>
      </c>
      <c r="U72" s="221" t="s">
        <v>119</v>
      </c>
      <c r="V72" s="223">
        <v>48000</v>
      </c>
      <c r="W72" s="223">
        <v>249300</v>
      </c>
      <c r="Y72" s="130">
        <v>536911</v>
      </c>
      <c r="Z72" s="130" t="s">
        <v>100</v>
      </c>
      <c r="AA72" s="131">
        <v>21200</v>
      </c>
      <c r="AB72" s="131">
        <v>36200</v>
      </c>
      <c r="AD72" s="130">
        <v>531111103</v>
      </c>
      <c r="AE72" s="130" t="s">
        <v>119</v>
      </c>
      <c r="AF72" s="131">
        <v>170600</v>
      </c>
      <c r="AG72" s="131">
        <v>540900</v>
      </c>
      <c r="AJ72" s="130">
        <v>536911</v>
      </c>
      <c r="AK72" s="130" t="s">
        <v>100</v>
      </c>
      <c r="AL72" s="132">
        <v>900</v>
      </c>
      <c r="AM72" s="131">
        <v>37100</v>
      </c>
    </row>
    <row r="73" spans="2:39" ht="101.4" thickBot="1">
      <c r="B73">
        <v>637121101</v>
      </c>
      <c r="C73" t="s">
        <v>158</v>
      </c>
      <c r="D73">
        <v>8000</v>
      </c>
      <c r="E73">
        <v>8000</v>
      </c>
      <c r="H73">
        <v>637111103</v>
      </c>
      <c r="I73" t="s">
        <v>143</v>
      </c>
      <c r="J73">
        <v>7000</v>
      </c>
      <c r="K73">
        <v>42000</v>
      </c>
      <c r="N73">
        <v>523011101</v>
      </c>
      <c r="O73" t="s">
        <v>118</v>
      </c>
      <c r="P73">
        <v>249400</v>
      </c>
      <c r="Q73">
        <v>356100</v>
      </c>
      <c r="T73" s="221">
        <v>523011101</v>
      </c>
      <c r="U73" s="221" t="s">
        <v>118</v>
      </c>
      <c r="V73" s="223">
        <v>315400</v>
      </c>
      <c r="W73" s="223">
        <v>671500</v>
      </c>
      <c r="Y73" s="130">
        <v>531111103</v>
      </c>
      <c r="Z73" s="130" t="s">
        <v>119</v>
      </c>
      <c r="AA73" s="131">
        <v>121000</v>
      </c>
      <c r="AB73" s="131">
        <v>370300</v>
      </c>
      <c r="AD73" s="130">
        <v>523011101</v>
      </c>
      <c r="AE73" s="130" t="s">
        <v>118</v>
      </c>
      <c r="AF73" s="131">
        <v>333300</v>
      </c>
      <c r="AG73" s="131">
        <v>1293100</v>
      </c>
      <c r="AJ73" s="130">
        <v>531111103</v>
      </c>
      <c r="AK73" s="130" t="s">
        <v>119</v>
      </c>
      <c r="AL73" s="131">
        <v>286500</v>
      </c>
      <c r="AM73" s="131">
        <v>827400</v>
      </c>
    </row>
    <row r="74" spans="2:39" ht="144.6" thickBot="1">
      <c r="B74">
        <v>631111101</v>
      </c>
      <c r="C74" t="s">
        <v>121</v>
      </c>
      <c r="D74">
        <v>11654900</v>
      </c>
      <c r="E74">
        <v>11654900</v>
      </c>
      <c r="H74">
        <v>637121101</v>
      </c>
      <c r="I74" t="s">
        <v>158</v>
      </c>
      <c r="J74">
        <v>8000</v>
      </c>
      <c r="K74">
        <v>16000</v>
      </c>
      <c r="N74">
        <v>512111101</v>
      </c>
      <c r="O74" t="s">
        <v>102</v>
      </c>
      <c r="P74">
        <v>500</v>
      </c>
      <c r="Q74">
        <v>1200</v>
      </c>
      <c r="T74" s="221">
        <v>512111101</v>
      </c>
      <c r="U74" s="221" t="s">
        <v>102</v>
      </c>
      <c r="V74" s="222">
        <v>500</v>
      </c>
      <c r="W74" s="223">
        <v>1700</v>
      </c>
      <c r="Y74" s="130">
        <v>523011101</v>
      </c>
      <c r="Z74" s="130" t="s">
        <v>118</v>
      </c>
      <c r="AA74" s="131">
        <v>288300</v>
      </c>
      <c r="AB74" s="131">
        <v>959800</v>
      </c>
      <c r="AD74" s="130">
        <v>512111101</v>
      </c>
      <c r="AE74" s="130" t="s">
        <v>102</v>
      </c>
      <c r="AF74" s="132">
        <v>800</v>
      </c>
      <c r="AG74" s="131">
        <v>3500</v>
      </c>
      <c r="AJ74" s="130">
        <v>523011101</v>
      </c>
      <c r="AK74" s="130" t="s">
        <v>118</v>
      </c>
      <c r="AL74" s="131">
        <v>290900</v>
      </c>
      <c r="AM74" s="131">
        <v>1584000</v>
      </c>
    </row>
    <row r="75" spans="2:39" ht="159" thickBot="1">
      <c r="B75">
        <v>637111104</v>
      </c>
      <c r="C75" t="s">
        <v>154</v>
      </c>
      <c r="D75">
        <v>5000</v>
      </c>
      <c r="E75">
        <v>5000</v>
      </c>
      <c r="H75">
        <v>631111101</v>
      </c>
      <c r="I75" t="s">
        <v>121</v>
      </c>
      <c r="J75">
        <v>11426300</v>
      </c>
      <c r="K75">
        <v>23081200</v>
      </c>
      <c r="N75">
        <v>531111107</v>
      </c>
      <c r="O75" t="s">
        <v>270</v>
      </c>
      <c r="P75">
        <v>3529000</v>
      </c>
      <c r="Q75">
        <v>21264000</v>
      </c>
      <c r="T75" s="221">
        <v>531111107</v>
      </c>
      <c r="U75" s="221" t="s">
        <v>270</v>
      </c>
      <c r="V75" s="223">
        <v>1418000</v>
      </c>
      <c r="W75" s="223">
        <v>22682000</v>
      </c>
      <c r="Y75" s="130">
        <v>512111101</v>
      </c>
      <c r="Z75" s="130" t="s">
        <v>102</v>
      </c>
      <c r="AA75" s="131">
        <v>1000</v>
      </c>
      <c r="AB75" s="131">
        <v>2700</v>
      </c>
      <c r="AD75" s="130">
        <v>531111107</v>
      </c>
      <c r="AE75" s="130" t="s">
        <v>270</v>
      </c>
      <c r="AF75" s="131">
        <v>890000</v>
      </c>
      <c r="AG75" s="131">
        <v>24702000</v>
      </c>
      <c r="AJ75" s="130">
        <v>512111101</v>
      </c>
      <c r="AK75" s="130" t="s">
        <v>102</v>
      </c>
      <c r="AL75" s="132">
        <v>800</v>
      </c>
      <c r="AM75" s="131">
        <v>4300</v>
      </c>
    </row>
    <row r="76" spans="2:39" ht="58.2" thickBot="1">
      <c r="B76">
        <v>632161</v>
      </c>
      <c r="C76" t="s">
        <v>105</v>
      </c>
      <c r="D76">
        <v>93746</v>
      </c>
      <c r="E76">
        <v>93746</v>
      </c>
      <c r="H76">
        <v>637111104</v>
      </c>
      <c r="I76" t="s">
        <v>154</v>
      </c>
      <c r="J76">
        <v>20000</v>
      </c>
      <c r="K76">
        <v>25000</v>
      </c>
      <c r="N76" s="568" t="s">
        <v>103</v>
      </c>
      <c r="O76" s="569"/>
      <c r="P76" s="22">
        <v>25332200</v>
      </c>
      <c r="Q76" s="22">
        <v>62911000</v>
      </c>
      <c r="T76" s="581" t="s">
        <v>103</v>
      </c>
      <c r="U76" s="582"/>
      <c r="V76" s="137">
        <v>22973300</v>
      </c>
      <c r="W76" s="137">
        <v>85884300</v>
      </c>
      <c r="Y76" s="130">
        <v>531111107</v>
      </c>
      <c r="Z76" s="130" t="s">
        <v>270</v>
      </c>
      <c r="AA76" s="131">
        <v>1130000</v>
      </c>
      <c r="AB76" s="131">
        <v>23812000</v>
      </c>
      <c r="AD76" s="568" t="s">
        <v>103</v>
      </c>
      <c r="AE76" s="569"/>
      <c r="AF76" s="22">
        <v>31701500</v>
      </c>
      <c r="AG76" s="22">
        <v>140498700</v>
      </c>
      <c r="AJ76" s="130">
        <v>531111107</v>
      </c>
      <c r="AK76" s="130" t="s">
        <v>270</v>
      </c>
      <c r="AL76" s="131">
        <v>1510000</v>
      </c>
      <c r="AM76" s="131">
        <v>26212000</v>
      </c>
    </row>
    <row r="77" spans="2:39" ht="43.8" thickBot="1">
      <c r="B77">
        <v>632151</v>
      </c>
      <c r="C77" t="s">
        <v>112</v>
      </c>
      <c r="D77">
        <v>51904</v>
      </c>
      <c r="E77">
        <v>51904</v>
      </c>
      <c r="H77">
        <v>632161</v>
      </c>
      <c r="I77" t="s">
        <v>105</v>
      </c>
      <c r="J77">
        <v>93746</v>
      </c>
      <c r="K77">
        <v>187492</v>
      </c>
      <c r="N77">
        <v>633311103</v>
      </c>
      <c r="O77" t="s">
        <v>104</v>
      </c>
      <c r="P77">
        <v>10000</v>
      </c>
      <c r="Q77">
        <v>30000</v>
      </c>
      <c r="T77" s="221">
        <v>633311103</v>
      </c>
      <c r="U77" s="221" t="s">
        <v>104</v>
      </c>
      <c r="V77" s="223">
        <v>4000</v>
      </c>
      <c r="W77" s="223">
        <v>34000</v>
      </c>
      <c r="Y77" s="568" t="s">
        <v>103</v>
      </c>
      <c r="Z77" s="569"/>
      <c r="AA77" s="22">
        <v>22912900</v>
      </c>
      <c r="AB77" s="22">
        <v>108797200</v>
      </c>
      <c r="AD77" s="130">
        <v>633311103</v>
      </c>
      <c r="AE77" s="130" t="s">
        <v>104</v>
      </c>
      <c r="AF77" s="131">
        <v>15000</v>
      </c>
      <c r="AG77" s="131">
        <v>54000</v>
      </c>
      <c r="AJ77" s="568" t="s">
        <v>103</v>
      </c>
      <c r="AK77" s="569"/>
      <c r="AL77" s="22">
        <v>45094600</v>
      </c>
      <c r="AM77" s="22">
        <v>185593300</v>
      </c>
    </row>
    <row r="78" spans="2:39" ht="72.599999999999994" thickBot="1">
      <c r="B78">
        <v>633211103</v>
      </c>
      <c r="C78" t="s">
        <v>137</v>
      </c>
      <c r="D78">
        <v>800000</v>
      </c>
      <c r="E78">
        <v>800000</v>
      </c>
      <c r="H78">
        <v>632151</v>
      </c>
      <c r="I78" t="s">
        <v>112</v>
      </c>
      <c r="J78">
        <v>51904</v>
      </c>
      <c r="K78">
        <v>103808</v>
      </c>
      <c r="N78">
        <v>634211103</v>
      </c>
      <c r="O78" t="s">
        <v>263</v>
      </c>
      <c r="P78">
        <v>12100</v>
      </c>
      <c r="Q78">
        <v>12100</v>
      </c>
      <c r="T78" s="221">
        <v>637111103</v>
      </c>
      <c r="U78" s="221" t="s">
        <v>143</v>
      </c>
      <c r="V78" s="223">
        <v>7000</v>
      </c>
      <c r="W78" s="223">
        <v>49000</v>
      </c>
      <c r="Y78" s="130">
        <v>633311103</v>
      </c>
      <c r="Z78" s="130" t="s">
        <v>104</v>
      </c>
      <c r="AA78" s="131">
        <v>5000</v>
      </c>
      <c r="AB78" s="131">
        <v>39000</v>
      </c>
      <c r="AD78" s="130">
        <v>637111103</v>
      </c>
      <c r="AE78" s="130" t="s">
        <v>143</v>
      </c>
      <c r="AF78" s="131">
        <v>6500</v>
      </c>
      <c r="AG78" s="131">
        <v>83500</v>
      </c>
      <c r="AJ78" s="130">
        <v>633311103</v>
      </c>
      <c r="AK78" s="130" t="s">
        <v>104</v>
      </c>
      <c r="AL78" s="131">
        <v>5000</v>
      </c>
      <c r="AM78" s="131">
        <v>59000</v>
      </c>
    </row>
    <row r="79" spans="2:39" ht="101.4" thickBot="1">
      <c r="B79">
        <v>636211103</v>
      </c>
      <c r="C79" t="s">
        <v>122</v>
      </c>
      <c r="D79">
        <v>60500</v>
      </c>
      <c r="E79">
        <v>60500</v>
      </c>
      <c r="H79">
        <v>633211103</v>
      </c>
      <c r="I79" t="s">
        <v>137</v>
      </c>
      <c r="J79">
        <v>800000</v>
      </c>
      <c r="K79">
        <v>1600000</v>
      </c>
      <c r="N79">
        <v>637121101</v>
      </c>
      <c r="O79" t="s">
        <v>158</v>
      </c>
      <c r="P79">
        <v>18000</v>
      </c>
      <c r="Q79">
        <v>34000</v>
      </c>
      <c r="T79" s="221">
        <v>637111101</v>
      </c>
      <c r="U79" s="221" t="s">
        <v>146</v>
      </c>
      <c r="V79" s="223">
        <v>12000</v>
      </c>
      <c r="W79" s="223">
        <v>12000</v>
      </c>
      <c r="Y79" s="130">
        <v>637111103</v>
      </c>
      <c r="Z79" s="130" t="s">
        <v>143</v>
      </c>
      <c r="AA79" s="131">
        <v>28000</v>
      </c>
      <c r="AB79" s="131">
        <v>77000</v>
      </c>
      <c r="AD79" s="130">
        <v>637111101</v>
      </c>
      <c r="AE79" s="130" t="s">
        <v>146</v>
      </c>
      <c r="AF79" s="131">
        <v>77000</v>
      </c>
      <c r="AG79" s="131">
        <v>101000</v>
      </c>
      <c r="AJ79" s="130">
        <v>637111103</v>
      </c>
      <c r="AK79" s="130" t="s">
        <v>143</v>
      </c>
      <c r="AL79" s="131">
        <v>101500</v>
      </c>
      <c r="AM79" s="131">
        <v>185000</v>
      </c>
    </row>
    <row r="80" spans="2:39" ht="87" thickBot="1">
      <c r="B80">
        <v>636111104</v>
      </c>
      <c r="C80" t="s">
        <v>107</v>
      </c>
      <c r="D80">
        <v>75000</v>
      </c>
      <c r="E80">
        <v>75000</v>
      </c>
      <c r="H80">
        <v>636211103</v>
      </c>
      <c r="I80" t="s">
        <v>122</v>
      </c>
      <c r="J80">
        <v>60500</v>
      </c>
      <c r="K80">
        <v>121000</v>
      </c>
      <c r="N80">
        <v>631111101</v>
      </c>
      <c r="O80" t="s">
        <v>121</v>
      </c>
      <c r="P80">
        <v>10936500</v>
      </c>
      <c r="Q80">
        <v>34017700</v>
      </c>
      <c r="T80" s="221">
        <v>661611103</v>
      </c>
      <c r="U80" s="221" t="s">
        <v>129</v>
      </c>
      <c r="V80" s="223">
        <v>30000</v>
      </c>
      <c r="W80" s="223">
        <v>30000</v>
      </c>
      <c r="Y80" s="130">
        <v>637111101</v>
      </c>
      <c r="Z80" s="130" t="s">
        <v>146</v>
      </c>
      <c r="AA80" s="131">
        <v>12000</v>
      </c>
      <c r="AB80" s="131">
        <v>24000</v>
      </c>
      <c r="AD80" s="130">
        <v>637121102</v>
      </c>
      <c r="AE80" s="130" t="s">
        <v>130</v>
      </c>
      <c r="AF80" s="131">
        <v>2000</v>
      </c>
      <c r="AG80" s="131">
        <v>92000</v>
      </c>
      <c r="AJ80" s="130">
        <v>637111101</v>
      </c>
      <c r="AK80" s="130" t="s">
        <v>146</v>
      </c>
      <c r="AL80" s="131">
        <v>5000</v>
      </c>
      <c r="AM80" s="131">
        <v>106000</v>
      </c>
    </row>
    <row r="81" spans="2:39" ht="101.4" thickBot="1">
      <c r="B81">
        <v>633311101</v>
      </c>
      <c r="C81" t="s">
        <v>123</v>
      </c>
      <c r="D81">
        <v>53600</v>
      </c>
      <c r="E81">
        <v>53600</v>
      </c>
      <c r="H81">
        <v>636111104</v>
      </c>
      <c r="I81" t="s">
        <v>107</v>
      </c>
      <c r="J81">
        <v>80000</v>
      </c>
      <c r="K81">
        <v>155000</v>
      </c>
      <c r="N81">
        <v>637111104</v>
      </c>
      <c r="O81" t="s">
        <v>154</v>
      </c>
      <c r="P81">
        <v>20000</v>
      </c>
      <c r="Q81">
        <v>45000</v>
      </c>
      <c r="T81" s="221">
        <v>631111101</v>
      </c>
      <c r="U81" s="221" t="s">
        <v>121</v>
      </c>
      <c r="V81" s="223">
        <v>11378900</v>
      </c>
      <c r="W81" s="223">
        <v>45396600</v>
      </c>
      <c r="Y81" s="130">
        <v>634211103</v>
      </c>
      <c r="Z81" s="130" t="s">
        <v>263</v>
      </c>
      <c r="AA81" s="131">
        <v>11500</v>
      </c>
      <c r="AB81" s="131">
        <v>23600</v>
      </c>
      <c r="AD81" s="130">
        <v>661611103</v>
      </c>
      <c r="AE81" s="130" t="s">
        <v>129</v>
      </c>
      <c r="AF81" s="131">
        <v>200000</v>
      </c>
      <c r="AG81" s="131">
        <v>230000</v>
      </c>
      <c r="AJ81" s="130">
        <v>634211103</v>
      </c>
      <c r="AK81" s="130" t="s">
        <v>263</v>
      </c>
      <c r="AL81" s="131">
        <v>11000</v>
      </c>
      <c r="AM81" s="131">
        <v>34600</v>
      </c>
    </row>
    <row r="82" spans="2:39" ht="101.4" thickBot="1">
      <c r="B82">
        <v>633311102</v>
      </c>
      <c r="C82" t="s">
        <v>125</v>
      </c>
      <c r="D82">
        <v>18600</v>
      </c>
      <c r="E82">
        <v>18600</v>
      </c>
      <c r="H82">
        <v>633311101</v>
      </c>
      <c r="I82" t="s">
        <v>123</v>
      </c>
      <c r="J82">
        <v>49500</v>
      </c>
      <c r="K82">
        <v>103100</v>
      </c>
      <c r="N82">
        <v>632161</v>
      </c>
      <c r="O82" t="s">
        <v>105</v>
      </c>
      <c r="P82">
        <v>93746</v>
      </c>
      <c r="Q82">
        <v>281237</v>
      </c>
      <c r="T82" s="221">
        <v>637111104</v>
      </c>
      <c r="U82" s="221" t="s">
        <v>154</v>
      </c>
      <c r="V82" s="223">
        <v>35000</v>
      </c>
      <c r="W82" s="223">
        <v>80000</v>
      </c>
      <c r="Y82" s="130">
        <v>637121101</v>
      </c>
      <c r="Z82" s="130" t="s">
        <v>158</v>
      </c>
      <c r="AA82" s="131">
        <v>24000</v>
      </c>
      <c r="AB82" s="131">
        <v>58000</v>
      </c>
      <c r="AD82" s="130">
        <v>631111101</v>
      </c>
      <c r="AE82" s="130" t="s">
        <v>121</v>
      </c>
      <c r="AF82" s="131">
        <v>13701300</v>
      </c>
      <c r="AG82" s="131">
        <v>70681700</v>
      </c>
      <c r="AJ82" s="130">
        <v>637121101</v>
      </c>
      <c r="AK82" s="130" t="s">
        <v>158</v>
      </c>
      <c r="AL82" s="131">
        <v>90000</v>
      </c>
      <c r="AM82" s="131">
        <v>148000</v>
      </c>
    </row>
    <row r="83" spans="2:39" ht="101.4" thickBot="1">
      <c r="B83">
        <v>682113</v>
      </c>
      <c r="C83" t="s">
        <v>139</v>
      </c>
      <c r="D83">
        <v>1180400</v>
      </c>
      <c r="E83">
        <v>1180400</v>
      </c>
      <c r="H83">
        <v>633311102</v>
      </c>
      <c r="I83" t="s">
        <v>125</v>
      </c>
      <c r="J83">
        <v>14200</v>
      </c>
      <c r="K83">
        <v>32800</v>
      </c>
      <c r="N83">
        <v>632151</v>
      </c>
      <c r="O83" t="s">
        <v>112</v>
      </c>
      <c r="P83">
        <v>51904</v>
      </c>
      <c r="Q83">
        <v>155713</v>
      </c>
      <c r="T83" s="221">
        <v>632161</v>
      </c>
      <c r="U83" s="221" t="s">
        <v>105</v>
      </c>
      <c r="V83" s="223">
        <v>93746</v>
      </c>
      <c r="W83" s="223">
        <v>374983</v>
      </c>
      <c r="Y83" s="130">
        <v>637121102</v>
      </c>
      <c r="Z83" s="130" t="s">
        <v>130</v>
      </c>
      <c r="AA83" s="131">
        <v>90000</v>
      </c>
      <c r="AB83" s="131">
        <v>90000</v>
      </c>
      <c r="AD83" s="130">
        <v>637111104</v>
      </c>
      <c r="AE83" s="130" t="s">
        <v>154</v>
      </c>
      <c r="AF83" s="131">
        <v>15000</v>
      </c>
      <c r="AG83" s="131">
        <v>100000</v>
      </c>
      <c r="AJ83" s="130">
        <v>637121102</v>
      </c>
      <c r="AK83" s="130" t="s">
        <v>130</v>
      </c>
      <c r="AL83" s="131">
        <v>30000</v>
      </c>
      <c r="AM83" s="131">
        <v>122000</v>
      </c>
    </row>
    <row r="84" spans="2:39" ht="87" thickBot="1">
      <c r="B84">
        <v>634211101</v>
      </c>
      <c r="C84" t="s">
        <v>109</v>
      </c>
      <c r="D84">
        <v>18000</v>
      </c>
      <c r="E84">
        <v>18000</v>
      </c>
      <c r="H84">
        <v>682113</v>
      </c>
      <c r="I84" t="s">
        <v>139</v>
      </c>
      <c r="J84">
        <v>736300</v>
      </c>
      <c r="K84">
        <v>1916700</v>
      </c>
      <c r="N84">
        <v>633211103</v>
      </c>
      <c r="O84" t="s">
        <v>137</v>
      </c>
      <c r="P84">
        <v>800000</v>
      </c>
      <c r="Q84">
        <v>2400000</v>
      </c>
      <c r="T84" s="221">
        <v>632151</v>
      </c>
      <c r="U84" s="221" t="s">
        <v>112</v>
      </c>
      <c r="V84" s="223">
        <v>51904</v>
      </c>
      <c r="W84" s="223">
        <v>207617</v>
      </c>
      <c r="Y84" s="130">
        <v>631111101</v>
      </c>
      <c r="Z84" s="130" t="s">
        <v>121</v>
      </c>
      <c r="AA84" s="131">
        <v>11583800</v>
      </c>
      <c r="AB84" s="131">
        <v>56980400</v>
      </c>
      <c r="AD84" s="130">
        <v>632161</v>
      </c>
      <c r="AE84" s="130" t="s">
        <v>105</v>
      </c>
      <c r="AF84" s="131">
        <v>93746</v>
      </c>
      <c r="AG84" s="131">
        <v>562475</v>
      </c>
      <c r="AJ84" s="130">
        <v>661611103</v>
      </c>
      <c r="AK84" s="130" t="s">
        <v>129</v>
      </c>
      <c r="AL84" s="131">
        <v>100000</v>
      </c>
      <c r="AM84" s="131">
        <v>330000</v>
      </c>
    </row>
    <row r="85" spans="2:39" ht="130.19999999999999" thickBot="1">
      <c r="B85">
        <v>645111101</v>
      </c>
      <c r="C85" t="s">
        <v>132</v>
      </c>
      <c r="D85">
        <v>1200000</v>
      </c>
      <c r="E85">
        <v>1200000</v>
      </c>
      <c r="H85">
        <v>634211101</v>
      </c>
      <c r="I85" t="s">
        <v>109</v>
      </c>
      <c r="J85">
        <v>18000</v>
      </c>
      <c r="K85">
        <v>36000</v>
      </c>
      <c r="N85">
        <v>636211103</v>
      </c>
      <c r="O85" t="s">
        <v>122</v>
      </c>
      <c r="P85">
        <v>60500</v>
      </c>
      <c r="Q85">
        <v>181500</v>
      </c>
      <c r="T85" s="221">
        <v>633211103</v>
      </c>
      <c r="U85" s="221" t="s">
        <v>137</v>
      </c>
      <c r="V85" s="223">
        <v>800000</v>
      </c>
      <c r="W85" s="223">
        <v>3200000</v>
      </c>
      <c r="Y85" s="130">
        <v>636121101</v>
      </c>
      <c r="Z85" s="130" t="s">
        <v>290</v>
      </c>
      <c r="AA85" s="131">
        <v>60000</v>
      </c>
      <c r="AB85" s="131">
        <v>60000</v>
      </c>
      <c r="AD85" s="130">
        <v>632151</v>
      </c>
      <c r="AE85" s="130" t="s">
        <v>112</v>
      </c>
      <c r="AF85" s="131">
        <v>51904</v>
      </c>
      <c r="AG85" s="131">
        <v>311425</v>
      </c>
      <c r="AJ85" s="130">
        <v>631111101</v>
      </c>
      <c r="AK85" s="130" t="s">
        <v>121</v>
      </c>
      <c r="AL85" s="131">
        <v>15039400</v>
      </c>
      <c r="AM85" s="131">
        <v>85721100</v>
      </c>
    </row>
    <row r="86" spans="2:39" ht="101.4" thickBot="1">
      <c r="B86">
        <v>631111105</v>
      </c>
      <c r="C86" t="s">
        <v>133</v>
      </c>
      <c r="D86">
        <v>194300</v>
      </c>
      <c r="E86">
        <v>194300</v>
      </c>
      <c r="H86">
        <v>645111101</v>
      </c>
      <c r="I86" t="s">
        <v>132</v>
      </c>
      <c r="J86">
        <v>1193300</v>
      </c>
      <c r="K86">
        <v>2393300</v>
      </c>
      <c r="N86">
        <v>633311101</v>
      </c>
      <c r="O86" t="s">
        <v>123</v>
      </c>
      <c r="P86">
        <v>52400</v>
      </c>
      <c r="Q86">
        <v>155500</v>
      </c>
      <c r="T86" s="221">
        <v>636211103</v>
      </c>
      <c r="U86" s="221" t="s">
        <v>122</v>
      </c>
      <c r="V86" s="223">
        <v>60500</v>
      </c>
      <c r="W86" s="223">
        <v>242000</v>
      </c>
      <c r="Y86" s="130">
        <v>637111104</v>
      </c>
      <c r="Z86" s="130" t="s">
        <v>154</v>
      </c>
      <c r="AA86" s="131">
        <v>5000</v>
      </c>
      <c r="AB86" s="131">
        <v>85000</v>
      </c>
      <c r="AD86" s="130">
        <v>633211103</v>
      </c>
      <c r="AE86" s="130" t="s">
        <v>137</v>
      </c>
      <c r="AF86" s="131">
        <v>800000</v>
      </c>
      <c r="AG86" s="131">
        <v>4800000</v>
      </c>
      <c r="AJ86" s="130">
        <v>637111104</v>
      </c>
      <c r="AK86" s="130" t="s">
        <v>154</v>
      </c>
      <c r="AL86" s="131">
        <v>10000</v>
      </c>
      <c r="AM86" s="131">
        <v>110000</v>
      </c>
    </row>
    <row r="87" spans="2:39" ht="115.8" thickBot="1">
      <c r="B87">
        <v>633311104</v>
      </c>
      <c r="C87" t="s">
        <v>144</v>
      </c>
      <c r="D87">
        <v>30000</v>
      </c>
      <c r="E87">
        <v>30000</v>
      </c>
      <c r="H87">
        <v>631111105</v>
      </c>
      <c r="I87" t="s">
        <v>133</v>
      </c>
      <c r="J87">
        <v>190900</v>
      </c>
      <c r="K87">
        <v>385200</v>
      </c>
      <c r="N87">
        <v>637111102</v>
      </c>
      <c r="O87" t="s">
        <v>151</v>
      </c>
      <c r="P87">
        <v>20000</v>
      </c>
      <c r="Q87">
        <v>20000</v>
      </c>
      <c r="T87" s="221">
        <v>633311101</v>
      </c>
      <c r="U87" s="221" t="s">
        <v>123</v>
      </c>
      <c r="V87" s="223">
        <v>62800</v>
      </c>
      <c r="W87" s="223">
        <v>218300</v>
      </c>
      <c r="Y87" s="130">
        <v>632161</v>
      </c>
      <c r="Z87" s="130" t="s">
        <v>105</v>
      </c>
      <c r="AA87" s="131">
        <v>93746</v>
      </c>
      <c r="AB87" s="131">
        <v>468729</v>
      </c>
      <c r="AD87" s="130">
        <v>636211103</v>
      </c>
      <c r="AE87" s="130" t="s">
        <v>122</v>
      </c>
      <c r="AF87" s="131">
        <v>60500</v>
      </c>
      <c r="AG87" s="131">
        <v>363000</v>
      </c>
      <c r="AJ87" s="130">
        <v>632161</v>
      </c>
      <c r="AK87" s="130" t="s">
        <v>105</v>
      </c>
      <c r="AL87" s="131">
        <v>93746</v>
      </c>
      <c r="AM87" s="131">
        <v>656221</v>
      </c>
    </row>
    <row r="88" spans="2:39" ht="87" thickBot="1">
      <c r="B88" s="581" t="s">
        <v>114</v>
      </c>
      <c r="C88" s="582"/>
      <c r="D88" s="137">
        <v>15488950</v>
      </c>
      <c r="E88" s="137">
        <v>15488950</v>
      </c>
      <c r="H88" s="568" t="s">
        <v>114</v>
      </c>
      <c r="I88" s="569"/>
      <c r="J88" s="22">
        <v>14759650</v>
      </c>
      <c r="K88" s="22">
        <v>30248600</v>
      </c>
      <c r="N88">
        <v>633311102</v>
      </c>
      <c r="O88" t="s">
        <v>125</v>
      </c>
      <c r="P88">
        <v>12000</v>
      </c>
      <c r="Q88">
        <v>44800</v>
      </c>
      <c r="T88" s="221">
        <v>633311102</v>
      </c>
      <c r="U88" s="221" t="s">
        <v>125</v>
      </c>
      <c r="V88" s="223">
        <v>7000</v>
      </c>
      <c r="W88" s="223">
        <v>51800</v>
      </c>
      <c r="Y88" s="130">
        <v>632151</v>
      </c>
      <c r="Z88" s="130" t="s">
        <v>112</v>
      </c>
      <c r="AA88" s="131">
        <v>51904</v>
      </c>
      <c r="AB88" s="131">
        <v>259521</v>
      </c>
      <c r="AD88" s="130">
        <v>633311101</v>
      </c>
      <c r="AE88" s="130" t="s">
        <v>123</v>
      </c>
      <c r="AF88" s="131">
        <v>39700</v>
      </c>
      <c r="AG88" s="131">
        <v>306200</v>
      </c>
      <c r="AJ88" s="130">
        <v>632151</v>
      </c>
      <c r="AK88" s="130" t="s">
        <v>112</v>
      </c>
      <c r="AL88" s="131">
        <v>51904</v>
      </c>
      <c r="AM88" s="131">
        <v>363329</v>
      </c>
    </row>
    <row r="89" spans="2:39" ht="58.2" thickBot="1">
      <c r="B89" s="579" t="s">
        <v>115</v>
      </c>
      <c r="C89" s="580"/>
      <c r="D89" s="137">
        <v>-10100550</v>
      </c>
      <c r="E89" s="137">
        <v>-10100550</v>
      </c>
      <c r="H89" s="570" t="s">
        <v>115</v>
      </c>
      <c r="I89" s="571"/>
      <c r="J89" s="22">
        <v>-363750</v>
      </c>
      <c r="K89" s="22">
        <v>-10464300</v>
      </c>
      <c r="N89">
        <v>682113</v>
      </c>
      <c r="O89" t="s">
        <v>139</v>
      </c>
      <c r="P89">
        <v>694200</v>
      </c>
      <c r="Q89">
        <v>2610900</v>
      </c>
      <c r="T89" s="221">
        <v>682113</v>
      </c>
      <c r="U89" s="221" t="s">
        <v>139</v>
      </c>
      <c r="V89" s="223">
        <v>831900</v>
      </c>
      <c r="W89" s="223">
        <v>3442800</v>
      </c>
      <c r="Y89" s="130">
        <v>633211103</v>
      </c>
      <c r="Z89" s="130" t="s">
        <v>137</v>
      </c>
      <c r="AA89" s="131">
        <v>800000</v>
      </c>
      <c r="AB89" s="131">
        <v>4000000</v>
      </c>
      <c r="AD89" s="130">
        <v>633311102</v>
      </c>
      <c r="AE89" s="130" t="s">
        <v>125</v>
      </c>
      <c r="AF89" s="131">
        <v>5000</v>
      </c>
      <c r="AG89" s="131">
        <v>63800</v>
      </c>
      <c r="AJ89" s="130">
        <v>633211103</v>
      </c>
      <c r="AK89" s="130" t="s">
        <v>137</v>
      </c>
      <c r="AL89" s="131">
        <v>800000</v>
      </c>
      <c r="AM89" s="131">
        <v>5600000</v>
      </c>
    </row>
    <row r="90" spans="2:39" ht="72.599999999999994" thickBot="1">
      <c r="N90">
        <v>634211101</v>
      </c>
      <c r="O90" t="s">
        <v>109</v>
      </c>
      <c r="P90">
        <v>60000</v>
      </c>
      <c r="Q90">
        <v>96000</v>
      </c>
      <c r="T90" s="221">
        <v>634211101</v>
      </c>
      <c r="U90" s="221" t="s">
        <v>109</v>
      </c>
      <c r="V90" s="223">
        <v>60000</v>
      </c>
      <c r="W90" s="223">
        <v>156000</v>
      </c>
      <c r="Y90" s="130">
        <v>636211103</v>
      </c>
      <c r="Z90" s="130" t="s">
        <v>122</v>
      </c>
      <c r="AA90" s="131">
        <v>60500</v>
      </c>
      <c r="AB90" s="131">
        <v>302500</v>
      </c>
      <c r="AD90" s="130">
        <v>682113</v>
      </c>
      <c r="AE90" s="130" t="s">
        <v>139</v>
      </c>
      <c r="AF90" s="131">
        <v>1450200</v>
      </c>
      <c r="AG90" s="131">
        <v>5887300</v>
      </c>
      <c r="AJ90" s="130">
        <v>636211103</v>
      </c>
      <c r="AK90" s="130" t="s">
        <v>122</v>
      </c>
      <c r="AL90" s="131">
        <v>60500</v>
      </c>
      <c r="AM90" s="131">
        <v>423500</v>
      </c>
    </row>
    <row r="91" spans="2:39" ht="87" thickBot="1">
      <c r="N91">
        <v>651411105</v>
      </c>
      <c r="O91" t="s">
        <v>264</v>
      </c>
      <c r="P91">
        <v>1229400</v>
      </c>
      <c r="Q91">
        <v>1229400</v>
      </c>
      <c r="T91" s="221">
        <v>651411105</v>
      </c>
      <c r="U91" s="221" t="s">
        <v>264</v>
      </c>
      <c r="V91" s="223">
        <v>1193300</v>
      </c>
      <c r="W91" s="223">
        <v>2422700</v>
      </c>
      <c r="Y91" s="130">
        <v>633311101</v>
      </c>
      <c r="Z91" s="130" t="s">
        <v>123</v>
      </c>
      <c r="AA91" s="131">
        <v>48200</v>
      </c>
      <c r="AB91" s="131">
        <v>266500</v>
      </c>
      <c r="AD91" s="130">
        <v>634211101</v>
      </c>
      <c r="AE91" s="130" t="s">
        <v>109</v>
      </c>
      <c r="AF91" s="131">
        <v>120000</v>
      </c>
      <c r="AG91" s="131">
        <v>336000</v>
      </c>
      <c r="AJ91" s="130">
        <v>631111103</v>
      </c>
      <c r="AK91" s="130" t="s">
        <v>333</v>
      </c>
      <c r="AL91" s="131">
        <v>112000</v>
      </c>
      <c r="AM91" s="131">
        <v>112000</v>
      </c>
    </row>
    <row r="92" spans="2:39" ht="173.4" thickBot="1">
      <c r="N92">
        <v>645111101</v>
      </c>
      <c r="O92" t="s">
        <v>132</v>
      </c>
      <c r="P92">
        <v>1173300</v>
      </c>
      <c r="Q92">
        <v>3566600</v>
      </c>
      <c r="T92" s="221">
        <v>645111101</v>
      </c>
      <c r="U92" s="221" t="s">
        <v>132</v>
      </c>
      <c r="V92" s="223">
        <v>1226700</v>
      </c>
      <c r="W92" s="223">
        <v>4793300</v>
      </c>
      <c r="Y92" s="130">
        <v>633311102</v>
      </c>
      <c r="Z92" s="130" t="s">
        <v>125</v>
      </c>
      <c r="AA92" s="131">
        <v>7000</v>
      </c>
      <c r="AB92" s="131">
        <v>58800</v>
      </c>
      <c r="AD92" s="130">
        <v>651411105</v>
      </c>
      <c r="AE92" s="130" t="s">
        <v>264</v>
      </c>
      <c r="AF92" s="131">
        <v>1221500</v>
      </c>
      <c r="AG92" s="131">
        <v>4810200</v>
      </c>
      <c r="AJ92" s="130">
        <v>633311101</v>
      </c>
      <c r="AK92" s="130" t="s">
        <v>123</v>
      </c>
      <c r="AL92" s="131">
        <v>57300</v>
      </c>
      <c r="AM92" s="131">
        <v>363500</v>
      </c>
    </row>
    <row r="93" spans="2:39" ht="101.4" thickBot="1">
      <c r="N93">
        <v>631111105</v>
      </c>
      <c r="O93" t="s">
        <v>133</v>
      </c>
      <c r="P93">
        <v>184100</v>
      </c>
      <c r="Q93">
        <v>569300</v>
      </c>
      <c r="T93" s="221">
        <v>631111105</v>
      </c>
      <c r="U93" s="221" t="s">
        <v>133</v>
      </c>
      <c r="V93" s="223">
        <v>189700</v>
      </c>
      <c r="W93" s="223">
        <v>759000</v>
      </c>
      <c r="Y93" s="130">
        <v>682113</v>
      </c>
      <c r="Z93" s="130" t="s">
        <v>139</v>
      </c>
      <c r="AA93" s="131">
        <v>994300</v>
      </c>
      <c r="AB93" s="131">
        <v>4437100</v>
      </c>
      <c r="AD93" s="130">
        <v>645111101</v>
      </c>
      <c r="AE93" s="130" t="s">
        <v>132</v>
      </c>
      <c r="AF93" s="131">
        <v>1293300</v>
      </c>
      <c r="AG93" s="131">
        <v>7286600</v>
      </c>
      <c r="AJ93" s="130">
        <v>637111102</v>
      </c>
      <c r="AK93" s="130" t="s">
        <v>151</v>
      </c>
      <c r="AL93" s="131">
        <v>10000</v>
      </c>
      <c r="AM93" s="131">
        <v>30000</v>
      </c>
    </row>
    <row r="94" spans="2:39" ht="101.4" thickBot="1">
      <c r="N94">
        <v>633311104</v>
      </c>
      <c r="O94" t="s">
        <v>144</v>
      </c>
      <c r="P94">
        <v>30000</v>
      </c>
      <c r="Q94">
        <v>60000</v>
      </c>
      <c r="T94" s="221">
        <v>637111107</v>
      </c>
      <c r="U94" s="221" t="s">
        <v>265</v>
      </c>
      <c r="V94" s="223">
        <v>842500</v>
      </c>
      <c r="W94" s="223">
        <v>17712500</v>
      </c>
      <c r="Y94" s="130">
        <v>634211101</v>
      </c>
      <c r="Z94" s="130" t="s">
        <v>109</v>
      </c>
      <c r="AA94" s="131">
        <v>60000</v>
      </c>
      <c r="AB94" s="131">
        <v>216000</v>
      </c>
      <c r="AD94" s="130">
        <v>631111105</v>
      </c>
      <c r="AE94" s="130" t="s">
        <v>133</v>
      </c>
      <c r="AF94" s="131">
        <v>228400</v>
      </c>
      <c r="AG94" s="131">
        <v>1171900</v>
      </c>
      <c r="AJ94" s="130">
        <v>633311102</v>
      </c>
      <c r="AK94" s="130" t="s">
        <v>125</v>
      </c>
      <c r="AL94" s="131">
        <v>12000</v>
      </c>
      <c r="AM94" s="131">
        <v>75800</v>
      </c>
    </row>
    <row r="95" spans="2:39" ht="288.60000000000002" thickBot="1">
      <c r="N95">
        <v>637121103</v>
      </c>
      <c r="O95" t="s">
        <v>267</v>
      </c>
      <c r="P95">
        <v>36000</v>
      </c>
      <c r="Q95">
        <v>36000</v>
      </c>
      <c r="T95" s="581" t="s">
        <v>114</v>
      </c>
      <c r="U95" s="582"/>
      <c r="V95" s="137">
        <v>16886950</v>
      </c>
      <c r="W95" s="137">
        <v>79579700</v>
      </c>
      <c r="Y95" s="130">
        <v>651411105</v>
      </c>
      <c r="Z95" s="130" t="s">
        <v>264</v>
      </c>
      <c r="AA95" s="131">
        <v>1166000</v>
      </c>
      <c r="AB95" s="131">
        <v>3588700</v>
      </c>
      <c r="AD95" s="130">
        <v>631111107</v>
      </c>
      <c r="AE95" s="130" t="s">
        <v>152</v>
      </c>
      <c r="AF95" s="131">
        <v>240000</v>
      </c>
      <c r="AG95" s="131">
        <v>240000</v>
      </c>
      <c r="AJ95" s="130">
        <v>682113</v>
      </c>
      <c r="AK95" s="130" t="s">
        <v>139</v>
      </c>
      <c r="AL95" s="131">
        <v>991800</v>
      </c>
      <c r="AM95" s="131">
        <v>6879100</v>
      </c>
    </row>
    <row r="96" spans="2:39" ht="115.8" thickBot="1">
      <c r="N96">
        <v>637111107</v>
      </c>
      <c r="O96" t="s">
        <v>265</v>
      </c>
      <c r="P96">
        <v>2880000</v>
      </c>
      <c r="Q96">
        <v>16870000</v>
      </c>
      <c r="T96" s="579" t="s">
        <v>115</v>
      </c>
      <c r="U96" s="580"/>
      <c r="V96" s="137">
        <v>6086350</v>
      </c>
      <c r="W96" s="137">
        <v>6304600</v>
      </c>
      <c r="Y96" s="130">
        <v>645111101</v>
      </c>
      <c r="Z96" s="130" t="s">
        <v>132</v>
      </c>
      <c r="AA96" s="131">
        <v>1200000</v>
      </c>
      <c r="AB96" s="131">
        <v>5993300</v>
      </c>
      <c r="AD96" s="130">
        <v>633311104</v>
      </c>
      <c r="AE96" s="130" t="s">
        <v>144</v>
      </c>
      <c r="AF96" s="131">
        <v>30000</v>
      </c>
      <c r="AG96" s="131">
        <v>120000</v>
      </c>
      <c r="AJ96" s="130">
        <v>634211101</v>
      </c>
      <c r="AK96" s="130" t="s">
        <v>109</v>
      </c>
      <c r="AL96" s="131">
        <v>120000</v>
      </c>
      <c r="AM96" s="131">
        <v>456000</v>
      </c>
    </row>
    <row r="97" spans="14:39" ht="288.60000000000002" thickBot="1">
      <c r="N97" s="568" t="s">
        <v>114</v>
      </c>
      <c r="O97" s="569"/>
      <c r="P97" s="22">
        <v>18374150</v>
      </c>
      <c r="Q97" s="22">
        <v>62692750</v>
      </c>
      <c r="Y97" s="130">
        <v>631111105</v>
      </c>
      <c r="Z97" s="130" t="s">
        <v>133</v>
      </c>
      <c r="AA97" s="131">
        <v>184500</v>
      </c>
      <c r="AB97" s="131">
        <v>943500</v>
      </c>
      <c r="AD97" s="130">
        <v>637111107</v>
      </c>
      <c r="AE97" s="130" t="s">
        <v>265</v>
      </c>
      <c r="AF97" s="131">
        <v>677500</v>
      </c>
      <c r="AG97" s="131">
        <v>19140000</v>
      </c>
      <c r="AJ97" s="130">
        <v>651411105</v>
      </c>
      <c r="AK97" s="130" t="s">
        <v>264</v>
      </c>
      <c r="AL97" s="131">
        <v>1262700</v>
      </c>
      <c r="AM97" s="131">
        <v>6072900</v>
      </c>
    </row>
    <row r="98" spans="14:39" ht="115.8" thickBot="1">
      <c r="N98" s="570" t="s">
        <v>115</v>
      </c>
      <c r="O98" s="571"/>
      <c r="P98" s="22">
        <v>6958050</v>
      </c>
      <c r="Q98" s="22">
        <v>218250</v>
      </c>
      <c r="Y98" s="130">
        <v>633311104</v>
      </c>
      <c r="Z98" s="130" t="s">
        <v>144</v>
      </c>
      <c r="AA98" s="131">
        <v>30000</v>
      </c>
      <c r="AB98" s="131">
        <v>90000</v>
      </c>
      <c r="AD98" s="568" t="s">
        <v>114</v>
      </c>
      <c r="AE98" s="569"/>
      <c r="AF98" s="22">
        <v>20328550</v>
      </c>
      <c r="AG98" s="22">
        <v>117173700</v>
      </c>
      <c r="AJ98" s="130">
        <v>645111101</v>
      </c>
      <c r="AK98" s="130" t="s">
        <v>132</v>
      </c>
      <c r="AL98" s="131">
        <v>1640000</v>
      </c>
      <c r="AM98" s="131">
        <v>8926600</v>
      </c>
    </row>
    <row r="99" spans="14:39" ht="101.4" thickBot="1">
      <c r="N99" s="133" t="s">
        <v>262</v>
      </c>
      <c r="O99" s="133" t="s">
        <v>51</v>
      </c>
      <c r="P99" s="134" t="s">
        <v>53</v>
      </c>
      <c r="Y99" s="130">
        <v>637111107</v>
      </c>
      <c r="Z99" s="130" t="s">
        <v>265</v>
      </c>
      <c r="AA99" s="131">
        <v>750000</v>
      </c>
      <c r="AB99" s="131">
        <v>18462500</v>
      </c>
      <c r="AD99" s="570" t="s">
        <v>115</v>
      </c>
      <c r="AE99" s="571"/>
      <c r="AF99" s="22">
        <v>11372950</v>
      </c>
      <c r="AG99" s="22">
        <v>23325000</v>
      </c>
      <c r="AJ99" s="130">
        <v>631111105</v>
      </c>
      <c r="AK99" s="130" t="s">
        <v>133</v>
      </c>
      <c r="AL99" s="131">
        <v>236500</v>
      </c>
      <c r="AM99" s="131">
        <v>1408400</v>
      </c>
    </row>
    <row r="100" spans="14:39" ht="58.2" thickBot="1">
      <c r="N100" s="8"/>
      <c r="O100" s="8"/>
      <c r="P100" s="133" t="s">
        <v>54</v>
      </c>
      <c r="Y100" s="568" t="s">
        <v>114</v>
      </c>
      <c r="Z100" s="569"/>
      <c r="AA100" s="22">
        <v>17265450</v>
      </c>
      <c r="AB100" s="22">
        <v>96845150</v>
      </c>
      <c r="AJ100" s="130">
        <v>633311104</v>
      </c>
      <c r="AK100" s="130" t="s">
        <v>144</v>
      </c>
      <c r="AL100" s="131">
        <v>30000</v>
      </c>
      <c r="AM100" s="131">
        <v>150000</v>
      </c>
    </row>
    <row r="101" spans="14:39" ht="72.599999999999994" thickBot="1">
      <c r="N101" s="35" t="s">
        <v>50</v>
      </c>
      <c r="O101" s="35" t="s">
        <v>52</v>
      </c>
      <c r="P101" s="8"/>
      <c r="Y101" s="570" t="s">
        <v>115</v>
      </c>
      <c r="Z101" s="571"/>
      <c r="AA101" s="22">
        <v>5647450</v>
      </c>
      <c r="AB101" s="22">
        <v>11952050</v>
      </c>
      <c r="AJ101" s="130">
        <v>637111107</v>
      </c>
      <c r="AK101" s="130" t="s">
        <v>265</v>
      </c>
      <c r="AL101" s="131">
        <v>1350000</v>
      </c>
      <c r="AM101" s="131">
        <v>20490000</v>
      </c>
    </row>
    <row r="102" spans="14:39" ht="130.19999999999999" thickBot="1">
      <c r="N102" s="11"/>
      <c r="O102" s="11"/>
      <c r="P102" s="35" t="s">
        <v>55</v>
      </c>
      <c r="AJ102" s="130">
        <v>631161102</v>
      </c>
      <c r="AK102" s="130" t="s">
        <v>268</v>
      </c>
      <c r="AL102" s="131">
        <v>160000</v>
      </c>
      <c r="AM102" s="131">
        <v>160000</v>
      </c>
    </row>
    <row r="103" spans="14:39" ht="15" thickBot="1">
      <c r="AJ103" s="568" t="s">
        <v>114</v>
      </c>
      <c r="AK103" s="569"/>
      <c r="AL103" s="22">
        <v>22380350</v>
      </c>
      <c r="AM103" s="22">
        <v>139554050</v>
      </c>
    </row>
    <row r="104" spans="14:39" ht="15" thickBot="1">
      <c r="AJ104" s="570" t="s">
        <v>115</v>
      </c>
      <c r="AK104" s="571"/>
      <c r="AL104" s="22">
        <v>22714250</v>
      </c>
      <c r="AM104" s="22">
        <v>46039250</v>
      </c>
    </row>
  </sheetData>
  <mergeCells count="62">
    <mergeCell ref="AJ63:AJ66"/>
    <mergeCell ref="AJ77:AK77"/>
    <mergeCell ref="AJ103:AK103"/>
    <mergeCell ref="AJ104:AK104"/>
    <mergeCell ref="AN2:AR2"/>
    <mergeCell ref="AN3:AR3"/>
    <mergeCell ref="AN4:AR7"/>
    <mergeCell ref="AN8:AR8"/>
    <mergeCell ref="AN9:AR9"/>
    <mergeCell ref="AH2:AL2"/>
    <mergeCell ref="AH3:AL3"/>
    <mergeCell ref="AH4:AL7"/>
    <mergeCell ref="AH8:AL8"/>
    <mergeCell ref="AH9:AL9"/>
    <mergeCell ref="H2:L2"/>
    <mergeCell ref="H3:L3"/>
    <mergeCell ref="H4:L7"/>
    <mergeCell ref="H8:L8"/>
    <mergeCell ref="H9:L9"/>
    <mergeCell ref="Y100:Z100"/>
    <mergeCell ref="Y101:Z101"/>
    <mergeCell ref="AB2:AF2"/>
    <mergeCell ref="AB3:AF3"/>
    <mergeCell ref="AB4:AF7"/>
    <mergeCell ref="AB8:AF8"/>
    <mergeCell ref="AB9:AF9"/>
    <mergeCell ref="U2:Y2"/>
    <mergeCell ref="U3:Y3"/>
    <mergeCell ref="U4:Y7"/>
    <mergeCell ref="U8:Y8"/>
    <mergeCell ref="U9:Y9"/>
    <mergeCell ref="AD63:AD66"/>
    <mergeCell ref="AD76:AE76"/>
    <mergeCell ref="AD98:AE98"/>
    <mergeCell ref="AD99:AE99"/>
    <mergeCell ref="Y63:Y66"/>
    <mergeCell ref="T63:T66"/>
    <mergeCell ref="T76:U76"/>
    <mergeCell ref="T95:U95"/>
    <mergeCell ref="T96:U96"/>
    <mergeCell ref="Y77:Z77"/>
    <mergeCell ref="B59:B62"/>
    <mergeCell ref="B70:C70"/>
    <mergeCell ref="B88:C88"/>
    <mergeCell ref="B89:C89"/>
    <mergeCell ref="N63:N66"/>
    <mergeCell ref="B2:F2"/>
    <mergeCell ref="B3:F3"/>
    <mergeCell ref="B4:F7"/>
    <mergeCell ref="B8:F8"/>
    <mergeCell ref="B9:F9"/>
    <mergeCell ref="N97:O97"/>
    <mergeCell ref="N98:O98"/>
    <mergeCell ref="H71:I71"/>
    <mergeCell ref="H88:I88"/>
    <mergeCell ref="H89:I89"/>
    <mergeCell ref="N76:O76"/>
    <mergeCell ref="N2:R2"/>
    <mergeCell ref="N3:R3"/>
    <mergeCell ref="N4:R7"/>
    <mergeCell ref="N8:R8"/>
    <mergeCell ref="N9:R9"/>
  </mergeCells>
  <hyperlinks>
    <hyperlink ref="T70" r:id="rId1" display="https://meatophum.biz/report/accounting/account_statement?start_date=2026-04-01&amp;end_date=2026-04-30&amp;branch_id=17&amp;chart_of_account_id=57599" xr:uid="{00000000-0004-0000-0F00-000000000000}"/>
    <hyperlink ref="U70" r:id="rId2" display="https://meatophum.biz/report/accounting/account_statement?start_date=2026-04-01&amp;end_date=2026-04-30&amp;branch_id=17&amp;chart_of_account_id=57599" xr:uid="{00000000-0004-0000-0F00-000001000000}"/>
    <hyperlink ref="V70" r:id="rId3" display="https://meatophum.biz/report/accounting/account_statement?start_date=2026-04-01&amp;end_date=2026-04-30&amp;branch_id=17&amp;chart_of_account_id=57599" xr:uid="{00000000-0004-0000-0F00-000002000000}"/>
    <hyperlink ref="W70" r:id="rId4" display="https://meatophum.biz/report/accounting/account_statement?start_date=2026-04-01&amp;end_date=2026-04-30&amp;branch_id=17&amp;chart_of_account_id=57599" xr:uid="{00000000-0004-0000-0F00-000003000000}"/>
    <hyperlink ref="T71" r:id="rId5" display="https://meatophum.biz/report/accounting/account_statement?start_date=2026-04-01&amp;end_date=2026-04-30&amp;branch_id=17&amp;chart_of_account_id=57525" xr:uid="{00000000-0004-0000-0F00-000004000000}"/>
    <hyperlink ref="U71" r:id="rId6" display="https://meatophum.biz/report/accounting/account_statement?start_date=2026-04-01&amp;end_date=2026-04-30&amp;branch_id=17&amp;chart_of_account_id=57525" xr:uid="{00000000-0004-0000-0F00-000005000000}"/>
    <hyperlink ref="V71" r:id="rId7" display="https://meatophum.biz/report/accounting/account_statement?start_date=2026-04-01&amp;end_date=2026-04-30&amp;branch_id=17&amp;chart_of_account_id=57525" xr:uid="{00000000-0004-0000-0F00-000006000000}"/>
    <hyperlink ref="W71" r:id="rId8" display="https://meatophum.biz/report/accounting/account_statement?start_date=2026-04-01&amp;end_date=2026-04-30&amp;branch_id=17&amp;chart_of_account_id=57525" xr:uid="{00000000-0004-0000-0F00-000007000000}"/>
    <hyperlink ref="T72" r:id="rId9" display="https://meatophum.biz/report/accounting/account_statement?start_date=2026-04-01&amp;end_date=2026-04-30&amp;branch_id=17&amp;chart_of_account_id=57600" xr:uid="{00000000-0004-0000-0F00-000008000000}"/>
    <hyperlink ref="U72" r:id="rId10" display="https://meatophum.biz/report/accounting/account_statement?start_date=2026-04-01&amp;end_date=2026-04-30&amp;branch_id=17&amp;chart_of_account_id=57600" xr:uid="{00000000-0004-0000-0F00-000009000000}"/>
    <hyperlink ref="V72" r:id="rId11" display="https://meatophum.biz/report/accounting/account_statement?start_date=2026-04-01&amp;end_date=2026-04-30&amp;branch_id=17&amp;chart_of_account_id=57600" xr:uid="{00000000-0004-0000-0F00-00000A000000}"/>
    <hyperlink ref="W72" r:id="rId12" display="https://meatophum.biz/report/accounting/account_statement?start_date=2026-04-01&amp;end_date=2026-04-30&amp;branch_id=17&amp;chart_of_account_id=57600" xr:uid="{00000000-0004-0000-0F00-00000B000000}"/>
    <hyperlink ref="T73" r:id="rId13" display="https://meatophum.biz/report/accounting/account_statement?start_date=2026-04-01&amp;end_date=2026-04-30&amp;branch_id=17&amp;chart_of_account_id=57370" xr:uid="{00000000-0004-0000-0F00-00000C000000}"/>
    <hyperlink ref="U73" r:id="rId14" display="https://meatophum.biz/report/accounting/account_statement?start_date=2026-04-01&amp;end_date=2026-04-30&amp;branch_id=17&amp;chart_of_account_id=57370" xr:uid="{00000000-0004-0000-0F00-00000D000000}"/>
    <hyperlink ref="V73" r:id="rId15" display="https://meatophum.biz/report/accounting/account_statement?start_date=2026-04-01&amp;end_date=2026-04-30&amp;branch_id=17&amp;chart_of_account_id=57370" xr:uid="{00000000-0004-0000-0F00-00000E000000}"/>
    <hyperlink ref="W73" r:id="rId16" display="https://meatophum.biz/report/accounting/account_statement?start_date=2026-04-01&amp;end_date=2026-04-30&amp;branch_id=17&amp;chart_of_account_id=57370" xr:uid="{00000000-0004-0000-0F00-00000F000000}"/>
    <hyperlink ref="T74" r:id="rId17" display="https://meatophum.biz/report/accounting/account_statement?start_date=2026-04-01&amp;end_date=2026-04-30&amp;branch_id=17&amp;chart_of_account_id=57124" xr:uid="{00000000-0004-0000-0F00-000010000000}"/>
    <hyperlink ref="U74" r:id="rId18" display="https://meatophum.biz/report/accounting/account_statement?start_date=2026-04-01&amp;end_date=2026-04-30&amp;branch_id=17&amp;chart_of_account_id=57124" xr:uid="{00000000-0004-0000-0F00-000011000000}"/>
    <hyperlink ref="V74" r:id="rId19" display="https://meatophum.biz/report/accounting/account_statement?start_date=2026-04-01&amp;end_date=2026-04-30&amp;branch_id=17&amp;chart_of_account_id=57124" xr:uid="{00000000-0004-0000-0F00-000012000000}"/>
    <hyperlink ref="W74" r:id="rId20" display="https://meatophum.biz/report/accounting/account_statement?start_date=2026-04-01&amp;end_date=2026-04-30&amp;branch_id=17&amp;chart_of_account_id=57124" xr:uid="{00000000-0004-0000-0F00-000013000000}"/>
    <hyperlink ref="T75" r:id="rId21" display="https://meatophum.biz/report/accounting/account_statement?start_date=2026-04-01&amp;end_date=2026-04-30&amp;branch_id=17&amp;chart_of_account_id=101419" xr:uid="{00000000-0004-0000-0F00-000014000000}"/>
    <hyperlink ref="U75" r:id="rId22" display="https://meatophum.biz/report/accounting/account_statement?start_date=2026-04-01&amp;end_date=2026-04-30&amp;branch_id=17&amp;chart_of_account_id=101419" xr:uid="{00000000-0004-0000-0F00-000015000000}"/>
    <hyperlink ref="V75" r:id="rId23" display="https://meatophum.biz/report/accounting/account_statement?start_date=2026-04-01&amp;end_date=2026-04-30&amp;branch_id=17&amp;chart_of_account_id=101419" xr:uid="{00000000-0004-0000-0F00-000016000000}"/>
    <hyperlink ref="W75" r:id="rId24" display="https://meatophum.biz/report/accounting/account_statement?start_date=2026-04-01&amp;end_date=2026-04-30&amp;branch_id=17&amp;chart_of_account_id=101419" xr:uid="{00000000-0004-0000-0F00-000017000000}"/>
    <hyperlink ref="T77" r:id="rId25" display="https://meatophum.biz/report/accounting/account_statement?start_date=2026-04-01&amp;end_date=2026-04-30&amp;branch_id=17&amp;chart_of_account_id=58066" xr:uid="{00000000-0004-0000-0F00-000018000000}"/>
    <hyperlink ref="U77" r:id="rId26" display="https://meatophum.biz/report/accounting/account_statement?start_date=2026-04-01&amp;end_date=2026-04-30&amp;branch_id=17&amp;chart_of_account_id=58066" xr:uid="{00000000-0004-0000-0F00-000019000000}"/>
    <hyperlink ref="V77" r:id="rId27" display="https://meatophum.biz/report/accounting/account_statement?start_date=2026-04-01&amp;end_date=2026-04-30&amp;branch_id=17&amp;chart_of_account_id=58066" xr:uid="{00000000-0004-0000-0F00-00001A000000}"/>
    <hyperlink ref="W77" r:id="rId28" display="https://meatophum.biz/report/accounting/account_statement?start_date=2026-04-01&amp;end_date=2026-04-30&amp;branch_id=17&amp;chart_of_account_id=58066" xr:uid="{00000000-0004-0000-0F00-00001B000000}"/>
    <hyperlink ref="T78" r:id="rId29" display="https://meatophum.biz/report/accounting/account_statement?start_date=2026-04-01&amp;end_date=2026-04-30&amp;branch_id=17&amp;chart_of_account_id=58235" xr:uid="{00000000-0004-0000-0F00-00001C000000}"/>
    <hyperlink ref="U78" r:id="rId30" display="https://meatophum.biz/report/accounting/account_statement?start_date=2026-04-01&amp;end_date=2026-04-30&amp;branch_id=17&amp;chart_of_account_id=58235" xr:uid="{00000000-0004-0000-0F00-00001D000000}"/>
    <hyperlink ref="V78" r:id="rId31" display="https://meatophum.biz/report/accounting/account_statement?start_date=2026-04-01&amp;end_date=2026-04-30&amp;branch_id=17&amp;chart_of_account_id=58235" xr:uid="{00000000-0004-0000-0F00-00001E000000}"/>
    <hyperlink ref="W78" r:id="rId32" display="https://meatophum.biz/report/accounting/account_statement?start_date=2026-04-01&amp;end_date=2026-04-30&amp;branch_id=17&amp;chart_of_account_id=58235" xr:uid="{00000000-0004-0000-0F00-00001F000000}"/>
    <hyperlink ref="T79" r:id="rId33" display="https://meatophum.biz/report/accounting/account_statement?start_date=2026-04-01&amp;end_date=2026-04-30&amp;branch_id=17&amp;chart_of_account_id=58233" xr:uid="{00000000-0004-0000-0F00-000020000000}"/>
    <hyperlink ref="U79" r:id="rId34" display="https://meatophum.biz/report/accounting/account_statement?start_date=2026-04-01&amp;end_date=2026-04-30&amp;branch_id=17&amp;chart_of_account_id=58233" xr:uid="{00000000-0004-0000-0F00-000021000000}"/>
    <hyperlink ref="V79" r:id="rId35" display="https://meatophum.biz/report/accounting/account_statement?start_date=2026-04-01&amp;end_date=2026-04-30&amp;branch_id=17&amp;chart_of_account_id=58233" xr:uid="{00000000-0004-0000-0F00-000022000000}"/>
    <hyperlink ref="W79" r:id="rId36" display="https://meatophum.biz/report/accounting/account_statement?start_date=2026-04-01&amp;end_date=2026-04-30&amp;branch_id=17&amp;chart_of_account_id=58233" xr:uid="{00000000-0004-0000-0F00-000023000000}"/>
    <hyperlink ref="T80" r:id="rId37" display="https://meatophum.biz/report/accounting/account_statement?start_date=2026-04-01&amp;end_date=2026-04-30&amp;branch_id=17&amp;chart_of_account_id=59030" xr:uid="{00000000-0004-0000-0F00-000024000000}"/>
    <hyperlink ref="U80" r:id="rId38" display="https://meatophum.biz/report/accounting/account_statement?start_date=2026-04-01&amp;end_date=2026-04-30&amp;branch_id=17&amp;chart_of_account_id=59030" xr:uid="{00000000-0004-0000-0F00-000025000000}"/>
    <hyperlink ref="V80" r:id="rId39" display="https://meatophum.biz/report/accounting/account_statement?start_date=2026-04-01&amp;end_date=2026-04-30&amp;branch_id=17&amp;chart_of_account_id=59030" xr:uid="{00000000-0004-0000-0F00-000026000000}"/>
    <hyperlink ref="W80" r:id="rId40" display="https://meatophum.biz/report/accounting/account_statement?start_date=2026-04-01&amp;end_date=2026-04-30&amp;branch_id=17&amp;chart_of_account_id=59030" xr:uid="{00000000-0004-0000-0F00-000027000000}"/>
    <hyperlink ref="T81" r:id="rId41" display="https://meatophum.biz/report/accounting/account_statement?start_date=2026-04-01&amp;end_date=2026-04-30&amp;branch_id=17&amp;chart_of_account_id=57864" xr:uid="{00000000-0004-0000-0F00-000028000000}"/>
    <hyperlink ref="U81" r:id="rId42" display="https://meatophum.biz/report/accounting/account_statement?start_date=2026-04-01&amp;end_date=2026-04-30&amp;branch_id=17&amp;chart_of_account_id=57864" xr:uid="{00000000-0004-0000-0F00-000029000000}"/>
    <hyperlink ref="V81" r:id="rId43" display="https://meatophum.biz/report/accounting/account_statement?start_date=2026-04-01&amp;end_date=2026-04-30&amp;branch_id=17&amp;chart_of_account_id=57864" xr:uid="{00000000-0004-0000-0F00-00002A000000}"/>
    <hyperlink ref="W81" r:id="rId44" display="https://meatophum.biz/report/accounting/account_statement?start_date=2026-04-01&amp;end_date=2026-04-30&amp;branch_id=17&amp;chart_of_account_id=57864" xr:uid="{00000000-0004-0000-0F00-00002B000000}"/>
    <hyperlink ref="T82" r:id="rId45" display="https://meatophum.biz/report/accounting/account_statement?start_date=2026-04-01&amp;end_date=2026-04-30&amp;branch_id=17&amp;chart_of_account_id=58236" xr:uid="{00000000-0004-0000-0F00-00002C000000}"/>
    <hyperlink ref="U82" r:id="rId46" display="https://meatophum.biz/report/accounting/account_statement?start_date=2026-04-01&amp;end_date=2026-04-30&amp;branch_id=17&amp;chart_of_account_id=58236" xr:uid="{00000000-0004-0000-0F00-00002D000000}"/>
    <hyperlink ref="V82" r:id="rId47" display="https://meatophum.biz/report/accounting/account_statement?start_date=2026-04-01&amp;end_date=2026-04-30&amp;branch_id=17&amp;chart_of_account_id=58236" xr:uid="{00000000-0004-0000-0F00-00002E000000}"/>
    <hyperlink ref="W82" r:id="rId48" display="https://meatophum.biz/report/accounting/account_statement?start_date=2026-04-01&amp;end_date=2026-04-30&amp;branch_id=17&amp;chart_of_account_id=58236" xr:uid="{00000000-0004-0000-0F00-00002F000000}"/>
    <hyperlink ref="T83" r:id="rId49" display="https://meatophum.biz/report/accounting/account_statement?start_date=2026-04-01&amp;end_date=2026-04-30&amp;branch_id=17&amp;chart_of_account_id=57968" xr:uid="{00000000-0004-0000-0F00-000030000000}"/>
    <hyperlink ref="U83" r:id="rId50" display="https://meatophum.biz/report/accounting/account_statement?start_date=2026-04-01&amp;end_date=2026-04-30&amp;branch_id=17&amp;chart_of_account_id=57968" xr:uid="{00000000-0004-0000-0F00-000031000000}"/>
    <hyperlink ref="V83" r:id="rId51" display="https://meatophum.biz/report/accounting/account_statement?start_date=2026-04-01&amp;end_date=2026-04-30&amp;branch_id=17&amp;chart_of_account_id=57968" xr:uid="{00000000-0004-0000-0F00-000032000000}"/>
    <hyperlink ref="W83" r:id="rId52" display="https://meatophum.biz/report/accounting/account_statement?start_date=2026-04-01&amp;end_date=2026-04-30&amp;branch_id=17&amp;chart_of_account_id=57968" xr:uid="{00000000-0004-0000-0F00-000033000000}"/>
    <hyperlink ref="T84" r:id="rId53" display="https://meatophum.biz/report/accounting/account_statement?start_date=2026-04-01&amp;end_date=2026-04-30&amp;branch_id=17&amp;chart_of_account_id=57965" xr:uid="{00000000-0004-0000-0F00-000034000000}"/>
    <hyperlink ref="U84" r:id="rId54" display="https://meatophum.biz/report/accounting/account_statement?start_date=2026-04-01&amp;end_date=2026-04-30&amp;branch_id=17&amp;chart_of_account_id=57965" xr:uid="{00000000-0004-0000-0F00-000035000000}"/>
    <hyperlink ref="V84" r:id="rId55" display="https://meatophum.biz/report/accounting/account_statement?start_date=2026-04-01&amp;end_date=2026-04-30&amp;branch_id=17&amp;chart_of_account_id=57965" xr:uid="{00000000-0004-0000-0F00-000036000000}"/>
    <hyperlink ref="W84" r:id="rId56" display="https://meatophum.biz/report/accounting/account_statement?start_date=2026-04-01&amp;end_date=2026-04-30&amp;branch_id=17&amp;chart_of_account_id=57965" xr:uid="{00000000-0004-0000-0F00-000037000000}"/>
    <hyperlink ref="T85" r:id="rId57" display="https://meatophum.biz/report/accounting/account_statement?start_date=2026-04-01&amp;end_date=2026-04-30&amp;branch_id=17&amp;chart_of_account_id=58042" xr:uid="{00000000-0004-0000-0F00-000038000000}"/>
    <hyperlink ref="U85" r:id="rId58" display="https://meatophum.biz/report/accounting/account_statement?start_date=2026-04-01&amp;end_date=2026-04-30&amp;branch_id=17&amp;chart_of_account_id=58042" xr:uid="{00000000-0004-0000-0F00-000039000000}"/>
    <hyperlink ref="V85" r:id="rId59" display="https://meatophum.biz/report/accounting/account_statement?start_date=2026-04-01&amp;end_date=2026-04-30&amp;branch_id=17&amp;chart_of_account_id=58042" xr:uid="{00000000-0004-0000-0F00-00003A000000}"/>
    <hyperlink ref="W85" r:id="rId60" display="https://meatophum.biz/report/accounting/account_statement?start_date=2026-04-01&amp;end_date=2026-04-30&amp;branch_id=17&amp;chart_of_account_id=58042" xr:uid="{00000000-0004-0000-0F00-00003B000000}"/>
    <hyperlink ref="T86" r:id="rId61" display="https://meatophum.biz/report/accounting/account_statement?start_date=2026-04-01&amp;end_date=2026-04-30&amp;branch_id=17&amp;chart_of_account_id=58217" xr:uid="{00000000-0004-0000-0F00-00003C000000}"/>
    <hyperlink ref="U86" r:id="rId62" display="https://meatophum.biz/report/accounting/account_statement?start_date=2026-04-01&amp;end_date=2026-04-30&amp;branch_id=17&amp;chart_of_account_id=58217" xr:uid="{00000000-0004-0000-0F00-00003D000000}"/>
    <hyperlink ref="V86" r:id="rId63" display="https://meatophum.biz/report/accounting/account_statement?start_date=2026-04-01&amp;end_date=2026-04-30&amp;branch_id=17&amp;chart_of_account_id=58217" xr:uid="{00000000-0004-0000-0F00-00003E000000}"/>
    <hyperlink ref="W86" r:id="rId64" display="https://meatophum.biz/report/accounting/account_statement?start_date=2026-04-01&amp;end_date=2026-04-30&amp;branch_id=17&amp;chart_of_account_id=58217" xr:uid="{00000000-0004-0000-0F00-00003F000000}"/>
    <hyperlink ref="T87" r:id="rId65" display="https://meatophum.biz/report/accounting/account_statement?start_date=2026-04-01&amp;end_date=2026-04-30&amp;branch_id=17&amp;chart_of_account_id=58064" xr:uid="{00000000-0004-0000-0F00-000040000000}"/>
    <hyperlink ref="U87" r:id="rId66" display="https://meatophum.biz/report/accounting/account_statement?start_date=2026-04-01&amp;end_date=2026-04-30&amp;branch_id=17&amp;chart_of_account_id=58064" xr:uid="{00000000-0004-0000-0F00-000041000000}"/>
    <hyperlink ref="V87" r:id="rId67" display="https://meatophum.biz/report/accounting/account_statement?start_date=2026-04-01&amp;end_date=2026-04-30&amp;branch_id=17&amp;chart_of_account_id=58064" xr:uid="{00000000-0004-0000-0F00-000042000000}"/>
    <hyperlink ref="W87" r:id="rId68" display="https://meatophum.biz/report/accounting/account_statement?start_date=2026-04-01&amp;end_date=2026-04-30&amp;branch_id=17&amp;chart_of_account_id=58064" xr:uid="{00000000-0004-0000-0F00-000043000000}"/>
    <hyperlink ref="T88" r:id="rId69" display="https://meatophum.biz/report/accounting/account_statement?start_date=2026-04-01&amp;end_date=2026-04-30&amp;branch_id=17&amp;chart_of_account_id=58065" xr:uid="{00000000-0004-0000-0F00-000044000000}"/>
    <hyperlink ref="U88" r:id="rId70" display="https://meatophum.biz/report/accounting/account_statement?start_date=2026-04-01&amp;end_date=2026-04-30&amp;branch_id=17&amp;chart_of_account_id=58065" xr:uid="{00000000-0004-0000-0F00-000045000000}"/>
    <hyperlink ref="V88" r:id="rId71" display="https://meatophum.biz/report/accounting/account_statement?start_date=2026-04-01&amp;end_date=2026-04-30&amp;branch_id=17&amp;chart_of_account_id=58065" xr:uid="{00000000-0004-0000-0F00-000046000000}"/>
    <hyperlink ref="W88" r:id="rId72" display="https://meatophum.biz/report/accounting/account_statement?start_date=2026-04-01&amp;end_date=2026-04-30&amp;branch_id=17&amp;chart_of_account_id=58065" xr:uid="{00000000-0004-0000-0F00-000047000000}"/>
    <hyperlink ref="T89" r:id="rId73" display="https://meatophum.biz/report/accounting/account_statement?start_date=2026-04-01&amp;end_date=2026-04-30&amp;branch_id=17&amp;chart_of_account_id=63263" xr:uid="{00000000-0004-0000-0F00-000048000000}"/>
    <hyperlink ref="U89" r:id="rId74" display="https://meatophum.biz/report/accounting/account_statement?start_date=2026-04-01&amp;end_date=2026-04-30&amp;branch_id=17&amp;chart_of_account_id=63263" xr:uid="{00000000-0004-0000-0F00-000049000000}"/>
    <hyperlink ref="V89" r:id="rId75" display="https://meatophum.biz/report/accounting/account_statement?start_date=2026-04-01&amp;end_date=2026-04-30&amp;branch_id=17&amp;chart_of_account_id=63263" xr:uid="{00000000-0004-0000-0F00-00004A000000}"/>
    <hyperlink ref="W89" r:id="rId76" display="https://meatophum.biz/report/accounting/account_statement?start_date=2026-04-01&amp;end_date=2026-04-30&amp;branch_id=17&amp;chart_of_account_id=63263" xr:uid="{00000000-0004-0000-0F00-00004B000000}"/>
    <hyperlink ref="T90" r:id="rId77" display="https://meatophum.biz/report/accounting/account_statement?start_date=2026-04-01&amp;end_date=2026-04-30&amp;branch_id=17&amp;chart_of_account_id=58123" xr:uid="{00000000-0004-0000-0F00-00004C000000}"/>
    <hyperlink ref="U90" r:id="rId78" display="https://meatophum.biz/report/accounting/account_statement?start_date=2026-04-01&amp;end_date=2026-04-30&amp;branch_id=17&amp;chart_of_account_id=58123" xr:uid="{00000000-0004-0000-0F00-00004D000000}"/>
    <hyperlink ref="V90" r:id="rId79" display="https://meatophum.biz/report/accounting/account_statement?start_date=2026-04-01&amp;end_date=2026-04-30&amp;branch_id=17&amp;chart_of_account_id=58123" xr:uid="{00000000-0004-0000-0F00-00004E000000}"/>
    <hyperlink ref="W90" r:id="rId80" display="https://meatophum.biz/report/accounting/account_statement?start_date=2026-04-01&amp;end_date=2026-04-30&amp;branch_id=17&amp;chart_of_account_id=58123" xr:uid="{00000000-0004-0000-0F00-00004F000000}"/>
    <hyperlink ref="T91" r:id="rId81" display="https://meatophum.biz/report/accounting/account_statement?start_date=2026-04-01&amp;end_date=2026-04-30&amp;branch_id=17&amp;chart_of_account_id=58436" xr:uid="{00000000-0004-0000-0F00-000050000000}"/>
    <hyperlink ref="U91" r:id="rId82" display="https://meatophum.biz/report/accounting/account_statement?start_date=2026-04-01&amp;end_date=2026-04-30&amp;branch_id=17&amp;chart_of_account_id=58436" xr:uid="{00000000-0004-0000-0F00-000051000000}"/>
    <hyperlink ref="V91" r:id="rId83" display="https://meatophum.biz/report/accounting/account_statement?start_date=2026-04-01&amp;end_date=2026-04-30&amp;branch_id=17&amp;chart_of_account_id=58436" xr:uid="{00000000-0004-0000-0F00-000052000000}"/>
    <hyperlink ref="W91" r:id="rId84" display="https://meatophum.biz/report/accounting/account_statement?start_date=2026-04-01&amp;end_date=2026-04-30&amp;branch_id=17&amp;chart_of_account_id=58436" xr:uid="{00000000-0004-0000-0F00-000053000000}"/>
    <hyperlink ref="T92" r:id="rId85" display="https://meatophum.biz/report/accounting/account_statement?start_date=2026-04-01&amp;end_date=2026-04-30&amp;branch_id=17&amp;chart_of_account_id=58321" xr:uid="{00000000-0004-0000-0F00-000054000000}"/>
    <hyperlink ref="U92" r:id="rId86" display="https://meatophum.biz/report/accounting/account_statement?start_date=2026-04-01&amp;end_date=2026-04-30&amp;branch_id=17&amp;chart_of_account_id=58321" xr:uid="{00000000-0004-0000-0F00-000055000000}"/>
    <hyperlink ref="V92" r:id="rId87" display="https://meatophum.biz/report/accounting/account_statement?start_date=2026-04-01&amp;end_date=2026-04-30&amp;branch_id=17&amp;chart_of_account_id=58321" xr:uid="{00000000-0004-0000-0F00-000056000000}"/>
    <hyperlink ref="W92" r:id="rId88" display="https://meatophum.biz/report/accounting/account_statement?start_date=2026-04-01&amp;end_date=2026-04-30&amp;branch_id=17&amp;chart_of_account_id=58321" xr:uid="{00000000-0004-0000-0F00-000057000000}"/>
    <hyperlink ref="T93" r:id="rId89" display="https://meatophum.biz/report/accounting/account_statement?start_date=2026-04-01&amp;end_date=2026-04-30&amp;branch_id=17&amp;chart_of_account_id=57868" xr:uid="{00000000-0004-0000-0F00-000058000000}"/>
    <hyperlink ref="U93" r:id="rId90" display="https://meatophum.biz/report/accounting/account_statement?start_date=2026-04-01&amp;end_date=2026-04-30&amp;branch_id=17&amp;chart_of_account_id=57868" xr:uid="{00000000-0004-0000-0F00-000059000000}"/>
    <hyperlink ref="V93" r:id="rId91" display="https://meatophum.biz/report/accounting/account_statement?start_date=2026-04-01&amp;end_date=2026-04-30&amp;branch_id=17&amp;chart_of_account_id=57868" xr:uid="{00000000-0004-0000-0F00-00005A000000}"/>
    <hyperlink ref="W93" r:id="rId92" display="https://meatophum.biz/report/accounting/account_statement?start_date=2026-04-01&amp;end_date=2026-04-30&amp;branch_id=17&amp;chart_of_account_id=57868" xr:uid="{00000000-0004-0000-0F00-00005B000000}"/>
    <hyperlink ref="T94" r:id="rId93" display="https://meatophum.biz/report/accounting/account_statement?start_date=2026-04-01&amp;end_date=2026-04-30&amp;branch_id=17&amp;chart_of_account_id=101420" xr:uid="{00000000-0004-0000-0F00-00005C000000}"/>
    <hyperlink ref="U94" r:id="rId94" display="https://meatophum.biz/report/accounting/account_statement?start_date=2026-04-01&amp;end_date=2026-04-30&amp;branch_id=17&amp;chart_of_account_id=101420" xr:uid="{00000000-0004-0000-0F00-00005D000000}"/>
    <hyperlink ref="V94" r:id="rId95" display="https://meatophum.biz/report/accounting/account_statement?start_date=2026-04-01&amp;end_date=2026-04-30&amp;branch_id=17&amp;chart_of_account_id=101420" xr:uid="{00000000-0004-0000-0F00-00005E000000}"/>
    <hyperlink ref="W94" r:id="rId96" display="https://meatophum.biz/report/accounting/account_statement?start_date=2026-04-01&amp;end_date=2026-04-30&amp;branch_id=17&amp;chart_of_account_id=101420" xr:uid="{00000000-0004-0000-0F00-00005F000000}"/>
    <hyperlink ref="Y70" r:id="rId97" display="https://meatophum.biz/report/accounting/account_statement?start_date=2026-05-01&amp;end_date=2026-05-31&amp;branch_id=17&amp;chart_of_account_id=57599" xr:uid="{00000000-0004-0000-0F00-000060000000}"/>
    <hyperlink ref="Z70" r:id="rId98" display="https://meatophum.biz/report/accounting/account_statement?start_date=2026-05-01&amp;end_date=2026-05-31&amp;branch_id=17&amp;chart_of_account_id=57599" xr:uid="{00000000-0004-0000-0F00-000061000000}"/>
    <hyperlink ref="AA70" r:id="rId99" display="https://meatophum.biz/report/accounting/account_statement?start_date=2026-05-01&amp;end_date=2026-05-31&amp;branch_id=17&amp;chart_of_account_id=57599" xr:uid="{00000000-0004-0000-0F00-000062000000}"/>
    <hyperlink ref="AB70" r:id="rId100" display="https://meatophum.biz/report/accounting/account_statement?start_date=2026-05-01&amp;end_date=2026-05-31&amp;branch_id=17&amp;chart_of_account_id=57599" xr:uid="{00000000-0004-0000-0F00-000063000000}"/>
    <hyperlink ref="Y71" r:id="rId101" display="https://meatophum.biz/report/accounting/account_statement?start_date=2026-05-01&amp;end_date=2026-05-31&amp;branch_id=17&amp;chart_of_account_id=57525" xr:uid="{00000000-0004-0000-0F00-000064000000}"/>
    <hyperlink ref="Z71" r:id="rId102" display="https://meatophum.biz/report/accounting/account_statement?start_date=2026-05-01&amp;end_date=2026-05-31&amp;branch_id=17&amp;chart_of_account_id=57525" xr:uid="{00000000-0004-0000-0F00-000065000000}"/>
    <hyperlink ref="AA71" r:id="rId103" display="https://meatophum.biz/report/accounting/account_statement?start_date=2026-05-01&amp;end_date=2026-05-31&amp;branch_id=17&amp;chart_of_account_id=57525" xr:uid="{00000000-0004-0000-0F00-000066000000}"/>
    <hyperlink ref="AB71" r:id="rId104" display="https://meatophum.biz/report/accounting/account_statement?start_date=2026-05-01&amp;end_date=2026-05-31&amp;branch_id=17&amp;chart_of_account_id=57525" xr:uid="{00000000-0004-0000-0F00-000067000000}"/>
    <hyperlink ref="Y72" r:id="rId105" display="https://meatophum.biz/report/accounting/account_statement?start_date=2026-05-01&amp;end_date=2026-05-31&amp;branch_id=17&amp;chart_of_account_id=57729" xr:uid="{00000000-0004-0000-0F00-000068000000}"/>
    <hyperlink ref="Z72" r:id="rId106" display="https://meatophum.biz/report/accounting/account_statement?start_date=2026-05-01&amp;end_date=2026-05-31&amp;branch_id=17&amp;chart_of_account_id=57729" xr:uid="{00000000-0004-0000-0F00-000069000000}"/>
    <hyperlink ref="AA72" r:id="rId107" display="https://meatophum.biz/report/accounting/account_statement?start_date=2026-05-01&amp;end_date=2026-05-31&amp;branch_id=17&amp;chart_of_account_id=57729" xr:uid="{00000000-0004-0000-0F00-00006A000000}"/>
    <hyperlink ref="AB72" r:id="rId108" display="https://meatophum.biz/report/accounting/account_statement?start_date=2026-05-01&amp;end_date=2026-05-31&amp;branch_id=17&amp;chart_of_account_id=57729" xr:uid="{00000000-0004-0000-0F00-00006B000000}"/>
    <hyperlink ref="Y73" r:id="rId109" display="https://meatophum.biz/report/accounting/account_statement?start_date=2026-05-01&amp;end_date=2026-05-31&amp;branch_id=17&amp;chart_of_account_id=57600" xr:uid="{00000000-0004-0000-0F00-00006C000000}"/>
    <hyperlink ref="Z73" r:id="rId110" display="https://meatophum.biz/report/accounting/account_statement?start_date=2026-05-01&amp;end_date=2026-05-31&amp;branch_id=17&amp;chart_of_account_id=57600" xr:uid="{00000000-0004-0000-0F00-00006D000000}"/>
    <hyperlink ref="AA73" r:id="rId111" display="https://meatophum.biz/report/accounting/account_statement?start_date=2026-05-01&amp;end_date=2026-05-31&amp;branch_id=17&amp;chart_of_account_id=57600" xr:uid="{00000000-0004-0000-0F00-00006E000000}"/>
    <hyperlink ref="AB73" r:id="rId112" display="https://meatophum.biz/report/accounting/account_statement?start_date=2026-05-01&amp;end_date=2026-05-31&amp;branch_id=17&amp;chart_of_account_id=57600" xr:uid="{00000000-0004-0000-0F00-00006F000000}"/>
    <hyperlink ref="Y74" r:id="rId113" display="https://meatophum.biz/report/accounting/account_statement?start_date=2026-05-01&amp;end_date=2026-05-31&amp;branch_id=17&amp;chart_of_account_id=57370" xr:uid="{00000000-0004-0000-0F00-000070000000}"/>
    <hyperlink ref="Z74" r:id="rId114" display="https://meatophum.biz/report/accounting/account_statement?start_date=2026-05-01&amp;end_date=2026-05-31&amp;branch_id=17&amp;chart_of_account_id=57370" xr:uid="{00000000-0004-0000-0F00-000071000000}"/>
    <hyperlink ref="AA74" r:id="rId115" display="https://meatophum.biz/report/accounting/account_statement?start_date=2026-05-01&amp;end_date=2026-05-31&amp;branch_id=17&amp;chart_of_account_id=57370" xr:uid="{00000000-0004-0000-0F00-000072000000}"/>
    <hyperlink ref="AB74" r:id="rId116" display="https://meatophum.biz/report/accounting/account_statement?start_date=2026-05-01&amp;end_date=2026-05-31&amp;branch_id=17&amp;chart_of_account_id=57370" xr:uid="{00000000-0004-0000-0F00-000073000000}"/>
    <hyperlink ref="Y75" r:id="rId117" display="https://meatophum.biz/report/accounting/account_statement?start_date=2026-05-01&amp;end_date=2026-05-31&amp;branch_id=17&amp;chart_of_account_id=57124" xr:uid="{00000000-0004-0000-0F00-000074000000}"/>
    <hyperlink ref="Z75" r:id="rId118" display="https://meatophum.biz/report/accounting/account_statement?start_date=2026-05-01&amp;end_date=2026-05-31&amp;branch_id=17&amp;chart_of_account_id=57124" xr:uid="{00000000-0004-0000-0F00-000075000000}"/>
    <hyperlink ref="AA75" r:id="rId119" display="https://meatophum.biz/report/accounting/account_statement?start_date=2026-05-01&amp;end_date=2026-05-31&amp;branch_id=17&amp;chart_of_account_id=57124" xr:uid="{00000000-0004-0000-0F00-000076000000}"/>
    <hyperlink ref="AB75" r:id="rId120" display="https://meatophum.biz/report/accounting/account_statement?start_date=2026-05-01&amp;end_date=2026-05-31&amp;branch_id=17&amp;chart_of_account_id=57124" xr:uid="{00000000-0004-0000-0F00-000077000000}"/>
    <hyperlink ref="Y76" r:id="rId121" display="https://meatophum.biz/report/accounting/account_statement?start_date=2026-05-01&amp;end_date=2026-05-31&amp;branch_id=17&amp;chart_of_account_id=101419" xr:uid="{00000000-0004-0000-0F00-000078000000}"/>
    <hyperlink ref="Z76" r:id="rId122" display="https://meatophum.biz/report/accounting/account_statement?start_date=2026-05-01&amp;end_date=2026-05-31&amp;branch_id=17&amp;chart_of_account_id=101419" xr:uid="{00000000-0004-0000-0F00-000079000000}"/>
    <hyperlink ref="AA76" r:id="rId123" display="https://meatophum.biz/report/accounting/account_statement?start_date=2026-05-01&amp;end_date=2026-05-31&amp;branch_id=17&amp;chart_of_account_id=101419" xr:uid="{00000000-0004-0000-0F00-00007A000000}"/>
    <hyperlink ref="AB76" r:id="rId124" display="https://meatophum.biz/report/accounting/account_statement?start_date=2026-05-01&amp;end_date=2026-05-31&amp;branch_id=17&amp;chart_of_account_id=101419" xr:uid="{00000000-0004-0000-0F00-00007B000000}"/>
    <hyperlink ref="Y78" r:id="rId125" display="https://meatophum.biz/report/accounting/account_statement?start_date=2026-05-01&amp;end_date=2026-05-31&amp;branch_id=17&amp;chart_of_account_id=58066" xr:uid="{00000000-0004-0000-0F00-00007C000000}"/>
    <hyperlink ref="Z78" r:id="rId126" display="https://meatophum.biz/report/accounting/account_statement?start_date=2026-05-01&amp;end_date=2026-05-31&amp;branch_id=17&amp;chart_of_account_id=58066" xr:uid="{00000000-0004-0000-0F00-00007D000000}"/>
    <hyperlink ref="AA78" r:id="rId127" display="https://meatophum.biz/report/accounting/account_statement?start_date=2026-05-01&amp;end_date=2026-05-31&amp;branch_id=17&amp;chart_of_account_id=58066" xr:uid="{00000000-0004-0000-0F00-00007E000000}"/>
    <hyperlink ref="AB78" r:id="rId128" display="https://meatophum.biz/report/accounting/account_statement?start_date=2026-05-01&amp;end_date=2026-05-31&amp;branch_id=17&amp;chart_of_account_id=58066" xr:uid="{00000000-0004-0000-0F00-00007F000000}"/>
    <hyperlink ref="Y79" r:id="rId129" display="https://meatophum.biz/report/accounting/account_statement?start_date=2026-05-01&amp;end_date=2026-05-31&amp;branch_id=17&amp;chart_of_account_id=58235" xr:uid="{00000000-0004-0000-0F00-000080000000}"/>
    <hyperlink ref="Z79" r:id="rId130" display="https://meatophum.biz/report/accounting/account_statement?start_date=2026-05-01&amp;end_date=2026-05-31&amp;branch_id=17&amp;chart_of_account_id=58235" xr:uid="{00000000-0004-0000-0F00-000081000000}"/>
    <hyperlink ref="AA79" r:id="rId131" display="https://meatophum.biz/report/accounting/account_statement?start_date=2026-05-01&amp;end_date=2026-05-31&amp;branch_id=17&amp;chart_of_account_id=58235" xr:uid="{00000000-0004-0000-0F00-000082000000}"/>
    <hyperlink ref="AB79" r:id="rId132" display="https://meatophum.biz/report/accounting/account_statement?start_date=2026-05-01&amp;end_date=2026-05-31&amp;branch_id=17&amp;chart_of_account_id=58235" xr:uid="{00000000-0004-0000-0F00-000083000000}"/>
    <hyperlink ref="Y80" r:id="rId133" display="https://meatophum.biz/report/accounting/account_statement?start_date=2026-05-01&amp;end_date=2026-05-31&amp;branch_id=17&amp;chart_of_account_id=58233" xr:uid="{00000000-0004-0000-0F00-000084000000}"/>
    <hyperlink ref="Z80" r:id="rId134" display="https://meatophum.biz/report/accounting/account_statement?start_date=2026-05-01&amp;end_date=2026-05-31&amp;branch_id=17&amp;chart_of_account_id=58233" xr:uid="{00000000-0004-0000-0F00-000085000000}"/>
    <hyperlink ref="AA80" r:id="rId135" display="https://meatophum.biz/report/accounting/account_statement?start_date=2026-05-01&amp;end_date=2026-05-31&amp;branch_id=17&amp;chart_of_account_id=58233" xr:uid="{00000000-0004-0000-0F00-000086000000}"/>
    <hyperlink ref="AB80" r:id="rId136" display="https://meatophum.biz/report/accounting/account_statement?start_date=2026-05-01&amp;end_date=2026-05-31&amp;branch_id=17&amp;chart_of_account_id=58233" xr:uid="{00000000-0004-0000-0F00-000087000000}"/>
    <hyperlink ref="Y81" r:id="rId137" display="https://meatophum.biz/report/accounting/account_statement?start_date=2026-05-01&amp;end_date=2026-05-31&amp;branch_id=17&amp;chart_of_account_id=58125" xr:uid="{00000000-0004-0000-0F00-000088000000}"/>
    <hyperlink ref="Z81" r:id="rId138" display="https://meatophum.biz/report/accounting/account_statement?start_date=2026-05-01&amp;end_date=2026-05-31&amp;branch_id=17&amp;chart_of_account_id=58125" xr:uid="{00000000-0004-0000-0F00-000089000000}"/>
    <hyperlink ref="AA81" r:id="rId139" display="https://meatophum.biz/report/accounting/account_statement?start_date=2026-05-01&amp;end_date=2026-05-31&amp;branch_id=17&amp;chart_of_account_id=58125" xr:uid="{00000000-0004-0000-0F00-00008A000000}"/>
    <hyperlink ref="AB81" r:id="rId140" display="https://meatophum.biz/report/accounting/account_statement?start_date=2026-05-01&amp;end_date=2026-05-31&amp;branch_id=17&amp;chart_of_account_id=58125" xr:uid="{00000000-0004-0000-0F00-00008B000000}"/>
    <hyperlink ref="Y82" r:id="rId141" display="https://meatophum.biz/report/accounting/account_statement?start_date=2026-05-01&amp;end_date=2026-05-31&amp;branch_id=17&amp;chart_of_account_id=58248" xr:uid="{00000000-0004-0000-0F00-00008C000000}"/>
    <hyperlink ref="Z82" r:id="rId142" display="https://meatophum.biz/report/accounting/account_statement?start_date=2026-05-01&amp;end_date=2026-05-31&amp;branch_id=17&amp;chart_of_account_id=58248" xr:uid="{00000000-0004-0000-0F00-00008D000000}"/>
    <hyperlink ref="AA82" r:id="rId143" display="https://meatophum.biz/report/accounting/account_statement?start_date=2026-05-01&amp;end_date=2026-05-31&amp;branch_id=17&amp;chart_of_account_id=58248" xr:uid="{00000000-0004-0000-0F00-00008E000000}"/>
    <hyperlink ref="AB82" r:id="rId144" display="https://meatophum.biz/report/accounting/account_statement?start_date=2026-05-01&amp;end_date=2026-05-31&amp;branch_id=17&amp;chart_of_account_id=58248" xr:uid="{00000000-0004-0000-0F00-00008F000000}"/>
    <hyperlink ref="Y83" r:id="rId145" display="https://meatophum.biz/report/accounting/account_statement?start_date=2026-05-01&amp;end_date=2026-05-31&amp;branch_id=17&amp;chart_of_account_id=58249" xr:uid="{00000000-0004-0000-0F00-000090000000}"/>
    <hyperlink ref="Z83" r:id="rId146" display="https://meatophum.biz/report/accounting/account_statement?start_date=2026-05-01&amp;end_date=2026-05-31&amp;branch_id=17&amp;chart_of_account_id=58249" xr:uid="{00000000-0004-0000-0F00-000091000000}"/>
    <hyperlink ref="AA83" r:id="rId147" display="https://meatophum.biz/report/accounting/account_statement?start_date=2026-05-01&amp;end_date=2026-05-31&amp;branch_id=17&amp;chart_of_account_id=58249" xr:uid="{00000000-0004-0000-0F00-000092000000}"/>
    <hyperlink ref="AB83" r:id="rId148" display="https://meatophum.biz/report/accounting/account_statement?start_date=2026-05-01&amp;end_date=2026-05-31&amp;branch_id=17&amp;chart_of_account_id=58249" xr:uid="{00000000-0004-0000-0F00-000093000000}"/>
    <hyperlink ref="Y84" r:id="rId149" display="https://meatophum.biz/report/accounting/account_statement?start_date=2026-05-01&amp;end_date=2026-05-31&amp;branch_id=17&amp;chart_of_account_id=57864" xr:uid="{00000000-0004-0000-0F00-000094000000}"/>
    <hyperlink ref="Z84" r:id="rId150" display="https://meatophum.biz/report/accounting/account_statement?start_date=2026-05-01&amp;end_date=2026-05-31&amp;branch_id=17&amp;chart_of_account_id=57864" xr:uid="{00000000-0004-0000-0F00-000095000000}"/>
    <hyperlink ref="AA84" r:id="rId151" display="https://meatophum.biz/report/accounting/account_statement?start_date=2026-05-01&amp;end_date=2026-05-31&amp;branch_id=17&amp;chart_of_account_id=57864" xr:uid="{00000000-0004-0000-0F00-000096000000}"/>
    <hyperlink ref="AB84" r:id="rId152" display="https://meatophum.biz/report/accounting/account_statement?start_date=2026-05-01&amp;end_date=2026-05-31&amp;branch_id=17&amp;chart_of_account_id=57864" xr:uid="{00000000-0004-0000-0F00-000097000000}"/>
    <hyperlink ref="Y85" r:id="rId153" display="https://meatophum.biz/report/accounting/account_statement?start_date=2026-05-01&amp;end_date=2026-05-31&amp;branch_id=17&amp;chart_of_account_id=58201" xr:uid="{00000000-0004-0000-0F00-000098000000}"/>
    <hyperlink ref="Z85" r:id="rId154" display="https://meatophum.biz/report/accounting/account_statement?start_date=2026-05-01&amp;end_date=2026-05-31&amp;branch_id=17&amp;chart_of_account_id=58201" xr:uid="{00000000-0004-0000-0F00-000099000000}"/>
    <hyperlink ref="AA85" r:id="rId155" display="https://meatophum.biz/report/accounting/account_statement?start_date=2026-05-01&amp;end_date=2026-05-31&amp;branch_id=17&amp;chart_of_account_id=58201" xr:uid="{00000000-0004-0000-0F00-00009A000000}"/>
    <hyperlink ref="AB85" r:id="rId156" display="https://meatophum.biz/report/accounting/account_statement?start_date=2026-05-01&amp;end_date=2026-05-31&amp;branch_id=17&amp;chart_of_account_id=58201" xr:uid="{00000000-0004-0000-0F00-00009B000000}"/>
    <hyperlink ref="Y86" r:id="rId157" display="https://meatophum.biz/report/accounting/account_statement?start_date=2026-05-01&amp;end_date=2026-05-31&amp;branch_id=17&amp;chart_of_account_id=58236" xr:uid="{00000000-0004-0000-0F00-00009C000000}"/>
    <hyperlink ref="Z86" r:id="rId158" display="https://meatophum.biz/report/accounting/account_statement?start_date=2026-05-01&amp;end_date=2026-05-31&amp;branch_id=17&amp;chart_of_account_id=58236" xr:uid="{00000000-0004-0000-0F00-00009D000000}"/>
    <hyperlink ref="AA86" r:id="rId159" display="https://meatophum.biz/report/accounting/account_statement?start_date=2026-05-01&amp;end_date=2026-05-31&amp;branch_id=17&amp;chart_of_account_id=58236" xr:uid="{00000000-0004-0000-0F00-00009E000000}"/>
    <hyperlink ref="AB86" r:id="rId160" display="https://meatophum.biz/report/accounting/account_statement?start_date=2026-05-01&amp;end_date=2026-05-31&amp;branch_id=17&amp;chart_of_account_id=58236" xr:uid="{00000000-0004-0000-0F00-00009F000000}"/>
    <hyperlink ref="Y87" r:id="rId161" display="https://meatophum.biz/report/accounting/account_statement?start_date=2026-05-01&amp;end_date=2026-05-31&amp;branch_id=17&amp;chart_of_account_id=57968" xr:uid="{00000000-0004-0000-0F00-0000A0000000}"/>
    <hyperlink ref="Z87" r:id="rId162" display="https://meatophum.biz/report/accounting/account_statement?start_date=2026-05-01&amp;end_date=2026-05-31&amp;branch_id=17&amp;chart_of_account_id=57968" xr:uid="{00000000-0004-0000-0F00-0000A1000000}"/>
    <hyperlink ref="AA87" r:id="rId163" display="https://meatophum.biz/report/accounting/account_statement?start_date=2026-05-01&amp;end_date=2026-05-31&amp;branch_id=17&amp;chart_of_account_id=57968" xr:uid="{00000000-0004-0000-0F00-0000A2000000}"/>
    <hyperlink ref="AB87" r:id="rId164" display="https://meatophum.biz/report/accounting/account_statement?start_date=2026-05-01&amp;end_date=2026-05-31&amp;branch_id=17&amp;chart_of_account_id=57968" xr:uid="{00000000-0004-0000-0F00-0000A3000000}"/>
    <hyperlink ref="Y88" r:id="rId165" display="https://meatophum.biz/report/accounting/account_statement?start_date=2026-05-01&amp;end_date=2026-05-31&amp;branch_id=17&amp;chart_of_account_id=57965" xr:uid="{00000000-0004-0000-0F00-0000A4000000}"/>
    <hyperlink ref="Z88" r:id="rId166" display="https://meatophum.biz/report/accounting/account_statement?start_date=2026-05-01&amp;end_date=2026-05-31&amp;branch_id=17&amp;chart_of_account_id=57965" xr:uid="{00000000-0004-0000-0F00-0000A5000000}"/>
    <hyperlink ref="AA88" r:id="rId167" display="https://meatophum.biz/report/accounting/account_statement?start_date=2026-05-01&amp;end_date=2026-05-31&amp;branch_id=17&amp;chart_of_account_id=57965" xr:uid="{00000000-0004-0000-0F00-0000A6000000}"/>
    <hyperlink ref="AB88" r:id="rId168" display="https://meatophum.biz/report/accounting/account_statement?start_date=2026-05-01&amp;end_date=2026-05-31&amp;branch_id=17&amp;chart_of_account_id=57965" xr:uid="{00000000-0004-0000-0F00-0000A7000000}"/>
    <hyperlink ref="Y89" r:id="rId169" display="https://meatophum.biz/report/accounting/account_statement?start_date=2026-05-01&amp;end_date=2026-05-31&amp;branch_id=17&amp;chart_of_account_id=58042" xr:uid="{00000000-0004-0000-0F00-0000A8000000}"/>
    <hyperlink ref="Z89" r:id="rId170" display="https://meatophum.biz/report/accounting/account_statement?start_date=2026-05-01&amp;end_date=2026-05-31&amp;branch_id=17&amp;chart_of_account_id=58042" xr:uid="{00000000-0004-0000-0F00-0000A9000000}"/>
    <hyperlink ref="AA89" r:id="rId171" display="https://meatophum.biz/report/accounting/account_statement?start_date=2026-05-01&amp;end_date=2026-05-31&amp;branch_id=17&amp;chart_of_account_id=58042" xr:uid="{00000000-0004-0000-0F00-0000AA000000}"/>
    <hyperlink ref="AB89" r:id="rId172" display="https://meatophum.biz/report/accounting/account_statement?start_date=2026-05-01&amp;end_date=2026-05-31&amp;branch_id=17&amp;chart_of_account_id=58042" xr:uid="{00000000-0004-0000-0F00-0000AB000000}"/>
    <hyperlink ref="Y90" r:id="rId173" display="https://meatophum.biz/report/accounting/account_statement?start_date=2026-05-01&amp;end_date=2026-05-31&amp;branch_id=17&amp;chart_of_account_id=58217" xr:uid="{00000000-0004-0000-0F00-0000AC000000}"/>
    <hyperlink ref="Z90" r:id="rId174" display="https://meatophum.biz/report/accounting/account_statement?start_date=2026-05-01&amp;end_date=2026-05-31&amp;branch_id=17&amp;chart_of_account_id=58217" xr:uid="{00000000-0004-0000-0F00-0000AD000000}"/>
    <hyperlink ref="AA90" r:id="rId175" display="https://meatophum.biz/report/accounting/account_statement?start_date=2026-05-01&amp;end_date=2026-05-31&amp;branch_id=17&amp;chart_of_account_id=58217" xr:uid="{00000000-0004-0000-0F00-0000AE000000}"/>
    <hyperlink ref="AB90" r:id="rId176" display="https://meatophum.biz/report/accounting/account_statement?start_date=2026-05-01&amp;end_date=2026-05-31&amp;branch_id=17&amp;chart_of_account_id=58217" xr:uid="{00000000-0004-0000-0F00-0000AF000000}"/>
    <hyperlink ref="Y91" r:id="rId177" display="https://meatophum.biz/report/accounting/account_statement?start_date=2026-05-01&amp;end_date=2026-05-31&amp;branch_id=17&amp;chart_of_account_id=58064" xr:uid="{00000000-0004-0000-0F00-0000B0000000}"/>
    <hyperlink ref="Z91" r:id="rId178" display="https://meatophum.biz/report/accounting/account_statement?start_date=2026-05-01&amp;end_date=2026-05-31&amp;branch_id=17&amp;chart_of_account_id=58064" xr:uid="{00000000-0004-0000-0F00-0000B1000000}"/>
    <hyperlink ref="AA91" r:id="rId179" display="https://meatophum.biz/report/accounting/account_statement?start_date=2026-05-01&amp;end_date=2026-05-31&amp;branch_id=17&amp;chart_of_account_id=58064" xr:uid="{00000000-0004-0000-0F00-0000B2000000}"/>
    <hyperlink ref="AB91" r:id="rId180" display="https://meatophum.biz/report/accounting/account_statement?start_date=2026-05-01&amp;end_date=2026-05-31&amp;branch_id=17&amp;chart_of_account_id=58064" xr:uid="{00000000-0004-0000-0F00-0000B3000000}"/>
    <hyperlink ref="Y92" r:id="rId181" display="https://meatophum.biz/report/accounting/account_statement?start_date=2026-05-01&amp;end_date=2026-05-31&amp;branch_id=17&amp;chart_of_account_id=58065" xr:uid="{00000000-0004-0000-0F00-0000B4000000}"/>
    <hyperlink ref="Z92" r:id="rId182" display="https://meatophum.biz/report/accounting/account_statement?start_date=2026-05-01&amp;end_date=2026-05-31&amp;branch_id=17&amp;chart_of_account_id=58065" xr:uid="{00000000-0004-0000-0F00-0000B5000000}"/>
    <hyperlink ref="AA92" r:id="rId183" display="https://meatophum.biz/report/accounting/account_statement?start_date=2026-05-01&amp;end_date=2026-05-31&amp;branch_id=17&amp;chart_of_account_id=58065" xr:uid="{00000000-0004-0000-0F00-0000B6000000}"/>
    <hyperlink ref="AB92" r:id="rId184" display="https://meatophum.biz/report/accounting/account_statement?start_date=2026-05-01&amp;end_date=2026-05-31&amp;branch_id=17&amp;chart_of_account_id=58065" xr:uid="{00000000-0004-0000-0F00-0000B7000000}"/>
    <hyperlink ref="Y93" r:id="rId185" display="https://meatophum.biz/report/accounting/account_statement?start_date=2026-05-01&amp;end_date=2026-05-31&amp;branch_id=17&amp;chart_of_account_id=63263" xr:uid="{00000000-0004-0000-0F00-0000B8000000}"/>
    <hyperlink ref="Z93" r:id="rId186" display="https://meatophum.biz/report/accounting/account_statement?start_date=2026-05-01&amp;end_date=2026-05-31&amp;branch_id=17&amp;chart_of_account_id=63263" xr:uid="{00000000-0004-0000-0F00-0000B9000000}"/>
    <hyperlink ref="AA93" r:id="rId187" display="https://meatophum.biz/report/accounting/account_statement?start_date=2026-05-01&amp;end_date=2026-05-31&amp;branch_id=17&amp;chart_of_account_id=63263" xr:uid="{00000000-0004-0000-0F00-0000BA000000}"/>
    <hyperlink ref="AB93" r:id="rId188" display="https://meatophum.biz/report/accounting/account_statement?start_date=2026-05-01&amp;end_date=2026-05-31&amp;branch_id=17&amp;chart_of_account_id=63263" xr:uid="{00000000-0004-0000-0F00-0000BB000000}"/>
    <hyperlink ref="Y94" r:id="rId189" display="https://meatophum.biz/report/accounting/account_statement?start_date=2026-05-01&amp;end_date=2026-05-31&amp;branch_id=17&amp;chart_of_account_id=58123" xr:uid="{00000000-0004-0000-0F00-0000BC000000}"/>
    <hyperlink ref="Z94" r:id="rId190" display="https://meatophum.biz/report/accounting/account_statement?start_date=2026-05-01&amp;end_date=2026-05-31&amp;branch_id=17&amp;chart_of_account_id=58123" xr:uid="{00000000-0004-0000-0F00-0000BD000000}"/>
    <hyperlink ref="AA94" r:id="rId191" display="https://meatophum.biz/report/accounting/account_statement?start_date=2026-05-01&amp;end_date=2026-05-31&amp;branch_id=17&amp;chart_of_account_id=58123" xr:uid="{00000000-0004-0000-0F00-0000BE000000}"/>
    <hyperlink ref="AB94" r:id="rId192" display="https://meatophum.biz/report/accounting/account_statement?start_date=2026-05-01&amp;end_date=2026-05-31&amp;branch_id=17&amp;chart_of_account_id=58123" xr:uid="{00000000-0004-0000-0F00-0000BF000000}"/>
    <hyperlink ref="Y95" r:id="rId193" display="https://meatophum.biz/report/accounting/account_statement?start_date=2026-05-01&amp;end_date=2026-05-31&amp;branch_id=17&amp;chart_of_account_id=58436" xr:uid="{00000000-0004-0000-0F00-0000C0000000}"/>
    <hyperlink ref="Z95" r:id="rId194" display="https://meatophum.biz/report/accounting/account_statement?start_date=2026-05-01&amp;end_date=2026-05-31&amp;branch_id=17&amp;chart_of_account_id=58436" xr:uid="{00000000-0004-0000-0F00-0000C1000000}"/>
    <hyperlink ref="AA95" r:id="rId195" display="https://meatophum.biz/report/accounting/account_statement?start_date=2026-05-01&amp;end_date=2026-05-31&amp;branch_id=17&amp;chart_of_account_id=58436" xr:uid="{00000000-0004-0000-0F00-0000C2000000}"/>
    <hyperlink ref="AB95" r:id="rId196" display="https://meatophum.biz/report/accounting/account_statement?start_date=2026-05-01&amp;end_date=2026-05-31&amp;branch_id=17&amp;chart_of_account_id=58436" xr:uid="{00000000-0004-0000-0F00-0000C3000000}"/>
    <hyperlink ref="Y96" r:id="rId197" display="https://meatophum.biz/report/accounting/account_statement?start_date=2026-05-01&amp;end_date=2026-05-31&amp;branch_id=17&amp;chart_of_account_id=58321" xr:uid="{00000000-0004-0000-0F00-0000C4000000}"/>
    <hyperlink ref="Z96" r:id="rId198" display="https://meatophum.biz/report/accounting/account_statement?start_date=2026-05-01&amp;end_date=2026-05-31&amp;branch_id=17&amp;chart_of_account_id=58321" xr:uid="{00000000-0004-0000-0F00-0000C5000000}"/>
    <hyperlink ref="AA96" r:id="rId199" display="https://meatophum.biz/report/accounting/account_statement?start_date=2026-05-01&amp;end_date=2026-05-31&amp;branch_id=17&amp;chart_of_account_id=58321" xr:uid="{00000000-0004-0000-0F00-0000C6000000}"/>
    <hyperlink ref="AB96" r:id="rId200" display="https://meatophum.biz/report/accounting/account_statement?start_date=2026-05-01&amp;end_date=2026-05-31&amp;branch_id=17&amp;chart_of_account_id=58321" xr:uid="{00000000-0004-0000-0F00-0000C7000000}"/>
    <hyperlink ref="Y97" r:id="rId201" display="https://meatophum.biz/report/accounting/account_statement?start_date=2026-05-01&amp;end_date=2026-05-31&amp;branch_id=17&amp;chart_of_account_id=57868" xr:uid="{00000000-0004-0000-0F00-0000C8000000}"/>
    <hyperlink ref="Z97" r:id="rId202" display="https://meatophum.biz/report/accounting/account_statement?start_date=2026-05-01&amp;end_date=2026-05-31&amp;branch_id=17&amp;chart_of_account_id=57868" xr:uid="{00000000-0004-0000-0F00-0000C9000000}"/>
    <hyperlink ref="AA97" r:id="rId203" display="https://meatophum.biz/report/accounting/account_statement?start_date=2026-05-01&amp;end_date=2026-05-31&amp;branch_id=17&amp;chart_of_account_id=57868" xr:uid="{00000000-0004-0000-0F00-0000CA000000}"/>
    <hyperlink ref="AB97" r:id="rId204" display="https://meatophum.biz/report/accounting/account_statement?start_date=2026-05-01&amp;end_date=2026-05-31&amp;branch_id=17&amp;chart_of_account_id=57868" xr:uid="{00000000-0004-0000-0F00-0000CB000000}"/>
    <hyperlink ref="Y98" r:id="rId205" display="https://meatophum.biz/report/accounting/account_statement?start_date=2026-05-01&amp;end_date=2026-05-31&amp;branch_id=17&amp;chart_of_account_id=58067" xr:uid="{00000000-0004-0000-0F00-0000CC000000}"/>
    <hyperlink ref="Z98" r:id="rId206" display="https://meatophum.biz/report/accounting/account_statement?start_date=2026-05-01&amp;end_date=2026-05-31&amp;branch_id=17&amp;chart_of_account_id=58067" xr:uid="{00000000-0004-0000-0F00-0000CD000000}"/>
    <hyperlink ref="AA98" r:id="rId207" display="https://meatophum.biz/report/accounting/account_statement?start_date=2026-05-01&amp;end_date=2026-05-31&amp;branch_id=17&amp;chart_of_account_id=58067" xr:uid="{00000000-0004-0000-0F00-0000CE000000}"/>
    <hyperlink ref="AB98" r:id="rId208" display="https://meatophum.biz/report/accounting/account_statement?start_date=2026-05-01&amp;end_date=2026-05-31&amp;branch_id=17&amp;chart_of_account_id=58067" xr:uid="{00000000-0004-0000-0F00-0000CF000000}"/>
    <hyperlink ref="Y99" r:id="rId209" display="https://meatophum.biz/report/accounting/account_statement?start_date=2026-05-01&amp;end_date=2026-05-31&amp;branch_id=17&amp;chart_of_account_id=101420" xr:uid="{00000000-0004-0000-0F00-0000D0000000}"/>
    <hyperlink ref="Z99" r:id="rId210" display="https://meatophum.biz/report/accounting/account_statement?start_date=2026-05-01&amp;end_date=2026-05-31&amp;branch_id=17&amp;chart_of_account_id=101420" xr:uid="{00000000-0004-0000-0F00-0000D1000000}"/>
    <hyperlink ref="AA99" r:id="rId211" display="https://meatophum.biz/report/accounting/account_statement?start_date=2026-05-01&amp;end_date=2026-05-31&amp;branch_id=17&amp;chart_of_account_id=101420" xr:uid="{00000000-0004-0000-0F00-0000D2000000}"/>
    <hyperlink ref="AB99" r:id="rId212" display="https://meatophum.biz/report/accounting/account_statement?start_date=2026-05-01&amp;end_date=2026-05-31&amp;branch_id=17&amp;chart_of_account_id=101420" xr:uid="{00000000-0004-0000-0F00-0000D3000000}"/>
    <hyperlink ref="AD70" r:id="rId213" display="https://meatophum.biz/report/accounting/account_statement?start_date=2026-06-01&amp;end_date=2026-06-30&amp;branch_id=17&amp;chart_of_account_id=57599" xr:uid="{00000000-0004-0000-0F00-0000D4000000}"/>
    <hyperlink ref="AE70" r:id="rId214" display="https://meatophum.biz/report/accounting/account_statement?start_date=2026-06-01&amp;end_date=2026-06-30&amp;branch_id=17&amp;chart_of_account_id=57599" xr:uid="{00000000-0004-0000-0F00-0000D5000000}"/>
    <hyperlink ref="AF70" r:id="rId215" display="https://meatophum.biz/report/accounting/account_statement?start_date=2026-06-01&amp;end_date=2026-06-30&amp;branch_id=17&amp;chart_of_account_id=57599" xr:uid="{00000000-0004-0000-0F00-0000D6000000}"/>
    <hyperlink ref="AG70" r:id="rId216" display="https://meatophum.biz/report/accounting/account_statement?start_date=2026-06-01&amp;end_date=2026-06-30&amp;branch_id=17&amp;chart_of_account_id=57599" xr:uid="{00000000-0004-0000-0F00-0000D7000000}"/>
    <hyperlink ref="AD71" r:id="rId217" display="https://meatophum.biz/report/accounting/account_statement?start_date=2026-06-01&amp;end_date=2026-06-30&amp;branch_id=17&amp;chart_of_account_id=57525" xr:uid="{00000000-0004-0000-0F00-0000D8000000}"/>
    <hyperlink ref="AE71" r:id="rId218" display="https://meatophum.biz/report/accounting/account_statement?start_date=2026-06-01&amp;end_date=2026-06-30&amp;branch_id=17&amp;chart_of_account_id=57525" xr:uid="{00000000-0004-0000-0F00-0000D9000000}"/>
    <hyperlink ref="AF71" r:id="rId219" display="https://meatophum.biz/report/accounting/account_statement?start_date=2026-06-01&amp;end_date=2026-06-30&amp;branch_id=17&amp;chart_of_account_id=57525" xr:uid="{00000000-0004-0000-0F00-0000DA000000}"/>
    <hyperlink ref="AG71" r:id="rId220" display="https://meatophum.biz/report/accounting/account_statement?start_date=2026-06-01&amp;end_date=2026-06-30&amp;branch_id=17&amp;chart_of_account_id=57525" xr:uid="{00000000-0004-0000-0F00-0000DB000000}"/>
    <hyperlink ref="AD72" r:id="rId221" display="https://meatophum.biz/report/accounting/account_statement?start_date=2026-06-01&amp;end_date=2026-06-30&amp;branch_id=17&amp;chart_of_account_id=57600" xr:uid="{00000000-0004-0000-0F00-0000DC000000}"/>
    <hyperlink ref="AE72" r:id="rId222" display="https://meatophum.biz/report/accounting/account_statement?start_date=2026-06-01&amp;end_date=2026-06-30&amp;branch_id=17&amp;chart_of_account_id=57600" xr:uid="{00000000-0004-0000-0F00-0000DD000000}"/>
    <hyperlink ref="AF72" r:id="rId223" display="https://meatophum.biz/report/accounting/account_statement?start_date=2026-06-01&amp;end_date=2026-06-30&amp;branch_id=17&amp;chart_of_account_id=57600" xr:uid="{00000000-0004-0000-0F00-0000DE000000}"/>
    <hyperlink ref="AG72" r:id="rId224" display="https://meatophum.biz/report/accounting/account_statement?start_date=2026-06-01&amp;end_date=2026-06-30&amp;branch_id=17&amp;chart_of_account_id=57600" xr:uid="{00000000-0004-0000-0F00-0000DF000000}"/>
    <hyperlink ref="AD73" r:id="rId225" display="https://meatophum.biz/report/accounting/account_statement?start_date=2026-06-01&amp;end_date=2026-06-30&amp;branch_id=17&amp;chart_of_account_id=57370" xr:uid="{00000000-0004-0000-0F00-0000E0000000}"/>
    <hyperlink ref="AE73" r:id="rId226" display="https://meatophum.biz/report/accounting/account_statement?start_date=2026-06-01&amp;end_date=2026-06-30&amp;branch_id=17&amp;chart_of_account_id=57370" xr:uid="{00000000-0004-0000-0F00-0000E1000000}"/>
    <hyperlink ref="AF73" r:id="rId227" display="https://meatophum.biz/report/accounting/account_statement?start_date=2026-06-01&amp;end_date=2026-06-30&amp;branch_id=17&amp;chart_of_account_id=57370" xr:uid="{00000000-0004-0000-0F00-0000E2000000}"/>
    <hyperlink ref="AG73" r:id="rId228" display="https://meatophum.biz/report/accounting/account_statement?start_date=2026-06-01&amp;end_date=2026-06-30&amp;branch_id=17&amp;chart_of_account_id=57370" xr:uid="{00000000-0004-0000-0F00-0000E3000000}"/>
    <hyperlink ref="AD74" r:id="rId229" display="https://meatophum.biz/report/accounting/account_statement?start_date=2026-06-01&amp;end_date=2026-06-30&amp;branch_id=17&amp;chart_of_account_id=57124" xr:uid="{00000000-0004-0000-0F00-0000E4000000}"/>
    <hyperlink ref="AE74" r:id="rId230" display="https://meatophum.biz/report/accounting/account_statement?start_date=2026-06-01&amp;end_date=2026-06-30&amp;branch_id=17&amp;chart_of_account_id=57124" xr:uid="{00000000-0004-0000-0F00-0000E5000000}"/>
    <hyperlink ref="AF74" r:id="rId231" display="https://meatophum.biz/report/accounting/account_statement?start_date=2026-06-01&amp;end_date=2026-06-30&amp;branch_id=17&amp;chart_of_account_id=57124" xr:uid="{00000000-0004-0000-0F00-0000E6000000}"/>
    <hyperlink ref="AG74" r:id="rId232" display="https://meatophum.biz/report/accounting/account_statement?start_date=2026-06-01&amp;end_date=2026-06-30&amp;branch_id=17&amp;chart_of_account_id=57124" xr:uid="{00000000-0004-0000-0F00-0000E7000000}"/>
    <hyperlink ref="AD75" r:id="rId233" display="https://meatophum.biz/report/accounting/account_statement?start_date=2026-06-01&amp;end_date=2026-06-30&amp;branch_id=17&amp;chart_of_account_id=101419" xr:uid="{00000000-0004-0000-0F00-0000E8000000}"/>
    <hyperlink ref="AE75" r:id="rId234" display="https://meatophum.biz/report/accounting/account_statement?start_date=2026-06-01&amp;end_date=2026-06-30&amp;branch_id=17&amp;chart_of_account_id=101419" xr:uid="{00000000-0004-0000-0F00-0000E9000000}"/>
    <hyperlink ref="AF75" r:id="rId235" display="https://meatophum.biz/report/accounting/account_statement?start_date=2026-06-01&amp;end_date=2026-06-30&amp;branch_id=17&amp;chart_of_account_id=101419" xr:uid="{00000000-0004-0000-0F00-0000EA000000}"/>
    <hyperlink ref="AG75" r:id="rId236" display="https://meatophum.biz/report/accounting/account_statement?start_date=2026-06-01&amp;end_date=2026-06-30&amp;branch_id=17&amp;chart_of_account_id=101419" xr:uid="{00000000-0004-0000-0F00-0000EB000000}"/>
    <hyperlink ref="AD77" r:id="rId237" display="https://meatophum.biz/report/accounting/account_statement?start_date=2026-06-01&amp;end_date=2026-06-30&amp;branch_id=17&amp;chart_of_account_id=58066" xr:uid="{00000000-0004-0000-0F00-0000EC000000}"/>
    <hyperlink ref="AE77" r:id="rId238" display="https://meatophum.biz/report/accounting/account_statement?start_date=2026-06-01&amp;end_date=2026-06-30&amp;branch_id=17&amp;chart_of_account_id=58066" xr:uid="{00000000-0004-0000-0F00-0000ED000000}"/>
    <hyperlink ref="AF77" r:id="rId239" display="https://meatophum.biz/report/accounting/account_statement?start_date=2026-06-01&amp;end_date=2026-06-30&amp;branch_id=17&amp;chart_of_account_id=58066" xr:uid="{00000000-0004-0000-0F00-0000EE000000}"/>
    <hyperlink ref="AG77" r:id="rId240" display="https://meatophum.biz/report/accounting/account_statement?start_date=2026-06-01&amp;end_date=2026-06-30&amp;branch_id=17&amp;chart_of_account_id=58066" xr:uid="{00000000-0004-0000-0F00-0000EF000000}"/>
    <hyperlink ref="AD78" r:id="rId241" display="https://meatophum.biz/report/accounting/account_statement?start_date=2026-06-01&amp;end_date=2026-06-30&amp;branch_id=17&amp;chart_of_account_id=58235" xr:uid="{00000000-0004-0000-0F00-0000F0000000}"/>
    <hyperlink ref="AE78" r:id="rId242" display="https://meatophum.biz/report/accounting/account_statement?start_date=2026-06-01&amp;end_date=2026-06-30&amp;branch_id=17&amp;chart_of_account_id=58235" xr:uid="{00000000-0004-0000-0F00-0000F1000000}"/>
    <hyperlink ref="AF78" r:id="rId243" display="https://meatophum.biz/report/accounting/account_statement?start_date=2026-06-01&amp;end_date=2026-06-30&amp;branch_id=17&amp;chart_of_account_id=58235" xr:uid="{00000000-0004-0000-0F00-0000F2000000}"/>
    <hyperlink ref="AG78" r:id="rId244" display="https://meatophum.biz/report/accounting/account_statement?start_date=2026-06-01&amp;end_date=2026-06-30&amp;branch_id=17&amp;chart_of_account_id=58235" xr:uid="{00000000-0004-0000-0F00-0000F3000000}"/>
    <hyperlink ref="AD79" r:id="rId245" display="https://meatophum.biz/report/accounting/account_statement?start_date=2026-06-01&amp;end_date=2026-06-30&amp;branch_id=17&amp;chart_of_account_id=58233" xr:uid="{00000000-0004-0000-0F00-0000F4000000}"/>
    <hyperlink ref="AE79" r:id="rId246" display="https://meatophum.biz/report/accounting/account_statement?start_date=2026-06-01&amp;end_date=2026-06-30&amp;branch_id=17&amp;chart_of_account_id=58233" xr:uid="{00000000-0004-0000-0F00-0000F5000000}"/>
    <hyperlink ref="AF79" r:id="rId247" display="https://meatophum.biz/report/accounting/account_statement?start_date=2026-06-01&amp;end_date=2026-06-30&amp;branch_id=17&amp;chart_of_account_id=58233" xr:uid="{00000000-0004-0000-0F00-0000F6000000}"/>
    <hyperlink ref="AG79" r:id="rId248" display="https://meatophum.biz/report/accounting/account_statement?start_date=2026-06-01&amp;end_date=2026-06-30&amp;branch_id=17&amp;chart_of_account_id=58233" xr:uid="{00000000-0004-0000-0F00-0000F7000000}"/>
    <hyperlink ref="AD80" r:id="rId249" display="https://meatophum.biz/report/accounting/account_statement?start_date=2026-06-01&amp;end_date=2026-06-30&amp;branch_id=17&amp;chart_of_account_id=58249" xr:uid="{00000000-0004-0000-0F00-0000F8000000}"/>
    <hyperlink ref="AE80" r:id="rId250" display="https://meatophum.biz/report/accounting/account_statement?start_date=2026-06-01&amp;end_date=2026-06-30&amp;branch_id=17&amp;chart_of_account_id=58249" xr:uid="{00000000-0004-0000-0F00-0000F9000000}"/>
    <hyperlink ref="AF80" r:id="rId251" display="https://meatophum.biz/report/accounting/account_statement?start_date=2026-06-01&amp;end_date=2026-06-30&amp;branch_id=17&amp;chart_of_account_id=58249" xr:uid="{00000000-0004-0000-0F00-0000FA000000}"/>
    <hyperlink ref="AG80" r:id="rId252" display="https://meatophum.biz/report/accounting/account_statement?start_date=2026-06-01&amp;end_date=2026-06-30&amp;branch_id=17&amp;chart_of_account_id=58249" xr:uid="{00000000-0004-0000-0F00-0000FB000000}"/>
    <hyperlink ref="AD81" r:id="rId253" display="https://meatophum.biz/report/accounting/account_statement?start_date=2026-06-01&amp;end_date=2026-06-30&amp;branch_id=17&amp;chart_of_account_id=59030" xr:uid="{00000000-0004-0000-0F00-0000FC000000}"/>
    <hyperlink ref="AE81" r:id="rId254" display="https://meatophum.biz/report/accounting/account_statement?start_date=2026-06-01&amp;end_date=2026-06-30&amp;branch_id=17&amp;chart_of_account_id=59030" xr:uid="{00000000-0004-0000-0F00-0000FD000000}"/>
    <hyperlink ref="AF81" r:id="rId255" display="https://meatophum.biz/report/accounting/account_statement?start_date=2026-06-01&amp;end_date=2026-06-30&amp;branch_id=17&amp;chart_of_account_id=59030" xr:uid="{00000000-0004-0000-0F00-0000FE000000}"/>
    <hyperlink ref="AG81" r:id="rId256" display="https://meatophum.biz/report/accounting/account_statement?start_date=2026-06-01&amp;end_date=2026-06-30&amp;branch_id=17&amp;chart_of_account_id=59030" xr:uid="{00000000-0004-0000-0F00-0000FF000000}"/>
    <hyperlink ref="AD82" r:id="rId257" display="https://meatophum.biz/report/accounting/account_statement?start_date=2026-06-01&amp;end_date=2026-06-30&amp;branch_id=17&amp;chart_of_account_id=57864" xr:uid="{00000000-0004-0000-0F00-000000010000}"/>
    <hyperlink ref="AE82" r:id="rId258" display="https://meatophum.biz/report/accounting/account_statement?start_date=2026-06-01&amp;end_date=2026-06-30&amp;branch_id=17&amp;chart_of_account_id=57864" xr:uid="{00000000-0004-0000-0F00-000001010000}"/>
    <hyperlink ref="AF82" r:id="rId259" display="https://meatophum.biz/report/accounting/account_statement?start_date=2026-06-01&amp;end_date=2026-06-30&amp;branch_id=17&amp;chart_of_account_id=57864" xr:uid="{00000000-0004-0000-0F00-000002010000}"/>
    <hyperlink ref="AG82" r:id="rId260" display="https://meatophum.biz/report/accounting/account_statement?start_date=2026-06-01&amp;end_date=2026-06-30&amp;branch_id=17&amp;chart_of_account_id=57864" xr:uid="{00000000-0004-0000-0F00-000003010000}"/>
    <hyperlink ref="AD83" r:id="rId261" display="https://meatophum.biz/report/accounting/account_statement?start_date=2026-06-01&amp;end_date=2026-06-30&amp;branch_id=17&amp;chart_of_account_id=58236" xr:uid="{00000000-0004-0000-0F00-000004010000}"/>
    <hyperlink ref="AE83" r:id="rId262" display="https://meatophum.biz/report/accounting/account_statement?start_date=2026-06-01&amp;end_date=2026-06-30&amp;branch_id=17&amp;chart_of_account_id=58236" xr:uid="{00000000-0004-0000-0F00-000005010000}"/>
    <hyperlink ref="AF83" r:id="rId263" display="https://meatophum.biz/report/accounting/account_statement?start_date=2026-06-01&amp;end_date=2026-06-30&amp;branch_id=17&amp;chart_of_account_id=58236" xr:uid="{00000000-0004-0000-0F00-000006010000}"/>
    <hyperlink ref="AG83" r:id="rId264" display="https://meatophum.biz/report/accounting/account_statement?start_date=2026-06-01&amp;end_date=2026-06-30&amp;branch_id=17&amp;chart_of_account_id=58236" xr:uid="{00000000-0004-0000-0F00-000007010000}"/>
    <hyperlink ref="AD84" r:id="rId265" display="https://meatophum.biz/report/accounting/account_statement?start_date=2026-06-01&amp;end_date=2026-06-30&amp;branch_id=17&amp;chart_of_account_id=57968" xr:uid="{00000000-0004-0000-0F00-000008010000}"/>
    <hyperlink ref="AE84" r:id="rId266" display="https://meatophum.biz/report/accounting/account_statement?start_date=2026-06-01&amp;end_date=2026-06-30&amp;branch_id=17&amp;chart_of_account_id=57968" xr:uid="{00000000-0004-0000-0F00-000009010000}"/>
    <hyperlink ref="AF84" r:id="rId267" display="https://meatophum.biz/report/accounting/account_statement?start_date=2026-06-01&amp;end_date=2026-06-30&amp;branch_id=17&amp;chart_of_account_id=57968" xr:uid="{00000000-0004-0000-0F00-00000A010000}"/>
    <hyperlink ref="AG84" r:id="rId268" display="https://meatophum.biz/report/accounting/account_statement?start_date=2026-06-01&amp;end_date=2026-06-30&amp;branch_id=17&amp;chart_of_account_id=57968" xr:uid="{00000000-0004-0000-0F00-00000B010000}"/>
    <hyperlink ref="AD85" r:id="rId269" display="https://meatophum.biz/report/accounting/account_statement?start_date=2026-06-01&amp;end_date=2026-06-30&amp;branch_id=17&amp;chart_of_account_id=57965" xr:uid="{00000000-0004-0000-0F00-00000C010000}"/>
    <hyperlink ref="AE85" r:id="rId270" display="https://meatophum.biz/report/accounting/account_statement?start_date=2026-06-01&amp;end_date=2026-06-30&amp;branch_id=17&amp;chart_of_account_id=57965" xr:uid="{00000000-0004-0000-0F00-00000D010000}"/>
    <hyperlink ref="AF85" r:id="rId271" display="https://meatophum.biz/report/accounting/account_statement?start_date=2026-06-01&amp;end_date=2026-06-30&amp;branch_id=17&amp;chart_of_account_id=57965" xr:uid="{00000000-0004-0000-0F00-00000E010000}"/>
    <hyperlink ref="AG85" r:id="rId272" display="https://meatophum.biz/report/accounting/account_statement?start_date=2026-06-01&amp;end_date=2026-06-30&amp;branch_id=17&amp;chart_of_account_id=57965" xr:uid="{00000000-0004-0000-0F00-00000F010000}"/>
    <hyperlink ref="AD86" r:id="rId273" display="https://meatophum.biz/report/accounting/account_statement?start_date=2026-06-01&amp;end_date=2026-06-30&amp;branch_id=17&amp;chart_of_account_id=58042" xr:uid="{00000000-0004-0000-0F00-000010010000}"/>
    <hyperlink ref="AE86" r:id="rId274" display="https://meatophum.biz/report/accounting/account_statement?start_date=2026-06-01&amp;end_date=2026-06-30&amp;branch_id=17&amp;chart_of_account_id=58042" xr:uid="{00000000-0004-0000-0F00-000011010000}"/>
    <hyperlink ref="AF86" r:id="rId275" display="https://meatophum.biz/report/accounting/account_statement?start_date=2026-06-01&amp;end_date=2026-06-30&amp;branch_id=17&amp;chart_of_account_id=58042" xr:uid="{00000000-0004-0000-0F00-000012010000}"/>
    <hyperlink ref="AG86" r:id="rId276" display="https://meatophum.biz/report/accounting/account_statement?start_date=2026-06-01&amp;end_date=2026-06-30&amp;branch_id=17&amp;chart_of_account_id=58042" xr:uid="{00000000-0004-0000-0F00-000013010000}"/>
    <hyperlink ref="AD87" r:id="rId277" display="https://meatophum.biz/report/accounting/account_statement?start_date=2026-06-01&amp;end_date=2026-06-30&amp;branch_id=17&amp;chart_of_account_id=58217" xr:uid="{00000000-0004-0000-0F00-000014010000}"/>
    <hyperlink ref="AE87" r:id="rId278" display="https://meatophum.biz/report/accounting/account_statement?start_date=2026-06-01&amp;end_date=2026-06-30&amp;branch_id=17&amp;chart_of_account_id=58217" xr:uid="{00000000-0004-0000-0F00-000015010000}"/>
    <hyperlink ref="AF87" r:id="rId279" display="https://meatophum.biz/report/accounting/account_statement?start_date=2026-06-01&amp;end_date=2026-06-30&amp;branch_id=17&amp;chart_of_account_id=58217" xr:uid="{00000000-0004-0000-0F00-000016010000}"/>
    <hyperlink ref="AG87" r:id="rId280" display="https://meatophum.biz/report/accounting/account_statement?start_date=2026-06-01&amp;end_date=2026-06-30&amp;branch_id=17&amp;chart_of_account_id=58217" xr:uid="{00000000-0004-0000-0F00-000017010000}"/>
    <hyperlink ref="AD88" r:id="rId281" display="https://meatophum.biz/report/accounting/account_statement?start_date=2026-06-01&amp;end_date=2026-06-30&amp;branch_id=17&amp;chart_of_account_id=58064" xr:uid="{00000000-0004-0000-0F00-000018010000}"/>
    <hyperlink ref="AE88" r:id="rId282" display="https://meatophum.biz/report/accounting/account_statement?start_date=2026-06-01&amp;end_date=2026-06-30&amp;branch_id=17&amp;chart_of_account_id=58064" xr:uid="{00000000-0004-0000-0F00-000019010000}"/>
    <hyperlink ref="AF88" r:id="rId283" display="https://meatophum.biz/report/accounting/account_statement?start_date=2026-06-01&amp;end_date=2026-06-30&amp;branch_id=17&amp;chart_of_account_id=58064" xr:uid="{00000000-0004-0000-0F00-00001A010000}"/>
    <hyperlink ref="AG88" r:id="rId284" display="https://meatophum.biz/report/accounting/account_statement?start_date=2026-06-01&amp;end_date=2026-06-30&amp;branch_id=17&amp;chart_of_account_id=58064" xr:uid="{00000000-0004-0000-0F00-00001B010000}"/>
    <hyperlink ref="AD89" r:id="rId285" display="https://meatophum.biz/report/accounting/account_statement?start_date=2026-06-01&amp;end_date=2026-06-30&amp;branch_id=17&amp;chart_of_account_id=58065" xr:uid="{00000000-0004-0000-0F00-00001C010000}"/>
    <hyperlink ref="AE89" r:id="rId286" display="https://meatophum.biz/report/accounting/account_statement?start_date=2026-06-01&amp;end_date=2026-06-30&amp;branch_id=17&amp;chart_of_account_id=58065" xr:uid="{00000000-0004-0000-0F00-00001D010000}"/>
    <hyperlink ref="AF89" r:id="rId287" display="https://meatophum.biz/report/accounting/account_statement?start_date=2026-06-01&amp;end_date=2026-06-30&amp;branch_id=17&amp;chart_of_account_id=58065" xr:uid="{00000000-0004-0000-0F00-00001E010000}"/>
    <hyperlink ref="AG89" r:id="rId288" display="https://meatophum.biz/report/accounting/account_statement?start_date=2026-06-01&amp;end_date=2026-06-30&amp;branch_id=17&amp;chart_of_account_id=58065" xr:uid="{00000000-0004-0000-0F00-00001F010000}"/>
    <hyperlink ref="AD90" r:id="rId289" display="https://meatophum.biz/report/accounting/account_statement?start_date=2026-06-01&amp;end_date=2026-06-30&amp;branch_id=17&amp;chart_of_account_id=63263" xr:uid="{00000000-0004-0000-0F00-000020010000}"/>
    <hyperlink ref="AE90" r:id="rId290" display="https://meatophum.biz/report/accounting/account_statement?start_date=2026-06-01&amp;end_date=2026-06-30&amp;branch_id=17&amp;chart_of_account_id=63263" xr:uid="{00000000-0004-0000-0F00-000021010000}"/>
    <hyperlink ref="AF90" r:id="rId291" display="https://meatophum.biz/report/accounting/account_statement?start_date=2026-06-01&amp;end_date=2026-06-30&amp;branch_id=17&amp;chart_of_account_id=63263" xr:uid="{00000000-0004-0000-0F00-000022010000}"/>
    <hyperlink ref="AG90" r:id="rId292" display="https://meatophum.biz/report/accounting/account_statement?start_date=2026-06-01&amp;end_date=2026-06-30&amp;branch_id=17&amp;chart_of_account_id=63263" xr:uid="{00000000-0004-0000-0F00-000023010000}"/>
    <hyperlink ref="AD91" r:id="rId293" display="https://meatophum.biz/report/accounting/account_statement?start_date=2026-06-01&amp;end_date=2026-06-30&amp;branch_id=17&amp;chart_of_account_id=58123" xr:uid="{00000000-0004-0000-0F00-000024010000}"/>
    <hyperlink ref="AE91" r:id="rId294" display="https://meatophum.biz/report/accounting/account_statement?start_date=2026-06-01&amp;end_date=2026-06-30&amp;branch_id=17&amp;chart_of_account_id=58123" xr:uid="{00000000-0004-0000-0F00-000025010000}"/>
    <hyperlink ref="AF91" r:id="rId295" display="https://meatophum.biz/report/accounting/account_statement?start_date=2026-06-01&amp;end_date=2026-06-30&amp;branch_id=17&amp;chart_of_account_id=58123" xr:uid="{00000000-0004-0000-0F00-000026010000}"/>
    <hyperlink ref="AG91" r:id="rId296" display="https://meatophum.biz/report/accounting/account_statement?start_date=2026-06-01&amp;end_date=2026-06-30&amp;branch_id=17&amp;chart_of_account_id=58123" xr:uid="{00000000-0004-0000-0F00-000027010000}"/>
    <hyperlink ref="AD92" r:id="rId297" display="https://meatophum.biz/report/accounting/account_statement?start_date=2026-06-01&amp;end_date=2026-06-30&amp;branch_id=17&amp;chart_of_account_id=58436" xr:uid="{00000000-0004-0000-0F00-000028010000}"/>
    <hyperlink ref="AE92" r:id="rId298" display="https://meatophum.biz/report/accounting/account_statement?start_date=2026-06-01&amp;end_date=2026-06-30&amp;branch_id=17&amp;chart_of_account_id=58436" xr:uid="{00000000-0004-0000-0F00-000029010000}"/>
    <hyperlink ref="AF92" r:id="rId299" display="https://meatophum.biz/report/accounting/account_statement?start_date=2026-06-01&amp;end_date=2026-06-30&amp;branch_id=17&amp;chart_of_account_id=58436" xr:uid="{00000000-0004-0000-0F00-00002A010000}"/>
    <hyperlink ref="AG92" r:id="rId300" display="https://meatophum.biz/report/accounting/account_statement?start_date=2026-06-01&amp;end_date=2026-06-30&amp;branch_id=17&amp;chart_of_account_id=58436" xr:uid="{00000000-0004-0000-0F00-00002B010000}"/>
    <hyperlink ref="AD93" r:id="rId301" display="https://meatophum.biz/report/accounting/account_statement?start_date=2026-06-01&amp;end_date=2026-06-30&amp;branch_id=17&amp;chart_of_account_id=58321" xr:uid="{00000000-0004-0000-0F00-00002C010000}"/>
    <hyperlink ref="AE93" r:id="rId302" display="https://meatophum.biz/report/accounting/account_statement?start_date=2026-06-01&amp;end_date=2026-06-30&amp;branch_id=17&amp;chart_of_account_id=58321" xr:uid="{00000000-0004-0000-0F00-00002D010000}"/>
    <hyperlink ref="AF93" r:id="rId303" display="https://meatophum.biz/report/accounting/account_statement?start_date=2026-06-01&amp;end_date=2026-06-30&amp;branch_id=17&amp;chart_of_account_id=58321" xr:uid="{00000000-0004-0000-0F00-00002E010000}"/>
    <hyperlink ref="AG93" r:id="rId304" display="https://meatophum.biz/report/accounting/account_statement?start_date=2026-06-01&amp;end_date=2026-06-30&amp;branch_id=17&amp;chart_of_account_id=58321" xr:uid="{00000000-0004-0000-0F00-00002F010000}"/>
    <hyperlink ref="AD94" r:id="rId305" display="https://meatophum.biz/report/accounting/account_statement?start_date=2026-06-01&amp;end_date=2026-06-30&amp;branch_id=17&amp;chart_of_account_id=57868" xr:uid="{00000000-0004-0000-0F00-000030010000}"/>
    <hyperlink ref="AE94" r:id="rId306" display="https://meatophum.biz/report/accounting/account_statement?start_date=2026-06-01&amp;end_date=2026-06-30&amp;branch_id=17&amp;chart_of_account_id=57868" xr:uid="{00000000-0004-0000-0F00-000031010000}"/>
    <hyperlink ref="AF94" r:id="rId307" display="https://meatophum.biz/report/accounting/account_statement?start_date=2026-06-01&amp;end_date=2026-06-30&amp;branch_id=17&amp;chart_of_account_id=57868" xr:uid="{00000000-0004-0000-0F00-000032010000}"/>
    <hyperlink ref="AG94" r:id="rId308" display="https://meatophum.biz/report/accounting/account_statement?start_date=2026-06-01&amp;end_date=2026-06-30&amp;branch_id=17&amp;chart_of_account_id=57868" xr:uid="{00000000-0004-0000-0F00-000033010000}"/>
    <hyperlink ref="AD95" r:id="rId309" display="https://meatophum.biz/report/accounting/account_statement?start_date=2026-06-01&amp;end_date=2026-06-30&amp;branch_id=17&amp;chart_of_account_id=57870" xr:uid="{00000000-0004-0000-0F00-000034010000}"/>
    <hyperlink ref="AE95" r:id="rId310" display="https://meatophum.biz/report/accounting/account_statement?start_date=2026-06-01&amp;end_date=2026-06-30&amp;branch_id=17&amp;chart_of_account_id=57870" xr:uid="{00000000-0004-0000-0F00-000035010000}"/>
    <hyperlink ref="AF95" r:id="rId311" display="https://meatophum.biz/report/accounting/account_statement?start_date=2026-06-01&amp;end_date=2026-06-30&amp;branch_id=17&amp;chart_of_account_id=57870" xr:uid="{00000000-0004-0000-0F00-000036010000}"/>
    <hyperlink ref="AG95" r:id="rId312" display="https://meatophum.biz/report/accounting/account_statement?start_date=2026-06-01&amp;end_date=2026-06-30&amp;branch_id=17&amp;chart_of_account_id=57870" xr:uid="{00000000-0004-0000-0F00-000037010000}"/>
    <hyperlink ref="AD96" r:id="rId313" display="https://meatophum.biz/report/accounting/account_statement?start_date=2026-06-01&amp;end_date=2026-06-30&amp;branch_id=17&amp;chart_of_account_id=58067" xr:uid="{00000000-0004-0000-0F00-000038010000}"/>
    <hyperlink ref="AE96" r:id="rId314" display="https://meatophum.biz/report/accounting/account_statement?start_date=2026-06-01&amp;end_date=2026-06-30&amp;branch_id=17&amp;chart_of_account_id=58067" xr:uid="{00000000-0004-0000-0F00-000039010000}"/>
    <hyperlink ref="AF96" r:id="rId315" display="https://meatophum.biz/report/accounting/account_statement?start_date=2026-06-01&amp;end_date=2026-06-30&amp;branch_id=17&amp;chart_of_account_id=58067" xr:uid="{00000000-0004-0000-0F00-00003A010000}"/>
    <hyperlink ref="AG96" r:id="rId316" display="https://meatophum.biz/report/accounting/account_statement?start_date=2026-06-01&amp;end_date=2026-06-30&amp;branch_id=17&amp;chart_of_account_id=58067" xr:uid="{00000000-0004-0000-0F00-00003B010000}"/>
    <hyperlink ref="AD97" r:id="rId317" display="https://meatophum.biz/report/accounting/account_statement?start_date=2026-06-01&amp;end_date=2026-06-30&amp;branch_id=17&amp;chart_of_account_id=101420" xr:uid="{00000000-0004-0000-0F00-00003C010000}"/>
    <hyperlink ref="AE97" r:id="rId318" display="https://meatophum.biz/report/accounting/account_statement?start_date=2026-06-01&amp;end_date=2026-06-30&amp;branch_id=17&amp;chart_of_account_id=101420" xr:uid="{00000000-0004-0000-0F00-00003D010000}"/>
    <hyperlink ref="AF97" r:id="rId319" display="https://meatophum.biz/report/accounting/account_statement?start_date=2026-06-01&amp;end_date=2026-06-30&amp;branch_id=17&amp;chart_of_account_id=101420" xr:uid="{00000000-0004-0000-0F00-00003E010000}"/>
    <hyperlink ref="AG97" r:id="rId320" display="https://meatophum.biz/report/accounting/account_statement?start_date=2026-06-01&amp;end_date=2026-06-30&amp;branch_id=17&amp;chart_of_account_id=101420" xr:uid="{00000000-0004-0000-0F00-00003F010000}"/>
    <hyperlink ref="AJ70" r:id="rId321" display="https://meatophum.biz/report/accounting/account_statement?start_date=2026-07-01&amp;end_date=2026-07-31&amp;branch_id=17&amp;chart_of_account_id=57599" xr:uid="{00000000-0004-0000-0F00-000040010000}"/>
    <hyperlink ref="AK70" r:id="rId322" display="https://meatophum.biz/report/accounting/account_statement?start_date=2026-07-01&amp;end_date=2026-07-31&amp;branch_id=17&amp;chart_of_account_id=57599" xr:uid="{00000000-0004-0000-0F00-000041010000}"/>
    <hyperlink ref="AL70" r:id="rId323" display="https://meatophum.biz/report/accounting/account_statement?start_date=2026-07-01&amp;end_date=2026-07-31&amp;branch_id=17&amp;chart_of_account_id=57599" xr:uid="{00000000-0004-0000-0F00-000042010000}"/>
    <hyperlink ref="AM70" r:id="rId324" display="https://meatophum.biz/report/accounting/account_statement?start_date=2026-07-01&amp;end_date=2026-07-31&amp;branch_id=17&amp;chart_of_account_id=57599" xr:uid="{00000000-0004-0000-0F00-000043010000}"/>
    <hyperlink ref="AJ71" r:id="rId325" display="https://meatophum.biz/report/accounting/account_statement?start_date=2026-07-01&amp;end_date=2026-07-31&amp;branch_id=17&amp;chart_of_account_id=57525" xr:uid="{00000000-0004-0000-0F00-000044010000}"/>
    <hyperlink ref="AK71" r:id="rId326" display="https://meatophum.biz/report/accounting/account_statement?start_date=2026-07-01&amp;end_date=2026-07-31&amp;branch_id=17&amp;chart_of_account_id=57525" xr:uid="{00000000-0004-0000-0F00-000045010000}"/>
    <hyperlink ref="AL71" r:id="rId327" display="https://meatophum.biz/report/accounting/account_statement?start_date=2026-07-01&amp;end_date=2026-07-31&amp;branch_id=17&amp;chart_of_account_id=57525" xr:uid="{00000000-0004-0000-0F00-000046010000}"/>
    <hyperlink ref="AM71" r:id="rId328" display="https://meatophum.biz/report/accounting/account_statement?start_date=2026-07-01&amp;end_date=2026-07-31&amp;branch_id=17&amp;chart_of_account_id=57525" xr:uid="{00000000-0004-0000-0F00-000047010000}"/>
    <hyperlink ref="AJ72" r:id="rId329" display="https://meatophum.biz/report/accounting/account_statement?start_date=2026-07-01&amp;end_date=2026-07-31&amp;branch_id=17&amp;chart_of_account_id=57729" xr:uid="{00000000-0004-0000-0F00-000048010000}"/>
    <hyperlink ref="AK72" r:id="rId330" display="https://meatophum.biz/report/accounting/account_statement?start_date=2026-07-01&amp;end_date=2026-07-31&amp;branch_id=17&amp;chart_of_account_id=57729" xr:uid="{00000000-0004-0000-0F00-000049010000}"/>
    <hyperlink ref="AL72" r:id="rId331" display="https://meatophum.biz/report/accounting/account_statement?start_date=2026-07-01&amp;end_date=2026-07-31&amp;branch_id=17&amp;chart_of_account_id=57729" xr:uid="{00000000-0004-0000-0F00-00004A010000}"/>
    <hyperlink ref="AM72" r:id="rId332" display="https://meatophum.biz/report/accounting/account_statement?start_date=2026-07-01&amp;end_date=2026-07-31&amp;branch_id=17&amp;chart_of_account_id=57729" xr:uid="{00000000-0004-0000-0F00-00004B010000}"/>
    <hyperlink ref="AJ73" r:id="rId333" display="https://meatophum.biz/report/accounting/account_statement?start_date=2026-07-01&amp;end_date=2026-07-31&amp;branch_id=17&amp;chart_of_account_id=57600" xr:uid="{00000000-0004-0000-0F00-00004C010000}"/>
    <hyperlink ref="AK73" r:id="rId334" display="https://meatophum.biz/report/accounting/account_statement?start_date=2026-07-01&amp;end_date=2026-07-31&amp;branch_id=17&amp;chart_of_account_id=57600" xr:uid="{00000000-0004-0000-0F00-00004D010000}"/>
    <hyperlink ref="AL73" r:id="rId335" display="https://meatophum.biz/report/accounting/account_statement?start_date=2026-07-01&amp;end_date=2026-07-31&amp;branch_id=17&amp;chart_of_account_id=57600" xr:uid="{00000000-0004-0000-0F00-00004E010000}"/>
    <hyperlink ref="AM73" r:id="rId336" display="https://meatophum.biz/report/accounting/account_statement?start_date=2026-07-01&amp;end_date=2026-07-31&amp;branch_id=17&amp;chart_of_account_id=57600" xr:uid="{00000000-0004-0000-0F00-00004F010000}"/>
    <hyperlink ref="AJ74" r:id="rId337" display="https://meatophum.biz/report/accounting/account_statement?start_date=2026-07-01&amp;end_date=2026-07-31&amp;branch_id=17&amp;chart_of_account_id=57370" xr:uid="{00000000-0004-0000-0F00-000050010000}"/>
    <hyperlink ref="AK74" r:id="rId338" display="https://meatophum.biz/report/accounting/account_statement?start_date=2026-07-01&amp;end_date=2026-07-31&amp;branch_id=17&amp;chart_of_account_id=57370" xr:uid="{00000000-0004-0000-0F00-000051010000}"/>
    <hyperlink ref="AL74" r:id="rId339" display="https://meatophum.biz/report/accounting/account_statement?start_date=2026-07-01&amp;end_date=2026-07-31&amp;branch_id=17&amp;chart_of_account_id=57370" xr:uid="{00000000-0004-0000-0F00-000052010000}"/>
    <hyperlink ref="AM74" r:id="rId340" display="https://meatophum.biz/report/accounting/account_statement?start_date=2026-07-01&amp;end_date=2026-07-31&amp;branch_id=17&amp;chart_of_account_id=57370" xr:uid="{00000000-0004-0000-0F00-000053010000}"/>
    <hyperlink ref="AJ75" r:id="rId341" display="https://meatophum.biz/report/accounting/account_statement?start_date=2026-07-01&amp;end_date=2026-07-31&amp;branch_id=17&amp;chart_of_account_id=57124" xr:uid="{00000000-0004-0000-0F00-000054010000}"/>
    <hyperlink ref="AK75" r:id="rId342" display="https://meatophum.biz/report/accounting/account_statement?start_date=2026-07-01&amp;end_date=2026-07-31&amp;branch_id=17&amp;chart_of_account_id=57124" xr:uid="{00000000-0004-0000-0F00-000055010000}"/>
    <hyperlink ref="AL75" r:id="rId343" display="https://meatophum.biz/report/accounting/account_statement?start_date=2026-07-01&amp;end_date=2026-07-31&amp;branch_id=17&amp;chart_of_account_id=57124" xr:uid="{00000000-0004-0000-0F00-000056010000}"/>
    <hyperlink ref="AM75" r:id="rId344" display="https://meatophum.biz/report/accounting/account_statement?start_date=2026-07-01&amp;end_date=2026-07-31&amp;branch_id=17&amp;chart_of_account_id=57124" xr:uid="{00000000-0004-0000-0F00-000057010000}"/>
    <hyperlink ref="AJ76" r:id="rId345" display="https://meatophum.biz/report/accounting/account_statement?start_date=2026-07-01&amp;end_date=2026-07-31&amp;branch_id=17&amp;chart_of_account_id=101419" xr:uid="{00000000-0004-0000-0F00-000058010000}"/>
    <hyperlink ref="AK76" r:id="rId346" display="https://meatophum.biz/report/accounting/account_statement?start_date=2026-07-01&amp;end_date=2026-07-31&amp;branch_id=17&amp;chart_of_account_id=101419" xr:uid="{00000000-0004-0000-0F00-000059010000}"/>
    <hyperlink ref="AL76" r:id="rId347" display="https://meatophum.biz/report/accounting/account_statement?start_date=2026-07-01&amp;end_date=2026-07-31&amp;branch_id=17&amp;chart_of_account_id=101419" xr:uid="{00000000-0004-0000-0F00-00005A010000}"/>
    <hyperlink ref="AM76" r:id="rId348" display="https://meatophum.biz/report/accounting/account_statement?start_date=2026-07-01&amp;end_date=2026-07-31&amp;branch_id=17&amp;chart_of_account_id=101419" xr:uid="{00000000-0004-0000-0F00-00005B010000}"/>
    <hyperlink ref="AJ78" r:id="rId349" display="https://meatophum.biz/report/accounting/account_statement?start_date=2026-07-01&amp;end_date=2026-07-31&amp;branch_id=17&amp;chart_of_account_id=58066" xr:uid="{00000000-0004-0000-0F00-00005C010000}"/>
    <hyperlink ref="AK78" r:id="rId350" display="https://meatophum.biz/report/accounting/account_statement?start_date=2026-07-01&amp;end_date=2026-07-31&amp;branch_id=17&amp;chart_of_account_id=58066" xr:uid="{00000000-0004-0000-0F00-00005D010000}"/>
    <hyperlink ref="AL78" r:id="rId351" display="https://meatophum.biz/report/accounting/account_statement?start_date=2026-07-01&amp;end_date=2026-07-31&amp;branch_id=17&amp;chart_of_account_id=58066" xr:uid="{00000000-0004-0000-0F00-00005E010000}"/>
    <hyperlink ref="AM78" r:id="rId352" display="https://meatophum.biz/report/accounting/account_statement?start_date=2026-07-01&amp;end_date=2026-07-31&amp;branch_id=17&amp;chart_of_account_id=58066" xr:uid="{00000000-0004-0000-0F00-00005F010000}"/>
    <hyperlink ref="AJ79" r:id="rId353" display="https://meatophum.biz/report/accounting/account_statement?start_date=2026-07-01&amp;end_date=2026-07-31&amp;branch_id=17&amp;chart_of_account_id=58235" xr:uid="{00000000-0004-0000-0F00-000060010000}"/>
    <hyperlink ref="AK79" r:id="rId354" display="https://meatophum.biz/report/accounting/account_statement?start_date=2026-07-01&amp;end_date=2026-07-31&amp;branch_id=17&amp;chart_of_account_id=58235" xr:uid="{00000000-0004-0000-0F00-000061010000}"/>
    <hyperlink ref="AL79" r:id="rId355" display="https://meatophum.biz/report/accounting/account_statement?start_date=2026-07-01&amp;end_date=2026-07-31&amp;branch_id=17&amp;chart_of_account_id=58235" xr:uid="{00000000-0004-0000-0F00-000062010000}"/>
    <hyperlink ref="AM79" r:id="rId356" display="https://meatophum.biz/report/accounting/account_statement?start_date=2026-07-01&amp;end_date=2026-07-31&amp;branch_id=17&amp;chart_of_account_id=58235" xr:uid="{00000000-0004-0000-0F00-000063010000}"/>
    <hyperlink ref="AJ80" r:id="rId357" display="https://meatophum.biz/report/accounting/account_statement?start_date=2026-07-01&amp;end_date=2026-07-31&amp;branch_id=17&amp;chart_of_account_id=58233" xr:uid="{00000000-0004-0000-0F00-000064010000}"/>
    <hyperlink ref="AK80" r:id="rId358" display="https://meatophum.biz/report/accounting/account_statement?start_date=2026-07-01&amp;end_date=2026-07-31&amp;branch_id=17&amp;chart_of_account_id=58233" xr:uid="{00000000-0004-0000-0F00-000065010000}"/>
    <hyperlink ref="AL80" r:id="rId359" display="https://meatophum.biz/report/accounting/account_statement?start_date=2026-07-01&amp;end_date=2026-07-31&amp;branch_id=17&amp;chart_of_account_id=58233" xr:uid="{00000000-0004-0000-0F00-000066010000}"/>
    <hyperlink ref="AM80" r:id="rId360" display="https://meatophum.biz/report/accounting/account_statement?start_date=2026-07-01&amp;end_date=2026-07-31&amp;branch_id=17&amp;chart_of_account_id=58233" xr:uid="{00000000-0004-0000-0F00-000067010000}"/>
    <hyperlink ref="AJ81" r:id="rId361" display="https://meatophum.biz/report/accounting/account_statement?start_date=2026-07-01&amp;end_date=2026-07-31&amp;branch_id=17&amp;chart_of_account_id=58125" xr:uid="{00000000-0004-0000-0F00-000068010000}"/>
    <hyperlink ref="AK81" r:id="rId362" display="https://meatophum.biz/report/accounting/account_statement?start_date=2026-07-01&amp;end_date=2026-07-31&amp;branch_id=17&amp;chart_of_account_id=58125" xr:uid="{00000000-0004-0000-0F00-000069010000}"/>
    <hyperlink ref="AL81" r:id="rId363" display="https://meatophum.biz/report/accounting/account_statement?start_date=2026-07-01&amp;end_date=2026-07-31&amp;branch_id=17&amp;chart_of_account_id=58125" xr:uid="{00000000-0004-0000-0F00-00006A010000}"/>
    <hyperlink ref="AM81" r:id="rId364" display="https://meatophum.biz/report/accounting/account_statement?start_date=2026-07-01&amp;end_date=2026-07-31&amp;branch_id=17&amp;chart_of_account_id=58125" xr:uid="{00000000-0004-0000-0F00-00006B010000}"/>
    <hyperlink ref="AJ82" r:id="rId365" display="https://meatophum.biz/report/accounting/account_statement?start_date=2026-07-01&amp;end_date=2026-07-31&amp;branch_id=17&amp;chart_of_account_id=58248" xr:uid="{00000000-0004-0000-0F00-00006C010000}"/>
    <hyperlink ref="AK82" r:id="rId366" display="https://meatophum.biz/report/accounting/account_statement?start_date=2026-07-01&amp;end_date=2026-07-31&amp;branch_id=17&amp;chart_of_account_id=58248" xr:uid="{00000000-0004-0000-0F00-00006D010000}"/>
    <hyperlink ref="AL82" r:id="rId367" display="https://meatophum.biz/report/accounting/account_statement?start_date=2026-07-01&amp;end_date=2026-07-31&amp;branch_id=17&amp;chart_of_account_id=58248" xr:uid="{00000000-0004-0000-0F00-00006E010000}"/>
    <hyperlink ref="AM82" r:id="rId368" display="https://meatophum.biz/report/accounting/account_statement?start_date=2026-07-01&amp;end_date=2026-07-31&amp;branch_id=17&amp;chart_of_account_id=58248" xr:uid="{00000000-0004-0000-0F00-00006F010000}"/>
    <hyperlink ref="AJ83" r:id="rId369" display="https://meatophum.biz/report/accounting/account_statement?start_date=2026-07-01&amp;end_date=2026-07-31&amp;branch_id=17&amp;chart_of_account_id=58249" xr:uid="{00000000-0004-0000-0F00-000070010000}"/>
    <hyperlink ref="AK83" r:id="rId370" display="https://meatophum.biz/report/accounting/account_statement?start_date=2026-07-01&amp;end_date=2026-07-31&amp;branch_id=17&amp;chart_of_account_id=58249" xr:uid="{00000000-0004-0000-0F00-000071010000}"/>
    <hyperlink ref="AL83" r:id="rId371" display="https://meatophum.biz/report/accounting/account_statement?start_date=2026-07-01&amp;end_date=2026-07-31&amp;branch_id=17&amp;chart_of_account_id=58249" xr:uid="{00000000-0004-0000-0F00-000072010000}"/>
    <hyperlink ref="AM83" r:id="rId372" display="https://meatophum.biz/report/accounting/account_statement?start_date=2026-07-01&amp;end_date=2026-07-31&amp;branch_id=17&amp;chart_of_account_id=58249" xr:uid="{00000000-0004-0000-0F00-000073010000}"/>
    <hyperlink ref="AJ84" r:id="rId373" display="https://meatophum.biz/report/accounting/account_statement?start_date=2026-07-01&amp;end_date=2026-07-31&amp;branch_id=17&amp;chart_of_account_id=59030" xr:uid="{00000000-0004-0000-0F00-000074010000}"/>
    <hyperlink ref="AK84" r:id="rId374" display="https://meatophum.biz/report/accounting/account_statement?start_date=2026-07-01&amp;end_date=2026-07-31&amp;branch_id=17&amp;chart_of_account_id=59030" xr:uid="{00000000-0004-0000-0F00-000075010000}"/>
    <hyperlink ref="AL84" r:id="rId375" display="https://meatophum.biz/report/accounting/account_statement?start_date=2026-07-01&amp;end_date=2026-07-31&amp;branch_id=17&amp;chart_of_account_id=59030" xr:uid="{00000000-0004-0000-0F00-000076010000}"/>
    <hyperlink ref="AM84" r:id="rId376" display="https://meatophum.biz/report/accounting/account_statement?start_date=2026-07-01&amp;end_date=2026-07-31&amp;branch_id=17&amp;chart_of_account_id=59030" xr:uid="{00000000-0004-0000-0F00-000077010000}"/>
    <hyperlink ref="AJ85" r:id="rId377" display="https://meatophum.biz/report/accounting/account_statement?start_date=2026-07-01&amp;end_date=2026-07-31&amp;branch_id=17&amp;chart_of_account_id=57864" xr:uid="{00000000-0004-0000-0F00-000078010000}"/>
    <hyperlink ref="AK85" r:id="rId378" display="https://meatophum.biz/report/accounting/account_statement?start_date=2026-07-01&amp;end_date=2026-07-31&amp;branch_id=17&amp;chart_of_account_id=57864" xr:uid="{00000000-0004-0000-0F00-000079010000}"/>
    <hyperlink ref="AL85" r:id="rId379" display="https://meatophum.biz/report/accounting/account_statement?start_date=2026-07-01&amp;end_date=2026-07-31&amp;branch_id=17&amp;chart_of_account_id=57864" xr:uid="{00000000-0004-0000-0F00-00007A010000}"/>
    <hyperlink ref="AM85" r:id="rId380" display="https://meatophum.biz/report/accounting/account_statement?start_date=2026-07-01&amp;end_date=2026-07-31&amp;branch_id=17&amp;chart_of_account_id=57864" xr:uid="{00000000-0004-0000-0F00-00007B010000}"/>
    <hyperlink ref="AJ86" r:id="rId381" display="https://meatophum.biz/report/accounting/account_statement?start_date=2026-07-01&amp;end_date=2026-07-31&amp;branch_id=17&amp;chart_of_account_id=58236" xr:uid="{00000000-0004-0000-0F00-00007C010000}"/>
    <hyperlink ref="AK86" r:id="rId382" display="https://meatophum.biz/report/accounting/account_statement?start_date=2026-07-01&amp;end_date=2026-07-31&amp;branch_id=17&amp;chart_of_account_id=58236" xr:uid="{00000000-0004-0000-0F00-00007D010000}"/>
    <hyperlink ref="AL86" r:id="rId383" display="https://meatophum.biz/report/accounting/account_statement?start_date=2026-07-01&amp;end_date=2026-07-31&amp;branch_id=17&amp;chart_of_account_id=58236" xr:uid="{00000000-0004-0000-0F00-00007E010000}"/>
    <hyperlink ref="AM86" r:id="rId384" display="https://meatophum.biz/report/accounting/account_statement?start_date=2026-07-01&amp;end_date=2026-07-31&amp;branch_id=17&amp;chart_of_account_id=58236" xr:uid="{00000000-0004-0000-0F00-00007F010000}"/>
    <hyperlink ref="AJ87" r:id="rId385" display="https://meatophum.biz/report/accounting/account_statement?start_date=2026-07-01&amp;end_date=2026-07-31&amp;branch_id=17&amp;chart_of_account_id=57968" xr:uid="{00000000-0004-0000-0F00-000080010000}"/>
    <hyperlink ref="AK87" r:id="rId386" display="https://meatophum.biz/report/accounting/account_statement?start_date=2026-07-01&amp;end_date=2026-07-31&amp;branch_id=17&amp;chart_of_account_id=57968" xr:uid="{00000000-0004-0000-0F00-000081010000}"/>
    <hyperlink ref="AL87" r:id="rId387" display="https://meatophum.biz/report/accounting/account_statement?start_date=2026-07-01&amp;end_date=2026-07-31&amp;branch_id=17&amp;chart_of_account_id=57968" xr:uid="{00000000-0004-0000-0F00-000082010000}"/>
    <hyperlink ref="AM87" r:id="rId388" display="https://meatophum.biz/report/accounting/account_statement?start_date=2026-07-01&amp;end_date=2026-07-31&amp;branch_id=17&amp;chart_of_account_id=57968" xr:uid="{00000000-0004-0000-0F00-000083010000}"/>
    <hyperlink ref="AJ88" r:id="rId389" display="https://meatophum.biz/report/accounting/account_statement?start_date=2026-07-01&amp;end_date=2026-07-31&amp;branch_id=17&amp;chart_of_account_id=57965" xr:uid="{00000000-0004-0000-0F00-000084010000}"/>
    <hyperlink ref="AK88" r:id="rId390" display="https://meatophum.biz/report/accounting/account_statement?start_date=2026-07-01&amp;end_date=2026-07-31&amp;branch_id=17&amp;chart_of_account_id=57965" xr:uid="{00000000-0004-0000-0F00-000085010000}"/>
    <hyperlink ref="AL88" r:id="rId391" display="https://meatophum.biz/report/accounting/account_statement?start_date=2026-07-01&amp;end_date=2026-07-31&amp;branch_id=17&amp;chart_of_account_id=57965" xr:uid="{00000000-0004-0000-0F00-000086010000}"/>
    <hyperlink ref="AM88" r:id="rId392" display="https://meatophum.biz/report/accounting/account_statement?start_date=2026-07-01&amp;end_date=2026-07-31&amp;branch_id=17&amp;chart_of_account_id=57965" xr:uid="{00000000-0004-0000-0F00-000087010000}"/>
    <hyperlink ref="AJ89" r:id="rId393" display="https://meatophum.biz/report/accounting/account_statement?start_date=2026-07-01&amp;end_date=2026-07-31&amp;branch_id=17&amp;chart_of_account_id=58042" xr:uid="{00000000-0004-0000-0F00-000088010000}"/>
    <hyperlink ref="AK89" r:id="rId394" display="https://meatophum.biz/report/accounting/account_statement?start_date=2026-07-01&amp;end_date=2026-07-31&amp;branch_id=17&amp;chart_of_account_id=58042" xr:uid="{00000000-0004-0000-0F00-000089010000}"/>
    <hyperlink ref="AL89" r:id="rId395" display="https://meatophum.biz/report/accounting/account_statement?start_date=2026-07-01&amp;end_date=2026-07-31&amp;branch_id=17&amp;chart_of_account_id=58042" xr:uid="{00000000-0004-0000-0F00-00008A010000}"/>
    <hyperlink ref="AM89" r:id="rId396" display="https://meatophum.biz/report/accounting/account_statement?start_date=2026-07-01&amp;end_date=2026-07-31&amp;branch_id=17&amp;chart_of_account_id=58042" xr:uid="{00000000-0004-0000-0F00-00008B010000}"/>
    <hyperlink ref="AJ90" r:id="rId397" display="https://meatophum.biz/report/accounting/account_statement?start_date=2026-07-01&amp;end_date=2026-07-31&amp;branch_id=17&amp;chart_of_account_id=58217" xr:uid="{00000000-0004-0000-0F00-00008C010000}"/>
    <hyperlink ref="AK90" r:id="rId398" display="https://meatophum.biz/report/accounting/account_statement?start_date=2026-07-01&amp;end_date=2026-07-31&amp;branch_id=17&amp;chart_of_account_id=58217" xr:uid="{00000000-0004-0000-0F00-00008D010000}"/>
    <hyperlink ref="AL90" r:id="rId399" display="https://meatophum.biz/report/accounting/account_statement?start_date=2026-07-01&amp;end_date=2026-07-31&amp;branch_id=17&amp;chart_of_account_id=58217" xr:uid="{00000000-0004-0000-0F00-00008E010000}"/>
    <hyperlink ref="AM90" r:id="rId400" display="https://meatophum.biz/report/accounting/account_statement?start_date=2026-07-01&amp;end_date=2026-07-31&amp;branch_id=17&amp;chart_of_account_id=58217" xr:uid="{00000000-0004-0000-0F00-00008F010000}"/>
    <hyperlink ref="AJ91" r:id="rId401" display="https://meatophum.biz/report/accounting/account_statement?start_date=2026-07-01&amp;end_date=2026-07-31&amp;branch_id=17&amp;chart_of_account_id=57866" xr:uid="{00000000-0004-0000-0F00-000090010000}"/>
    <hyperlink ref="AK91" r:id="rId402" display="https://meatophum.biz/report/accounting/account_statement?start_date=2026-07-01&amp;end_date=2026-07-31&amp;branch_id=17&amp;chart_of_account_id=57866" xr:uid="{00000000-0004-0000-0F00-000091010000}"/>
    <hyperlink ref="AL91" r:id="rId403" display="https://meatophum.biz/report/accounting/account_statement?start_date=2026-07-01&amp;end_date=2026-07-31&amp;branch_id=17&amp;chart_of_account_id=57866" xr:uid="{00000000-0004-0000-0F00-000092010000}"/>
    <hyperlink ref="AM91" r:id="rId404" display="https://meatophum.biz/report/accounting/account_statement?start_date=2026-07-01&amp;end_date=2026-07-31&amp;branch_id=17&amp;chart_of_account_id=57866" xr:uid="{00000000-0004-0000-0F00-000093010000}"/>
    <hyperlink ref="AJ92" r:id="rId405" display="https://meatophum.biz/report/accounting/account_statement?start_date=2026-07-01&amp;end_date=2026-07-31&amp;branch_id=17&amp;chart_of_account_id=58064" xr:uid="{00000000-0004-0000-0F00-000094010000}"/>
    <hyperlink ref="AK92" r:id="rId406" display="https://meatophum.biz/report/accounting/account_statement?start_date=2026-07-01&amp;end_date=2026-07-31&amp;branch_id=17&amp;chart_of_account_id=58064" xr:uid="{00000000-0004-0000-0F00-000095010000}"/>
    <hyperlink ref="AL92" r:id="rId407" display="https://meatophum.biz/report/accounting/account_statement?start_date=2026-07-01&amp;end_date=2026-07-31&amp;branch_id=17&amp;chart_of_account_id=58064" xr:uid="{00000000-0004-0000-0F00-000096010000}"/>
    <hyperlink ref="AM92" r:id="rId408" display="https://meatophum.biz/report/accounting/account_statement?start_date=2026-07-01&amp;end_date=2026-07-31&amp;branch_id=17&amp;chart_of_account_id=58064" xr:uid="{00000000-0004-0000-0F00-000097010000}"/>
    <hyperlink ref="AJ93" r:id="rId409" display="https://meatophum.biz/report/accounting/account_statement?start_date=2026-07-01&amp;end_date=2026-07-31&amp;branch_id=17&amp;chart_of_account_id=58234" xr:uid="{00000000-0004-0000-0F00-000098010000}"/>
    <hyperlink ref="AK93" r:id="rId410" display="https://meatophum.biz/report/accounting/account_statement?start_date=2026-07-01&amp;end_date=2026-07-31&amp;branch_id=17&amp;chart_of_account_id=58234" xr:uid="{00000000-0004-0000-0F00-000099010000}"/>
    <hyperlink ref="AL93" r:id="rId411" display="https://meatophum.biz/report/accounting/account_statement?start_date=2026-07-01&amp;end_date=2026-07-31&amp;branch_id=17&amp;chart_of_account_id=58234" xr:uid="{00000000-0004-0000-0F00-00009A010000}"/>
    <hyperlink ref="AM93" r:id="rId412" display="https://meatophum.biz/report/accounting/account_statement?start_date=2026-07-01&amp;end_date=2026-07-31&amp;branch_id=17&amp;chart_of_account_id=58234" xr:uid="{00000000-0004-0000-0F00-00009B010000}"/>
    <hyperlink ref="AJ94" r:id="rId413" display="https://meatophum.biz/report/accounting/account_statement?start_date=2026-07-01&amp;end_date=2026-07-31&amp;branch_id=17&amp;chart_of_account_id=58065" xr:uid="{00000000-0004-0000-0F00-00009C010000}"/>
    <hyperlink ref="AK94" r:id="rId414" display="https://meatophum.biz/report/accounting/account_statement?start_date=2026-07-01&amp;end_date=2026-07-31&amp;branch_id=17&amp;chart_of_account_id=58065" xr:uid="{00000000-0004-0000-0F00-00009D010000}"/>
    <hyperlink ref="AL94" r:id="rId415" display="https://meatophum.biz/report/accounting/account_statement?start_date=2026-07-01&amp;end_date=2026-07-31&amp;branch_id=17&amp;chart_of_account_id=58065" xr:uid="{00000000-0004-0000-0F00-00009E010000}"/>
    <hyperlink ref="AM94" r:id="rId416" display="https://meatophum.biz/report/accounting/account_statement?start_date=2026-07-01&amp;end_date=2026-07-31&amp;branch_id=17&amp;chart_of_account_id=58065" xr:uid="{00000000-0004-0000-0F00-00009F010000}"/>
    <hyperlink ref="AJ95" r:id="rId417" display="https://meatophum.biz/report/accounting/account_statement?start_date=2026-07-01&amp;end_date=2026-07-31&amp;branch_id=17&amp;chart_of_account_id=63263" xr:uid="{00000000-0004-0000-0F00-0000A0010000}"/>
    <hyperlink ref="AK95" r:id="rId418" display="https://meatophum.biz/report/accounting/account_statement?start_date=2026-07-01&amp;end_date=2026-07-31&amp;branch_id=17&amp;chart_of_account_id=63263" xr:uid="{00000000-0004-0000-0F00-0000A1010000}"/>
    <hyperlink ref="AL95" r:id="rId419" display="https://meatophum.biz/report/accounting/account_statement?start_date=2026-07-01&amp;end_date=2026-07-31&amp;branch_id=17&amp;chart_of_account_id=63263" xr:uid="{00000000-0004-0000-0F00-0000A2010000}"/>
    <hyperlink ref="AM95" r:id="rId420" display="https://meatophum.biz/report/accounting/account_statement?start_date=2026-07-01&amp;end_date=2026-07-31&amp;branch_id=17&amp;chart_of_account_id=63263" xr:uid="{00000000-0004-0000-0F00-0000A3010000}"/>
    <hyperlink ref="AJ96" r:id="rId421" display="https://meatophum.biz/report/accounting/account_statement?start_date=2026-07-01&amp;end_date=2026-07-31&amp;branch_id=17&amp;chart_of_account_id=58123" xr:uid="{00000000-0004-0000-0F00-0000A4010000}"/>
    <hyperlink ref="AK96" r:id="rId422" display="https://meatophum.biz/report/accounting/account_statement?start_date=2026-07-01&amp;end_date=2026-07-31&amp;branch_id=17&amp;chart_of_account_id=58123" xr:uid="{00000000-0004-0000-0F00-0000A5010000}"/>
    <hyperlink ref="AL96" r:id="rId423" display="https://meatophum.biz/report/accounting/account_statement?start_date=2026-07-01&amp;end_date=2026-07-31&amp;branch_id=17&amp;chart_of_account_id=58123" xr:uid="{00000000-0004-0000-0F00-0000A6010000}"/>
    <hyperlink ref="AM96" r:id="rId424" display="https://meatophum.biz/report/accounting/account_statement?start_date=2026-07-01&amp;end_date=2026-07-31&amp;branch_id=17&amp;chart_of_account_id=58123" xr:uid="{00000000-0004-0000-0F00-0000A7010000}"/>
    <hyperlink ref="AJ97" r:id="rId425" display="https://meatophum.biz/report/accounting/account_statement?start_date=2026-07-01&amp;end_date=2026-07-31&amp;branch_id=17&amp;chart_of_account_id=58436" xr:uid="{00000000-0004-0000-0F00-0000A8010000}"/>
    <hyperlink ref="AK97" r:id="rId426" display="https://meatophum.biz/report/accounting/account_statement?start_date=2026-07-01&amp;end_date=2026-07-31&amp;branch_id=17&amp;chart_of_account_id=58436" xr:uid="{00000000-0004-0000-0F00-0000A9010000}"/>
    <hyperlink ref="AL97" r:id="rId427" display="https://meatophum.biz/report/accounting/account_statement?start_date=2026-07-01&amp;end_date=2026-07-31&amp;branch_id=17&amp;chart_of_account_id=58436" xr:uid="{00000000-0004-0000-0F00-0000AA010000}"/>
    <hyperlink ref="AM97" r:id="rId428" display="https://meatophum.biz/report/accounting/account_statement?start_date=2026-07-01&amp;end_date=2026-07-31&amp;branch_id=17&amp;chart_of_account_id=58436" xr:uid="{00000000-0004-0000-0F00-0000AB010000}"/>
    <hyperlink ref="AJ98" r:id="rId429" display="https://meatophum.biz/report/accounting/account_statement?start_date=2026-07-01&amp;end_date=2026-07-31&amp;branch_id=17&amp;chart_of_account_id=58321" xr:uid="{00000000-0004-0000-0F00-0000AC010000}"/>
    <hyperlink ref="AK98" r:id="rId430" display="https://meatophum.biz/report/accounting/account_statement?start_date=2026-07-01&amp;end_date=2026-07-31&amp;branch_id=17&amp;chart_of_account_id=58321" xr:uid="{00000000-0004-0000-0F00-0000AD010000}"/>
    <hyperlink ref="AL98" r:id="rId431" display="https://meatophum.biz/report/accounting/account_statement?start_date=2026-07-01&amp;end_date=2026-07-31&amp;branch_id=17&amp;chart_of_account_id=58321" xr:uid="{00000000-0004-0000-0F00-0000AE010000}"/>
    <hyperlink ref="AM98" r:id="rId432" display="https://meatophum.biz/report/accounting/account_statement?start_date=2026-07-01&amp;end_date=2026-07-31&amp;branch_id=17&amp;chart_of_account_id=58321" xr:uid="{00000000-0004-0000-0F00-0000AF010000}"/>
    <hyperlink ref="AJ99" r:id="rId433" display="https://meatophum.biz/report/accounting/account_statement?start_date=2026-07-01&amp;end_date=2026-07-31&amp;branch_id=17&amp;chart_of_account_id=57868" xr:uid="{00000000-0004-0000-0F00-0000B0010000}"/>
    <hyperlink ref="AK99" r:id="rId434" display="https://meatophum.biz/report/accounting/account_statement?start_date=2026-07-01&amp;end_date=2026-07-31&amp;branch_id=17&amp;chart_of_account_id=57868" xr:uid="{00000000-0004-0000-0F00-0000B1010000}"/>
    <hyperlink ref="AL99" r:id="rId435" display="https://meatophum.biz/report/accounting/account_statement?start_date=2026-07-01&amp;end_date=2026-07-31&amp;branch_id=17&amp;chart_of_account_id=57868" xr:uid="{00000000-0004-0000-0F00-0000B2010000}"/>
    <hyperlink ref="AM99" r:id="rId436" display="https://meatophum.biz/report/accounting/account_statement?start_date=2026-07-01&amp;end_date=2026-07-31&amp;branch_id=17&amp;chart_of_account_id=57868" xr:uid="{00000000-0004-0000-0F00-0000B3010000}"/>
    <hyperlink ref="AJ100" r:id="rId437" display="https://meatophum.biz/report/accounting/account_statement?start_date=2026-07-01&amp;end_date=2026-07-31&amp;branch_id=17&amp;chart_of_account_id=58067" xr:uid="{00000000-0004-0000-0F00-0000B4010000}"/>
    <hyperlink ref="AK100" r:id="rId438" display="https://meatophum.biz/report/accounting/account_statement?start_date=2026-07-01&amp;end_date=2026-07-31&amp;branch_id=17&amp;chart_of_account_id=58067" xr:uid="{00000000-0004-0000-0F00-0000B5010000}"/>
    <hyperlink ref="AL100" r:id="rId439" display="https://meatophum.biz/report/accounting/account_statement?start_date=2026-07-01&amp;end_date=2026-07-31&amp;branch_id=17&amp;chart_of_account_id=58067" xr:uid="{00000000-0004-0000-0F00-0000B6010000}"/>
    <hyperlink ref="AM100" r:id="rId440" display="https://meatophum.biz/report/accounting/account_statement?start_date=2026-07-01&amp;end_date=2026-07-31&amp;branch_id=17&amp;chart_of_account_id=58067" xr:uid="{00000000-0004-0000-0F00-0000B7010000}"/>
    <hyperlink ref="AJ101" r:id="rId441" display="https://meatophum.biz/report/accounting/account_statement?start_date=2026-07-01&amp;end_date=2026-07-31&amp;branch_id=17&amp;chart_of_account_id=101420" xr:uid="{00000000-0004-0000-0F00-0000B8010000}"/>
    <hyperlink ref="AK101" r:id="rId442" display="https://meatophum.biz/report/accounting/account_statement?start_date=2026-07-01&amp;end_date=2026-07-31&amp;branch_id=17&amp;chart_of_account_id=101420" xr:uid="{00000000-0004-0000-0F00-0000B9010000}"/>
    <hyperlink ref="AL101" r:id="rId443" display="https://meatophum.biz/report/accounting/account_statement?start_date=2026-07-01&amp;end_date=2026-07-31&amp;branch_id=17&amp;chart_of_account_id=101420" xr:uid="{00000000-0004-0000-0F00-0000BA010000}"/>
    <hyperlink ref="AM101" r:id="rId444" display="https://meatophum.biz/report/accounting/account_statement?start_date=2026-07-01&amp;end_date=2026-07-31&amp;branch_id=17&amp;chart_of_account_id=101420" xr:uid="{00000000-0004-0000-0F00-0000BB010000}"/>
    <hyperlink ref="AJ102" r:id="rId445" display="https://meatophum.biz/report/accounting/account_statement?start_date=2026-07-01&amp;end_date=2026-07-31&amp;branch_id=17&amp;chart_of_account_id=57908" xr:uid="{00000000-0004-0000-0F00-0000BC010000}"/>
    <hyperlink ref="AK102" r:id="rId446" display="https://meatophum.biz/report/accounting/account_statement?start_date=2026-07-01&amp;end_date=2026-07-31&amp;branch_id=17&amp;chart_of_account_id=57908" xr:uid="{00000000-0004-0000-0F00-0000BD010000}"/>
    <hyperlink ref="AL102" r:id="rId447" display="https://meatophum.biz/report/accounting/account_statement?start_date=2026-07-01&amp;end_date=2026-07-31&amp;branch_id=17&amp;chart_of_account_id=57908" xr:uid="{00000000-0004-0000-0F00-0000BE010000}"/>
    <hyperlink ref="AM102" r:id="rId448" display="https://meatophum.biz/report/accounting/account_statement?start_date=2026-07-01&amp;end_date=2026-07-31&amp;branch_id=17&amp;chart_of_account_id=57908" xr:uid="{00000000-0004-0000-0F00-0000BF01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B2:AR96"/>
  <sheetViews>
    <sheetView topLeftCell="AH91" workbookViewId="0">
      <selection activeCell="AO54" sqref="AO54"/>
    </sheetView>
  </sheetViews>
  <sheetFormatPr defaultRowHeight="14.4"/>
  <cols>
    <col min="2" max="2" width="9.6640625" customWidth="1"/>
    <col min="3" max="3" width="68.44140625" customWidth="1"/>
    <col min="4" max="6" width="14.109375" customWidth="1"/>
    <col min="9" max="9" width="68.33203125" customWidth="1"/>
    <col min="10" max="10" width="20.33203125" customWidth="1"/>
    <col min="11" max="11" width="19.6640625" customWidth="1"/>
    <col min="12" max="12" width="19.33203125" customWidth="1"/>
    <col min="14" max="14" width="10" bestFit="1" customWidth="1"/>
    <col min="15" max="15" width="75.44140625" customWidth="1"/>
    <col min="22" max="22" width="50.33203125" customWidth="1"/>
    <col min="24" max="24" width="13.5546875" customWidth="1"/>
    <col min="25" max="25" width="12.88671875" customWidth="1"/>
    <col min="29" max="29" width="6.88671875" customWidth="1"/>
    <col min="31" max="31" width="15.109375" customWidth="1"/>
    <col min="32" max="32" width="11.88671875" customWidth="1"/>
    <col min="41" max="41" width="73.33203125" customWidth="1"/>
  </cols>
  <sheetData>
    <row r="2" spans="2:44" ht="23.25" customHeight="1">
      <c r="B2" s="623" t="s">
        <v>0</v>
      </c>
      <c r="C2" s="623"/>
      <c r="D2" s="623"/>
      <c r="E2" s="623"/>
      <c r="F2" s="623"/>
      <c r="H2" s="574" t="s">
        <v>0</v>
      </c>
      <c r="I2" s="574"/>
      <c r="J2" s="574"/>
      <c r="K2" s="574"/>
      <c r="L2" s="574"/>
      <c r="N2" s="574" t="s">
        <v>0</v>
      </c>
      <c r="O2" s="574"/>
      <c r="P2" s="574"/>
      <c r="Q2" s="574"/>
      <c r="R2" s="574"/>
      <c r="U2" s="574" t="s">
        <v>0</v>
      </c>
      <c r="V2" s="574"/>
      <c r="W2" s="574"/>
      <c r="X2" s="574"/>
      <c r="Y2" s="574"/>
      <c r="AB2" s="574" t="s">
        <v>0</v>
      </c>
      <c r="AC2" s="574"/>
      <c r="AD2" s="574"/>
      <c r="AE2" s="574"/>
      <c r="AF2" s="574"/>
      <c r="AH2" s="574" t="s">
        <v>0</v>
      </c>
      <c r="AI2" s="574"/>
      <c r="AJ2" s="574"/>
      <c r="AK2" s="574"/>
      <c r="AL2" s="574"/>
      <c r="AN2" s="574" t="s">
        <v>0</v>
      </c>
      <c r="AO2" s="574"/>
      <c r="AP2" s="574"/>
      <c r="AQ2" s="574"/>
      <c r="AR2" s="574"/>
    </row>
    <row r="3" spans="2:44" ht="19.5" customHeight="1">
      <c r="B3" s="623" t="s">
        <v>81</v>
      </c>
      <c r="C3" s="623"/>
      <c r="D3" s="623"/>
      <c r="E3" s="623"/>
      <c r="F3" s="623"/>
      <c r="H3" s="575" t="s">
        <v>81</v>
      </c>
      <c r="I3" s="575"/>
      <c r="J3" s="575"/>
      <c r="K3" s="575"/>
      <c r="L3" s="575"/>
      <c r="N3" s="575" t="s">
        <v>81</v>
      </c>
      <c r="O3" s="575"/>
      <c r="P3" s="575"/>
      <c r="Q3" s="575"/>
      <c r="R3" s="575"/>
      <c r="U3" s="575" t="s">
        <v>81</v>
      </c>
      <c r="V3" s="575"/>
      <c r="W3" s="575"/>
      <c r="X3" s="575"/>
      <c r="Y3" s="575"/>
      <c r="AB3" s="575" t="s">
        <v>81</v>
      </c>
      <c r="AC3" s="575"/>
      <c r="AD3" s="575"/>
      <c r="AE3" s="575"/>
      <c r="AF3" s="575"/>
      <c r="AH3" s="575" t="s">
        <v>81</v>
      </c>
      <c r="AI3" s="575"/>
      <c r="AJ3" s="575"/>
      <c r="AK3" s="575"/>
      <c r="AL3" s="575"/>
      <c r="AN3" s="575" t="s">
        <v>81</v>
      </c>
      <c r="AO3" s="575"/>
      <c r="AP3" s="575"/>
      <c r="AQ3" s="575"/>
      <c r="AR3" s="575"/>
    </row>
    <row r="4" spans="2:44">
      <c r="B4" s="624" t="s">
        <v>2</v>
      </c>
      <c r="C4" s="624"/>
      <c r="D4" s="624"/>
      <c r="E4" s="624"/>
      <c r="F4" s="624"/>
      <c r="H4" s="576" t="s">
        <v>2</v>
      </c>
      <c r="I4" s="576"/>
      <c r="J4" s="576"/>
      <c r="K4" s="576"/>
      <c r="L4" s="576"/>
      <c r="N4" s="576" t="s">
        <v>2</v>
      </c>
      <c r="O4" s="576"/>
      <c r="P4" s="576"/>
      <c r="Q4" s="576"/>
      <c r="R4" s="576"/>
      <c r="U4" s="576" t="s">
        <v>2</v>
      </c>
      <c r="V4" s="576"/>
      <c r="W4" s="576"/>
      <c r="X4" s="576"/>
      <c r="Y4" s="576"/>
      <c r="AB4" s="576" t="s">
        <v>2</v>
      </c>
      <c r="AC4" s="576"/>
      <c r="AD4" s="576"/>
      <c r="AE4" s="576"/>
      <c r="AF4" s="576"/>
      <c r="AH4" s="576" t="s">
        <v>2</v>
      </c>
      <c r="AI4" s="576"/>
      <c r="AJ4" s="576"/>
      <c r="AK4" s="576"/>
      <c r="AL4" s="576"/>
      <c r="AN4" s="576" t="s">
        <v>2</v>
      </c>
      <c r="AO4" s="576"/>
      <c r="AP4" s="576"/>
      <c r="AQ4" s="576"/>
      <c r="AR4" s="576"/>
    </row>
    <row r="5" spans="2:44">
      <c r="B5" s="624"/>
      <c r="C5" s="624"/>
      <c r="D5" s="624"/>
      <c r="E5" s="624"/>
      <c r="F5" s="624"/>
      <c r="H5" s="576"/>
      <c r="I5" s="576"/>
      <c r="J5" s="576"/>
      <c r="K5" s="576"/>
      <c r="L5" s="576"/>
      <c r="N5" s="576"/>
      <c r="O5" s="576"/>
      <c r="P5" s="576"/>
      <c r="Q5" s="576"/>
      <c r="R5" s="576"/>
      <c r="U5" s="576"/>
      <c r="V5" s="576"/>
      <c r="W5" s="576"/>
      <c r="X5" s="576"/>
      <c r="Y5" s="576"/>
      <c r="AB5" s="576"/>
      <c r="AC5" s="576"/>
      <c r="AD5" s="576"/>
      <c r="AE5" s="576"/>
      <c r="AF5" s="576"/>
      <c r="AH5" s="576"/>
      <c r="AI5" s="576"/>
      <c r="AJ5" s="576"/>
      <c r="AK5" s="576"/>
      <c r="AL5" s="576"/>
      <c r="AN5" s="576"/>
      <c r="AO5" s="576"/>
      <c r="AP5" s="576"/>
      <c r="AQ5" s="576"/>
      <c r="AR5" s="576"/>
    </row>
    <row r="6" spans="2:44" ht="15" thickBot="1">
      <c r="B6" s="625"/>
      <c r="C6" s="625"/>
      <c r="D6" s="625"/>
      <c r="E6" s="625"/>
      <c r="F6" s="625"/>
      <c r="H6" s="577"/>
      <c r="I6" s="577"/>
      <c r="J6" s="577"/>
      <c r="K6" s="577"/>
      <c r="L6" s="577"/>
      <c r="N6" s="577"/>
      <c r="O6" s="577"/>
      <c r="P6" s="577"/>
      <c r="Q6" s="577"/>
      <c r="R6" s="577"/>
      <c r="U6" s="577"/>
      <c r="V6" s="577"/>
      <c r="W6" s="577"/>
      <c r="X6" s="577"/>
      <c r="Y6" s="577"/>
      <c r="AB6" s="577"/>
      <c r="AC6" s="577"/>
      <c r="AD6" s="577"/>
      <c r="AE6" s="577"/>
      <c r="AF6" s="577"/>
      <c r="AH6" s="577"/>
      <c r="AI6" s="577"/>
      <c r="AJ6" s="577"/>
      <c r="AK6" s="577"/>
      <c r="AL6" s="577"/>
      <c r="AN6" s="577"/>
      <c r="AO6" s="577"/>
      <c r="AP6" s="577"/>
      <c r="AQ6" s="577"/>
      <c r="AR6" s="577"/>
    </row>
    <row r="7" spans="2:44">
      <c r="B7" s="624"/>
      <c r="C7" s="624"/>
      <c r="D7" s="624"/>
      <c r="E7" s="624"/>
      <c r="F7" s="624"/>
      <c r="H7" s="576"/>
      <c r="I7" s="576"/>
      <c r="J7" s="576"/>
      <c r="K7" s="576"/>
      <c r="L7" s="576"/>
      <c r="N7" s="576"/>
      <c r="O7" s="576"/>
      <c r="P7" s="576"/>
      <c r="Q7" s="576"/>
      <c r="R7" s="576"/>
      <c r="U7" s="576"/>
      <c r="V7" s="576"/>
      <c r="W7" s="576"/>
      <c r="X7" s="576"/>
      <c r="Y7" s="576"/>
      <c r="AB7" s="576"/>
      <c r="AC7" s="576"/>
      <c r="AD7" s="576"/>
      <c r="AE7" s="576"/>
      <c r="AF7" s="576"/>
      <c r="AH7" s="576"/>
      <c r="AI7" s="576"/>
      <c r="AJ7" s="576"/>
      <c r="AK7" s="576"/>
      <c r="AL7" s="576"/>
      <c r="AN7" s="576"/>
      <c r="AO7" s="576"/>
      <c r="AP7" s="576"/>
      <c r="AQ7" s="576"/>
      <c r="AR7" s="576"/>
    </row>
    <row r="8" spans="2:44">
      <c r="B8" s="624" t="s">
        <v>276</v>
      </c>
      <c r="C8" s="624"/>
      <c r="D8" s="624"/>
      <c r="E8" s="624"/>
      <c r="F8" s="624"/>
      <c r="H8" s="576" t="s">
        <v>3</v>
      </c>
      <c r="I8" s="576"/>
      <c r="J8" s="576"/>
      <c r="K8" s="576"/>
      <c r="L8" s="576"/>
      <c r="N8" s="576" t="s">
        <v>257</v>
      </c>
      <c r="O8" s="576"/>
      <c r="P8" s="576"/>
      <c r="Q8" s="576"/>
      <c r="R8" s="576"/>
      <c r="U8" s="576" t="s">
        <v>302</v>
      </c>
      <c r="V8" s="576"/>
      <c r="W8" s="576"/>
      <c r="X8" s="576"/>
      <c r="Y8" s="576"/>
      <c r="AB8" s="576" t="s">
        <v>301</v>
      </c>
      <c r="AC8" s="576"/>
      <c r="AD8" s="576"/>
      <c r="AE8" s="576"/>
      <c r="AF8" s="576"/>
      <c r="AH8" s="576" t="s">
        <v>322</v>
      </c>
      <c r="AI8" s="576"/>
      <c r="AJ8" s="576"/>
      <c r="AK8" s="576"/>
      <c r="AL8" s="576"/>
      <c r="AN8" s="576" t="s">
        <v>326</v>
      </c>
      <c r="AO8" s="576"/>
      <c r="AP8" s="576"/>
      <c r="AQ8" s="576"/>
      <c r="AR8" s="576"/>
    </row>
    <row r="9" spans="2:44" ht="15" thickBot="1">
      <c r="B9" s="626"/>
      <c r="C9" s="626"/>
      <c r="D9" s="626"/>
      <c r="E9" s="626"/>
      <c r="F9" s="626"/>
      <c r="H9" s="578"/>
      <c r="I9" s="578"/>
      <c r="J9" s="578"/>
      <c r="K9" s="578"/>
      <c r="L9" s="578"/>
      <c r="N9" s="578"/>
      <c r="O9" s="578"/>
      <c r="P9" s="578"/>
      <c r="Q9" s="578"/>
      <c r="R9" s="578"/>
      <c r="U9" s="578"/>
      <c r="V9" s="578"/>
      <c r="W9" s="578"/>
      <c r="X9" s="578"/>
      <c r="Y9" s="578"/>
      <c r="AB9" s="578"/>
      <c r="AC9" s="578"/>
      <c r="AD9" s="578"/>
      <c r="AE9" s="578"/>
      <c r="AF9" s="578"/>
      <c r="AH9" s="578"/>
      <c r="AI9" s="578"/>
      <c r="AJ9" s="578"/>
      <c r="AK9" s="578"/>
      <c r="AL9" s="578"/>
      <c r="AN9" s="578"/>
      <c r="AO9" s="578"/>
      <c r="AP9" s="578"/>
      <c r="AQ9" s="578"/>
      <c r="AR9" s="578"/>
    </row>
    <row r="10" spans="2:44"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U10" s="2" t="s">
        <v>96</v>
      </c>
      <c r="V10" s="2" t="s">
        <v>4</v>
      </c>
      <c r="W10" s="2" t="s">
        <v>5</v>
      </c>
      <c r="X10" s="2" t="s">
        <v>6</v>
      </c>
      <c r="Y10" s="2" t="s">
        <v>7</v>
      </c>
      <c r="AB10" s="2" t="s">
        <v>96</v>
      </c>
      <c r="AC10" s="2" t="s">
        <v>4</v>
      </c>
      <c r="AD10" s="2" t="s">
        <v>5</v>
      </c>
      <c r="AE10" s="2" t="s">
        <v>6</v>
      </c>
      <c r="AF10" s="2" t="s">
        <v>7</v>
      </c>
      <c r="AH10" s="2" t="s">
        <v>96</v>
      </c>
      <c r="AI10" s="2" t="s">
        <v>4</v>
      </c>
      <c r="AJ10" s="2" t="s">
        <v>5</v>
      </c>
      <c r="AK10" s="2" t="s">
        <v>6</v>
      </c>
      <c r="AL10" s="2" t="s">
        <v>7</v>
      </c>
      <c r="AN10" s="2" t="s">
        <v>96</v>
      </c>
      <c r="AO10" s="2" t="s">
        <v>4</v>
      </c>
      <c r="AP10" s="2" t="s">
        <v>5</v>
      </c>
      <c r="AQ10" s="2" t="s">
        <v>6</v>
      </c>
      <c r="AR10" s="2" t="s">
        <v>7</v>
      </c>
    </row>
    <row r="11" spans="2:44" ht="24.6" thickBot="1">
      <c r="B11" s="181"/>
      <c r="C11" s="182" t="s">
        <v>8</v>
      </c>
      <c r="D11" s="183"/>
      <c r="E11" s="184"/>
      <c r="F11" s="184"/>
      <c r="H11" s="128"/>
      <c r="I11" s="3" t="s">
        <v>8</v>
      </c>
      <c r="J11" s="4"/>
      <c r="K11" s="5"/>
      <c r="L11" s="5"/>
      <c r="N11" s="128"/>
      <c r="O11" s="3" t="s">
        <v>8</v>
      </c>
      <c r="P11" s="4"/>
      <c r="Q11" s="5"/>
      <c r="R11" s="5"/>
      <c r="U11" s="128"/>
      <c r="V11" s="3" t="s">
        <v>8</v>
      </c>
      <c r="W11" s="4"/>
      <c r="X11" s="5"/>
      <c r="Y11" s="5"/>
      <c r="AB11" s="128"/>
      <c r="AC11" s="3" t="s">
        <v>8</v>
      </c>
      <c r="AD11" s="4"/>
      <c r="AE11" s="5"/>
      <c r="AF11" s="5"/>
      <c r="AH11" s="128"/>
      <c r="AI11" s="3" t="s">
        <v>8</v>
      </c>
      <c r="AJ11" s="4"/>
      <c r="AK11" s="5"/>
      <c r="AL11" s="5"/>
      <c r="AN11" s="128"/>
      <c r="AO11" s="3" t="s">
        <v>8</v>
      </c>
      <c r="AP11" s="4"/>
      <c r="AQ11" s="5"/>
      <c r="AR11" s="5"/>
    </row>
    <row r="12" spans="2:44" ht="24.6" thickBot="1">
      <c r="B12" s="181"/>
      <c r="C12" s="182" t="s">
        <v>9</v>
      </c>
      <c r="D12" s="183"/>
      <c r="E12" s="184"/>
      <c r="F12" s="184"/>
      <c r="H12" s="128"/>
      <c r="I12" s="3" t="s">
        <v>9</v>
      </c>
      <c r="J12" s="4"/>
      <c r="K12" s="5"/>
      <c r="L12" s="5"/>
      <c r="N12" s="128"/>
      <c r="O12" s="3" t="s">
        <v>9</v>
      </c>
      <c r="P12" s="4"/>
      <c r="Q12" s="5"/>
      <c r="R12" s="5"/>
      <c r="U12" s="128"/>
      <c r="V12" s="3" t="s">
        <v>9</v>
      </c>
      <c r="W12" s="4"/>
      <c r="X12" s="5"/>
      <c r="Y12" s="5"/>
      <c r="AB12" s="128"/>
      <c r="AC12" s="3" t="s">
        <v>9</v>
      </c>
      <c r="AD12" s="4"/>
      <c r="AE12" s="5"/>
      <c r="AF12" s="5"/>
      <c r="AH12" s="128"/>
      <c r="AI12" s="3" t="s">
        <v>9</v>
      </c>
      <c r="AJ12" s="4"/>
      <c r="AK12" s="5"/>
      <c r="AL12" s="5"/>
      <c r="AN12" s="128"/>
      <c r="AO12" s="3" t="s">
        <v>9</v>
      </c>
      <c r="AP12" s="4"/>
      <c r="AQ12" s="5"/>
      <c r="AR12" s="5"/>
    </row>
    <row r="13" spans="2:44" ht="48.6" thickBot="1">
      <c r="B13" s="181"/>
      <c r="C13" s="182" t="s">
        <v>10</v>
      </c>
      <c r="D13" s="183"/>
      <c r="E13" s="184"/>
      <c r="F13" s="184"/>
      <c r="H13" s="128"/>
      <c r="I13" s="3" t="s">
        <v>10</v>
      </c>
      <c r="J13" s="4"/>
      <c r="K13" s="5"/>
      <c r="L13" s="5"/>
      <c r="N13" s="128"/>
      <c r="O13" s="3" t="s">
        <v>10</v>
      </c>
      <c r="P13" s="4"/>
      <c r="Q13" s="5"/>
      <c r="R13" s="5"/>
      <c r="U13" s="128"/>
      <c r="V13" s="3" t="s">
        <v>10</v>
      </c>
      <c r="W13" s="4"/>
      <c r="X13" s="5"/>
      <c r="Y13" s="5"/>
      <c r="AB13" s="128"/>
      <c r="AC13" s="3" t="s">
        <v>10</v>
      </c>
      <c r="AD13" s="4"/>
      <c r="AE13" s="5"/>
      <c r="AF13" s="5"/>
      <c r="AH13" s="128"/>
      <c r="AI13" s="3" t="s">
        <v>10</v>
      </c>
      <c r="AJ13" s="4"/>
      <c r="AK13" s="5"/>
      <c r="AL13" s="5"/>
      <c r="AN13" s="128"/>
      <c r="AO13" s="3" t="s">
        <v>10</v>
      </c>
      <c r="AP13" s="4"/>
      <c r="AQ13" s="5"/>
      <c r="AR13" s="5"/>
    </row>
    <row r="14" spans="2:44" ht="72.599999999999994" thickBot="1">
      <c r="B14" s="183">
        <v>111111102</v>
      </c>
      <c r="C14" s="183" t="s">
        <v>11</v>
      </c>
      <c r="D14" s="184">
        <v>0</v>
      </c>
      <c r="E14" s="185">
        <v>4210200</v>
      </c>
      <c r="F14" s="185">
        <v>1053</v>
      </c>
      <c r="H14" s="4">
        <v>111111102</v>
      </c>
      <c r="I14" s="4" t="s">
        <v>11</v>
      </c>
      <c r="J14" s="5">
        <v>0</v>
      </c>
      <c r="K14" s="6">
        <v>4039000</v>
      </c>
      <c r="L14" s="6">
        <v>1010</v>
      </c>
      <c r="N14" s="4">
        <v>111111102</v>
      </c>
      <c r="O14" s="4" t="s">
        <v>11</v>
      </c>
      <c r="P14" s="5">
        <v>0</v>
      </c>
      <c r="Q14" s="6">
        <v>8576800</v>
      </c>
      <c r="R14" s="6">
        <v>2144</v>
      </c>
      <c r="U14" s="4">
        <v>111111102</v>
      </c>
      <c r="V14" s="4" t="s">
        <v>11</v>
      </c>
      <c r="W14" s="5">
        <v>0</v>
      </c>
      <c r="X14" s="6">
        <v>8545000</v>
      </c>
      <c r="Y14" s="6">
        <v>2136</v>
      </c>
      <c r="AB14" s="4">
        <v>111111102</v>
      </c>
      <c r="AC14" s="4" t="s">
        <v>11</v>
      </c>
      <c r="AD14" s="5">
        <v>0</v>
      </c>
      <c r="AE14" s="6">
        <v>6088100</v>
      </c>
      <c r="AF14" s="6">
        <v>1522</v>
      </c>
      <c r="AH14" s="4">
        <v>111111102</v>
      </c>
      <c r="AI14" s="4" t="s">
        <v>11</v>
      </c>
      <c r="AJ14" s="5">
        <v>0</v>
      </c>
      <c r="AK14" s="6">
        <v>11432400</v>
      </c>
      <c r="AL14" s="6">
        <v>2858</v>
      </c>
      <c r="AN14" s="4">
        <v>111111102</v>
      </c>
      <c r="AO14" s="4" t="s">
        <v>11</v>
      </c>
      <c r="AP14" s="5">
        <v>0</v>
      </c>
      <c r="AQ14" s="6">
        <v>6962900</v>
      </c>
      <c r="AR14" s="6">
        <v>1741</v>
      </c>
    </row>
    <row r="15" spans="2:44" ht="132.6" thickBot="1">
      <c r="B15" s="183">
        <v>113211101</v>
      </c>
      <c r="C15" s="183" t="s">
        <v>13</v>
      </c>
      <c r="D15" s="184">
        <v>0</v>
      </c>
      <c r="E15" s="185">
        <v>349600</v>
      </c>
      <c r="F15" s="184">
        <v>87</v>
      </c>
      <c r="H15" s="4">
        <v>113211101</v>
      </c>
      <c r="I15" s="4" t="s">
        <v>13</v>
      </c>
      <c r="J15" s="5">
        <v>0</v>
      </c>
      <c r="K15" s="6">
        <v>4721300</v>
      </c>
      <c r="L15" s="6">
        <v>1180</v>
      </c>
      <c r="N15" s="4">
        <v>113211101</v>
      </c>
      <c r="O15" s="4" t="s">
        <v>13</v>
      </c>
      <c r="P15" s="5">
        <v>0</v>
      </c>
      <c r="Q15" s="6">
        <v>852400</v>
      </c>
      <c r="R15" s="5">
        <v>213</v>
      </c>
      <c r="U15" s="4">
        <v>113211101</v>
      </c>
      <c r="V15" s="4" t="s">
        <v>13</v>
      </c>
      <c r="W15" s="5">
        <v>0</v>
      </c>
      <c r="X15" s="6">
        <v>7166800</v>
      </c>
      <c r="Y15" s="6">
        <v>1792</v>
      </c>
      <c r="AB15" s="4">
        <v>113211101</v>
      </c>
      <c r="AC15" s="4" t="s">
        <v>13</v>
      </c>
      <c r="AD15" s="5">
        <v>0</v>
      </c>
      <c r="AE15" s="6">
        <v>1865400</v>
      </c>
      <c r="AF15" s="5">
        <v>466</v>
      </c>
      <c r="AH15" s="4">
        <v>113211101</v>
      </c>
      <c r="AI15" s="4" t="s">
        <v>13</v>
      </c>
      <c r="AJ15" s="5">
        <v>0</v>
      </c>
      <c r="AK15" s="6">
        <v>867400</v>
      </c>
      <c r="AL15" s="5">
        <v>217</v>
      </c>
      <c r="AN15" s="4">
        <v>113211101</v>
      </c>
      <c r="AO15" s="4" t="s">
        <v>13</v>
      </c>
      <c r="AP15" s="5">
        <v>0</v>
      </c>
      <c r="AQ15" s="6">
        <v>9031600</v>
      </c>
      <c r="AR15" s="6">
        <v>2258</v>
      </c>
    </row>
    <row r="16" spans="2:44" ht="60.6" thickBot="1">
      <c r="B16" s="181"/>
      <c r="C16" s="182" t="s">
        <v>14</v>
      </c>
      <c r="D16" s="183"/>
      <c r="E16" s="186">
        <v>4559800</v>
      </c>
      <c r="F16" s="186">
        <v>1139.95</v>
      </c>
      <c r="H16" s="128"/>
      <c r="I16" s="3" t="s">
        <v>14</v>
      </c>
      <c r="J16" s="4"/>
      <c r="K16" s="7">
        <v>8760300</v>
      </c>
      <c r="L16" s="7">
        <v>2190.08</v>
      </c>
      <c r="N16" s="128"/>
      <c r="O16" s="3" t="s">
        <v>14</v>
      </c>
      <c r="P16" s="4"/>
      <c r="Q16" s="7">
        <v>9429200</v>
      </c>
      <c r="R16" s="7">
        <v>2357.3000000000002</v>
      </c>
      <c r="U16" s="128"/>
      <c r="V16" s="3" t="s">
        <v>14</v>
      </c>
      <c r="W16" s="4"/>
      <c r="X16" s="7">
        <v>15711800</v>
      </c>
      <c r="Y16" s="7">
        <v>3927.95</v>
      </c>
      <c r="AB16" s="128"/>
      <c r="AC16" s="3" t="s">
        <v>14</v>
      </c>
      <c r="AD16" s="4"/>
      <c r="AE16" s="7">
        <v>7953500</v>
      </c>
      <c r="AF16" s="7">
        <v>1988.38</v>
      </c>
      <c r="AH16" s="128"/>
      <c r="AI16" s="3" t="s">
        <v>14</v>
      </c>
      <c r="AJ16" s="4"/>
      <c r="AK16" s="7">
        <v>12299800</v>
      </c>
      <c r="AL16" s="7">
        <v>3074.95</v>
      </c>
      <c r="AN16" s="128"/>
      <c r="AO16" s="3" t="s">
        <v>14</v>
      </c>
      <c r="AP16" s="4"/>
      <c r="AQ16" s="7">
        <v>15994500</v>
      </c>
      <c r="AR16" s="7">
        <v>3998.63</v>
      </c>
    </row>
    <row r="17" spans="2:44" ht="48.6" thickBot="1">
      <c r="B17" s="181"/>
      <c r="C17" s="182" t="s">
        <v>15</v>
      </c>
      <c r="D17" s="183"/>
      <c r="E17" s="184"/>
      <c r="F17" s="184"/>
      <c r="H17" s="128"/>
      <c r="I17" s="3" t="s">
        <v>15</v>
      </c>
      <c r="J17" s="4"/>
      <c r="K17" s="5"/>
      <c r="L17" s="5"/>
      <c r="N17" s="128"/>
      <c r="O17" s="3" t="s">
        <v>15</v>
      </c>
      <c r="P17" s="4"/>
      <c r="Q17" s="5"/>
      <c r="R17" s="5"/>
      <c r="U17" s="128"/>
      <c r="V17" s="3" t="s">
        <v>15</v>
      </c>
      <c r="W17" s="4"/>
      <c r="X17" s="5"/>
      <c r="Y17" s="5"/>
      <c r="AB17" s="128"/>
      <c r="AC17" s="3" t="s">
        <v>15</v>
      </c>
      <c r="AD17" s="4"/>
      <c r="AE17" s="5"/>
      <c r="AF17" s="5"/>
      <c r="AH17" s="128"/>
      <c r="AI17" s="3" t="s">
        <v>15</v>
      </c>
      <c r="AJ17" s="4"/>
      <c r="AK17" s="5"/>
      <c r="AL17" s="5"/>
      <c r="AN17" s="128"/>
      <c r="AO17" s="3" t="s">
        <v>15</v>
      </c>
      <c r="AP17" s="4"/>
      <c r="AQ17" s="5"/>
      <c r="AR17" s="5"/>
    </row>
    <row r="18" spans="2:44" ht="204.6" thickBot="1">
      <c r="B18" s="183">
        <v>133111105</v>
      </c>
      <c r="C18" s="183" t="s">
        <v>56</v>
      </c>
      <c r="D18" s="184">
        <v>0</v>
      </c>
      <c r="E18" s="185">
        <v>-1200200</v>
      </c>
      <c r="F18" s="184">
        <v>-300</v>
      </c>
      <c r="H18" s="4">
        <v>133111105</v>
      </c>
      <c r="I18" s="4" t="s">
        <v>56</v>
      </c>
      <c r="J18" s="5">
        <v>0</v>
      </c>
      <c r="K18" s="6">
        <v>-1200200</v>
      </c>
      <c r="L18" s="5">
        <v>-300</v>
      </c>
      <c r="N18" s="4">
        <v>133111105</v>
      </c>
      <c r="O18" s="4" t="s">
        <v>56</v>
      </c>
      <c r="P18" s="5">
        <v>0</v>
      </c>
      <c r="Q18" s="6">
        <v>-2695700</v>
      </c>
      <c r="R18" s="5">
        <v>-674</v>
      </c>
      <c r="U18" s="4">
        <v>133111105</v>
      </c>
      <c r="V18" s="4" t="s">
        <v>56</v>
      </c>
      <c r="W18" s="5">
        <v>0</v>
      </c>
      <c r="X18" s="6">
        <v>-4120000</v>
      </c>
      <c r="Y18" s="6">
        <v>-1030</v>
      </c>
      <c r="AB18" s="4">
        <v>133111105</v>
      </c>
      <c r="AC18" s="4" t="s">
        <v>56</v>
      </c>
      <c r="AD18" s="5">
        <v>0</v>
      </c>
      <c r="AE18" s="6">
        <v>-5605800</v>
      </c>
      <c r="AF18" s="6">
        <v>-1401</v>
      </c>
      <c r="AH18" s="4">
        <v>133111105</v>
      </c>
      <c r="AI18" s="4" t="s">
        <v>56</v>
      </c>
      <c r="AJ18" s="5">
        <v>0</v>
      </c>
      <c r="AK18" s="6">
        <v>-7182900</v>
      </c>
      <c r="AL18" s="6">
        <v>-1796</v>
      </c>
      <c r="AN18" s="4">
        <v>133111105</v>
      </c>
      <c r="AO18" s="4" t="s">
        <v>56</v>
      </c>
      <c r="AP18" s="5">
        <v>0</v>
      </c>
      <c r="AQ18" s="6">
        <v>-8777600</v>
      </c>
      <c r="AR18" s="6">
        <v>-2194</v>
      </c>
    </row>
    <row r="19" spans="2:44" ht="60.6" thickBot="1">
      <c r="B19" s="181"/>
      <c r="C19" s="182" t="s">
        <v>16</v>
      </c>
      <c r="D19" s="183"/>
      <c r="E19" s="186">
        <v>-1200200</v>
      </c>
      <c r="F19" s="184">
        <v>-300.05</v>
      </c>
      <c r="H19" s="128"/>
      <c r="I19" s="3" t="s">
        <v>16</v>
      </c>
      <c r="J19" s="4"/>
      <c r="K19" s="7">
        <v>-1200200</v>
      </c>
      <c r="L19" s="5">
        <v>-300.05</v>
      </c>
      <c r="N19" s="128"/>
      <c r="O19" s="3" t="s">
        <v>16</v>
      </c>
      <c r="P19" s="4"/>
      <c r="Q19" s="7">
        <v>-2695700</v>
      </c>
      <c r="R19" s="5">
        <v>-673.93</v>
      </c>
      <c r="U19" s="128"/>
      <c r="V19" s="3" t="s">
        <v>16</v>
      </c>
      <c r="W19" s="4"/>
      <c r="X19" s="7">
        <v>-4120000</v>
      </c>
      <c r="Y19" s="7">
        <v>-1030</v>
      </c>
      <c r="AB19" s="128"/>
      <c r="AC19" s="3" t="s">
        <v>16</v>
      </c>
      <c r="AD19" s="4"/>
      <c r="AE19" s="7">
        <v>-5605800</v>
      </c>
      <c r="AF19" s="7">
        <v>-1401.45</v>
      </c>
      <c r="AH19" s="128"/>
      <c r="AI19" s="3" t="s">
        <v>16</v>
      </c>
      <c r="AJ19" s="4"/>
      <c r="AK19" s="7">
        <v>-7182900</v>
      </c>
      <c r="AL19" s="7">
        <v>-1795.73</v>
      </c>
      <c r="AN19" s="128"/>
      <c r="AO19" s="3" t="s">
        <v>16</v>
      </c>
      <c r="AP19" s="4"/>
      <c r="AQ19" s="7">
        <v>-8777600</v>
      </c>
      <c r="AR19" s="7">
        <v>-2194.4</v>
      </c>
    </row>
    <row r="20" spans="2:44" ht="36.6" thickBot="1">
      <c r="B20" s="181"/>
      <c r="C20" s="182" t="s">
        <v>17</v>
      </c>
      <c r="D20" s="183"/>
      <c r="E20" s="184"/>
      <c r="F20" s="184"/>
      <c r="H20" s="128"/>
      <c r="I20" s="3" t="s">
        <v>17</v>
      </c>
      <c r="J20" s="4"/>
      <c r="K20" s="5"/>
      <c r="L20" s="5"/>
      <c r="N20" s="128"/>
      <c r="O20" s="3" t="s">
        <v>17</v>
      </c>
      <c r="P20" s="4"/>
      <c r="Q20" s="5"/>
      <c r="R20" s="5"/>
      <c r="U20" s="128"/>
      <c r="V20" s="3" t="s">
        <v>17</v>
      </c>
      <c r="W20" s="4"/>
      <c r="X20" s="5"/>
      <c r="Y20" s="5"/>
      <c r="AB20" s="128"/>
      <c r="AC20" s="3" t="s">
        <v>17</v>
      </c>
      <c r="AD20" s="4"/>
      <c r="AE20" s="5"/>
      <c r="AF20" s="5"/>
      <c r="AH20" s="128"/>
      <c r="AI20" s="3" t="s">
        <v>17</v>
      </c>
      <c r="AJ20" s="4"/>
      <c r="AK20" s="5"/>
      <c r="AL20" s="5"/>
      <c r="AN20" s="128"/>
      <c r="AO20" s="3" t="s">
        <v>17</v>
      </c>
      <c r="AP20" s="4"/>
      <c r="AQ20" s="5"/>
      <c r="AR20" s="5"/>
    </row>
    <row r="21" spans="2:44" ht="132.6" thickBot="1">
      <c r="B21" s="183">
        <v>123511101</v>
      </c>
      <c r="C21" s="183" t="s">
        <v>19</v>
      </c>
      <c r="D21" s="184">
        <v>0</v>
      </c>
      <c r="E21" s="185">
        <v>77602800</v>
      </c>
      <c r="F21" s="185">
        <v>19401</v>
      </c>
      <c r="H21" s="4">
        <v>123511101</v>
      </c>
      <c r="I21" s="4" t="s">
        <v>19</v>
      </c>
      <c r="J21" s="5">
        <v>0</v>
      </c>
      <c r="K21" s="6">
        <v>91301900</v>
      </c>
      <c r="L21" s="6">
        <v>22825</v>
      </c>
      <c r="N21" s="4">
        <v>123511101</v>
      </c>
      <c r="O21" s="4" t="s">
        <v>19</v>
      </c>
      <c r="P21" s="5">
        <v>0</v>
      </c>
      <c r="Q21" s="6">
        <v>102397700</v>
      </c>
      <c r="R21" s="6">
        <v>25599</v>
      </c>
      <c r="U21" s="4">
        <v>123511101</v>
      </c>
      <c r="V21" s="4" t="s">
        <v>19</v>
      </c>
      <c r="W21" s="5">
        <v>0</v>
      </c>
      <c r="X21" s="6">
        <v>98375300</v>
      </c>
      <c r="Y21" s="6">
        <v>24594</v>
      </c>
      <c r="AB21" s="4">
        <v>123511101</v>
      </c>
      <c r="AC21" s="4" t="s">
        <v>19</v>
      </c>
      <c r="AD21" s="5">
        <v>0</v>
      </c>
      <c r="AE21" s="6">
        <v>105721600</v>
      </c>
      <c r="AF21" s="6">
        <v>26430</v>
      </c>
      <c r="AH21" s="4">
        <v>123511101</v>
      </c>
      <c r="AI21" s="4" t="s">
        <v>19</v>
      </c>
      <c r="AJ21" s="5">
        <v>0</v>
      </c>
      <c r="AK21" s="6">
        <v>118336000</v>
      </c>
      <c r="AL21" s="6">
        <v>29584</v>
      </c>
      <c r="AN21" s="4">
        <v>123511101</v>
      </c>
      <c r="AO21" s="4" t="s">
        <v>19</v>
      </c>
      <c r="AP21" s="5">
        <v>0</v>
      </c>
      <c r="AQ21" s="6">
        <v>132143100</v>
      </c>
      <c r="AR21" s="6">
        <v>33036</v>
      </c>
    </row>
    <row r="22" spans="2:44" ht="48.6" thickBot="1">
      <c r="B22" s="181"/>
      <c r="C22" s="182" t="s">
        <v>20</v>
      </c>
      <c r="D22" s="183"/>
      <c r="E22" s="186">
        <v>77602800</v>
      </c>
      <c r="F22" s="186">
        <v>19400.7</v>
      </c>
      <c r="H22" s="4">
        <v>221812</v>
      </c>
      <c r="I22" s="4" t="s">
        <v>82</v>
      </c>
      <c r="J22" s="5">
        <v>0</v>
      </c>
      <c r="K22" s="6">
        <v>200000</v>
      </c>
      <c r="L22" s="5">
        <v>50</v>
      </c>
      <c r="N22" s="4">
        <v>222811104</v>
      </c>
      <c r="O22" s="4" t="s">
        <v>258</v>
      </c>
      <c r="P22" s="5">
        <v>0</v>
      </c>
      <c r="Q22" s="6">
        <v>395000</v>
      </c>
      <c r="R22" s="5">
        <v>99</v>
      </c>
      <c r="U22" s="4">
        <v>222811104</v>
      </c>
      <c r="V22" s="4" t="s">
        <v>258</v>
      </c>
      <c r="W22" s="5">
        <v>0</v>
      </c>
      <c r="X22" s="6">
        <v>158000</v>
      </c>
      <c r="Y22" s="5">
        <v>40</v>
      </c>
      <c r="AB22" s="4">
        <v>222811104</v>
      </c>
      <c r="AC22" s="4" t="s">
        <v>258</v>
      </c>
      <c r="AD22" s="5">
        <v>0</v>
      </c>
      <c r="AE22" s="6">
        <v>4613000</v>
      </c>
      <c r="AF22" s="6">
        <v>1153</v>
      </c>
      <c r="AH22" s="4">
        <v>222811104</v>
      </c>
      <c r="AI22" s="4" t="s">
        <v>258</v>
      </c>
      <c r="AJ22" s="5">
        <v>0</v>
      </c>
      <c r="AK22" s="6">
        <v>2644000</v>
      </c>
      <c r="AL22" s="5">
        <v>661</v>
      </c>
      <c r="AN22" s="4">
        <v>222811104</v>
      </c>
      <c r="AO22" s="4" t="s">
        <v>258</v>
      </c>
      <c r="AP22" s="5">
        <v>0</v>
      </c>
      <c r="AQ22" s="6">
        <v>619000</v>
      </c>
      <c r="AR22" s="5">
        <v>155</v>
      </c>
    </row>
    <row r="23" spans="2:44" ht="48.6" thickBot="1">
      <c r="B23" s="181"/>
      <c r="C23" s="182" t="s">
        <v>21</v>
      </c>
      <c r="D23" s="183"/>
      <c r="E23" s="184">
        <v>0</v>
      </c>
      <c r="F23" s="184">
        <v>0</v>
      </c>
      <c r="H23" s="4">
        <v>222811104</v>
      </c>
      <c r="I23" s="4" t="s">
        <v>258</v>
      </c>
      <c r="J23" s="5">
        <v>0</v>
      </c>
      <c r="K23" s="6">
        <v>1659000</v>
      </c>
      <c r="L23" s="5">
        <v>415</v>
      </c>
      <c r="N23" s="128"/>
      <c r="O23" s="3" t="s">
        <v>20</v>
      </c>
      <c r="P23" s="4"/>
      <c r="Q23" s="7">
        <v>102792700</v>
      </c>
      <c r="R23" s="7">
        <v>25698.18</v>
      </c>
      <c r="U23" s="128"/>
      <c r="V23" s="3" t="s">
        <v>20</v>
      </c>
      <c r="W23" s="4"/>
      <c r="X23" s="7">
        <v>98533300</v>
      </c>
      <c r="Y23" s="7">
        <v>24633.33</v>
      </c>
      <c r="AB23" s="128"/>
      <c r="AC23" s="3" t="s">
        <v>20</v>
      </c>
      <c r="AD23" s="4"/>
      <c r="AE23" s="7">
        <v>110334600</v>
      </c>
      <c r="AF23" s="7">
        <v>27583.65</v>
      </c>
      <c r="AH23" s="128"/>
      <c r="AI23" s="3" t="s">
        <v>20</v>
      </c>
      <c r="AJ23" s="4"/>
      <c r="AK23" s="7">
        <v>120980000</v>
      </c>
      <c r="AL23" s="7">
        <v>30245</v>
      </c>
      <c r="AN23" s="128"/>
      <c r="AO23" s="3" t="s">
        <v>20</v>
      </c>
      <c r="AP23" s="4"/>
      <c r="AQ23" s="7">
        <v>132762100</v>
      </c>
      <c r="AR23" s="7">
        <v>33190.53</v>
      </c>
    </row>
    <row r="24" spans="2:44" ht="36.6" thickBot="1">
      <c r="B24" s="181"/>
      <c r="C24" s="182" t="s">
        <v>22</v>
      </c>
      <c r="D24" s="183"/>
      <c r="E24" s="184"/>
      <c r="F24" s="184"/>
      <c r="H24" s="128"/>
      <c r="I24" s="3" t="s">
        <v>20</v>
      </c>
      <c r="J24" s="4"/>
      <c r="K24" s="7">
        <v>93160900</v>
      </c>
      <c r="L24" s="7">
        <v>23290.23</v>
      </c>
      <c r="N24" s="128"/>
      <c r="O24" s="3" t="s">
        <v>21</v>
      </c>
      <c r="P24" s="4"/>
      <c r="Q24" s="5">
        <v>0</v>
      </c>
      <c r="R24" s="5">
        <v>0</v>
      </c>
      <c r="U24" s="128"/>
      <c r="V24" s="3" t="s">
        <v>21</v>
      </c>
      <c r="W24" s="4"/>
      <c r="X24" s="5">
        <v>0</v>
      </c>
      <c r="Y24" s="5">
        <v>0</v>
      </c>
      <c r="AB24" s="128"/>
      <c r="AC24" s="3" t="s">
        <v>21</v>
      </c>
      <c r="AD24" s="4"/>
      <c r="AE24" s="5">
        <v>0</v>
      </c>
      <c r="AF24" s="5">
        <v>0</v>
      </c>
      <c r="AH24" s="128"/>
      <c r="AI24" s="3" t="s">
        <v>21</v>
      </c>
      <c r="AJ24" s="4"/>
      <c r="AK24" s="5">
        <v>0</v>
      </c>
      <c r="AL24" s="5">
        <v>0</v>
      </c>
      <c r="AN24" s="128"/>
      <c r="AO24" s="3" t="s">
        <v>21</v>
      </c>
      <c r="AP24" s="4"/>
      <c r="AQ24" s="5">
        <v>0</v>
      </c>
      <c r="AR24" s="5">
        <v>0</v>
      </c>
    </row>
    <row r="25" spans="2:44" ht="24.6" thickBot="1">
      <c r="B25" s="183">
        <v>273111</v>
      </c>
      <c r="C25" s="183" t="s">
        <v>57</v>
      </c>
      <c r="D25" s="184">
        <v>0</v>
      </c>
      <c r="E25" s="185">
        <v>240000</v>
      </c>
      <c r="F25" s="184">
        <v>60</v>
      </c>
      <c r="H25" s="128"/>
      <c r="I25" s="3" t="s">
        <v>21</v>
      </c>
      <c r="J25" s="4"/>
      <c r="K25" s="5">
        <v>0</v>
      </c>
      <c r="L25" s="5">
        <v>0</v>
      </c>
      <c r="N25" s="128"/>
      <c r="O25" s="3" t="s">
        <v>22</v>
      </c>
      <c r="P25" s="4"/>
      <c r="Q25" s="5"/>
      <c r="R25" s="5"/>
      <c r="U25" s="128"/>
      <c r="V25" s="3" t="s">
        <v>22</v>
      </c>
      <c r="W25" s="4"/>
      <c r="X25" s="5"/>
      <c r="Y25" s="5"/>
      <c r="AB25" s="128"/>
      <c r="AC25" s="3" t="s">
        <v>22</v>
      </c>
      <c r="AD25" s="4"/>
      <c r="AE25" s="5"/>
      <c r="AF25" s="5"/>
      <c r="AH25" s="128"/>
      <c r="AI25" s="3" t="s">
        <v>22</v>
      </c>
      <c r="AJ25" s="4"/>
      <c r="AK25" s="5"/>
      <c r="AL25" s="5"/>
      <c r="AN25" s="128"/>
      <c r="AO25" s="3" t="s">
        <v>22</v>
      </c>
      <c r="AP25" s="4"/>
      <c r="AQ25" s="5"/>
      <c r="AR25" s="5"/>
    </row>
    <row r="26" spans="2:44" ht="48.6" thickBot="1">
      <c r="B26" s="183">
        <v>273211</v>
      </c>
      <c r="C26" s="183" t="s">
        <v>23</v>
      </c>
      <c r="D26" s="184">
        <v>0</v>
      </c>
      <c r="E26" s="185">
        <v>1231900</v>
      </c>
      <c r="F26" s="184">
        <v>308</v>
      </c>
      <c r="H26" s="128"/>
      <c r="I26" s="3" t="s">
        <v>22</v>
      </c>
      <c r="J26" s="4"/>
      <c r="K26" s="5"/>
      <c r="L26" s="5"/>
      <c r="N26" s="4">
        <v>273111</v>
      </c>
      <c r="O26" s="4" t="s">
        <v>57</v>
      </c>
      <c r="P26" s="5">
        <v>0</v>
      </c>
      <c r="Q26" s="6">
        <v>240000</v>
      </c>
      <c r="R26" s="5">
        <v>60</v>
      </c>
      <c r="U26" s="4">
        <v>273111</v>
      </c>
      <c r="V26" s="4" t="s">
        <v>57</v>
      </c>
      <c r="W26" s="5">
        <v>0</v>
      </c>
      <c r="X26" s="6">
        <v>240000</v>
      </c>
      <c r="Y26" s="5">
        <v>60</v>
      </c>
      <c r="AB26" s="4">
        <v>273111</v>
      </c>
      <c r="AC26" s="4" t="s">
        <v>57</v>
      </c>
      <c r="AD26" s="5">
        <v>0</v>
      </c>
      <c r="AE26" s="6">
        <v>240000</v>
      </c>
      <c r="AF26" s="5">
        <v>60</v>
      </c>
      <c r="AH26" s="4">
        <v>273111</v>
      </c>
      <c r="AI26" s="4" t="s">
        <v>57</v>
      </c>
      <c r="AJ26" s="5">
        <v>0</v>
      </c>
      <c r="AK26" s="6">
        <v>240000</v>
      </c>
      <c r="AL26" s="5">
        <v>60</v>
      </c>
      <c r="AN26" s="4">
        <v>273111</v>
      </c>
      <c r="AO26" s="4" t="s">
        <v>57</v>
      </c>
      <c r="AP26" s="5">
        <v>0</v>
      </c>
      <c r="AQ26" s="6">
        <v>240000</v>
      </c>
      <c r="AR26" s="5">
        <v>60</v>
      </c>
    </row>
    <row r="27" spans="2:44" ht="36.6" thickBot="1">
      <c r="B27" s="183">
        <v>273311</v>
      </c>
      <c r="C27" s="183" t="s">
        <v>24</v>
      </c>
      <c r="D27" s="184">
        <v>0</v>
      </c>
      <c r="E27" s="185">
        <v>2157200</v>
      </c>
      <c r="F27" s="184">
        <v>539</v>
      </c>
      <c r="H27" s="4">
        <v>273111</v>
      </c>
      <c r="I27" s="4" t="s">
        <v>57</v>
      </c>
      <c r="J27" s="5">
        <v>0</v>
      </c>
      <c r="K27" s="6">
        <v>240000</v>
      </c>
      <c r="L27" s="5">
        <v>60</v>
      </c>
      <c r="N27" s="4">
        <v>273211</v>
      </c>
      <c r="O27" s="4" t="s">
        <v>23</v>
      </c>
      <c r="P27" s="5">
        <v>0</v>
      </c>
      <c r="Q27" s="6">
        <v>1231900</v>
      </c>
      <c r="R27" s="5">
        <v>308</v>
      </c>
      <c r="U27" s="4">
        <v>273211</v>
      </c>
      <c r="V27" s="4" t="s">
        <v>23</v>
      </c>
      <c r="W27" s="5">
        <v>0</v>
      </c>
      <c r="X27" s="6">
        <v>1231900</v>
      </c>
      <c r="Y27" s="5">
        <v>308</v>
      </c>
      <c r="AB27" s="4">
        <v>273211</v>
      </c>
      <c r="AC27" s="4" t="s">
        <v>23</v>
      </c>
      <c r="AD27" s="5">
        <v>0</v>
      </c>
      <c r="AE27" s="6">
        <v>1231900</v>
      </c>
      <c r="AF27" s="5">
        <v>308</v>
      </c>
      <c r="AH27" s="4">
        <v>273211</v>
      </c>
      <c r="AI27" s="4" t="s">
        <v>23</v>
      </c>
      <c r="AJ27" s="5">
        <v>0</v>
      </c>
      <c r="AK27" s="6">
        <v>1231900</v>
      </c>
      <c r="AL27" s="5">
        <v>308</v>
      </c>
      <c r="AN27" s="4">
        <v>273211</v>
      </c>
      <c r="AO27" s="4" t="s">
        <v>23</v>
      </c>
      <c r="AP27" s="5">
        <v>0</v>
      </c>
      <c r="AQ27" s="6">
        <v>1231900</v>
      </c>
      <c r="AR27" s="5">
        <v>308</v>
      </c>
    </row>
    <row r="28" spans="2:44" ht="60.6" thickBot="1">
      <c r="B28" s="183">
        <v>274311</v>
      </c>
      <c r="C28" s="183" t="s">
        <v>58</v>
      </c>
      <c r="D28" s="184">
        <v>0</v>
      </c>
      <c r="E28" s="185">
        <v>-80000</v>
      </c>
      <c r="F28" s="184">
        <v>-20</v>
      </c>
      <c r="H28" s="4">
        <v>273211</v>
      </c>
      <c r="I28" s="4" t="s">
        <v>23</v>
      </c>
      <c r="J28" s="5">
        <v>0</v>
      </c>
      <c r="K28" s="6">
        <v>1231900</v>
      </c>
      <c r="L28" s="5">
        <v>308</v>
      </c>
      <c r="N28" s="4">
        <v>273311</v>
      </c>
      <c r="O28" s="4" t="s">
        <v>24</v>
      </c>
      <c r="P28" s="5">
        <v>0</v>
      </c>
      <c r="Q28" s="6">
        <v>2157200</v>
      </c>
      <c r="R28" s="5">
        <v>539</v>
      </c>
      <c r="U28" s="4">
        <v>273311</v>
      </c>
      <c r="V28" s="4" t="s">
        <v>24</v>
      </c>
      <c r="W28" s="5">
        <v>0</v>
      </c>
      <c r="X28" s="6">
        <v>2157200</v>
      </c>
      <c r="Y28" s="5">
        <v>539</v>
      </c>
      <c r="AB28" s="4">
        <v>273311</v>
      </c>
      <c r="AC28" s="4" t="s">
        <v>24</v>
      </c>
      <c r="AD28" s="5">
        <v>0</v>
      </c>
      <c r="AE28" s="6">
        <v>2157200</v>
      </c>
      <c r="AF28" s="5">
        <v>539</v>
      </c>
      <c r="AH28" s="4">
        <v>273311</v>
      </c>
      <c r="AI28" s="4" t="s">
        <v>24</v>
      </c>
      <c r="AJ28" s="5">
        <v>0</v>
      </c>
      <c r="AK28" s="6">
        <v>2157200</v>
      </c>
      <c r="AL28" s="5">
        <v>539</v>
      </c>
      <c r="AN28" s="4">
        <v>273311</v>
      </c>
      <c r="AO28" s="4" t="s">
        <v>24</v>
      </c>
      <c r="AP28" s="5">
        <v>0</v>
      </c>
      <c r="AQ28" s="6">
        <v>2157200</v>
      </c>
      <c r="AR28" s="5">
        <v>539</v>
      </c>
    </row>
    <row r="29" spans="2:44" ht="108.6" thickBot="1">
      <c r="B29" s="183">
        <v>274321</v>
      </c>
      <c r="C29" s="183" t="s">
        <v>25</v>
      </c>
      <c r="D29" s="184">
        <v>0</v>
      </c>
      <c r="E29" s="185">
        <v>-667279</v>
      </c>
      <c r="F29" s="184">
        <v>-167</v>
      </c>
      <c r="H29" s="4">
        <v>273311</v>
      </c>
      <c r="I29" s="4" t="s">
        <v>24</v>
      </c>
      <c r="J29" s="5">
        <v>0</v>
      </c>
      <c r="K29" s="6">
        <v>2157200</v>
      </c>
      <c r="L29" s="5">
        <v>539</v>
      </c>
      <c r="N29" s="4">
        <v>274311</v>
      </c>
      <c r="O29" s="4" t="s">
        <v>58</v>
      </c>
      <c r="P29" s="5">
        <v>0</v>
      </c>
      <c r="Q29" s="6">
        <v>-120000</v>
      </c>
      <c r="R29" s="5">
        <v>-30</v>
      </c>
      <c r="U29" s="4">
        <v>274311</v>
      </c>
      <c r="V29" s="4" t="s">
        <v>58</v>
      </c>
      <c r="W29" s="5">
        <v>0</v>
      </c>
      <c r="X29" s="6">
        <v>-140000</v>
      </c>
      <c r="Y29" s="5">
        <v>-35</v>
      </c>
      <c r="AB29" s="4">
        <v>274311</v>
      </c>
      <c r="AC29" s="4" t="s">
        <v>58</v>
      </c>
      <c r="AD29" s="5">
        <v>0</v>
      </c>
      <c r="AE29" s="6">
        <v>-160000</v>
      </c>
      <c r="AF29" s="5">
        <v>-40</v>
      </c>
      <c r="AH29" s="4">
        <v>274311</v>
      </c>
      <c r="AI29" s="4" t="s">
        <v>58</v>
      </c>
      <c r="AJ29" s="5">
        <v>0</v>
      </c>
      <c r="AK29" s="6">
        <v>-180000</v>
      </c>
      <c r="AL29" s="5">
        <v>-45</v>
      </c>
      <c r="AN29" s="4">
        <v>274311</v>
      </c>
      <c r="AO29" s="4" t="s">
        <v>58</v>
      </c>
      <c r="AP29" s="5">
        <v>0</v>
      </c>
      <c r="AQ29" s="6">
        <v>-200000</v>
      </c>
      <c r="AR29" s="5">
        <v>-50</v>
      </c>
    </row>
    <row r="30" spans="2:44" ht="96.6" thickBot="1">
      <c r="B30" s="183">
        <v>274331</v>
      </c>
      <c r="C30" s="183" t="s">
        <v>26</v>
      </c>
      <c r="D30" s="184">
        <v>0</v>
      </c>
      <c r="E30" s="185">
        <v>-1108192</v>
      </c>
      <c r="F30" s="184">
        <v>-277</v>
      </c>
      <c r="H30" s="4">
        <v>274311</v>
      </c>
      <c r="I30" s="4" t="s">
        <v>58</v>
      </c>
      <c r="J30" s="5">
        <v>0</v>
      </c>
      <c r="K30" s="6">
        <v>-100000</v>
      </c>
      <c r="L30" s="5">
        <v>-25</v>
      </c>
      <c r="N30" s="4">
        <v>274321</v>
      </c>
      <c r="O30" s="4" t="s">
        <v>25</v>
      </c>
      <c r="P30" s="5">
        <v>0</v>
      </c>
      <c r="Q30" s="6">
        <v>-769938</v>
      </c>
      <c r="R30" s="5">
        <v>-192</v>
      </c>
      <c r="U30" s="4">
        <v>274321</v>
      </c>
      <c r="V30" s="4" t="s">
        <v>25</v>
      </c>
      <c r="W30" s="5">
        <v>0</v>
      </c>
      <c r="X30" s="6">
        <v>-821267</v>
      </c>
      <c r="Y30" s="5">
        <v>-205</v>
      </c>
      <c r="AB30" s="4">
        <v>274321</v>
      </c>
      <c r="AC30" s="4" t="s">
        <v>25</v>
      </c>
      <c r="AD30" s="5">
        <v>0</v>
      </c>
      <c r="AE30" s="6">
        <v>-872596</v>
      </c>
      <c r="AF30" s="5">
        <v>-218</v>
      </c>
      <c r="AH30" s="4">
        <v>274321</v>
      </c>
      <c r="AI30" s="4" t="s">
        <v>25</v>
      </c>
      <c r="AJ30" s="5">
        <v>0</v>
      </c>
      <c r="AK30" s="6">
        <v>-923925</v>
      </c>
      <c r="AL30" s="5">
        <v>-231</v>
      </c>
      <c r="AN30" s="4">
        <v>274321</v>
      </c>
      <c r="AO30" s="4" t="s">
        <v>25</v>
      </c>
      <c r="AP30" s="5">
        <v>0</v>
      </c>
      <c r="AQ30" s="6">
        <v>-975254</v>
      </c>
      <c r="AR30" s="5">
        <v>-244</v>
      </c>
    </row>
    <row r="31" spans="2:44" ht="120.6" thickBot="1">
      <c r="B31" s="181"/>
      <c r="C31" s="182" t="s">
        <v>27</v>
      </c>
      <c r="D31" s="183"/>
      <c r="E31" s="186">
        <v>1773629</v>
      </c>
      <c r="F31" s="184">
        <v>443.41</v>
      </c>
      <c r="H31" s="4">
        <v>274321</v>
      </c>
      <c r="I31" s="4" t="s">
        <v>25</v>
      </c>
      <c r="J31" s="5">
        <v>0</v>
      </c>
      <c r="K31" s="6">
        <v>-718608</v>
      </c>
      <c r="L31" s="5">
        <v>-180</v>
      </c>
      <c r="N31" s="4">
        <v>274331</v>
      </c>
      <c r="O31" s="4" t="s">
        <v>26</v>
      </c>
      <c r="P31" s="5">
        <v>0</v>
      </c>
      <c r="Q31" s="6">
        <v>-1287958</v>
      </c>
      <c r="R31" s="5">
        <v>-322</v>
      </c>
      <c r="U31" s="4">
        <v>274331</v>
      </c>
      <c r="V31" s="4" t="s">
        <v>26</v>
      </c>
      <c r="W31" s="5">
        <v>0</v>
      </c>
      <c r="X31" s="6">
        <v>-1377842</v>
      </c>
      <c r="Y31" s="5">
        <v>-344</v>
      </c>
      <c r="AB31" s="4">
        <v>274331</v>
      </c>
      <c r="AC31" s="4" t="s">
        <v>26</v>
      </c>
      <c r="AD31" s="5">
        <v>0</v>
      </c>
      <c r="AE31" s="6">
        <v>-1467725</v>
      </c>
      <c r="AF31" s="5">
        <v>-367</v>
      </c>
      <c r="AH31" s="4">
        <v>274331</v>
      </c>
      <c r="AI31" s="4" t="s">
        <v>26</v>
      </c>
      <c r="AJ31" s="5">
        <v>0</v>
      </c>
      <c r="AK31" s="6">
        <v>-1557608</v>
      </c>
      <c r="AL31" s="5">
        <v>-389</v>
      </c>
      <c r="AN31" s="4">
        <v>274331</v>
      </c>
      <c r="AO31" s="4" t="s">
        <v>26</v>
      </c>
      <c r="AP31" s="5">
        <v>0</v>
      </c>
      <c r="AQ31" s="6">
        <v>-1647492</v>
      </c>
      <c r="AR31" s="5">
        <v>-412</v>
      </c>
    </row>
    <row r="32" spans="2:44" ht="36.6" thickBot="1">
      <c r="B32" s="181"/>
      <c r="C32" s="182" t="s">
        <v>28</v>
      </c>
      <c r="D32" s="183"/>
      <c r="E32" s="184"/>
      <c r="F32" s="184"/>
      <c r="H32" s="4">
        <v>274331</v>
      </c>
      <c r="I32" s="4" t="s">
        <v>26</v>
      </c>
      <c r="J32" s="5">
        <v>0</v>
      </c>
      <c r="K32" s="6">
        <v>-1198075</v>
      </c>
      <c r="L32" s="5">
        <v>-300</v>
      </c>
      <c r="N32" s="128"/>
      <c r="O32" s="3" t="s">
        <v>27</v>
      </c>
      <c r="P32" s="4"/>
      <c r="Q32" s="7">
        <v>1451204</v>
      </c>
      <c r="R32" s="5">
        <v>362.8</v>
      </c>
      <c r="U32" s="128"/>
      <c r="V32" s="3" t="s">
        <v>27</v>
      </c>
      <c r="W32" s="4"/>
      <c r="X32" s="7">
        <v>1289991</v>
      </c>
      <c r="Y32" s="5">
        <v>322.5</v>
      </c>
      <c r="AB32" s="128"/>
      <c r="AC32" s="3" t="s">
        <v>27</v>
      </c>
      <c r="AD32" s="4"/>
      <c r="AE32" s="7">
        <v>1128779</v>
      </c>
      <c r="AF32" s="5">
        <v>282.19</v>
      </c>
      <c r="AH32" s="128"/>
      <c r="AI32" s="3" t="s">
        <v>27</v>
      </c>
      <c r="AJ32" s="4"/>
      <c r="AK32" s="7">
        <v>967567</v>
      </c>
      <c r="AL32" s="5">
        <v>241.89</v>
      </c>
      <c r="AN32" s="128"/>
      <c r="AO32" s="3" t="s">
        <v>27</v>
      </c>
      <c r="AP32" s="4"/>
      <c r="AQ32" s="7">
        <v>806354</v>
      </c>
      <c r="AR32" s="5">
        <v>201.59</v>
      </c>
    </row>
    <row r="33" spans="2:44" ht="24.6" thickBot="1">
      <c r="B33" s="183">
        <v>278511</v>
      </c>
      <c r="C33" s="183" t="s">
        <v>60</v>
      </c>
      <c r="D33" s="184">
        <v>0</v>
      </c>
      <c r="E33" s="185">
        <v>-77606200</v>
      </c>
      <c r="F33" s="185">
        <v>-19402</v>
      </c>
      <c r="H33" s="128"/>
      <c r="I33" s="3" t="s">
        <v>27</v>
      </c>
      <c r="J33" s="4"/>
      <c r="K33" s="7">
        <v>1612417</v>
      </c>
      <c r="L33" s="5">
        <v>403.1</v>
      </c>
      <c r="N33" s="128"/>
      <c r="O33" s="3" t="s">
        <v>28</v>
      </c>
      <c r="P33" s="4"/>
      <c r="Q33" s="5"/>
      <c r="R33" s="5"/>
      <c r="U33" s="128"/>
      <c r="V33" s="3" t="s">
        <v>28</v>
      </c>
      <c r="W33" s="4"/>
      <c r="X33" s="5"/>
      <c r="Y33" s="5"/>
      <c r="AB33" s="128"/>
      <c r="AC33" s="3" t="s">
        <v>28</v>
      </c>
      <c r="AD33" s="4"/>
      <c r="AE33" s="5"/>
      <c r="AF33" s="5"/>
      <c r="AH33" s="128"/>
      <c r="AI33" s="3" t="s">
        <v>28</v>
      </c>
      <c r="AJ33" s="4"/>
      <c r="AK33" s="5"/>
      <c r="AL33" s="5"/>
      <c r="AN33" s="128"/>
      <c r="AO33" s="3" t="s">
        <v>28</v>
      </c>
      <c r="AP33" s="4"/>
      <c r="AQ33" s="5"/>
      <c r="AR33" s="5"/>
    </row>
    <row r="34" spans="2:44" ht="60.6" thickBot="1">
      <c r="B34" s="181"/>
      <c r="C34" s="182" t="s">
        <v>29</v>
      </c>
      <c r="D34" s="183"/>
      <c r="E34" s="186">
        <v>-77606200</v>
      </c>
      <c r="F34" s="186">
        <v>-19401.55</v>
      </c>
      <c r="H34" s="128"/>
      <c r="I34" s="3" t="s">
        <v>28</v>
      </c>
      <c r="J34" s="4"/>
      <c r="K34" s="5"/>
      <c r="L34" s="5"/>
      <c r="N34" s="4">
        <v>278511</v>
      </c>
      <c r="O34" s="4" t="s">
        <v>60</v>
      </c>
      <c r="P34" s="5">
        <v>0</v>
      </c>
      <c r="Q34" s="6">
        <v>-94434400</v>
      </c>
      <c r="R34" s="6">
        <v>-23609</v>
      </c>
      <c r="U34" s="4">
        <v>278511</v>
      </c>
      <c r="V34" s="4" t="s">
        <v>60</v>
      </c>
      <c r="W34" s="5">
        <v>0</v>
      </c>
      <c r="X34" s="6">
        <v>-84434400</v>
      </c>
      <c r="Y34" s="6">
        <v>-21109</v>
      </c>
      <c r="AB34" s="4">
        <v>278511</v>
      </c>
      <c r="AC34" s="4" t="s">
        <v>60</v>
      </c>
      <c r="AD34" s="5">
        <v>0</v>
      </c>
      <c r="AE34" s="6">
        <v>-74934400</v>
      </c>
      <c r="AF34" s="6">
        <v>-18734</v>
      </c>
      <c r="AH34" s="4">
        <v>278511</v>
      </c>
      <c r="AI34" s="4" t="s">
        <v>60</v>
      </c>
      <c r="AJ34" s="5">
        <v>0</v>
      </c>
      <c r="AK34" s="6">
        <v>-77822900</v>
      </c>
      <c r="AL34" s="6">
        <v>-19456</v>
      </c>
      <c r="AN34" s="4">
        <v>278511</v>
      </c>
      <c r="AO34" s="4" t="s">
        <v>60</v>
      </c>
      <c r="AP34" s="5">
        <v>0</v>
      </c>
      <c r="AQ34" s="6">
        <v>-77822900</v>
      </c>
      <c r="AR34" s="6">
        <v>-19456</v>
      </c>
    </row>
    <row r="35" spans="2:44" ht="36.6" thickBot="1">
      <c r="B35" s="181"/>
      <c r="C35" s="182" t="s">
        <v>30</v>
      </c>
      <c r="D35" s="183"/>
      <c r="E35" s="186">
        <v>5129829</v>
      </c>
      <c r="F35" s="186">
        <v>1282.46</v>
      </c>
      <c r="H35" s="4">
        <v>278511</v>
      </c>
      <c r="I35" s="4" t="s">
        <v>60</v>
      </c>
      <c r="J35" s="5">
        <v>0</v>
      </c>
      <c r="K35" s="6">
        <v>-94434400</v>
      </c>
      <c r="L35" s="6">
        <v>-23609</v>
      </c>
      <c r="N35" s="128"/>
      <c r="O35" s="3" t="s">
        <v>29</v>
      </c>
      <c r="P35" s="4"/>
      <c r="Q35" s="7">
        <v>-94434400</v>
      </c>
      <c r="R35" s="7">
        <v>-23608.6</v>
      </c>
      <c r="U35" s="128"/>
      <c r="V35" s="3" t="s">
        <v>29</v>
      </c>
      <c r="W35" s="4"/>
      <c r="X35" s="7">
        <v>-84434400</v>
      </c>
      <c r="Y35" s="7">
        <v>-21108.6</v>
      </c>
      <c r="AB35" s="128"/>
      <c r="AC35" s="3" t="s">
        <v>29</v>
      </c>
      <c r="AD35" s="4"/>
      <c r="AE35" s="7">
        <v>-74934400</v>
      </c>
      <c r="AF35" s="7">
        <v>-18733.599999999999</v>
      </c>
      <c r="AH35" s="128"/>
      <c r="AI35" s="3" t="s">
        <v>29</v>
      </c>
      <c r="AJ35" s="4"/>
      <c r="AK35" s="7">
        <v>-77822900</v>
      </c>
      <c r="AL35" s="7">
        <v>-19455.73</v>
      </c>
      <c r="AN35" s="128"/>
      <c r="AO35" s="3" t="s">
        <v>29</v>
      </c>
      <c r="AP35" s="4"/>
      <c r="AQ35" s="7">
        <v>-77822900</v>
      </c>
      <c r="AR35" s="7">
        <v>-19455.73</v>
      </c>
    </row>
    <row r="36" spans="2:44" ht="36.6" thickBot="1">
      <c r="B36" s="181"/>
      <c r="C36" s="182" t="s">
        <v>31</v>
      </c>
      <c r="D36" s="183"/>
      <c r="E36" s="184"/>
      <c r="F36" s="184"/>
      <c r="H36" s="128"/>
      <c r="I36" s="3" t="s">
        <v>29</v>
      </c>
      <c r="J36" s="4"/>
      <c r="K36" s="7">
        <v>-94434400</v>
      </c>
      <c r="L36" s="7">
        <v>-23608.6</v>
      </c>
      <c r="N36" s="128"/>
      <c r="O36" s="3" t="s">
        <v>30</v>
      </c>
      <c r="P36" s="4"/>
      <c r="Q36" s="7">
        <v>16543004</v>
      </c>
      <c r="R36" s="7">
        <v>4135.75</v>
      </c>
      <c r="U36" s="128"/>
      <c r="V36" s="3" t="s">
        <v>30</v>
      </c>
      <c r="W36" s="4"/>
      <c r="X36" s="7">
        <v>26980691</v>
      </c>
      <c r="Y36" s="7">
        <v>6745.17</v>
      </c>
      <c r="AB36" s="128"/>
      <c r="AC36" s="3" t="s">
        <v>30</v>
      </c>
      <c r="AD36" s="4"/>
      <c r="AE36" s="7">
        <v>38876679</v>
      </c>
      <c r="AF36" s="7">
        <v>9719.17</v>
      </c>
      <c r="AH36" s="128"/>
      <c r="AI36" s="3" t="s">
        <v>30</v>
      </c>
      <c r="AJ36" s="4"/>
      <c r="AK36" s="7">
        <v>49241567</v>
      </c>
      <c r="AL36" s="7">
        <v>12310.39</v>
      </c>
      <c r="AN36" s="128"/>
      <c r="AO36" s="3" t="s">
        <v>30</v>
      </c>
      <c r="AP36" s="4"/>
      <c r="AQ36" s="7">
        <v>62962454</v>
      </c>
      <c r="AR36" s="7">
        <v>15740.61</v>
      </c>
    </row>
    <row r="37" spans="2:44" ht="36.6" thickBot="1">
      <c r="B37" s="181"/>
      <c r="C37" s="182" t="s">
        <v>32</v>
      </c>
      <c r="D37" s="183"/>
      <c r="E37" s="184"/>
      <c r="F37" s="184"/>
      <c r="H37" s="128"/>
      <c r="I37" s="3" t="s">
        <v>30</v>
      </c>
      <c r="J37" s="4"/>
      <c r="K37" s="7">
        <v>7899017</v>
      </c>
      <c r="L37" s="7">
        <v>1974.75</v>
      </c>
      <c r="N37" s="128"/>
      <c r="O37" s="3" t="s">
        <v>31</v>
      </c>
      <c r="P37" s="4"/>
      <c r="Q37" s="5"/>
      <c r="R37" s="5"/>
      <c r="U37" s="128"/>
      <c r="V37" s="3" t="s">
        <v>31</v>
      </c>
      <c r="W37" s="4"/>
      <c r="X37" s="5"/>
      <c r="Y37" s="5"/>
      <c r="AB37" s="128"/>
      <c r="AC37" s="3" t="s">
        <v>31</v>
      </c>
      <c r="AD37" s="4"/>
      <c r="AE37" s="5"/>
      <c r="AF37" s="5"/>
      <c r="AH37" s="128"/>
      <c r="AI37" s="3" t="s">
        <v>31</v>
      </c>
      <c r="AJ37" s="4"/>
      <c r="AK37" s="5"/>
      <c r="AL37" s="5"/>
      <c r="AN37" s="128"/>
      <c r="AO37" s="3" t="s">
        <v>31</v>
      </c>
      <c r="AP37" s="4"/>
      <c r="AQ37" s="5"/>
      <c r="AR37" s="5"/>
    </row>
    <row r="38" spans="2:44" ht="24.6" thickBot="1">
      <c r="B38" s="181"/>
      <c r="C38" s="182" t="s">
        <v>33</v>
      </c>
      <c r="D38" s="183"/>
      <c r="E38" s="184"/>
      <c r="F38" s="184"/>
      <c r="H38" s="128"/>
      <c r="I38" s="3" t="s">
        <v>31</v>
      </c>
      <c r="J38" s="4"/>
      <c r="K38" s="5"/>
      <c r="L38" s="5"/>
      <c r="N38" s="128"/>
      <c r="O38" s="3" t="s">
        <v>32</v>
      </c>
      <c r="P38" s="4"/>
      <c r="Q38" s="5"/>
      <c r="R38" s="5"/>
      <c r="U38" s="128"/>
      <c r="V38" s="3" t="s">
        <v>32</v>
      </c>
      <c r="W38" s="4"/>
      <c r="X38" s="5"/>
      <c r="Y38" s="5"/>
      <c r="AB38" s="128"/>
      <c r="AC38" s="3" t="s">
        <v>32</v>
      </c>
      <c r="AD38" s="4"/>
      <c r="AE38" s="5"/>
      <c r="AF38" s="5"/>
      <c r="AH38" s="128"/>
      <c r="AI38" s="3" t="s">
        <v>32</v>
      </c>
      <c r="AJ38" s="4"/>
      <c r="AK38" s="5"/>
      <c r="AL38" s="5"/>
      <c r="AN38" s="128"/>
      <c r="AO38" s="3" t="s">
        <v>32</v>
      </c>
      <c r="AP38" s="4"/>
      <c r="AQ38" s="5"/>
      <c r="AR38" s="5"/>
    </row>
    <row r="39" spans="2:44" ht="48.6" thickBot="1">
      <c r="B39" s="183">
        <v>351211101</v>
      </c>
      <c r="C39" s="183" t="s">
        <v>34</v>
      </c>
      <c r="D39" s="184">
        <v>0</v>
      </c>
      <c r="E39" s="185">
        <v>345200</v>
      </c>
      <c r="F39" s="184">
        <v>86</v>
      </c>
      <c r="H39" s="128"/>
      <c r="I39" s="3" t="s">
        <v>32</v>
      </c>
      <c r="J39" s="4"/>
      <c r="K39" s="5"/>
      <c r="L39" s="5"/>
      <c r="N39" s="128"/>
      <c r="O39" s="3" t="s">
        <v>33</v>
      </c>
      <c r="P39" s="4"/>
      <c r="Q39" s="5"/>
      <c r="R39" s="5"/>
      <c r="U39" s="128"/>
      <c r="V39" s="3" t="s">
        <v>33</v>
      </c>
      <c r="W39" s="4"/>
      <c r="X39" s="5"/>
      <c r="Y39" s="5"/>
      <c r="AB39" s="128"/>
      <c r="AC39" s="3" t="s">
        <v>33</v>
      </c>
      <c r="AD39" s="4"/>
      <c r="AE39" s="5"/>
      <c r="AF39" s="5"/>
      <c r="AH39" s="128"/>
      <c r="AI39" s="3" t="s">
        <v>33</v>
      </c>
      <c r="AJ39" s="4"/>
      <c r="AK39" s="5"/>
      <c r="AL39" s="5"/>
      <c r="AN39" s="128"/>
      <c r="AO39" s="3" t="s">
        <v>33</v>
      </c>
      <c r="AP39" s="4"/>
      <c r="AQ39" s="5"/>
      <c r="AR39" s="5"/>
    </row>
    <row r="40" spans="2:44" ht="48.6" thickBot="1">
      <c r="B40" s="181"/>
      <c r="C40" s="182" t="s">
        <v>35</v>
      </c>
      <c r="D40" s="183"/>
      <c r="E40" s="184"/>
      <c r="F40" s="184"/>
      <c r="H40" s="128"/>
      <c r="I40" s="3" t="s">
        <v>33</v>
      </c>
      <c r="J40" s="4"/>
      <c r="K40" s="5"/>
      <c r="L40" s="5"/>
      <c r="N40" s="4">
        <v>351211101</v>
      </c>
      <c r="O40" s="4" t="s">
        <v>34</v>
      </c>
      <c r="P40" s="5">
        <v>0</v>
      </c>
      <c r="Q40" s="6">
        <v>489500</v>
      </c>
      <c r="R40" s="5">
        <v>122</v>
      </c>
      <c r="U40" s="4">
        <v>351211101</v>
      </c>
      <c r="V40" s="4" t="s">
        <v>34</v>
      </c>
      <c r="W40" s="5">
        <v>0</v>
      </c>
      <c r="X40" s="6">
        <v>587300</v>
      </c>
      <c r="Y40" s="5">
        <v>147</v>
      </c>
      <c r="AB40" s="4">
        <v>351211101</v>
      </c>
      <c r="AC40" s="4" t="s">
        <v>34</v>
      </c>
      <c r="AD40" s="5">
        <v>0</v>
      </c>
      <c r="AE40" s="6">
        <v>655500</v>
      </c>
      <c r="AF40" s="5">
        <v>164</v>
      </c>
      <c r="AH40" s="4">
        <v>351211101</v>
      </c>
      <c r="AI40" s="4" t="s">
        <v>34</v>
      </c>
      <c r="AJ40" s="5">
        <v>0</v>
      </c>
      <c r="AK40" s="6">
        <v>806600</v>
      </c>
      <c r="AL40" s="5">
        <v>202</v>
      </c>
      <c r="AN40" s="4">
        <v>351211101</v>
      </c>
      <c r="AO40" s="4" t="s">
        <v>34</v>
      </c>
      <c r="AP40" s="5">
        <v>0</v>
      </c>
      <c r="AQ40" s="6">
        <v>976400</v>
      </c>
      <c r="AR40" s="5">
        <v>244</v>
      </c>
    </row>
    <row r="41" spans="2:44" ht="48.6" thickBot="1">
      <c r="B41" s="181"/>
      <c r="C41" s="182" t="s">
        <v>36</v>
      </c>
      <c r="D41" s="183"/>
      <c r="E41" s="184">
        <v>0</v>
      </c>
      <c r="F41" s="184">
        <v>0</v>
      </c>
      <c r="H41" s="4">
        <v>351211101</v>
      </c>
      <c r="I41" s="4" t="s">
        <v>34</v>
      </c>
      <c r="J41" s="5">
        <v>0</v>
      </c>
      <c r="K41" s="6">
        <v>400100</v>
      </c>
      <c r="L41" s="5">
        <v>100</v>
      </c>
      <c r="N41" s="128"/>
      <c r="O41" s="3" t="s">
        <v>35</v>
      </c>
      <c r="P41" s="4"/>
      <c r="Q41" s="5"/>
      <c r="R41" s="5"/>
      <c r="U41" s="128"/>
      <c r="V41" s="3" t="s">
        <v>35</v>
      </c>
      <c r="W41" s="4"/>
      <c r="X41" s="5"/>
      <c r="Y41" s="5"/>
      <c r="AB41" s="128"/>
      <c r="AC41" s="3" t="s">
        <v>35</v>
      </c>
      <c r="AD41" s="4"/>
      <c r="AE41" s="5"/>
      <c r="AF41" s="5"/>
      <c r="AH41" s="128"/>
      <c r="AI41" s="3" t="s">
        <v>35</v>
      </c>
      <c r="AJ41" s="4"/>
      <c r="AK41" s="5"/>
      <c r="AL41" s="5"/>
      <c r="AN41" s="128"/>
      <c r="AO41" s="3" t="s">
        <v>35</v>
      </c>
      <c r="AP41" s="4"/>
      <c r="AQ41" s="5"/>
      <c r="AR41" s="5"/>
    </row>
    <row r="42" spans="2:44" ht="60.6" thickBot="1">
      <c r="B42" s="181"/>
      <c r="C42" s="182" t="s">
        <v>37</v>
      </c>
      <c r="D42" s="183"/>
      <c r="E42" s="184"/>
      <c r="F42" s="184"/>
      <c r="H42" s="128"/>
      <c r="I42" s="3" t="s">
        <v>35</v>
      </c>
      <c r="J42" s="4"/>
      <c r="K42" s="5"/>
      <c r="L42" s="5"/>
      <c r="N42" s="128"/>
      <c r="O42" s="3" t="s">
        <v>36</v>
      </c>
      <c r="P42" s="4"/>
      <c r="Q42" s="5">
        <v>0</v>
      </c>
      <c r="R42" s="5">
        <v>0</v>
      </c>
      <c r="U42" s="128"/>
      <c r="V42" s="3" t="s">
        <v>36</v>
      </c>
      <c r="W42" s="4"/>
      <c r="X42" s="5">
        <v>0</v>
      </c>
      <c r="Y42" s="5">
        <v>0</v>
      </c>
      <c r="AB42" s="128"/>
      <c r="AC42" s="3" t="s">
        <v>36</v>
      </c>
      <c r="AD42" s="4"/>
      <c r="AE42" s="5">
        <v>0</v>
      </c>
      <c r="AF42" s="5">
        <v>0</v>
      </c>
      <c r="AH42" s="128"/>
      <c r="AI42" s="3" t="s">
        <v>36</v>
      </c>
      <c r="AJ42" s="4"/>
      <c r="AK42" s="5">
        <v>0</v>
      </c>
      <c r="AL42" s="5">
        <v>0</v>
      </c>
      <c r="AN42" s="128"/>
      <c r="AO42" s="3" t="s">
        <v>36</v>
      </c>
      <c r="AP42" s="4"/>
      <c r="AQ42" s="5">
        <v>0</v>
      </c>
      <c r="AR42" s="5">
        <v>0</v>
      </c>
    </row>
    <row r="43" spans="2:44" ht="60.6" thickBot="1">
      <c r="B43" s="181"/>
      <c r="C43" s="182" t="s">
        <v>38</v>
      </c>
      <c r="D43" s="183"/>
      <c r="E43" s="184">
        <v>0</v>
      </c>
      <c r="F43" s="184">
        <v>0</v>
      </c>
      <c r="H43" s="128"/>
      <c r="I43" s="3" t="s">
        <v>36</v>
      </c>
      <c r="J43" s="4"/>
      <c r="K43" s="5">
        <v>0</v>
      </c>
      <c r="L43" s="5">
        <v>0</v>
      </c>
      <c r="N43" s="128"/>
      <c r="O43" s="3" t="s">
        <v>37</v>
      </c>
      <c r="P43" s="4"/>
      <c r="Q43" s="5"/>
      <c r="R43" s="5"/>
      <c r="U43" s="128"/>
      <c r="V43" s="3" t="s">
        <v>37</v>
      </c>
      <c r="W43" s="4"/>
      <c r="X43" s="5"/>
      <c r="Y43" s="5"/>
      <c r="AB43" s="128"/>
      <c r="AC43" s="3" t="s">
        <v>37</v>
      </c>
      <c r="AD43" s="4"/>
      <c r="AE43" s="5"/>
      <c r="AF43" s="5"/>
      <c r="AH43" s="128"/>
      <c r="AI43" s="3" t="s">
        <v>37</v>
      </c>
      <c r="AJ43" s="4"/>
      <c r="AK43" s="5"/>
      <c r="AL43" s="5"/>
      <c r="AN43" s="128"/>
      <c r="AO43" s="3" t="s">
        <v>37</v>
      </c>
      <c r="AP43" s="4"/>
      <c r="AQ43" s="5"/>
      <c r="AR43" s="5"/>
    </row>
    <row r="44" spans="2:44" ht="72.599999999999994" thickBot="1">
      <c r="B44" s="181"/>
      <c r="C44" s="182" t="s">
        <v>39</v>
      </c>
      <c r="D44" s="183"/>
      <c r="E44" s="186">
        <v>345200</v>
      </c>
      <c r="F44" s="184">
        <v>86.3</v>
      </c>
      <c r="H44" s="128"/>
      <c r="I44" s="3" t="s">
        <v>37</v>
      </c>
      <c r="J44" s="4"/>
      <c r="K44" s="5"/>
      <c r="L44" s="5"/>
      <c r="N44" s="128"/>
      <c r="O44" s="3" t="s">
        <v>38</v>
      </c>
      <c r="P44" s="4"/>
      <c r="Q44" s="5">
        <v>0</v>
      </c>
      <c r="R44" s="5">
        <v>0</v>
      </c>
      <c r="U44" s="128"/>
      <c r="V44" s="3" t="s">
        <v>38</v>
      </c>
      <c r="W44" s="4"/>
      <c r="X44" s="5">
        <v>0</v>
      </c>
      <c r="Y44" s="5">
        <v>0</v>
      </c>
      <c r="AB44" s="128"/>
      <c r="AC44" s="3" t="s">
        <v>38</v>
      </c>
      <c r="AD44" s="4"/>
      <c r="AE44" s="5">
        <v>0</v>
      </c>
      <c r="AF44" s="5">
        <v>0</v>
      </c>
      <c r="AH44" s="128"/>
      <c r="AI44" s="3" t="s">
        <v>38</v>
      </c>
      <c r="AJ44" s="4"/>
      <c r="AK44" s="5">
        <v>0</v>
      </c>
      <c r="AL44" s="5">
        <v>0</v>
      </c>
      <c r="AN44" s="128"/>
      <c r="AO44" s="3" t="s">
        <v>38</v>
      </c>
      <c r="AP44" s="4"/>
      <c r="AQ44" s="5">
        <v>0</v>
      </c>
      <c r="AR44" s="5">
        <v>0</v>
      </c>
    </row>
    <row r="45" spans="2:44" ht="60.6" thickBot="1">
      <c r="B45" s="181"/>
      <c r="C45" s="182" t="s">
        <v>40</v>
      </c>
      <c r="D45" s="183"/>
      <c r="E45" s="184"/>
      <c r="F45" s="184"/>
      <c r="H45" s="128"/>
      <c r="I45" s="3" t="s">
        <v>38</v>
      </c>
      <c r="J45" s="4"/>
      <c r="K45" s="5">
        <v>0</v>
      </c>
      <c r="L45" s="5">
        <v>0</v>
      </c>
      <c r="N45" s="128"/>
      <c r="O45" s="3" t="s">
        <v>39</v>
      </c>
      <c r="P45" s="4"/>
      <c r="Q45" s="7">
        <v>489500</v>
      </c>
      <c r="R45" s="5">
        <v>122.38</v>
      </c>
      <c r="U45" s="128"/>
      <c r="V45" s="3" t="s">
        <v>39</v>
      </c>
      <c r="W45" s="4"/>
      <c r="X45" s="7">
        <v>587300</v>
      </c>
      <c r="Y45" s="5">
        <v>146.83000000000001</v>
      </c>
      <c r="AB45" s="128"/>
      <c r="AC45" s="3" t="s">
        <v>39</v>
      </c>
      <c r="AD45" s="4"/>
      <c r="AE45" s="7">
        <v>655500</v>
      </c>
      <c r="AF45" s="5">
        <v>163.88</v>
      </c>
      <c r="AH45" s="128"/>
      <c r="AI45" s="3" t="s">
        <v>39</v>
      </c>
      <c r="AJ45" s="4"/>
      <c r="AK45" s="7">
        <v>806600</v>
      </c>
      <c r="AL45" s="5">
        <v>201.65</v>
      </c>
      <c r="AN45" s="128"/>
      <c r="AO45" s="3" t="s">
        <v>39</v>
      </c>
      <c r="AP45" s="4"/>
      <c r="AQ45" s="7">
        <v>976400</v>
      </c>
      <c r="AR45" s="5">
        <v>244.1</v>
      </c>
    </row>
    <row r="46" spans="2:44" ht="48.6" thickBot="1">
      <c r="B46" s="181"/>
      <c r="C46" s="182" t="s">
        <v>41</v>
      </c>
      <c r="D46" s="183"/>
      <c r="E46" s="184">
        <v>0</v>
      </c>
      <c r="F46" s="184">
        <v>0</v>
      </c>
      <c r="H46" s="128"/>
      <c r="I46" s="3" t="s">
        <v>39</v>
      </c>
      <c r="J46" s="4"/>
      <c r="K46" s="7">
        <v>400100</v>
      </c>
      <c r="L46" s="5">
        <v>100.03</v>
      </c>
      <c r="N46" s="128"/>
      <c r="O46" s="3" t="s">
        <v>40</v>
      </c>
      <c r="P46" s="4"/>
      <c r="Q46" s="5"/>
      <c r="R46" s="5"/>
      <c r="U46" s="128"/>
      <c r="V46" s="3" t="s">
        <v>40</v>
      </c>
      <c r="W46" s="4"/>
      <c r="X46" s="5"/>
      <c r="Y46" s="5"/>
      <c r="AB46" s="128"/>
      <c r="AC46" s="3" t="s">
        <v>40</v>
      </c>
      <c r="AD46" s="4"/>
      <c r="AE46" s="5"/>
      <c r="AF46" s="5"/>
      <c r="AH46" s="128"/>
      <c r="AI46" s="3" t="s">
        <v>40</v>
      </c>
      <c r="AJ46" s="4"/>
      <c r="AK46" s="5"/>
      <c r="AL46" s="5"/>
      <c r="AN46" s="128"/>
      <c r="AO46" s="3" t="s">
        <v>40</v>
      </c>
      <c r="AP46" s="4"/>
      <c r="AQ46" s="5"/>
      <c r="AR46" s="5"/>
    </row>
    <row r="47" spans="2:44" ht="60.6" thickBot="1">
      <c r="B47" s="181"/>
      <c r="C47" s="182" t="s">
        <v>42</v>
      </c>
      <c r="D47" s="183"/>
      <c r="E47" s="184">
        <v>0</v>
      </c>
      <c r="F47" s="184">
        <v>0</v>
      </c>
      <c r="H47" s="128"/>
      <c r="I47" s="3" t="s">
        <v>40</v>
      </c>
      <c r="J47" s="4"/>
      <c r="K47" s="5"/>
      <c r="L47" s="5"/>
      <c r="N47" s="128"/>
      <c r="O47" s="3" t="s">
        <v>41</v>
      </c>
      <c r="P47" s="4"/>
      <c r="Q47" s="5">
        <v>0</v>
      </c>
      <c r="R47" s="5">
        <v>0</v>
      </c>
      <c r="U47" s="128"/>
      <c r="V47" s="3" t="s">
        <v>41</v>
      </c>
      <c r="W47" s="4"/>
      <c r="X47" s="5">
        <v>0</v>
      </c>
      <c r="Y47" s="5">
        <v>0</v>
      </c>
      <c r="AB47" s="128"/>
      <c r="AC47" s="3" t="s">
        <v>41</v>
      </c>
      <c r="AD47" s="4"/>
      <c r="AE47" s="5">
        <v>0</v>
      </c>
      <c r="AF47" s="5">
        <v>0</v>
      </c>
      <c r="AH47" s="128"/>
      <c r="AI47" s="3" t="s">
        <v>41</v>
      </c>
      <c r="AJ47" s="4"/>
      <c r="AK47" s="5">
        <v>0</v>
      </c>
      <c r="AL47" s="5">
        <v>0</v>
      </c>
      <c r="AN47" s="128"/>
      <c r="AO47" s="3" t="s">
        <v>41</v>
      </c>
      <c r="AP47" s="4"/>
      <c r="AQ47" s="5">
        <v>0</v>
      </c>
      <c r="AR47" s="5">
        <v>0</v>
      </c>
    </row>
    <row r="48" spans="2:44" ht="36.6" thickBot="1">
      <c r="B48" s="181"/>
      <c r="C48" s="182" t="s">
        <v>43</v>
      </c>
      <c r="D48" s="183"/>
      <c r="E48" s="184"/>
      <c r="F48" s="184"/>
      <c r="H48" s="128"/>
      <c r="I48" s="3" t="s">
        <v>41</v>
      </c>
      <c r="J48" s="4"/>
      <c r="K48" s="5">
        <v>0</v>
      </c>
      <c r="L48" s="5">
        <v>0</v>
      </c>
      <c r="N48" s="128"/>
      <c r="O48" s="3" t="s">
        <v>42</v>
      </c>
      <c r="P48" s="4"/>
      <c r="Q48" s="5">
        <v>0</v>
      </c>
      <c r="R48" s="5">
        <v>0</v>
      </c>
      <c r="U48" s="128"/>
      <c r="V48" s="3" t="s">
        <v>42</v>
      </c>
      <c r="W48" s="4"/>
      <c r="X48" s="5">
        <v>0</v>
      </c>
      <c r="Y48" s="5">
        <v>0</v>
      </c>
      <c r="AB48" s="128"/>
      <c r="AC48" s="3" t="s">
        <v>42</v>
      </c>
      <c r="AD48" s="4"/>
      <c r="AE48" s="5">
        <v>0</v>
      </c>
      <c r="AF48" s="5">
        <v>0</v>
      </c>
      <c r="AH48" s="128"/>
      <c r="AI48" s="3" t="s">
        <v>42</v>
      </c>
      <c r="AJ48" s="4"/>
      <c r="AK48" s="5">
        <v>0</v>
      </c>
      <c r="AL48" s="5">
        <v>0</v>
      </c>
      <c r="AN48" s="128"/>
      <c r="AO48" s="3" t="s">
        <v>42</v>
      </c>
      <c r="AP48" s="4"/>
      <c r="AQ48" s="5">
        <v>0</v>
      </c>
      <c r="AR48" s="5">
        <v>0</v>
      </c>
    </row>
    <row r="49" spans="2:44" ht="48.6" thickBot="1">
      <c r="B49" s="183">
        <v>418111</v>
      </c>
      <c r="C49" s="183" t="s">
        <v>62</v>
      </c>
      <c r="D49" s="184">
        <v>0</v>
      </c>
      <c r="E49" s="185">
        <v>-88228800</v>
      </c>
      <c r="F49" s="185">
        <v>-22057</v>
      </c>
      <c r="H49" s="128"/>
      <c r="I49" s="3" t="s">
        <v>42</v>
      </c>
      <c r="J49" s="4"/>
      <c r="K49" s="5">
        <v>0</v>
      </c>
      <c r="L49" s="5">
        <v>0</v>
      </c>
      <c r="N49" s="128"/>
      <c r="O49" s="3" t="s">
        <v>43</v>
      </c>
      <c r="P49" s="4"/>
      <c r="Q49" s="5"/>
      <c r="R49" s="5"/>
      <c r="U49" s="128"/>
      <c r="V49" s="3" t="s">
        <v>43</v>
      </c>
      <c r="W49" s="4"/>
      <c r="X49" s="5"/>
      <c r="Y49" s="5"/>
      <c r="AB49" s="128"/>
      <c r="AC49" s="3" t="s">
        <v>43</v>
      </c>
      <c r="AD49" s="4"/>
      <c r="AE49" s="5"/>
      <c r="AF49" s="5"/>
      <c r="AH49" s="128"/>
      <c r="AI49" s="3" t="s">
        <v>43</v>
      </c>
      <c r="AJ49" s="4"/>
      <c r="AK49" s="5"/>
      <c r="AL49" s="5"/>
      <c r="AN49" s="128"/>
      <c r="AO49" s="3" t="s">
        <v>43</v>
      </c>
      <c r="AP49" s="4"/>
      <c r="AQ49" s="5"/>
      <c r="AR49" s="5"/>
    </row>
    <row r="50" spans="2:44" ht="48.6" thickBot="1">
      <c r="B50" s="181"/>
      <c r="C50" s="182" t="s">
        <v>46</v>
      </c>
      <c r="D50" s="183"/>
      <c r="E50" s="186">
        <v>-88228800</v>
      </c>
      <c r="F50" s="186">
        <v>-22057.200000000001</v>
      </c>
      <c r="H50" s="128"/>
      <c r="I50" s="3" t="s">
        <v>43</v>
      </c>
      <c r="J50" s="4"/>
      <c r="K50" s="5"/>
      <c r="L50" s="5"/>
      <c r="N50" s="4">
        <v>418111</v>
      </c>
      <c r="O50" s="4" t="s">
        <v>62</v>
      </c>
      <c r="P50" s="5">
        <v>0</v>
      </c>
      <c r="Q50" s="6">
        <v>-88228800</v>
      </c>
      <c r="R50" s="6">
        <v>-22057</v>
      </c>
      <c r="U50" s="4">
        <v>418111</v>
      </c>
      <c r="V50" s="4" t="s">
        <v>62</v>
      </c>
      <c r="W50" s="5">
        <v>0</v>
      </c>
      <c r="X50" s="6">
        <v>-88228800</v>
      </c>
      <c r="Y50" s="6">
        <v>-22057</v>
      </c>
      <c r="AB50" s="4">
        <v>418111</v>
      </c>
      <c r="AC50" s="4" t="s">
        <v>62</v>
      </c>
      <c r="AD50" s="5">
        <v>0</v>
      </c>
      <c r="AE50" s="6">
        <v>-88228800</v>
      </c>
      <c r="AF50" s="6">
        <v>-22057</v>
      </c>
      <c r="AH50" s="4">
        <v>418111</v>
      </c>
      <c r="AI50" s="4" t="s">
        <v>62</v>
      </c>
      <c r="AJ50" s="5">
        <v>0</v>
      </c>
      <c r="AK50" s="6">
        <v>-88228800</v>
      </c>
      <c r="AL50" s="6">
        <v>-22057</v>
      </c>
      <c r="AN50" s="4">
        <v>418111</v>
      </c>
      <c r="AO50" s="4" t="s">
        <v>62</v>
      </c>
      <c r="AP50" s="5">
        <v>0</v>
      </c>
      <c r="AQ50" s="6">
        <v>-95378400</v>
      </c>
      <c r="AR50" s="6">
        <v>-23845</v>
      </c>
    </row>
    <row r="51" spans="2:44" ht="60.6" thickBot="1">
      <c r="B51" s="181"/>
      <c r="C51" s="182" t="s">
        <v>47</v>
      </c>
      <c r="D51" s="183"/>
      <c r="E51" s="186">
        <v>93013429</v>
      </c>
      <c r="F51" s="186">
        <v>23253.360000000001</v>
      </c>
      <c r="H51" s="4">
        <v>418111</v>
      </c>
      <c r="I51" s="4" t="s">
        <v>62</v>
      </c>
      <c r="J51" s="5">
        <v>0</v>
      </c>
      <c r="K51" s="6">
        <v>-88228800</v>
      </c>
      <c r="L51" s="6">
        <v>-22057</v>
      </c>
      <c r="N51" s="128"/>
      <c r="O51" s="3" t="s">
        <v>46</v>
      </c>
      <c r="P51" s="4"/>
      <c r="Q51" s="7">
        <v>-88228800</v>
      </c>
      <c r="R51" s="7">
        <v>-22057.200000000001</v>
      </c>
      <c r="U51" s="128"/>
      <c r="V51" s="3" t="s">
        <v>46</v>
      </c>
      <c r="W51" s="4"/>
      <c r="X51" s="7">
        <v>-88228800</v>
      </c>
      <c r="Y51" s="7">
        <v>-22057.200000000001</v>
      </c>
      <c r="AB51" s="128"/>
      <c r="AC51" s="3" t="s">
        <v>46</v>
      </c>
      <c r="AD51" s="4"/>
      <c r="AE51" s="7">
        <v>-88228800</v>
      </c>
      <c r="AF51" s="7">
        <v>-22057.200000000001</v>
      </c>
      <c r="AH51" s="128"/>
      <c r="AI51" s="3" t="s">
        <v>46</v>
      </c>
      <c r="AJ51" s="4"/>
      <c r="AK51" s="7">
        <v>-88228800</v>
      </c>
      <c r="AL51" s="7">
        <v>-22057.200000000001</v>
      </c>
      <c r="AN51" s="128"/>
      <c r="AO51" s="3" t="s">
        <v>46</v>
      </c>
      <c r="AP51" s="4"/>
      <c r="AQ51" s="7">
        <v>-95378400</v>
      </c>
      <c r="AR51" s="7">
        <v>-23844.6</v>
      </c>
    </row>
    <row r="52" spans="2:44" ht="36.6" thickBot="1">
      <c r="B52" s="181"/>
      <c r="C52" s="182" t="s">
        <v>48</v>
      </c>
      <c r="D52" s="183"/>
      <c r="E52" s="186">
        <v>5129829</v>
      </c>
      <c r="F52" s="186">
        <v>1282.46</v>
      </c>
      <c r="H52" s="128"/>
      <c r="I52" s="3" t="s">
        <v>46</v>
      </c>
      <c r="J52" s="4"/>
      <c r="K52" s="7">
        <v>-88228800</v>
      </c>
      <c r="L52" s="7">
        <v>-22057.200000000001</v>
      </c>
      <c r="N52" s="128"/>
      <c r="O52" s="3" t="s">
        <v>47</v>
      </c>
      <c r="P52" s="4"/>
      <c r="Q52" s="7">
        <v>104754804</v>
      </c>
      <c r="R52" s="7">
        <v>26188.7</v>
      </c>
      <c r="U52" s="128"/>
      <c r="V52" s="3" t="s">
        <v>47</v>
      </c>
      <c r="W52" s="4"/>
      <c r="X52" s="7">
        <v>114898191</v>
      </c>
      <c r="Y52" s="7">
        <v>28724.55</v>
      </c>
      <c r="AB52" s="128"/>
      <c r="AC52" s="3" t="s">
        <v>47</v>
      </c>
      <c r="AD52" s="4"/>
      <c r="AE52" s="7">
        <v>126603679</v>
      </c>
      <c r="AF52" s="7">
        <v>31650.92</v>
      </c>
      <c r="AH52" s="128"/>
      <c r="AI52" s="3" t="s">
        <v>47</v>
      </c>
      <c r="AJ52" s="4"/>
      <c r="AK52" s="7">
        <v>136817467</v>
      </c>
      <c r="AL52" s="7">
        <v>34204.370000000003</v>
      </c>
      <c r="AN52" s="128"/>
      <c r="AO52" s="3" t="s">
        <v>47</v>
      </c>
      <c r="AP52" s="4"/>
      <c r="AQ52" s="7">
        <v>157518154</v>
      </c>
      <c r="AR52" s="7">
        <v>39379.54</v>
      </c>
    </row>
    <row r="53" spans="2:44" ht="48.6" thickBot="1">
      <c r="H53" s="128"/>
      <c r="I53" s="3" t="s">
        <v>47</v>
      </c>
      <c r="J53" s="4"/>
      <c r="K53" s="7">
        <v>96237217</v>
      </c>
      <c r="L53" s="7">
        <v>24059.3</v>
      </c>
      <c r="N53" s="128"/>
      <c r="O53" s="3" t="s">
        <v>48</v>
      </c>
      <c r="P53" s="4"/>
      <c r="Q53" s="7">
        <v>17015504</v>
      </c>
      <c r="R53" s="7">
        <v>4253.88</v>
      </c>
      <c r="U53" s="128"/>
      <c r="V53" s="3" t="s">
        <v>48</v>
      </c>
      <c r="W53" s="4"/>
      <c r="X53" s="7">
        <v>27256691</v>
      </c>
      <c r="Y53" s="7">
        <v>6814.17</v>
      </c>
      <c r="AB53" s="297"/>
      <c r="AC53" s="13" t="s">
        <v>48</v>
      </c>
      <c r="AD53" s="14"/>
      <c r="AE53" s="15">
        <v>39030379</v>
      </c>
      <c r="AF53" s="15">
        <v>9757.59</v>
      </c>
      <c r="AH53" s="297"/>
      <c r="AI53" s="13" t="s">
        <v>48</v>
      </c>
      <c r="AJ53" s="14"/>
      <c r="AK53" s="15">
        <v>49395267</v>
      </c>
      <c r="AL53" s="15">
        <v>12348.82</v>
      </c>
      <c r="AN53" s="297"/>
      <c r="AO53" s="13" t="s">
        <v>48</v>
      </c>
      <c r="AP53" s="14"/>
      <c r="AQ53" s="15">
        <v>63116154</v>
      </c>
      <c r="AR53" s="15">
        <v>15779.04</v>
      </c>
    </row>
    <row r="54" spans="2:44" ht="72.599999999999994" thickBot="1">
      <c r="H54" s="297"/>
      <c r="I54" s="13" t="s">
        <v>48</v>
      </c>
      <c r="J54" s="14"/>
      <c r="K54" s="15">
        <v>8408517</v>
      </c>
      <c r="L54" s="15">
        <v>2102.13</v>
      </c>
      <c r="N54" s="129" t="s">
        <v>49</v>
      </c>
      <c r="O54" s="129" t="s">
        <v>51</v>
      </c>
      <c r="P54" s="12" t="s">
        <v>53</v>
      </c>
      <c r="Q54" s="1"/>
      <c r="R54" s="1"/>
    </row>
    <row r="55" spans="2:44">
      <c r="N55" s="8"/>
      <c r="O55" s="8"/>
      <c r="P55" s="129" t="s">
        <v>54</v>
      </c>
      <c r="Q55" s="1"/>
      <c r="R55" s="1"/>
    </row>
    <row r="56" spans="2:44">
      <c r="B56" s="26" t="s">
        <v>92</v>
      </c>
      <c r="C56" s="200"/>
      <c r="D56" s="200"/>
      <c r="E56" s="200"/>
      <c r="H56" s="26" t="s">
        <v>92</v>
      </c>
      <c r="N56" s="10" t="s">
        <v>50</v>
      </c>
      <c r="O56" s="10" t="s">
        <v>52</v>
      </c>
      <c r="P56" s="8"/>
      <c r="Q56" s="1"/>
      <c r="R56" s="1"/>
    </row>
    <row r="57" spans="2:44" ht="24">
      <c r="B57" s="26" t="s">
        <v>162</v>
      </c>
      <c r="C57" s="200"/>
      <c r="D57" s="200"/>
      <c r="E57" s="200"/>
      <c r="H57" s="26" t="s">
        <v>162</v>
      </c>
      <c r="N57" s="11"/>
      <c r="O57" s="11"/>
      <c r="P57" s="10" t="s">
        <v>55</v>
      </c>
      <c r="Q57" s="1"/>
      <c r="R57" s="1"/>
    </row>
    <row r="58" spans="2:44" ht="24">
      <c r="B58" s="19" t="s">
        <v>94</v>
      </c>
      <c r="C58" s="200"/>
      <c r="D58" s="200"/>
      <c r="E58" s="200"/>
      <c r="H58" s="32" t="s">
        <v>94</v>
      </c>
      <c r="N58" s="26" t="s">
        <v>92</v>
      </c>
      <c r="T58" s="18" t="s">
        <v>92</v>
      </c>
      <c r="Y58" s="18" t="s">
        <v>92</v>
      </c>
      <c r="AD58" s="18" t="s">
        <v>92</v>
      </c>
      <c r="AJ58" s="18" t="s">
        <v>92</v>
      </c>
    </row>
    <row r="59" spans="2:44" ht="34.200000000000003">
      <c r="B59" s="19"/>
      <c r="C59" s="200"/>
      <c r="D59" s="200"/>
      <c r="E59" s="200"/>
      <c r="H59" s="32"/>
      <c r="N59" s="26" t="s">
        <v>162</v>
      </c>
      <c r="T59" s="18" t="s">
        <v>162</v>
      </c>
      <c r="Y59" s="18" t="s">
        <v>162</v>
      </c>
      <c r="AD59" s="18" t="s">
        <v>162</v>
      </c>
      <c r="AJ59" s="18" t="s">
        <v>162</v>
      </c>
    </row>
    <row r="60" spans="2:44" ht="15" thickBot="1">
      <c r="B60" s="153"/>
      <c r="C60" s="200"/>
      <c r="D60" s="200"/>
      <c r="E60" s="200"/>
      <c r="H60" s="33"/>
      <c r="N60" s="620" t="s">
        <v>94</v>
      </c>
      <c r="T60" s="572" t="s">
        <v>94</v>
      </c>
      <c r="Y60" s="572" t="s">
        <v>94</v>
      </c>
      <c r="AD60" s="572" t="s">
        <v>94</v>
      </c>
      <c r="AJ60" s="572" t="s">
        <v>94</v>
      </c>
    </row>
    <row r="61" spans="2:44">
      <c r="B61" s="19"/>
      <c r="C61" s="200"/>
      <c r="D61" s="200"/>
      <c r="E61" s="200"/>
      <c r="H61" s="32"/>
      <c r="N61" s="620"/>
      <c r="T61" s="572"/>
      <c r="Y61" s="572"/>
      <c r="AD61" s="572"/>
      <c r="AJ61" s="572"/>
    </row>
    <row r="62" spans="2:44" ht="15" thickBot="1">
      <c r="B62" s="27" t="s">
        <v>282</v>
      </c>
      <c r="C62" s="200"/>
      <c r="D62" s="200"/>
      <c r="E62" s="200"/>
      <c r="H62" s="27" t="s">
        <v>95</v>
      </c>
      <c r="N62" s="621"/>
      <c r="T62" s="573"/>
      <c r="Y62" s="573"/>
      <c r="AD62" s="573"/>
      <c r="AJ62" s="573"/>
    </row>
    <row r="63" spans="2:44" ht="15" thickBot="1">
      <c r="B63" s="20"/>
      <c r="C63" s="200"/>
      <c r="D63" s="200"/>
      <c r="E63" s="200"/>
      <c r="H63" s="20"/>
      <c r="N63" s="620"/>
      <c r="T63" s="572"/>
      <c r="Y63" s="572"/>
      <c r="AD63" s="572"/>
      <c r="AJ63" s="572"/>
    </row>
    <row r="64" spans="2:44" ht="60.6" thickBot="1">
      <c r="B64" s="199" t="s">
        <v>96</v>
      </c>
      <c r="C64" s="199" t="s">
        <v>97</v>
      </c>
      <c r="D64" s="199" t="s">
        <v>98</v>
      </c>
      <c r="E64" s="199" t="s">
        <v>99</v>
      </c>
      <c r="H64" s="21" t="s">
        <v>96</v>
      </c>
      <c r="I64" s="28" t="s">
        <v>97</v>
      </c>
      <c r="J64" s="28" t="s">
        <v>98</v>
      </c>
      <c r="K64" s="28" t="s">
        <v>99</v>
      </c>
      <c r="N64" s="27" t="s">
        <v>260</v>
      </c>
      <c r="T64" s="19" t="s">
        <v>288</v>
      </c>
      <c r="Y64" s="19" t="s">
        <v>303</v>
      </c>
      <c r="AD64" s="19" t="s">
        <v>317</v>
      </c>
      <c r="AJ64" s="19" t="s">
        <v>325</v>
      </c>
    </row>
    <row r="65" spans="2:39" ht="15" thickBot="1">
      <c r="B65">
        <v>531111102</v>
      </c>
      <c r="C65" t="s">
        <v>117</v>
      </c>
      <c r="D65">
        <v>2544600</v>
      </c>
      <c r="E65">
        <v>2544600</v>
      </c>
      <c r="H65">
        <v>531111102</v>
      </c>
      <c r="I65" t="s">
        <v>117</v>
      </c>
      <c r="J65">
        <v>7524200</v>
      </c>
      <c r="K65">
        <v>10068800</v>
      </c>
      <c r="N65" s="20"/>
      <c r="T65" s="20"/>
      <c r="Y65" s="20"/>
      <c r="AD65" s="20"/>
      <c r="AJ65" s="20"/>
    </row>
    <row r="66" spans="2:39" ht="25.2" thickBot="1">
      <c r="B66">
        <v>523511101</v>
      </c>
      <c r="C66" t="s">
        <v>138</v>
      </c>
      <c r="D66">
        <v>192900</v>
      </c>
      <c r="E66">
        <v>192900</v>
      </c>
      <c r="H66">
        <v>523511101</v>
      </c>
      <c r="I66" t="s">
        <v>138</v>
      </c>
      <c r="J66">
        <v>496400</v>
      </c>
      <c r="K66">
        <v>689300</v>
      </c>
      <c r="N66" s="21" t="s">
        <v>96</v>
      </c>
      <c r="O66" s="21" t="s">
        <v>97</v>
      </c>
      <c r="P66" s="21" t="s">
        <v>98</v>
      </c>
      <c r="Q66" s="21" t="s">
        <v>99</v>
      </c>
      <c r="T66" s="28" t="s">
        <v>96</v>
      </c>
      <c r="U66" s="28" t="s">
        <v>97</v>
      </c>
      <c r="V66" s="28" t="s">
        <v>98</v>
      </c>
      <c r="W66" s="28" t="s">
        <v>99</v>
      </c>
      <c r="Y66" s="21" t="s">
        <v>96</v>
      </c>
      <c r="Z66" s="21" t="s">
        <v>97</v>
      </c>
      <c r="AA66" s="21" t="s">
        <v>98</v>
      </c>
      <c r="AB66" s="21" t="s">
        <v>99</v>
      </c>
      <c r="AD66" s="21" t="s">
        <v>96</v>
      </c>
      <c r="AE66" s="21" t="s">
        <v>97</v>
      </c>
      <c r="AF66" s="21" t="s">
        <v>98</v>
      </c>
      <c r="AG66" s="21" t="s">
        <v>99</v>
      </c>
      <c r="AJ66" s="21" t="s">
        <v>96</v>
      </c>
      <c r="AK66" s="21" t="s">
        <v>97</v>
      </c>
      <c r="AL66" s="21" t="s">
        <v>98</v>
      </c>
      <c r="AM66" s="21" t="s">
        <v>99</v>
      </c>
    </row>
    <row r="67" spans="2:39" ht="87.6" thickTop="1" thickBot="1">
      <c r="B67">
        <v>531111103</v>
      </c>
      <c r="C67" t="s">
        <v>119</v>
      </c>
      <c r="D67">
        <v>66000</v>
      </c>
      <c r="E67">
        <v>66000</v>
      </c>
      <c r="H67">
        <v>531111103</v>
      </c>
      <c r="I67" t="s">
        <v>119</v>
      </c>
      <c r="J67">
        <v>194800</v>
      </c>
      <c r="K67">
        <v>260800</v>
      </c>
      <c r="N67">
        <v>531111102</v>
      </c>
      <c r="O67" t="s">
        <v>117</v>
      </c>
      <c r="P67">
        <v>16944700</v>
      </c>
      <c r="Q67">
        <v>27013500</v>
      </c>
      <c r="T67" s="221">
        <v>531111102</v>
      </c>
      <c r="U67" s="221" t="s">
        <v>117</v>
      </c>
      <c r="V67" s="223">
        <v>17839700</v>
      </c>
      <c r="W67" s="223">
        <v>44853200</v>
      </c>
      <c r="Y67" s="130">
        <v>531111102</v>
      </c>
      <c r="Z67" s="130" t="s">
        <v>117</v>
      </c>
      <c r="AA67" s="131">
        <v>16847100</v>
      </c>
      <c r="AB67" s="131">
        <v>61697300</v>
      </c>
      <c r="AD67" s="130">
        <v>531111102</v>
      </c>
      <c r="AE67" s="130" t="s">
        <v>117</v>
      </c>
      <c r="AF67" s="131">
        <v>21596500</v>
      </c>
      <c r="AG67" s="131">
        <v>83293800</v>
      </c>
      <c r="AJ67" s="130">
        <v>531111102</v>
      </c>
      <c r="AK67" s="130" t="s">
        <v>117</v>
      </c>
      <c r="AL67" s="131">
        <v>32283000</v>
      </c>
      <c r="AM67" s="131">
        <v>115576800</v>
      </c>
    </row>
    <row r="68" spans="2:39" ht="173.4" thickBot="1">
      <c r="B68">
        <v>536911</v>
      </c>
      <c r="C68" t="s">
        <v>100</v>
      </c>
      <c r="D68">
        <v>1200</v>
      </c>
      <c r="E68">
        <v>1200</v>
      </c>
      <c r="H68">
        <v>536911</v>
      </c>
      <c r="I68" t="s">
        <v>100</v>
      </c>
      <c r="J68">
        <v>2400</v>
      </c>
      <c r="K68">
        <v>3600</v>
      </c>
      <c r="N68">
        <v>523511101</v>
      </c>
      <c r="O68" t="s">
        <v>138</v>
      </c>
      <c r="P68">
        <v>1297900</v>
      </c>
      <c r="Q68">
        <v>1987200</v>
      </c>
      <c r="T68" s="221">
        <v>523511101</v>
      </c>
      <c r="U68" s="221" t="s">
        <v>138</v>
      </c>
      <c r="V68" s="223">
        <v>1509700</v>
      </c>
      <c r="W68" s="223">
        <v>3496900</v>
      </c>
      <c r="Y68" s="130">
        <v>523511101</v>
      </c>
      <c r="Z68" s="130" t="s">
        <v>138</v>
      </c>
      <c r="AA68" s="131">
        <v>1194700</v>
      </c>
      <c r="AB68" s="131">
        <v>4691300</v>
      </c>
      <c r="AD68" s="130">
        <v>523511101</v>
      </c>
      <c r="AE68" s="130" t="s">
        <v>138</v>
      </c>
      <c r="AF68" s="131">
        <v>1482800</v>
      </c>
      <c r="AG68" s="131">
        <v>6174100</v>
      </c>
      <c r="AJ68" s="130">
        <v>523511101</v>
      </c>
      <c r="AK68" s="130" t="s">
        <v>138</v>
      </c>
      <c r="AL68" s="131">
        <v>2151400</v>
      </c>
      <c r="AM68" s="131">
        <v>8325500</v>
      </c>
    </row>
    <row r="69" spans="2:39" ht="101.4" thickBot="1">
      <c r="B69">
        <v>536512206</v>
      </c>
      <c r="C69" t="s">
        <v>149</v>
      </c>
      <c r="D69">
        <v>736000</v>
      </c>
      <c r="E69">
        <v>736000</v>
      </c>
      <c r="H69">
        <v>512111101</v>
      </c>
      <c r="I69" t="s">
        <v>102</v>
      </c>
      <c r="J69">
        <v>700</v>
      </c>
      <c r="K69">
        <v>700</v>
      </c>
      <c r="N69">
        <v>531111103</v>
      </c>
      <c r="O69" t="s">
        <v>119</v>
      </c>
      <c r="P69">
        <v>356900</v>
      </c>
      <c r="Q69">
        <v>617700</v>
      </c>
      <c r="T69" s="221">
        <v>531111103</v>
      </c>
      <c r="U69" s="221" t="s">
        <v>119</v>
      </c>
      <c r="V69" s="223">
        <v>119500</v>
      </c>
      <c r="W69" s="223">
        <v>737200</v>
      </c>
      <c r="Y69" s="130">
        <v>531111103</v>
      </c>
      <c r="Z69" s="130" t="s">
        <v>119</v>
      </c>
      <c r="AA69" s="131">
        <v>159000</v>
      </c>
      <c r="AB69" s="131">
        <v>896200</v>
      </c>
      <c r="AD69" s="130">
        <v>531111103</v>
      </c>
      <c r="AE69" s="130" t="s">
        <v>119</v>
      </c>
      <c r="AF69" s="131">
        <v>304800</v>
      </c>
      <c r="AG69" s="131">
        <v>1201000</v>
      </c>
      <c r="AJ69" s="130">
        <v>531111103</v>
      </c>
      <c r="AK69" s="130" t="s">
        <v>119</v>
      </c>
      <c r="AL69" s="131">
        <v>537800</v>
      </c>
      <c r="AM69" s="131">
        <v>1738800</v>
      </c>
    </row>
    <row r="70" spans="2:39" ht="159" thickBot="1">
      <c r="B70" s="154" t="s">
        <v>103</v>
      </c>
      <c r="C70" s="155"/>
      <c r="D70" s="22">
        <v>3540700</v>
      </c>
      <c r="E70" s="22">
        <v>3540700</v>
      </c>
      <c r="H70" s="568" t="s">
        <v>103</v>
      </c>
      <c r="I70" s="569"/>
      <c r="J70" s="137">
        <v>8218500</v>
      </c>
      <c r="K70" s="137">
        <v>11759200</v>
      </c>
      <c r="N70">
        <v>536911</v>
      </c>
      <c r="O70" t="s">
        <v>100</v>
      </c>
      <c r="P70">
        <v>500</v>
      </c>
      <c r="Q70">
        <v>4800</v>
      </c>
      <c r="T70" s="221">
        <v>536911</v>
      </c>
      <c r="U70" s="221" t="s">
        <v>100</v>
      </c>
      <c r="V70" s="222">
        <v>100</v>
      </c>
      <c r="W70" s="223">
        <v>4900</v>
      </c>
      <c r="Y70" s="130">
        <v>536911</v>
      </c>
      <c r="Z70" s="130" t="s">
        <v>100</v>
      </c>
      <c r="AA70" s="131">
        <v>13400</v>
      </c>
      <c r="AB70" s="131">
        <v>18300</v>
      </c>
      <c r="AD70" s="130">
        <v>536911</v>
      </c>
      <c r="AE70" s="130" t="s">
        <v>100</v>
      </c>
      <c r="AF70" s="131">
        <v>12900</v>
      </c>
      <c r="AG70" s="131">
        <v>31200</v>
      </c>
      <c r="AJ70" s="130">
        <v>512111101</v>
      </c>
      <c r="AK70" s="130" t="s">
        <v>102</v>
      </c>
      <c r="AL70" s="131">
        <v>2500</v>
      </c>
      <c r="AM70" s="131">
        <v>6100</v>
      </c>
    </row>
    <row r="71" spans="2:39" ht="87" thickBot="1">
      <c r="B71">
        <v>637111103</v>
      </c>
      <c r="C71" t="s">
        <v>143</v>
      </c>
      <c r="D71">
        <v>24000</v>
      </c>
      <c r="E71">
        <v>24000</v>
      </c>
      <c r="H71">
        <v>636211103</v>
      </c>
      <c r="I71" t="s">
        <v>122</v>
      </c>
      <c r="J71">
        <v>60500</v>
      </c>
      <c r="K71">
        <v>121000</v>
      </c>
      <c r="N71">
        <v>512111101</v>
      </c>
      <c r="O71" t="s">
        <v>102</v>
      </c>
      <c r="P71">
        <v>500</v>
      </c>
      <c r="Q71">
        <v>1200</v>
      </c>
      <c r="T71" s="221">
        <v>512111101</v>
      </c>
      <c r="U71" s="221" t="s">
        <v>102</v>
      </c>
      <c r="V71" s="222">
        <v>300</v>
      </c>
      <c r="W71" s="223">
        <v>1500</v>
      </c>
      <c r="Y71" s="130">
        <v>536512206</v>
      </c>
      <c r="Z71" s="130" t="s">
        <v>149</v>
      </c>
      <c r="AA71" s="131">
        <v>1213400</v>
      </c>
      <c r="AB71" s="131">
        <v>1949400</v>
      </c>
      <c r="AD71" s="130">
        <v>512111101</v>
      </c>
      <c r="AE71" s="130" t="s">
        <v>102</v>
      </c>
      <c r="AF71" s="131">
        <v>2100</v>
      </c>
      <c r="AG71" s="131">
        <v>3600</v>
      </c>
      <c r="AJ71" s="130">
        <v>531111107</v>
      </c>
      <c r="AK71" s="130" t="s">
        <v>270</v>
      </c>
      <c r="AL71" s="131">
        <v>2600000</v>
      </c>
      <c r="AM71" s="131">
        <v>14455400</v>
      </c>
    </row>
    <row r="72" spans="2:39" ht="58.2" thickBot="1">
      <c r="B72">
        <v>637121101</v>
      </c>
      <c r="C72" t="s">
        <v>158</v>
      </c>
      <c r="D72">
        <v>7000</v>
      </c>
      <c r="E72">
        <v>7000</v>
      </c>
      <c r="H72">
        <v>633211103</v>
      </c>
      <c r="I72" t="s">
        <v>137</v>
      </c>
      <c r="J72">
        <v>2400000</v>
      </c>
      <c r="K72">
        <v>2400000</v>
      </c>
      <c r="N72">
        <v>531111107</v>
      </c>
      <c r="O72" t="s">
        <v>270</v>
      </c>
      <c r="P72">
        <v>1550000</v>
      </c>
      <c r="Q72">
        <v>9011400</v>
      </c>
      <c r="T72" s="221">
        <v>531111107</v>
      </c>
      <c r="U72" s="221" t="s">
        <v>270</v>
      </c>
      <c r="V72" s="223">
        <v>300000</v>
      </c>
      <c r="W72" s="223">
        <v>9311400</v>
      </c>
      <c r="Y72" s="130">
        <v>531111107</v>
      </c>
      <c r="Z72" s="130" t="s">
        <v>270</v>
      </c>
      <c r="AA72" s="131">
        <v>60000</v>
      </c>
      <c r="AB72" s="131">
        <v>9371400</v>
      </c>
      <c r="AD72" s="130">
        <v>531111107</v>
      </c>
      <c r="AE72" s="130" t="s">
        <v>270</v>
      </c>
      <c r="AF72" s="131">
        <v>2484000</v>
      </c>
      <c r="AG72" s="131">
        <v>11855400</v>
      </c>
      <c r="AJ72" s="568" t="s">
        <v>103</v>
      </c>
      <c r="AK72" s="569"/>
      <c r="AL72" s="22">
        <v>37574700</v>
      </c>
      <c r="AM72" s="22">
        <v>142241700</v>
      </c>
    </row>
    <row r="73" spans="2:39" ht="101.4" thickBot="1">
      <c r="B73">
        <v>636211103</v>
      </c>
      <c r="C73" t="s">
        <v>122</v>
      </c>
      <c r="D73">
        <v>60500</v>
      </c>
      <c r="E73">
        <v>60500</v>
      </c>
      <c r="H73">
        <v>637111104</v>
      </c>
      <c r="I73" t="s">
        <v>154</v>
      </c>
      <c r="J73">
        <v>10000</v>
      </c>
      <c r="K73">
        <v>15000</v>
      </c>
      <c r="N73" s="568" t="s">
        <v>103</v>
      </c>
      <c r="O73" s="569"/>
      <c r="P73" s="22">
        <v>20150500</v>
      </c>
      <c r="Q73" s="22">
        <v>39530300</v>
      </c>
      <c r="T73" s="581" t="s">
        <v>103</v>
      </c>
      <c r="U73" s="582"/>
      <c r="V73" s="137">
        <v>19769300</v>
      </c>
      <c r="W73" s="137">
        <v>59299600</v>
      </c>
      <c r="Y73" s="568" t="s">
        <v>103</v>
      </c>
      <c r="Z73" s="569"/>
      <c r="AA73" s="22">
        <v>19487600</v>
      </c>
      <c r="AB73" s="22">
        <v>78783900</v>
      </c>
      <c r="AD73" s="568" t="s">
        <v>103</v>
      </c>
      <c r="AE73" s="569"/>
      <c r="AF73" s="22">
        <v>25883100</v>
      </c>
      <c r="AG73" s="22">
        <v>104667000</v>
      </c>
      <c r="AJ73" s="130">
        <v>637111103</v>
      </c>
      <c r="AK73" s="130" t="s">
        <v>143</v>
      </c>
      <c r="AL73" s="131">
        <v>28000</v>
      </c>
      <c r="AM73" s="131">
        <v>121000</v>
      </c>
    </row>
    <row r="74" spans="2:39" ht="101.4" thickBot="1">
      <c r="B74">
        <v>637111104</v>
      </c>
      <c r="C74" t="s">
        <v>154</v>
      </c>
      <c r="D74">
        <v>5000</v>
      </c>
      <c r="E74">
        <v>5000</v>
      </c>
      <c r="H74">
        <v>631111101</v>
      </c>
      <c r="I74" t="s">
        <v>121</v>
      </c>
      <c r="J74">
        <v>3999900</v>
      </c>
      <c r="K74">
        <v>12305600</v>
      </c>
      <c r="N74">
        <v>637121101</v>
      </c>
      <c r="O74" t="s">
        <v>158</v>
      </c>
      <c r="P74">
        <v>117000</v>
      </c>
      <c r="Q74">
        <v>124000</v>
      </c>
      <c r="T74" s="221">
        <v>636211103</v>
      </c>
      <c r="U74" s="221" t="s">
        <v>122</v>
      </c>
      <c r="V74" s="223">
        <v>60200</v>
      </c>
      <c r="W74" s="223">
        <v>241600</v>
      </c>
      <c r="Y74" s="130">
        <v>637111103</v>
      </c>
      <c r="Z74" s="130" t="s">
        <v>143</v>
      </c>
      <c r="AA74" s="131">
        <v>19000</v>
      </c>
      <c r="AB74" s="131">
        <v>43000</v>
      </c>
      <c r="AD74" s="130">
        <v>637111103</v>
      </c>
      <c r="AE74" s="130" t="s">
        <v>143</v>
      </c>
      <c r="AF74" s="131">
        <v>50000</v>
      </c>
      <c r="AG74" s="131">
        <v>93000</v>
      </c>
      <c r="AJ74" s="130">
        <v>637121101</v>
      </c>
      <c r="AK74" s="130" t="s">
        <v>158</v>
      </c>
      <c r="AL74" s="131">
        <v>63000</v>
      </c>
      <c r="AM74" s="131">
        <v>286000</v>
      </c>
    </row>
    <row r="75" spans="2:39" ht="101.4" thickBot="1">
      <c r="B75">
        <v>631111101</v>
      </c>
      <c r="C75" t="s">
        <v>121</v>
      </c>
      <c r="D75">
        <v>8305700</v>
      </c>
      <c r="E75">
        <v>8305700</v>
      </c>
      <c r="H75">
        <v>632151</v>
      </c>
      <c r="I75" t="s">
        <v>112</v>
      </c>
      <c r="J75">
        <v>51329</v>
      </c>
      <c r="K75">
        <v>102658</v>
      </c>
      <c r="N75">
        <v>637121102</v>
      </c>
      <c r="O75" t="s">
        <v>130</v>
      </c>
      <c r="P75">
        <v>12000</v>
      </c>
      <c r="Q75">
        <v>12000</v>
      </c>
      <c r="T75" s="221">
        <v>637111104</v>
      </c>
      <c r="U75" s="221" t="s">
        <v>154</v>
      </c>
      <c r="V75" s="223">
        <v>15000</v>
      </c>
      <c r="W75" s="223">
        <v>30000</v>
      </c>
      <c r="Y75" s="130">
        <v>637121101</v>
      </c>
      <c r="Z75" s="130" t="s">
        <v>158</v>
      </c>
      <c r="AA75" s="131">
        <v>99000</v>
      </c>
      <c r="AB75" s="131">
        <v>223000</v>
      </c>
      <c r="AD75" s="130">
        <v>633211103</v>
      </c>
      <c r="AE75" s="130" t="s">
        <v>137</v>
      </c>
      <c r="AF75" s="131">
        <v>400000</v>
      </c>
      <c r="AG75" s="131">
        <v>3200000</v>
      </c>
      <c r="AJ75" s="130">
        <v>637121102</v>
      </c>
      <c r="AK75" s="130" t="s">
        <v>130</v>
      </c>
      <c r="AL75" s="131">
        <v>24000</v>
      </c>
      <c r="AM75" s="131">
        <v>54000</v>
      </c>
    </row>
    <row r="76" spans="2:39" ht="101.4" thickBot="1">
      <c r="B76">
        <v>632151</v>
      </c>
      <c r="C76" t="s">
        <v>112</v>
      </c>
      <c r="D76">
        <v>51329</v>
      </c>
      <c r="E76">
        <v>51329</v>
      </c>
      <c r="H76">
        <v>632161</v>
      </c>
      <c r="I76" t="s">
        <v>105</v>
      </c>
      <c r="J76">
        <v>89883</v>
      </c>
      <c r="K76">
        <v>179767</v>
      </c>
      <c r="N76">
        <v>636211103</v>
      </c>
      <c r="O76" t="s">
        <v>122</v>
      </c>
      <c r="P76">
        <v>60400</v>
      </c>
      <c r="Q76">
        <v>181400</v>
      </c>
      <c r="T76" s="221">
        <v>636121101</v>
      </c>
      <c r="U76" s="221" t="s">
        <v>290</v>
      </c>
      <c r="V76" s="223">
        <v>129000</v>
      </c>
      <c r="W76" s="223">
        <v>129000</v>
      </c>
      <c r="Y76" s="130">
        <v>637121102</v>
      </c>
      <c r="Z76" s="130" t="s">
        <v>130</v>
      </c>
      <c r="AA76" s="131">
        <v>18000</v>
      </c>
      <c r="AB76" s="131">
        <v>30000</v>
      </c>
      <c r="AD76" s="130">
        <v>631111101</v>
      </c>
      <c r="AE76" s="130" t="s">
        <v>121</v>
      </c>
      <c r="AF76" s="131">
        <v>9261900</v>
      </c>
      <c r="AG76" s="131">
        <v>38893800</v>
      </c>
      <c r="AJ76" s="130">
        <v>633211103</v>
      </c>
      <c r="AK76" s="130" t="s">
        <v>137</v>
      </c>
      <c r="AL76" s="131">
        <v>400000</v>
      </c>
      <c r="AM76" s="131">
        <v>3600000</v>
      </c>
    </row>
    <row r="77" spans="2:39" ht="101.4" thickBot="1">
      <c r="B77">
        <v>632161</v>
      </c>
      <c r="C77" t="s">
        <v>105</v>
      </c>
      <c r="D77">
        <v>89883</v>
      </c>
      <c r="E77">
        <v>89883</v>
      </c>
      <c r="H77">
        <v>633311101</v>
      </c>
      <c r="I77" t="s">
        <v>123</v>
      </c>
      <c r="J77">
        <v>35700</v>
      </c>
      <c r="K77">
        <v>102900</v>
      </c>
      <c r="N77">
        <v>634211103</v>
      </c>
      <c r="O77" t="s">
        <v>263</v>
      </c>
      <c r="P77">
        <v>12100</v>
      </c>
      <c r="Q77">
        <v>12100</v>
      </c>
      <c r="T77" s="221">
        <v>631111101</v>
      </c>
      <c r="U77" s="221" t="s">
        <v>121</v>
      </c>
      <c r="V77" s="223">
        <v>5869400</v>
      </c>
      <c r="W77" s="223">
        <v>25359300</v>
      </c>
      <c r="Y77" s="130">
        <v>636211103</v>
      </c>
      <c r="Z77" s="130" t="s">
        <v>122</v>
      </c>
      <c r="AA77" s="131">
        <v>180000</v>
      </c>
      <c r="AB77" s="131">
        <v>421600</v>
      </c>
      <c r="AD77" s="130">
        <v>661611103</v>
      </c>
      <c r="AE77" s="130" t="s">
        <v>129</v>
      </c>
      <c r="AF77" s="131">
        <v>314000</v>
      </c>
      <c r="AG77" s="131">
        <v>723000</v>
      </c>
      <c r="AJ77" s="130">
        <v>634211103</v>
      </c>
      <c r="AK77" s="130" t="s">
        <v>263</v>
      </c>
      <c r="AL77" s="131">
        <v>11000</v>
      </c>
      <c r="AM77" s="131">
        <v>34600</v>
      </c>
    </row>
    <row r="78" spans="2:39" ht="87" thickBot="1">
      <c r="B78">
        <v>633311101</v>
      </c>
      <c r="C78" t="s">
        <v>123</v>
      </c>
      <c r="D78">
        <v>67200</v>
      </c>
      <c r="E78">
        <v>67200</v>
      </c>
      <c r="H78">
        <v>636111104</v>
      </c>
      <c r="I78" t="s">
        <v>107</v>
      </c>
      <c r="J78">
        <v>25000</v>
      </c>
      <c r="K78">
        <v>25000</v>
      </c>
      <c r="N78">
        <v>631111101</v>
      </c>
      <c r="O78" t="s">
        <v>121</v>
      </c>
      <c r="P78">
        <v>7184300</v>
      </c>
      <c r="Q78">
        <v>19489900</v>
      </c>
      <c r="T78" s="221">
        <v>661611103</v>
      </c>
      <c r="U78" s="221" t="s">
        <v>129</v>
      </c>
      <c r="V78" s="223">
        <v>192000</v>
      </c>
      <c r="W78" s="223">
        <v>192000</v>
      </c>
      <c r="Y78" s="130">
        <v>633211103</v>
      </c>
      <c r="Z78" s="130" t="s">
        <v>137</v>
      </c>
      <c r="AA78" s="131">
        <v>400000</v>
      </c>
      <c r="AB78" s="131">
        <v>2800000</v>
      </c>
      <c r="AD78" s="130">
        <v>632151</v>
      </c>
      <c r="AE78" s="130" t="s">
        <v>112</v>
      </c>
      <c r="AF78" s="131">
        <v>51329</v>
      </c>
      <c r="AG78" s="131">
        <v>307975</v>
      </c>
      <c r="AJ78" s="130">
        <v>631111101</v>
      </c>
      <c r="AK78" s="130" t="s">
        <v>121</v>
      </c>
      <c r="AL78" s="131">
        <v>10551400</v>
      </c>
      <c r="AM78" s="131">
        <v>49445200</v>
      </c>
    </row>
    <row r="79" spans="2:39" ht="101.4" thickBot="1">
      <c r="B79">
        <v>645111101</v>
      </c>
      <c r="C79" t="s">
        <v>132</v>
      </c>
      <c r="D79">
        <v>773300</v>
      </c>
      <c r="E79">
        <v>773300</v>
      </c>
      <c r="H79">
        <v>645111101</v>
      </c>
      <c r="I79" t="s">
        <v>132</v>
      </c>
      <c r="J79">
        <v>400000</v>
      </c>
      <c r="K79">
        <v>1173300</v>
      </c>
      <c r="N79">
        <v>632151</v>
      </c>
      <c r="O79" t="s">
        <v>112</v>
      </c>
      <c r="P79">
        <v>51329</v>
      </c>
      <c r="Q79">
        <v>153988</v>
      </c>
      <c r="T79" s="221">
        <v>632151</v>
      </c>
      <c r="U79" s="221" t="s">
        <v>112</v>
      </c>
      <c r="V79" s="223">
        <v>51329</v>
      </c>
      <c r="W79" s="223">
        <v>205317</v>
      </c>
      <c r="Y79" s="130">
        <v>634211103</v>
      </c>
      <c r="Z79" s="130" t="s">
        <v>263</v>
      </c>
      <c r="AA79" s="131">
        <v>11500</v>
      </c>
      <c r="AB79" s="131">
        <v>23600</v>
      </c>
      <c r="AD79" s="130">
        <v>632161</v>
      </c>
      <c r="AE79" s="130" t="s">
        <v>105</v>
      </c>
      <c r="AF79" s="131">
        <v>89883</v>
      </c>
      <c r="AG79" s="131">
        <v>539300</v>
      </c>
      <c r="AJ79" s="130">
        <v>661611103</v>
      </c>
      <c r="AK79" s="130" t="s">
        <v>129</v>
      </c>
      <c r="AL79" s="131">
        <v>132000</v>
      </c>
      <c r="AM79" s="131">
        <v>855000</v>
      </c>
    </row>
    <row r="80" spans="2:39" ht="130.19999999999999" thickBot="1">
      <c r="B80">
        <v>682113</v>
      </c>
      <c r="C80" t="s">
        <v>139</v>
      </c>
      <c r="D80">
        <v>590200</v>
      </c>
      <c r="E80">
        <v>590200</v>
      </c>
      <c r="H80">
        <v>682113</v>
      </c>
      <c r="I80" t="s">
        <v>139</v>
      </c>
      <c r="J80">
        <v>184100</v>
      </c>
      <c r="K80">
        <v>774300</v>
      </c>
      <c r="N80">
        <v>632161</v>
      </c>
      <c r="O80" t="s">
        <v>105</v>
      </c>
      <c r="P80">
        <v>89883</v>
      </c>
      <c r="Q80">
        <v>269650</v>
      </c>
      <c r="T80" s="221">
        <v>632161</v>
      </c>
      <c r="U80" s="221" t="s">
        <v>105</v>
      </c>
      <c r="V80" s="223">
        <v>89883</v>
      </c>
      <c r="W80" s="223">
        <v>359533</v>
      </c>
      <c r="Y80" s="130">
        <v>636121101</v>
      </c>
      <c r="Z80" s="130" t="s">
        <v>290</v>
      </c>
      <c r="AA80" s="131">
        <v>18500</v>
      </c>
      <c r="AB80" s="131">
        <v>147500</v>
      </c>
      <c r="AD80" s="130">
        <v>633311101</v>
      </c>
      <c r="AE80" s="130" t="s">
        <v>123</v>
      </c>
      <c r="AF80" s="131">
        <v>22500</v>
      </c>
      <c r="AG80" s="131">
        <v>254600</v>
      </c>
      <c r="AJ80" s="130">
        <v>632151</v>
      </c>
      <c r="AK80" s="130" t="s">
        <v>112</v>
      </c>
      <c r="AL80" s="131">
        <v>51329</v>
      </c>
      <c r="AM80" s="131">
        <v>359304</v>
      </c>
    </row>
    <row r="81" spans="2:39" ht="115.8" thickBot="1">
      <c r="B81">
        <v>631111105</v>
      </c>
      <c r="C81" t="s">
        <v>133</v>
      </c>
      <c r="D81">
        <v>112400</v>
      </c>
      <c r="E81">
        <v>112400</v>
      </c>
      <c r="H81">
        <v>631111105</v>
      </c>
      <c r="I81" t="s">
        <v>133</v>
      </c>
      <c r="J81">
        <v>54900</v>
      </c>
      <c r="K81">
        <v>167300</v>
      </c>
      <c r="N81">
        <v>633311101</v>
      </c>
      <c r="O81" t="s">
        <v>123</v>
      </c>
      <c r="P81">
        <v>37300</v>
      </c>
      <c r="Q81">
        <v>140200</v>
      </c>
      <c r="T81" s="221">
        <v>633311101</v>
      </c>
      <c r="U81" s="221" t="s">
        <v>123</v>
      </c>
      <c r="V81" s="223">
        <v>40800</v>
      </c>
      <c r="W81" s="223">
        <v>181000</v>
      </c>
      <c r="Y81" s="130">
        <v>631111101</v>
      </c>
      <c r="Z81" s="130" t="s">
        <v>121</v>
      </c>
      <c r="AA81" s="131">
        <v>4272600</v>
      </c>
      <c r="AB81" s="131">
        <v>29631900</v>
      </c>
      <c r="AD81" s="130">
        <v>645111101</v>
      </c>
      <c r="AE81" s="130" t="s">
        <v>132</v>
      </c>
      <c r="AF81" s="131">
        <v>993300</v>
      </c>
      <c r="AG81" s="131">
        <v>3950000</v>
      </c>
      <c r="AJ81" s="130">
        <v>632161</v>
      </c>
      <c r="AK81" s="130" t="s">
        <v>105</v>
      </c>
      <c r="AL81" s="131">
        <v>89883</v>
      </c>
      <c r="AM81" s="131">
        <v>629183</v>
      </c>
    </row>
    <row r="82" spans="2:39" ht="58.2" thickBot="1">
      <c r="B82">
        <v>634211101</v>
      </c>
      <c r="C82" t="s">
        <v>109</v>
      </c>
      <c r="D82">
        <v>18000</v>
      </c>
      <c r="E82">
        <v>18000</v>
      </c>
      <c r="H82">
        <v>634211101</v>
      </c>
      <c r="I82" t="s">
        <v>109</v>
      </c>
      <c r="J82">
        <v>18000</v>
      </c>
      <c r="K82">
        <v>36000</v>
      </c>
      <c r="N82">
        <v>645111101</v>
      </c>
      <c r="O82" t="s">
        <v>132</v>
      </c>
      <c r="P82">
        <v>756700</v>
      </c>
      <c r="Q82">
        <v>1930000</v>
      </c>
      <c r="T82" s="221">
        <v>645111101</v>
      </c>
      <c r="U82" s="221" t="s">
        <v>132</v>
      </c>
      <c r="V82" s="223">
        <v>600000</v>
      </c>
      <c r="W82" s="223">
        <v>2530000</v>
      </c>
      <c r="Y82" s="130">
        <v>661611103</v>
      </c>
      <c r="Z82" s="130" t="s">
        <v>129</v>
      </c>
      <c r="AA82" s="131">
        <v>217000</v>
      </c>
      <c r="AB82" s="131">
        <v>409000</v>
      </c>
      <c r="AD82" s="130">
        <v>682113</v>
      </c>
      <c r="AE82" s="130" t="s">
        <v>139</v>
      </c>
      <c r="AF82" s="131">
        <v>580100</v>
      </c>
      <c r="AG82" s="131">
        <v>2365800</v>
      </c>
      <c r="AJ82" s="130">
        <v>633311101</v>
      </c>
      <c r="AK82" s="130" t="s">
        <v>123</v>
      </c>
      <c r="AL82" s="131">
        <v>37200</v>
      </c>
      <c r="AM82" s="131">
        <v>291800</v>
      </c>
    </row>
    <row r="83" spans="2:39" ht="115.8" thickBot="1">
      <c r="B83">
        <v>632141</v>
      </c>
      <c r="C83" t="s">
        <v>106</v>
      </c>
      <c r="D83">
        <v>20000</v>
      </c>
      <c r="E83">
        <v>20000</v>
      </c>
      <c r="H83">
        <v>632141</v>
      </c>
      <c r="I83" t="s">
        <v>106</v>
      </c>
      <c r="J83">
        <v>20000</v>
      </c>
      <c r="K83">
        <v>40000</v>
      </c>
      <c r="N83">
        <v>682113</v>
      </c>
      <c r="O83" t="s">
        <v>139</v>
      </c>
      <c r="P83">
        <v>347000</v>
      </c>
      <c r="Q83">
        <v>1121300</v>
      </c>
      <c r="T83" s="221">
        <v>682113</v>
      </c>
      <c r="U83" s="221" t="s">
        <v>139</v>
      </c>
      <c r="V83" s="223">
        <v>415900</v>
      </c>
      <c r="W83" s="223">
        <v>1537200</v>
      </c>
      <c r="Y83" s="130">
        <v>632151</v>
      </c>
      <c r="Z83" s="130" t="s">
        <v>112</v>
      </c>
      <c r="AA83" s="131">
        <v>51329</v>
      </c>
      <c r="AB83" s="131">
        <v>256646</v>
      </c>
      <c r="AD83" s="130">
        <v>631111105</v>
      </c>
      <c r="AE83" s="130" t="s">
        <v>133</v>
      </c>
      <c r="AF83" s="131">
        <v>151100</v>
      </c>
      <c r="AG83" s="131">
        <v>573800</v>
      </c>
      <c r="AJ83" s="130">
        <v>645111101</v>
      </c>
      <c r="AK83" s="130" t="s">
        <v>132</v>
      </c>
      <c r="AL83" s="131">
        <v>996700</v>
      </c>
      <c r="AM83" s="131">
        <v>4946700</v>
      </c>
    </row>
    <row r="84" spans="2:39" ht="115.8" thickBot="1">
      <c r="B84" s="154" t="s">
        <v>114</v>
      </c>
      <c r="C84" s="155"/>
      <c r="D84" s="22">
        <v>10124513</v>
      </c>
      <c r="E84" s="22">
        <v>10124513</v>
      </c>
      <c r="H84" s="568" t="s">
        <v>114</v>
      </c>
      <c r="I84" s="569"/>
      <c r="J84" s="137">
        <v>7349313</v>
      </c>
      <c r="K84" s="137">
        <v>17473825</v>
      </c>
      <c r="N84">
        <v>631111105</v>
      </c>
      <c r="O84" t="s">
        <v>133</v>
      </c>
      <c r="P84">
        <v>89400</v>
      </c>
      <c r="Q84">
        <v>256700</v>
      </c>
      <c r="T84" s="221">
        <v>636111103</v>
      </c>
      <c r="U84" s="221" t="s">
        <v>108</v>
      </c>
      <c r="V84" s="223">
        <v>200000</v>
      </c>
      <c r="W84" s="223">
        <v>200000</v>
      </c>
      <c r="Y84" s="130">
        <v>632161</v>
      </c>
      <c r="Z84" s="130" t="s">
        <v>105</v>
      </c>
      <c r="AA84" s="131">
        <v>89883</v>
      </c>
      <c r="AB84" s="131">
        <v>449417</v>
      </c>
      <c r="AD84" s="130">
        <v>637111101</v>
      </c>
      <c r="AE84" s="130" t="s">
        <v>146</v>
      </c>
      <c r="AF84" s="131">
        <v>54000</v>
      </c>
      <c r="AG84" s="131">
        <v>54000</v>
      </c>
      <c r="AJ84" s="130">
        <v>682113</v>
      </c>
      <c r="AK84" s="130" t="s">
        <v>139</v>
      </c>
      <c r="AL84" s="131">
        <v>495900</v>
      </c>
      <c r="AM84" s="131">
        <v>2861700</v>
      </c>
    </row>
    <row r="85" spans="2:39" ht="87" thickBot="1">
      <c r="B85" s="570" t="s">
        <v>115</v>
      </c>
      <c r="C85" s="571"/>
      <c r="D85" s="22">
        <v>-6583813</v>
      </c>
      <c r="E85" s="22">
        <v>-6583813</v>
      </c>
      <c r="H85" s="570" t="s">
        <v>115</v>
      </c>
      <c r="I85" s="571"/>
      <c r="J85" s="137">
        <v>869188</v>
      </c>
      <c r="K85" s="137">
        <v>-5714625</v>
      </c>
      <c r="N85">
        <v>634211101</v>
      </c>
      <c r="O85" t="s">
        <v>109</v>
      </c>
      <c r="P85">
        <v>60000</v>
      </c>
      <c r="Q85">
        <v>96000</v>
      </c>
      <c r="T85" s="221">
        <v>631111105</v>
      </c>
      <c r="U85" s="221" t="s">
        <v>133</v>
      </c>
      <c r="V85" s="223">
        <v>97800</v>
      </c>
      <c r="W85" s="223">
        <v>354500</v>
      </c>
      <c r="Y85" s="130">
        <v>633311101</v>
      </c>
      <c r="Z85" s="130" t="s">
        <v>123</v>
      </c>
      <c r="AA85" s="131">
        <v>51100</v>
      </c>
      <c r="AB85" s="131">
        <v>232100</v>
      </c>
      <c r="AD85" s="130">
        <v>634211101</v>
      </c>
      <c r="AE85" s="130" t="s">
        <v>109</v>
      </c>
      <c r="AF85" s="131">
        <v>120000</v>
      </c>
      <c r="AG85" s="131">
        <v>336000</v>
      </c>
      <c r="AJ85" s="130">
        <v>631111103</v>
      </c>
      <c r="AK85" s="130" t="s">
        <v>333</v>
      </c>
      <c r="AL85" s="131">
        <v>64000</v>
      </c>
      <c r="AM85" s="131">
        <v>64000</v>
      </c>
    </row>
    <row r="86" spans="2:39" ht="159" thickBot="1">
      <c r="N86">
        <v>651411105</v>
      </c>
      <c r="O86" t="s">
        <v>264</v>
      </c>
      <c r="P86">
        <v>1495500</v>
      </c>
      <c r="Q86">
        <v>1495500</v>
      </c>
      <c r="T86" s="221">
        <v>631111107</v>
      </c>
      <c r="U86" s="221" t="s">
        <v>152</v>
      </c>
      <c r="V86" s="223">
        <v>120000</v>
      </c>
      <c r="W86" s="223">
        <v>120000</v>
      </c>
      <c r="Y86" s="130">
        <v>645111101</v>
      </c>
      <c r="Z86" s="130" t="s">
        <v>132</v>
      </c>
      <c r="AA86" s="131">
        <v>426700</v>
      </c>
      <c r="AB86" s="131">
        <v>2956700</v>
      </c>
      <c r="AD86" s="130">
        <v>651411105</v>
      </c>
      <c r="AE86" s="130" t="s">
        <v>264</v>
      </c>
      <c r="AF86" s="131">
        <v>1577100</v>
      </c>
      <c r="AG86" s="131">
        <v>5982700</v>
      </c>
      <c r="AJ86" s="130">
        <v>631111105</v>
      </c>
      <c r="AK86" s="130" t="s">
        <v>133</v>
      </c>
      <c r="AL86" s="131">
        <v>169800</v>
      </c>
      <c r="AM86" s="131">
        <v>743600</v>
      </c>
    </row>
    <row r="87" spans="2:39" ht="101.4" thickBot="1">
      <c r="N87">
        <v>637111102</v>
      </c>
      <c r="O87" t="s">
        <v>151</v>
      </c>
      <c r="P87">
        <v>15000</v>
      </c>
      <c r="Q87">
        <v>15000</v>
      </c>
      <c r="T87" s="221">
        <v>634211101</v>
      </c>
      <c r="U87" s="221" t="s">
        <v>109</v>
      </c>
      <c r="V87" s="223">
        <v>60000</v>
      </c>
      <c r="W87" s="223">
        <v>156000</v>
      </c>
      <c r="Y87" s="130">
        <v>682113</v>
      </c>
      <c r="Z87" s="130" t="s">
        <v>139</v>
      </c>
      <c r="AA87" s="131">
        <v>248500</v>
      </c>
      <c r="AB87" s="131">
        <v>1785700</v>
      </c>
      <c r="AD87" s="130">
        <v>637111102</v>
      </c>
      <c r="AE87" s="130" t="s">
        <v>151</v>
      </c>
      <c r="AF87" s="131">
        <v>15000</v>
      </c>
      <c r="AG87" s="131">
        <v>30000</v>
      </c>
      <c r="AJ87" s="130">
        <v>634211101</v>
      </c>
      <c r="AK87" s="130" t="s">
        <v>109</v>
      </c>
      <c r="AL87" s="131">
        <v>120000</v>
      </c>
      <c r="AM87" s="131">
        <v>456000</v>
      </c>
    </row>
    <row r="88" spans="2:39" ht="288.60000000000002" thickBot="1">
      <c r="N88">
        <v>632141</v>
      </c>
      <c r="O88" t="s">
        <v>106</v>
      </c>
      <c r="P88">
        <v>20000</v>
      </c>
      <c r="Q88">
        <v>60000</v>
      </c>
      <c r="T88" s="221">
        <v>651411105</v>
      </c>
      <c r="U88" s="221" t="s">
        <v>264</v>
      </c>
      <c r="V88" s="223">
        <v>1424300</v>
      </c>
      <c r="W88" s="223">
        <v>2919800</v>
      </c>
      <c r="Y88" s="130">
        <v>631111105</v>
      </c>
      <c r="Z88" s="130" t="s">
        <v>133</v>
      </c>
      <c r="AA88" s="131">
        <v>68200</v>
      </c>
      <c r="AB88" s="131">
        <v>422700</v>
      </c>
      <c r="AD88" s="130">
        <v>632141</v>
      </c>
      <c r="AE88" s="130" t="s">
        <v>106</v>
      </c>
      <c r="AF88" s="131">
        <v>20000</v>
      </c>
      <c r="AG88" s="131">
        <v>120000</v>
      </c>
      <c r="AJ88" s="130">
        <v>651411105</v>
      </c>
      <c r="AK88" s="130" t="s">
        <v>264</v>
      </c>
      <c r="AL88" s="131">
        <v>1594700</v>
      </c>
      <c r="AM88" s="131">
        <v>7577400</v>
      </c>
    </row>
    <row r="89" spans="2:39" ht="115.8" thickBot="1">
      <c r="N89">
        <v>637111107</v>
      </c>
      <c r="O89" t="s">
        <v>265</v>
      </c>
      <c r="P89">
        <v>1264000</v>
      </c>
      <c r="Q89">
        <v>6530000</v>
      </c>
      <c r="T89" s="221">
        <v>632141</v>
      </c>
      <c r="U89" s="221" t="s">
        <v>106</v>
      </c>
      <c r="V89" s="223">
        <v>20000</v>
      </c>
      <c r="W89" s="223">
        <v>80000</v>
      </c>
      <c r="Y89" s="130">
        <v>634211101</v>
      </c>
      <c r="Z89" s="130" t="s">
        <v>109</v>
      </c>
      <c r="AA89" s="131">
        <v>60000</v>
      </c>
      <c r="AB89" s="131">
        <v>216000</v>
      </c>
      <c r="AD89" s="130">
        <v>637111107</v>
      </c>
      <c r="AE89" s="130" t="s">
        <v>265</v>
      </c>
      <c r="AF89" s="131">
        <v>1969000</v>
      </c>
      <c r="AG89" s="131">
        <v>8781000</v>
      </c>
      <c r="AJ89" s="130">
        <v>632141</v>
      </c>
      <c r="AK89" s="130" t="s">
        <v>106</v>
      </c>
      <c r="AL89" s="131">
        <v>20000</v>
      </c>
      <c r="AM89" s="131">
        <v>140000</v>
      </c>
    </row>
    <row r="90" spans="2:39" ht="288.60000000000002" thickBot="1">
      <c r="N90">
        <v>645111104</v>
      </c>
      <c r="O90" t="s">
        <v>266</v>
      </c>
      <c r="P90">
        <v>21000</v>
      </c>
      <c r="Q90">
        <v>21000</v>
      </c>
      <c r="T90" s="221">
        <v>637111107</v>
      </c>
      <c r="U90" s="221" t="s">
        <v>265</v>
      </c>
      <c r="V90" s="223">
        <v>237000</v>
      </c>
      <c r="W90" s="223">
        <v>6767000</v>
      </c>
      <c r="Y90" s="130">
        <v>651411105</v>
      </c>
      <c r="Z90" s="130" t="s">
        <v>264</v>
      </c>
      <c r="AA90" s="131">
        <v>1485800</v>
      </c>
      <c r="AB90" s="131">
        <v>4405600</v>
      </c>
      <c r="AD90" s="130">
        <v>645311</v>
      </c>
      <c r="AE90" s="130" t="s">
        <v>113</v>
      </c>
      <c r="AF90" s="132">
        <v>100</v>
      </c>
      <c r="AG90" s="132">
        <v>100</v>
      </c>
      <c r="AJ90" s="130">
        <v>637111107</v>
      </c>
      <c r="AK90" s="130" t="s">
        <v>265</v>
      </c>
      <c r="AL90" s="131">
        <v>2025000</v>
      </c>
      <c r="AM90" s="131">
        <v>10806000</v>
      </c>
    </row>
    <row r="91" spans="2:39" ht="115.8" thickBot="1">
      <c r="N91" s="568" t="s">
        <v>114</v>
      </c>
      <c r="O91" s="569"/>
      <c r="P91" s="22">
        <v>11632913</v>
      </c>
      <c r="Q91" s="22">
        <v>34372738</v>
      </c>
      <c r="T91" s="581" t="s">
        <v>114</v>
      </c>
      <c r="U91" s="582"/>
      <c r="V91" s="137">
        <v>9622613</v>
      </c>
      <c r="W91" s="137">
        <v>43995350</v>
      </c>
      <c r="Y91" s="130">
        <v>632141</v>
      </c>
      <c r="Z91" s="130" t="s">
        <v>106</v>
      </c>
      <c r="AA91" s="131">
        <v>20000</v>
      </c>
      <c r="AB91" s="131">
        <v>100000</v>
      </c>
      <c r="AD91" s="568" t="s">
        <v>114</v>
      </c>
      <c r="AE91" s="569"/>
      <c r="AF91" s="22">
        <v>15669313</v>
      </c>
      <c r="AG91" s="22">
        <v>67446775</v>
      </c>
      <c r="AJ91" s="130">
        <v>645311</v>
      </c>
      <c r="AK91" s="130" t="s">
        <v>113</v>
      </c>
      <c r="AL91" s="132">
        <v>100</v>
      </c>
      <c r="AM91" s="132">
        <v>200</v>
      </c>
    </row>
    <row r="92" spans="2:39" ht="72.599999999999994" thickBot="1">
      <c r="N92" s="570" t="s">
        <v>115</v>
      </c>
      <c r="O92" s="571"/>
      <c r="P92" s="22">
        <v>8517588</v>
      </c>
      <c r="Q92" s="22">
        <v>5157563</v>
      </c>
      <c r="T92" s="579" t="s">
        <v>115</v>
      </c>
      <c r="U92" s="580"/>
      <c r="V92" s="137">
        <v>10146688</v>
      </c>
      <c r="W92" s="137">
        <v>15304250</v>
      </c>
      <c r="Y92" s="130">
        <v>637111107</v>
      </c>
      <c r="Z92" s="130" t="s">
        <v>265</v>
      </c>
      <c r="AA92" s="131">
        <v>45000</v>
      </c>
      <c r="AB92" s="131">
        <v>6812000</v>
      </c>
      <c r="AD92" s="570" t="s">
        <v>115</v>
      </c>
      <c r="AE92" s="571"/>
      <c r="AF92" s="22">
        <v>10213788</v>
      </c>
      <c r="AG92" s="22">
        <v>37220225</v>
      </c>
      <c r="AJ92" s="568" t="s">
        <v>114</v>
      </c>
      <c r="AK92" s="569"/>
      <c r="AL92" s="22">
        <v>16874013</v>
      </c>
      <c r="AM92" s="22">
        <v>84320788</v>
      </c>
    </row>
    <row r="93" spans="2:39" ht="48.6" thickBot="1">
      <c r="N93" s="133" t="s">
        <v>262</v>
      </c>
      <c r="O93" s="133" t="s">
        <v>51</v>
      </c>
      <c r="P93" s="134" t="s">
        <v>53</v>
      </c>
      <c r="Y93" s="568" t="s">
        <v>114</v>
      </c>
      <c r="Z93" s="569"/>
      <c r="AA93" s="22">
        <v>7782113</v>
      </c>
      <c r="AB93" s="22">
        <v>51777463</v>
      </c>
      <c r="AJ93" s="570" t="s">
        <v>115</v>
      </c>
      <c r="AK93" s="571"/>
      <c r="AL93" s="22">
        <v>20700688</v>
      </c>
      <c r="AM93" s="22">
        <v>57920913</v>
      </c>
    </row>
    <row r="94" spans="2:39" ht="15" thickBot="1">
      <c r="N94" s="8"/>
      <c r="O94" s="8"/>
      <c r="P94" s="133" t="s">
        <v>54</v>
      </c>
      <c r="Y94" s="570" t="s">
        <v>115</v>
      </c>
      <c r="Z94" s="571"/>
      <c r="AA94" s="22">
        <v>11705488</v>
      </c>
      <c r="AB94" s="22">
        <v>27006438</v>
      </c>
    </row>
    <row r="95" spans="2:39">
      <c r="N95" s="35" t="s">
        <v>50</v>
      </c>
      <c r="O95" s="35" t="s">
        <v>52</v>
      </c>
      <c r="P95" s="8"/>
    </row>
    <row r="96" spans="2:39" ht="24">
      <c r="N96" s="11"/>
      <c r="O96" s="11"/>
      <c r="P96" s="35" t="s">
        <v>55</v>
      </c>
    </row>
  </sheetData>
  <mergeCells count="59">
    <mergeCell ref="AJ60:AJ63"/>
    <mergeCell ref="AJ72:AK72"/>
    <mergeCell ref="AJ92:AK92"/>
    <mergeCell ref="AJ93:AK93"/>
    <mergeCell ref="H8:L8"/>
    <mergeCell ref="H9:L9"/>
    <mergeCell ref="Y93:Z93"/>
    <mergeCell ref="T60:T63"/>
    <mergeCell ref="T73:U73"/>
    <mergeCell ref="T91:U91"/>
    <mergeCell ref="T92:U92"/>
    <mergeCell ref="Y73:Z73"/>
    <mergeCell ref="N60:N63"/>
    <mergeCell ref="AH8:AL8"/>
    <mergeCell ref="AH9:AL9"/>
    <mergeCell ref="N8:R8"/>
    <mergeCell ref="AN2:AR2"/>
    <mergeCell ref="AN3:AR3"/>
    <mergeCell ref="AN4:AR7"/>
    <mergeCell ref="AN8:AR8"/>
    <mergeCell ref="AN9:AR9"/>
    <mergeCell ref="Y94:Z94"/>
    <mergeCell ref="AB2:AF2"/>
    <mergeCell ref="AB3:AF3"/>
    <mergeCell ref="AB4:AF7"/>
    <mergeCell ref="AB8:AF8"/>
    <mergeCell ref="AB9:AF9"/>
    <mergeCell ref="U2:Y2"/>
    <mergeCell ref="U3:Y3"/>
    <mergeCell ref="U4:Y7"/>
    <mergeCell ref="U8:Y8"/>
    <mergeCell ref="U9:Y9"/>
    <mergeCell ref="AD60:AD63"/>
    <mergeCell ref="AD73:AE73"/>
    <mergeCell ref="AD91:AE91"/>
    <mergeCell ref="AD92:AE92"/>
    <mergeCell ref="Y60:Y63"/>
    <mergeCell ref="B85:C85"/>
    <mergeCell ref="N91:O91"/>
    <mergeCell ref="N92:O92"/>
    <mergeCell ref="H70:I70"/>
    <mergeCell ref="H84:I84"/>
    <mergeCell ref="H85:I85"/>
    <mergeCell ref="N73:O73"/>
    <mergeCell ref="N9:R9"/>
    <mergeCell ref="B2:F2"/>
    <mergeCell ref="B3:F3"/>
    <mergeCell ref="B4:F7"/>
    <mergeCell ref="B8:F8"/>
    <mergeCell ref="B9:F9"/>
    <mergeCell ref="H2:L2"/>
    <mergeCell ref="H3:L3"/>
    <mergeCell ref="H4:L7"/>
    <mergeCell ref="AH2:AL2"/>
    <mergeCell ref="AH3:AL3"/>
    <mergeCell ref="AH4:AL7"/>
    <mergeCell ref="N2:R2"/>
    <mergeCell ref="N3:R3"/>
    <mergeCell ref="N4:R7"/>
  </mergeCells>
  <hyperlinks>
    <hyperlink ref="T67" r:id="rId1" display="https://meatophum.biz/report/accounting/account_statement?start_date=2026-04-01&amp;end_date=2026-04-30&amp;branch_id=18&amp;chart_of_account_id=61815" xr:uid="{00000000-0004-0000-1000-000000000000}"/>
    <hyperlink ref="U67" r:id="rId2" display="https://meatophum.biz/report/accounting/account_statement?start_date=2026-04-01&amp;end_date=2026-04-30&amp;branch_id=18&amp;chart_of_account_id=61815" xr:uid="{00000000-0004-0000-1000-000001000000}"/>
    <hyperlink ref="V67" r:id="rId3" display="https://meatophum.biz/report/accounting/account_statement?start_date=2026-04-01&amp;end_date=2026-04-30&amp;branch_id=18&amp;chart_of_account_id=61815" xr:uid="{00000000-0004-0000-1000-000002000000}"/>
    <hyperlink ref="W67" r:id="rId4" display="https://meatophum.biz/report/accounting/account_statement?start_date=2026-04-01&amp;end_date=2026-04-30&amp;branch_id=18&amp;chart_of_account_id=61815" xr:uid="{00000000-0004-0000-1000-000003000000}"/>
    <hyperlink ref="T68" r:id="rId5" display="https://meatophum.biz/report/accounting/account_statement?start_date=2026-04-01&amp;end_date=2026-04-30&amp;branch_id=18&amp;chart_of_account_id=61741" xr:uid="{00000000-0004-0000-1000-000004000000}"/>
    <hyperlink ref="U68" r:id="rId6" display="https://meatophum.biz/report/accounting/account_statement?start_date=2026-04-01&amp;end_date=2026-04-30&amp;branch_id=18&amp;chart_of_account_id=61741" xr:uid="{00000000-0004-0000-1000-000005000000}"/>
    <hyperlink ref="V68" r:id="rId7" display="https://meatophum.biz/report/accounting/account_statement?start_date=2026-04-01&amp;end_date=2026-04-30&amp;branch_id=18&amp;chart_of_account_id=61741" xr:uid="{00000000-0004-0000-1000-000006000000}"/>
    <hyperlink ref="W68" r:id="rId8" display="https://meatophum.biz/report/accounting/account_statement?start_date=2026-04-01&amp;end_date=2026-04-30&amp;branch_id=18&amp;chart_of_account_id=61741" xr:uid="{00000000-0004-0000-1000-000007000000}"/>
    <hyperlink ref="T69" r:id="rId9" display="https://meatophum.biz/report/accounting/account_statement?start_date=2026-04-01&amp;end_date=2026-04-30&amp;branch_id=18&amp;chart_of_account_id=61816" xr:uid="{00000000-0004-0000-1000-000008000000}"/>
    <hyperlink ref="U69" r:id="rId10" display="https://meatophum.biz/report/accounting/account_statement?start_date=2026-04-01&amp;end_date=2026-04-30&amp;branch_id=18&amp;chart_of_account_id=61816" xr:uid="{00000000-0004-0000-1000-000009000000}"/>
    <hyperlink ref="V69" r:id="rId11" display="https://meatophum.biz/report/accounting/account_statement?start_date=2026-04-01&amp;end_date=2026-04-30&amp;branch_id=18&amp;chart_of_account_id=61816" xr:uid="{00000000-0004-0000-1000-00000A000000}"/>
    <hyperlink ref="W69" r:id="rId12" display="https://meatophum.biz/report/accounting/account_statement?start_date=2026-04-01&amp;end_date=2026-04-30&amp;branch_id=18&amp;chart_of_account_id=61816" xr:uid="{00000000-0004-0000-1000-00000B000000}"/>
    <hyperlink ref="T70" r:id="rId13" display="https://meatophum.biz/report/accounting/account_statement?start_date=2026-04-01&amp;end_date=2026-04-30&amp;branch_id=18&amp;chart_of_account_id=61945" xr:uid="{00000000-0004-0000-1000-00000C000000}"/>
    <hyperlink ref="U70" r:id="rId14" display="https://meatophum.biz/report/accounting/account_statement?start_date=2026-04-01&amp;end_date=2026-04-30&amp;branch_id=18&amp;chart_of_account_id=61945" xr:uid="{00000000-0004-0000-1000-00000D000000}"/>
    <hyperlink ref="V70" r:id="rId15" display="https://meatophum.biz/report/accounting/account_statement?start_date=2026-04-01&amp;end_date=2026-04-30&amp;branch_id=18&amp;chart_of_account_id=61945" xr:uid="{00000000-0004-0000-1000-00000E000000}"/>
    <hyperlink ref="W70" r:id="rId16" display="https://meatophum.biz/report/accounting/account_statement?start_date=2026-04-01&amp;end_date=2026-04-30&amp;branch_id=18&amp;chart_of_account_id=61945" xr:uid="{00000000-0004-0000-1000-00000F000000}"/>
    <hyperlink ref="T71" r:id="rId17" display="https://meatophum.biz/report/accounting/account_statement?start_date=2026-04-01&amp;end_date=2026-04-30&amp;branch_id=18&amp;chart_of_account_id=61340" xr:uid="{00000000-0004-0000-1000-000010000000}"/>
    <hyperlink ref="U71" r:id="rId18" display="https://meatophum.biz/report/accounting/account_statement?start_date=2026-04-01&amp;end_date=2026-04-30&amp;branch_id=18&amp;chart_of_account_id=61340" xr:uid="{00000000-0004-0000-1000-000011000000}"/>
    <hyperlink ref="V71" r:id="rId19" display="https://meatophum.biz/report/accounting/account_statement?start_date=2026-04-01&amp;end_date=2026-04-30&amp;branch_id=18&amp;chart_of_account_id=61340" xr:uid="{00000000-0004-0000-1000-000012000000}"/>
    <hyperlink ref="W71" r:id="rId20" display="https://meatophum.biz/report/accounting/account_statement?start_date=2026-04-01&amp;end_date=2026-04-30&amp;branch_id=18&amp;chart_of_account_id=61340" xr:uid="{00000000-0004-0000-1000-000013000000}"/>
    <hyperlink ref="T72" r:id="rId21" display="https://meatophum.biz/report/accounting/account_statement?start_date=2026-04-01&amp;end_date=2026-04-30&amp;branch_id=18&amp;chart_of_account_id=101427" xr:uid="{00000000-0004-0000-1000-000014000000}"/>
    <hyperlink ref="U72" r:id="rId22" display="https://meatophum.biz/report/accounting/account_statement?start_date=2026-04-01&amp;end_date=2026-04-30&amp;branch_id=18&amp;chart_of_account_id=101427" xr:uid="{00000000-0004-0000-1000-000015000000}"/>
    <hyperlink ref="V72" r:id="rId23" display="https://meatophum.biz/report/accounting/account_statement?start_date=2026-04-01&amp;end_date=2026-04-30&amp;branch_id=18&amp;chart_of_account_id=101427" xr:uid="{00000000-0004-0000-1000-000016000000}"/>
    <hyperlink ref="W72" r:id="rId24" display="https://meatophum.biz/report/accounting/account_statement?start_date=2026-04-01&amp;end_date=2026-04-30&amp;branch_id=18&amp;chart_of_account_id=101427" xr:uid="{00000000-0004-0000-1000-000017000000}"/>
    <hyperlink ref="T74" r:id="rId25" display="https://meatophum.biz/report/accounting/account_statement?start_date=2026-04-01&amp;end_date=2026-04-30&amp;branch_id=18&amp;chart_of_account_id=62433" xr:uid="{00000000-0004-0000-1000-000018000000}"/>
    <hyperlink ref="U74" r:id="rId26" display="https://meatophum.biz/report/accounting/account_statement?start_date=2026-04-01&amp;end_date=2026-04-30&amp;branch_id=18&amp;chart_of_account_id=62433" xr:uid="{00000000-0004-0000-1000-000019000000}"/>
    <hyperlink ref="V74" r:id="rId27" display="https://meatophum.biz/report/accounting/account_statement?start_date=2026-04-01&amp;end_date=2026-04-30&amp;branch_id=18&amp;chart_of_account_id=62433" xr:uid="{00000000-0004-0000-1000-00001A000000}"/>
    <hyperlink ref="W74" r:id="rId28" display="https://meatophum.biz/report/accounting/account_statement?start_date=2026-04-01&amp;end_date=2026-04-30&amp;branch_id=18&amp;chart_of_account_id=62433" xr:uid="{00000000-0004-0000-1000-00001B000000}"/>
    <hyperlink ref="T75" r:id="rId29" display="https://meatophum.biz/report/accounting/account_statement?start_date=2026-04-01&amp;end_date=2026-04-30&amp;branch_id=18&amp;chart_of_account_id=62452" xr:uid="{00000000-0004-0000-1000-00001C000000}"/>
    <hyperlink ref="U75" r:id="rId30" display="https://meatophum.biz/report/accounting/account_statement?start_date=2026-04-01&amp;end_date=2026-04-30&amp;branch_id=18&amp;chart_of_account_id=62452" xr:uid="{00000000-0004-0000-1000-00001D000000}"/>
    <hyperlink ref="V75" r:id="rId31" display="https://meatophum.biz/report/accounting/account_statement?start_date=2026-04-01&amp;end_date=2026-04-30&amp;branch_id=18&amp;chart_of_account_id=62452" xr:uid="{00000000-0004-0000-1000-00001E000000}"/>
    <hyperlink ref="W75" r:id="rId32" display="https://meatophum.biz/report/accounting/account_statement?start_date=2026-04-01&amp;end_date=2026-04-30&amp;branch_id=18&amp;chart_of_account_id=62452" xr:uid="{00000000-0004-0000-1000-00001F000000}"/>
    <hyperlink ref="T76" r:id="rId33" display="https://meatophum.biz/report/accounting/account_statement?start_date=2026-04-01&amp;end_date=2026-04-30&amp;branch_id=18&amp;chart_of_account_id=62417" xr:uid="{00000000-0004-0000-1000-000020000000}"/>
    <hyperlink ref="U76" r:id="rId34" display="https://meatophum.biz/report/accounting/account_statement?start_date=2026-04-01&amp;end_date=2026-04-30&amp;branch_id=18&amp;chart_of_account_id=62417" xr:uid="{00000000-0004-0000-1000-000021000000}"/>
    <hyperlink ref="V76" r:id="rId35" display="https://meatophum.biz/report/accounting/account_statement?start_date=2026-04-01&amp;end_date=2026-04-30&amp;branch_id=18&amp;chart_of_account_id=62417" xr:uid="{00000000-0004-0000-1000-000022000000}"/>
    <hyperlink ref="W76" r:id="rId36" display="https://meatophum.biz/report/accounting/account_statement?start_date=2026-04-01&amp;end_date=2026-04-30&amp;branch_id=18&amp;chart_of_account_id=62417" xr:uid="{00000000-0004-0000-1000-000023000000}"/>
    <hyperlink ref="T77" r:id="rId37" display="https://meatophum.biz/report/accounting/account_statement?start_date=2026-04-01&amp;end_date=2026-04-30&amp;branch_id=18&amp;chart_of_account_id=62080" xr:uid="{00000000-0004-0000-1000-000024000000}"/>
    <hyperlink ref="U77" r:id="rId38" display="https://meatophum.biz/report/accounting/account_statement?start_date=2026-04-01&amp;end_date=2026-04-30&amp;branch_id=18&amp;chart_of_account_id=62080" xr:uid="{00000000-0004-0000-1000-000025000000}"/>
    <hyperlink ref="V77" r:id="rId39" display="https://meatophum.biz/report/accounting/account_statement?start_date=2026-04-01&amp;end_date=2026-04-30&amp;branch_id=18&amp;chart_of_account_id=62080" xr:uid="{00000000-0004-0000-1000-000026000000}"/>
    <hyperlink ref="W77" r:id="rId40" display="https://meatophum.biz/report/accounting/account_statement?start_date=2026-04-01&amp;end_date=2026-04-30&amp;branch_id=18&amp;chart_of_account_id=62080" xr:uid="{00000000-0004-0000-1000-000027000000}"/>
    <hyperlink ref="T78" r:id="rId41" display="https://meatophum.biz/report/accounting/account_statement?start_date=2026-04-01&amp;end_date=2026-04-30&amp;branch_id=18&amp;chart_of_account_id=63246" xr:uid="{00000000-0004-0000-1000-000028000000}"/>
    <hyperlink ref="U78" r:id="rId42" display="https://meatophum.biz/report/accounting/account_statement?start_date=2026-04-01&amp;end_date=2026-04-30&amp;branch_id=18&amp;chart_of_account_id=63246" xr:uid="{00000000-0004-0000-1000-000029000000}"/>
    <hyperlink ref="V78" r:id="rId43" display="https://meatophum.biz/report/accounting/account_statement?start_date=2026-04-01&amp;end_date=2026-04-30&amp;branch_id=18&amp;chart_of_account_id=63246" xr:uid="{00000000-0004-0000-1000-00002A000000}"/>
    <hyperlink ref="W78" r:id="rId44" display="https://meatophum.biz/report/accounting/account_statement?start_date=2026-04-01&amp;end_date=2026-04-30&amp;branch_id=18&amp;chart_of_account_id=63246" xr:uid="{00000000-0004-0000-1000-00002B000000}"/>
    <hyperlink ref="T79" r:id="rId45" display="https://meatophum.biz/report/accounting/account_statement?start_date=2026-04-01&amp;end_date=2026-04-30&amp;branch_id=18&amp;chart_of_account_id=62181" xr:uid="{00000000-0004-0000-1000-00002C000000}"/>
    <hyperlink ref="U79" r:id="rId46" display="https://meatophum.biz/report/accounting/account_statement?start_date=2026-04-01&amp;end_date=2026-04-30&amp;branch_id=18&amp;chart_of_account_id=62181" xr:uid="{00000000-0004-0000-1000-00002D000000}"/>
    <hyperlink ref="V79" r:id="rId47" display="https://meatophum.biz/report/accounting/account_statement?start_date=2026-04-01&amp;end_date=2026-04-30&amp;branch_id=18&amp;chart_of_account_id=62181" xr:uid="{00000000-0004-0000-1000-00002E000000}"/>
    <hyperlink ref="W79" r:id="rId48" display="https://meatophum.biz/report/accounting/account_statement?start_date=2026-04-01&amp;end_date=2026-04-30&amp;branch_id=18&amp;chart_of_account_id=62181" xr:uid="{00000000-0004-0000-1000-00002F000000}"/>
    <hyperlink ref="T80" r:id="rId49" display="https://meatophum.biz/report/accounting/account_statement?start_date=2026-04-01&amp;end_date=2026-04-30&amp;branch_id=18&amp;chart_of_account_id=62184" xr:uid="{00000000-0004-0000-1000-000030000000}"/>
    <hyperlink ref="U80" r:id="rId50" display="https://meatophum.biz/report/accounting/account_statement?start_date=2026-04-01&amp;end_date=2026-04-30&amp;branch_id=18&amp;chart_of_account_id=62184" xr:uid="{00000000-0004-0000-1000-000031000000}"/>
    <hyperlink ref="V80" r:id="rId51" display="https://meatophum.biz/report/accounting/account_statement?start_date=2026-04-01&amp;end_date=2026-04-30&amp;branch_id=18&amp;chart_of_account_id=62184" xr:uid="{00000000-0004-0000-1000-000032000000}"/>
    <hyperlink ref="W80" r:id="rId52" display="https://meatophum.biz/report/accounting/account_statement?start_date=2026-04-01&amp;end_date=2026-04-30&amp;branch_id=18&amp;chart_of_account_id=62184" xr:uid="{00000000-0004-0000-1000-000033000000}"/>
    <hyperlink ref="T81" r:id="rId53" display="https://meatophum.biz/report/accounting/account_statement?start_date=2026-04-01&amp;end_date=2026-04-30&amp;branch_id=18&amp;chart_of_account_id=62280" xr:uid="{00000000-0004-0000-1000-000034000000}"/>
    <hyperlink ref="U81" r:id="rId54" display="https://meatophum.biz/report/accounting/account_statement?start_date=2026-04-01&amp;end_date=2026-04-30&amp;branch_id=18&amp;chart_of_account_id=62280" xr:uid="{00000000-0004-0000-1000-000035000000}"/>
    <hyperlink ref="V81" r:id="rId55" display="https://meatophum.biz/report/accounting/account_statement?start_date=2026-04-01&amp;end_date=2026-04-30&amp;branch_id=18&amp;chart_of_account_id=62280" xr:uid="{00000000-0004-0000-1000-000036000000}"/>
    <hyperlink ref="W81" r:id="rId56" display="https://meatophum.biz/report/accounting/account_statement?start_date=2026-04-01&amp;end_date=2026-04-30&amp;branch_id=18&amp;chart_of_account_id=62280" xr:uid="{00000000-0004-0000-1000-000037000000}"/>
    <hyperlink ref="T82" r:id="rId57" display="https://meatophum.biz/report/accounting/account_statement?start_date=2026-04-01&amp;end_date=2026-04-30&amp;branch_id=18&amp;chart_of_account_id=62537" xr:uid="{00000000-0004-0000-1000-000038000000}"/>
    <hyperlink ref="U82" r:id="rId58" display="https://meatophum.biz/report/accounting/account_statement?start_date=2026-04-01&amp;end_date=2026-04-30&amp;branch_id=18&amp;chart_of_account_id=62537" xr:uid="{00000000-0004-0000-1000-000039000000}"/>
    <hyperlink ref="V82" r:id="rId59" display="https://meatophum.biz/report/accounting/account_statement?start_date=2026-04-01&amp;end_date=2026-04-30&amp;branch_id=18&amp;chart_of_account_id=62537" xr:uid="{00000000-0004-0000-1000-00003A000000}"/>
    <hyperlink ref="W82" r:id="rId60" display="https://meatophum.biz/report/accounting/account_statement?start_date=2026-04-01&amp;end_date=2026-04-30&amp;branch_id=18&amp;chart_of_account_id=62537" xr:uid="{00000000-0004-0000-1000-00003B000000}"/>
    <hyperlink ref="T83" r:id="rId61" display="https://meatophum.biz/report/accounting/account_statement?start_date=2026-04-01&amp;end_date=2026-04-30&amp;branch_id=18&amp;chart_of_account_id=63264" xr:uid="{00000000-0004-0000-1000-00003C000000}"/>
    <hyperlink ref="U83" r:id="rId62" display="https://meatophum.biz/report/accounting/account_statement?start_date=2026-04-01&amp;end_date=2026-04-30&amp;branch_id=18&amp;chart_of_account_id=63264" xr:uid="{00000000-0004-0000-1000-00003D000000}"/>
    <hyperlink ref="V83" r:id="rId63" display="https://meatophum.biz/report/accounting/account_statement?start_date=2026-04-01&amp;end_date=2026-04-30&amp;branch_id=18&amp;chart_of_account_id=63264" xr:uid="{00000000-0004-0000-1000-00003E000000}"/>
    <hyperlink ref="W83" r:id="rId64" display="https://meatophum.biz/report/accounting/account_statement?start_date=2026-04-01&amp;end_date=2026-04-30&amp;branch_id=18&amp;chart_of_account_id=63264" xr:uid="{00000000-0004-0000-1000-00003F000000}"/>
    <hyperlink ref="T84" r:id="rId65" display="https://meatophum.biz/report/accounting/account_statement?start_date=2026-04-01&amp;end_date=2026-04-30&amp;branch_id=18&amp;chart_of_account_id=62402" xr:uid="{00000000-0004-0000-1000-000040000000}"/>
    <hyperlink ref="U84" r:id="rId66" display="https://meatophum.biz/report/accounting/account_statement?start_date=2026-04-01&amp;end_date=2026-04-30&amp;branch_id=18&amp;chart_of_account_id=62402" xr:uid="{00000000-0004-0000-1000-000041000000}"/>
    <hyperlink ref="V84" r:id="rId67" display="https://meatophum.biz/report/accounting/account_statement?start_date=2026-04-01&amp;end_date=2026-04-30&amp;branch_id=18&amp;chart_of_account_id=62402" xr:uid="{00000000-0004-0000-1000-000042000000}"/>
    <hyperlink ref="W84" r:id="rId68" display="https://meatophum.biz/report/accounting/account_statement?start_date=2026-04-01&amp;end_date=2026-04-30&amp;branch_id=18&amp;chart_of_account_id=62402" xr:uid="{00000000-0004-0000-1000-000043000000}"/>
    <hyperlink ref="T85" r:id="rId69" display="https://meatophum.biz/report/accounting/account_statement?start_date=2026-04-01&amp;end_date=2026-04-30&amp;branch_id=18&amp;chart_of_account_id=62084" xr:uid="{00000000-0004-0000-1000-000044000000}"/>
    <hyperlink ref="U85" r:id="rId70" display="https://meatophum.biz/report/accounting/account_statement?start_date=2026-04-01&amp;end_date=2026-04-30&amp;branch_id=18&amp;chart_of_account_id=62084" xr:uid="{00000000-0004-0000-1000-000045000000}"/>
    <hyperlink ref="V85" r:id="rId71" display="https://meatophum.biz/report/accounting/account_statement?start_date=2026-04-01&amp;end_date=2026-04-30&amp;branch_id=18&amp;chart_of_account_id=62084" xr:uid="{00000000-0004-0000-1000-000046000000}"/>
    <hyperlink ref="W85" r:id="rId72" display="https://meatophum.biz/report/accounting/account_statement?start_date=2026-04-01&amp;end_date=2026-04-30&amp;branch_id=18&amp;chart_of_account_id=62084" xr:uid="{00000000-0004-0000-1000-000047000000}"/>
    <hyperlink ref="T86" r:id="rId73" display="https://meatophum.biz/report/accounting/account_statement?start_date=2026-04-01&amp;end_date=2026-04-30&amp;branch_id=18&amp;chart_of_account_id=62086" xr:uid="{00000000-0004-0000-1000-000048000000}"/>
    <hyperlink ref="U86" r:id="rId74" display="https://meatophum.biz/report/accounting/account_statement?start_date=2026-04-01&amp;end_date=2026-04-30&amp;branch_id=18&amp;chart_of_account_id=62086" xr:uid="{00000000-0004-0000-1000-000049000000}"/>
    <hyperlink ref="V86" r:id="rId75" display="https://meatophum.biz/report/accounting/account_statement?start_date=2026-04-01&amp;end_date=2026-04-30&amp;branch_id=18&amp;chart_of_account_id=62086" xr:uid="{00000000-0004-0000-1000-00004A000000}"/>
    <hyperlink ref="W86" r:id="rId76" display="https://meatophum.biz/report/accounting/account_statement?start_date=2026-04-01&amp;end_date=2026-04-30&amp;branch_id=18&amp;chart_of_account_id=62086" xr:uid="{00000000-0004-0000-1000-00004B000000}"/>
    <hyperlink ref="T87" r:id="rId77" display="https://meatophum.biz/report/accounting/account_statement?start_date=2026-04-01&amp;end_date=2026-04-30&amp;branch_id=18&amp;chart_of_account_id=62339" xr:uid="{00000000-0004-0000-1000-00004C000000}"/>
    <hyperlink ref="U87" r:id="rId78" display="https://meatophum.biz/report/accounting/account_statement?start_date=2026-04-01&amp;end_date=2026-04-30&amp;branch_id=18&amp;chart_of_account_id=62339" xr:uid="{00000000-0004-0000-1000-00004D000000}"/>
    <hyperlink ref="V87" r:id="rId79" display="https://meatophum.biz/report/accounting/account_statement?start_date=2026-04-01&amp;end_date=2026-04-30&amp;branch_id=18&amp;chart_of_account_id=62339" xr:uid="{00000000-0004-0000-1000-00004E000000}"/>
    <hyperlink ref="W87" r:id="rId80" display="https://meatophum.biz/report/accounting/account_statement?start_date=2026-04-01&amp;end_date=2026-04-30&amp;branch_id=18&amp;chart_of_account_id=62339" xr:uid="{00000000-0004-0000-1000-00004F000000}"/>
    <hyperlink ref="T88" r:id="rId81" display="https://meatophum.biz/report/accounting/account_statement?start_date=2026-04-01&amp;end_date=2026-04-30&amp;branch_id=18&amp;chart_of_account_id=62652" xr:uid="{00000000-0004-0000-1000-000050000000}"/>
    <hyperlink ref="U88" r:id="rId82" display="https://meatophum.biz/report/accounting/account_statement?start_date=2026-04-01&amp;end_date=2026-04-30&amp;branch_id=18&amp;chart_of_account_id=62652" xr:uid="{00000000-0004-0000-1000-000051000000}"/>
    <hyperlink ref="V88" r:id="rId83" display="https://meatophum.biz/report/accounting/account_statement?start_date=2026-04-01&amp;end_date=2026-04-30&amp;branch_id=18&amp;chart_of_account_id=62652" xr:uid="{00000000-0004-0000-1000-000052000000}"/>
    <hyperlink ref="W88" r:id="rId84" display="https://meatophum.biz/report/accounting/account_statement?start_date=2026-04-01&amp;end_date=2026-04-30&amp;branch_id=18&amp;chart_of_account_id=62652" xr:uid="{00000000-0004-0000-1000-000053000000}"/>
    <hyperlink ref="T89" r:id="rId85" display="https://meatophum.biz/report/accounting/account_statement?start_date=2026-04-01&amp;end_date=2026-04-30&amp;branch_id=18&amp;chart_of_account_id=62178" xr:uid="{00000000-0004-0000-1000-000054000000}"/>
    <hyperlink ref="U89" r:id="rId86" display="https://meatophum.biz/report/accounting/account_statement?start_date=2026-04-01&amp;end_date=2026-04-30&amp;branch_id=18&amp;chart_of_account_id=62178" xr:uid="{00000000-0004-0000-1000-000055000000}"/>
    <hyperlink ref="V89" r:id="rId87" display="https://meatophum.biz/report/accounting/account_statement?start_date=2026-04-01&amp;end_date=2026-04-30&amp;branch_id=18&amp;chart_of_account_id=62178" xr:uid="{00000000-0004-0000-1000-000056000000}"/>
    <hyperlink ref="W89" r:id="rId88" display="https://meatophum.biz/report/accounting/account_statement?start_date=2026-04-01&amp;end_date=2026-04-30&amp;branch_id=18&amp;chart_of_account_id=62178" xr:uid="{00000000-0004-0000-1000-000057000000}"/>
    <hyperlink ref="T90" r:id="rId89" display="https://meatophum.biz/report/accounting/account_statement?start_date=2026-04-01&amp;end_date=2026-04-30&amp;branch_id=18&amp;chart_of_account_id=101428" xr:uid="{00000000-0004-0000-1000-000058000000}"/>
    <hyperlink ref="U90" r:id="rId90" display="https://meatophum.biz/report/accounting/account_statement?start_date=2026-04-01&amp;end_date=2026-04-30&amp;branch_id=18&amp;chart_of_account_id=101428" xr:uid="{00000000-0004-0000-1000-000059000000}"/>
    <hyperlink ref="V90" r:id="rId91" display="https://meatophum.biz/report/accounting/account_statement?start_date=2026-04-01&amp;end_date=2026-04-30&amp;branch_id=18&amp;chart_of_account_id=101428" xr:uid="{00000000-0004-0000-1000-00005A000000}"/>
    <hyperlink ref="W90" r:id="rId92" display="https://meatophum.biz/report/accounting/account_statement?start_date=2026-04-01&amp;end_date=2026-04-30&amp;branch_id=18&amp;chart_of_account_id=101428" xr:uid="{00000000-0004-0000-1000-00005B000000}"/>
    <hyperlink ref="Y67" r:id="rId93" display="https://meatophum.biz/report/accounting/account_statement?start_date=2026-05-01&amp;end_date=2026-05-31&amp;branch_id=18&amp;chart_of_account_id=61815" xr:uid="{00000000-0004-0000-1000-00005C000000}"/>
    <hyperlink ref="Z67" r:id="rId94" display="https://meatophum.biz/report/accounting/account_statement?start_date=2026-05-01&amp;end_date=2026-05-31&amp;branch_id=18&amp;chart_of_account_id=61815" xr:uid="{00000000-0004-0000-1000-00005D000000}"/>
    <hyperlink ref="AA67" r:id="rId95" display="https://meatophum.biz/report/accounting/account_statement?start_date=2026-05-01&amp;end_date=2026-05-31&amp;branch_id=18&amp;chart_of_account_id=61815" xr:uid="{00000000-0004-0000-1000-00005E000000}"/>
    <hyperlink ref="AB67" r:id="rId96" display="https://meatophum.biz/report/accounting/account_statement?start_date=2026-05-01&amp;end_date=2026-05-31&amp;branch_id=18&amp;chart_of_account_id=61815" xr:uid="{00000000-0004-0000-1000-00005F000000}"/>
    <hyperlink ref="Y68" r:id="rId97" display="https://meatophum.biz/report/accounting/account_statement?start_date=2026-05-01&amp;end_date=2026-05-31&amp;branch_id=18&amp;chart_of_account_id=61741" xr:uid="{00000000-0004-0000-1000-000060000000}"/>
    <hyperlink ref="Z68" r:id="rId98" display="https://meatophum.biz/report/accounting/account_statement?start_date=2026-05-01&amp;end_date=2026-05-31&amp;branch_id=18&amp;chart_of_account_id=61741" xr:uid="{00000000-0004-0000-1000-000061000000}"/>
    <hyperlink ref="AA68" r:id="rId99" display="https://meatophum.biz/report/accounting/account_statement?start_date=2026-05-01&amp;end_date=2026-05-31&amp;branch_id=18&amp;chart_of_account_id=61741" xr:uid="{00000000-0004-0000-1000-000062000000}"/>
    <hyperlink ref="AB68" r:id="rId100" display="https://meatophum.biz/report/accounting/account_statement?start_date=2026-05-01&amp;end_date=2026-05-31&amp;branch_id=18&amp;chart_of_account_id=61741" xr:uid="{00000000-0004-0000-1000-000063000000}"/>
    <hyperlink ref="Y69" r:id="rId101" display="https://meatophum.biz/report/accounting/account_statement?start_date=2026-05-01&amp;end_date=2026-05-31&amp;branch_id=18&amp;chart_of_account_id=61816" xr:uid="{00000000-0004-0000-1000-000064000000}"/>
    <hyperlink ref="Z69" r:id="rId102" display="https://meatophum.biz/report/accounting/account_statement?start_date=2026-05-01&amp;end_date=2026-05-31&amp;branch_id=18&amp;chart_of_account_id=61816" xr:uid="{00000000-0004-0000-1000-000065000000}"/>
    <hyperlink ref="AA69" r:id="rId103" display="https://meatophum.biz/report/accounting/account_statement?start_date=2026-05-01&amp;end_date=2026-05-31&amp;branch_id=18&amp;chart_of_account_id=61816" xr:uid="{00000000-0004-0000-1000-000066000000}"/>
    <hyperlink ref="AB69" r:id="rId104" display="https://meatophum.biz/report/accounting/account_statement?start_date=2026-05-01&amp;end_date=2026-05-31&amp;branch_id=18&amp;chart_of_account_id=61816" xr:uid="{00000000-0004-0000-1000-000067000000}"/>
    <hyperlink ref="Y70" r:id="rId105" display="https://meatophum.biz/report/accounting/account_statement?start_date=2026-05-01&amp;end_date=2026-05-31&amp;branch_id=18&amp;chart_of_account_id=61945" xr:uid="{00000000-0004-0000-1000-000068000000}"/>
    <hyperlink ref="Z70" r:id="rId106" display="https://meatophum.biz/report/accounting/account_statement?start_date=2026-05-01&amp;end_date=2026-05-31&amp;branch_id=18&amp;chart_of_account_id=61945" xr:uid="{00000000-0004-0000-1000-000069000000}"/>
    <hyperlink ref="AA70" r:id="rId107" display="https://meatophum.biz/report/accounting/account_statement?start_date=2026-05-01&amp;end_date=2026-05-31&amp;branch_id=18&amp;chart_of_account_id=61945" xr:uid="{00000000-0004-0000-1000-00006A000000}"/>
    <hyperlink ref="AB70" r:id="rId108" display="https://meatophum.biz/report/accounting/account_statement?start_date=2026-05-01&amp;end_date=2026-05-31&amp;branch_id=18&amp;chart_of_account_id=61945" xr:uid="{00000000-0004-0000-1000-00006B000000}"/>
    <hyperlink ref="Y71" r:id="rId109" display="https://meatophum.biz/report/accounting/account_statement?start_date=2026-05-01&amp;end_date=2026-05-31&amp;branch_id=18&amp;chart_of_account_id=63245" xr:uid="{00000000-0004-0000-1000-00006C000000}"/>
    <hyperlink ref="Z71" r:id="rId110" display="https://meatophum.biz/report/accounting/account_statement?start_date=2026-05-01&amp;end_date=2026-05-31&amp;branch_id=18&amp;chart_of_account_id=63245" xr:uid="{00000000-0004-0000-1000-00006D000000}"/>
    <hyperlink ref="AA71" r:id="rId111" display="https://meatophum.biz/report/accounting/account_statement?start_date=2026-05-01&amp;end_date=2026-05-31&amp;branch_id=18&amp;chart_of_account_id=63245" xr:uid="{00000000-0004-0000-1000-00006E000000}"/>
    <hyperlink ref="AB71" r:id="rId112" display="https://meatophum.biz/report/accounting/account_statement?start_date=2026-05-01&amp;end_date=2026-05-31&amp;branch_id=18&amp;chart_of_account_id=63245" xr:uid="{00000000-0004-0000-1000-00006F000000}"/>
    <hyperlink ref="Y72" r:id="rId113" display="https://meatophum.biz/report/accounting/account_statement?start_date=2026-05-01&amp;end_date=2026-05-31&amp;branch_id=18&amp;chart_of_account_id=101427" xr:uid="{00000000-0004-0000-1000-000070000000}"/>
    <hyperlink ref="Z72" r:id="rId114" display="https://meatophum.biz/report/accounting/account_statement?start_date=2026-05-01&amp;end_date=2026-05-31&amp;branch_id=18&amp;chart_of_account_id=101427" xr:uid="{00000000-0004-0000-1000-000071000000}"/>
    <hyperlink ref="AA72" r:id="rId115" display="https://meatophum.biz/report/accounting/account_statement?start_date=2026-05-01&amp;end_date=2026-05-31&amp;branch_id=18&amp;chart_of_account_id=101427" xr:uid="{00000000-0004-0000-1000-000072000000}"/>
    <hyperlink ref="AB72" r:id="rId116" display="https://meatophum.biz/report/accounting/account_statement?start_date=2026-05-01&amp;end_date=2026-05-31&amp;branch_id=18&amp;chart_of_account_id=101427" xr:uid="{00000000-0004-0000-1000-000073000000}"/>
    <hyperlink ref="Y74" r:id="rId117" display="https://meatophum.biz/report/accounting/account_statement?start_date=2026-05-01&amp;end_date=2026-05-31&amp;branch_id=18&amp;chart_of_account_id=62451" xr:uid="{00000000-0004-0000-1000-000074000000}"/>
    <hyperlink ref="Z74" r:id="rId118" display="https://meatophum.biz/report/accounting/account_statement?start_date=2026-05-01&amp;end_date=2026-05-31&amp;branch_id=18&amp;chart_of_account_id=62451" xr:uid="{00000000-0004-0000-1000-000075000000}"/>
    <hyperlink ref="AA74" r:id="rId119" display="https://meatophum.biz/report/accounting/account_statement?start_date=2026-05-01&amp;end_date=2026-05-31&amp;branch_id=18&amp;chart_of_account_id=62451" xr:uid="{00000000-0004-0000-1000-000076000000}"/>
    <hyperlink ref="AB74" r:id="rId120" display="https://meatophum.biz/report/accounting/account_statement?start_date=2026-05-01&amp;end_date=2026-05-31&amp;branch_id=18&amp;chart_of_account_id=62451" xr:uid="{00000000-0004-0000-1000-000077000000}"/>
    <hyperlink ref="Y75" r:id="rId121" display="https://meatophum.biz/report/accounting/account_statement?start_date=2026-05-01&amp;end_date=2026-05-31&amp;branch_id=18&amp;chart_of_account_id=62464" xr:uid="{00000000-0004-0000-1000-000078000000}"/>
    <hyperlink ref="Z75" r:id="rId122" display="https://meatophum.biz/report/accounting/account_statement?start_date=2026-05-01&amp;end_date=2026-05-31&amp;branch_id=18&amp;chart_of_account_id=62464" xr:uid="{00000000-0004-0000-1000-000079000000}"/>
    <hyperlink ref="AA75" r:id="rId123" display="https://meatophum.biz/report/accounting/account_statement?start_date=2026-05-01&amp;end_date=2026-05-31&amp;branch_id=18&amp;chart_of_account_id=62464" xr:uid="{00000000-0004-0000-1000-00007A000000}"/>
    <hyperlink ref="AB75" r:id="rId124" display="https://meatophum.biz/report/accounting/account_statement?start_date=2026-05-01&amp;end_date=2026-05-31&amp;branch_id=18&amp;chart_of_account_id=62464" xr:uid="{00000000-0004-0000-1000-00007B000000}"/>
    <hyperlink ref="Y76" r:id="rId125" display="https://meatophum.biz/report/accounting/account_statement?start_date=2026-05-01&amp;end_date=2026-05-31&amp;branch_id=18&amp;chart_of_account_id=62465" xr:uid="{00000000-0004-0000-1000-00007C000000}"/>
    <hyperlink ref="Z76" r:id="rId126" display="https://meatophum.biz/report/accounting/account_statement?start_date=2026-05-01&amp;end_date=2026-05-31&amp;branch_id=18&amp;chart_of_account_id=62465" xr:uid="{00000000-0004-0000-1000-00007D000000}"/>
    <hyperlink ref="AA76" r:id="rId127" display="https://meatophum.biz/report/accounting/account_statement?start_date=2026-05-01&amp;end_date=2026-05-31&amp;branch_id=18&amp;chart_of_account_id=62465" xr:uid="{00000000-0004-0000-1000-00007E000000}"/>
    <hyperlink ref="AB76" r:id="rId128" display="https://meatophum.biz/report/accounting/account_statement?start_date=2026-05-01&amp;end_date=2026-05-31&amp;branch_id=18&amp;chart_of_account_id=62465" xr:uid="{00000000-0004-0000-1000-00007F000000}"/>
    <hyperlink ref="Y77" r:id="rId129" display="https://meatophum.biz/report/accounting/account_statement?start_date=2026-05-01&amp;end_date=2026-05-31&amp;branch_id=18&amp;chart_of_account_id=62433" xr:uid="{00000000-0004-0000-1000-000080000000}"/>
    <hyperlink ref="Z77" r:id="rId130" display="https://meatophum.biz/report/accounting/account_statement?start_date=2026-05-01&amp;end_date=2026-05-31&amp;branch_id=18&amp;chart_of_account_id=62433" xr:uid="{00000000-0004-0000-1000-000081000000}"/>
    <hyperlink ref="AA77" r:id="rId131" display="https://meatophum.biz/report/accounting/account_statement?start_date=2026-05-01&amp;end_date=2026-05-31&amp;branch_id=18&amp;chart_of_account_id=62433" xr:uid="{00000000-0004-0000-1000-000082000000}"/>
    <hyperlink ref="AB77" r:id="rId132" display="https://meatophum.biz/report/accounting/account_statement?start_date=2026-05-01&amp;end_date=2026-05-31&amp;branch_id=18&amp;chart_of_account_id=62433" xr:uid="{00000000-0004-0000-1000-000083000000}"/>
    <hyperlink ref="Y78" r:id="rId133" display="https://meatophum.biz/report/accounting/account_statement?start_date=2026-05-01&amp;end_date=2026-05-31&amp;branch_id=18&amp;chart_of_account_id=62258" xr:uid="{00000000-0004-0000-1000-000084000000}"/>
    <hyperlink ref="Z78" r:id="rId134" display="https://meatophum.biz/report/accounting/account_statement?start_date=2026-05-01&amp;end_date=2026-05-31&amp;branch_id=18&amp;chart_of_account_id=62258" xr:uid="{00000000-0004-0000-1000-000085000000}"/>
    <hyperlink ref="AA78" r:id="rId135" display="https://meatophum.biz/report/accounting/account_statement?start_date=2026-05-01&amp;end_date=2026-05-31&amp;branch_id=18&amp;chart_of_account_id=62258" xr:uid="{00000000-0004-0000-1000-000086000000}"/>
    <hyperlink ref="AB78" r:id="rId136" display="https://meatophum.biz/report/accounting/account_statement?start_date=2026-05-01&amp;end_date=2026-05-31&amp;branch_id=18&amp;chart_of_account_id=62258" xr:uid="{00000000-0004-0000-1000-000087000000}"/>
    <hyperlink ref="Y79" r:id="rId137" display="https://meatophum.biz/report/accounting/account_statement?start_date=2026-05-01&amp;end_date=2026-05-31&amp;branch_id=18&amp;chart_of_account_id=62341" xr:uid="{00000000-0004-0000-1000-000088000000}"/>
    <hyperlink ref="Z79" r:id="rId138" display="https://meatophum.biz/report/accounting/account_statement?start_date=2026-05-01&amp;end_date=2026-05-31&amp;branch_id=18&amp;chart_of_account_id=62341" xr:uid="{00000000-0004-0000-1000-000089000000}"/>
    <hyperlink ref="AA79" r:id="rId139" display="https://meatophum.biz/report/accounting/account_statement?start_date=2026-05-01&amp;end_date=2026-05-31&amp;branch_id=18&amp;chart_of_account_id=62341" xr:uid="{00000000-0004-0000-1000-00008A000000}"/>
    <hyperlink ref="AB79" r:id="rId140" display="https://meatophum.biz/report/accounting/account_statement?start_date=2026-05-01&amp;end_date=2026-05-31&amp;branch_id=18&amp;chart_of_account_id=62341" xr:uid="{00000000-0004-0000-1000-00008B000000}"/>
    <hyperlink ref="Y80" r:id="rId141" display="https://meatophum.biz/report/accounting/account_statement?start_date=2026-05-01&amp;end_date=2026-05-31&amp;branch_id=18&amp;chart_of_account_id=62417" xr:uid="{00000000-0004-0000-1000-00008C000000}"/>
    <hyperlink ref="Z80" r:id="rId142" display="https://meatophum.biz/report/accounting/account_statement?start_date=2026-05-01&amp;end_date=2026-05-31&amp;branch_id=18&amp;chart_of_account_id=62417" xr:uid="{00000000-0004-0000-1000-00008D000000}"/>
    <hyperlink ref="AA80" r:id="rId143" display="https://meatophum.biz/report/accounting/account_statement?start_date=2026-05-01&amp;end_date=2026-05-31&amp;branch_id=18&amp;chart_of_account_id=62417" xr:uid="{00000000-0004-0000-1000-00008E000000}"/>
    <hyperlink ref="AB80" r:id="rId144" display="https://meatophum.biz/report/accounting/account_statement?start_date=2026-05-01&amp;end_date=2026-05-31&amp;branch_id=18&amp;chart_of_account_id=62417" xr:uid="{00000000-0004-0000-1000-00008F000000}"/>
    <hyperlink ref="Y81" r:id="rId145" display="https://meatophum.biz/report/accounting/account_statement?start_date=2026-05-01&amp;end_date=2026-05-31&amp;branch_id=18&amp;chart_of_account_id=62080" xr:uid="{00000000-0004-0000-1000-000090000000}"/>
    <hyperlink ref="Z81" r:id="rId146" display="https://meatophum.biz/report/accounting/account_statement?start_date=2026-05-01&amp;end_date=2026-05-31&amp;branch_id=18&amp;chart_of_account_id=62080" xr:uid="{00000000-0004-0000-1000-000091000000}"/>
    <hyperlink ref="AA81" r:id="rId147" display="https://meatophum.biz/report/accounting/account_statement?start_date=2026-05-01&amp;end_date=2026-05-31&amp;branch_id=18&amp;chart_of_account_id=62080" xr:uid="{00000000-0004-0000-1000-000092000000}"/>
    <hyperlink ref="AB81" r:id="rId148" display="https://meatophum.biz/report/accounting/account_statement?start_date=2026-05-01&amp;end_date=2026-05-31&amp;branch_id=18&amp;chart_of_account_id=62080" xr:uid="{00000000-0004-0000-1000-000093000000}"/>
    <hyperlink ref="Y82" r:id="rId149" display="https://meatophum.biz/report/accounting/account_statement?start_date=2026-05-01&amp;end_date=2026-05-31&amp;branch_id=18&amp;chart_of_account_id=63246" xr:uid="{00000000-0004-0000-1000-000094000000}"/>
    <hyperlink ref="Z82" r:id="rId150" display="https://meatophum.biz/report/accounting/account_statement?start_date=2026-05-01&amp;end_date=2026-05-31&amp;branch_id=18&amp;chart_of_account_id=63246" xr:uid="{00000000-0004-0000-1000-000095000000}"/>
    <hyperlink ref="AA82" r:id="rId151" display="https://meatophum.biz/report/accounting/account_statement?start_date=2026-05-01&amp;end_date=2026-05-31&amp;branch_id=18&amp;chart_of_account_id=63246" xr:uid="{00000000-0004-0000-1000-000096000000}"/>
    <hyperlink ref="AB82" r:id="rId152" display="https://meatophum.biz/report/accounting/account_statement?start_date=2026-05-01&amp;end_date=2026-05-31&amp;branch_id=18&amp;chart_of_account_id=63246" xr:uid="{00000000-0004-0000-1000-000097000000}"/>
    <hyperlink ref="Y83" r:id="rId153" display="https://meatophum.biz/report/accounting/account_statement?start_date=2026-05-01&amp;end_date=2026-05-31&amp;branch_id=18&amp;chart_of_account_id=62181" xr:uid="{00000000-0004-0000-1000-000098000000}"/>
    <hyperlink ref="Z83" r:id="rId154" display="https://meatophum.biz/report/accounting/account_statement?start_date=2026-05-01&amp;end_date=2026-05-31&amp;branch_id=18&amp;chart_of_account_id=62181" xr:uid="{00000000-0004-0000-1000-000099000000}"/>
    <hyperlink ref="AA83" r:id="rId155" display="https://meatophum.biz/report/accounting/account_statement?start_date=2026-05-01&amp;end_date=2026-05-31&amp;branch_id=18&amp;chart_of_account_id=62181" xr:uid="{00000000-0004-0000-1000-00009A000000}"/>
    <hyperlink ref="AB83" r:id="rId156" display="https://meatophum.biz/report/accounting/account_statement?start_date=2026-05-01&amp;end_date=2026-05-31&amp;branch_id=18&amp;chart_of_account_id=62181" xr:uid="{00000000-0004-0000-1000-00009B000000}"/>
    <hyperlink ref="Y84" r:id="rId157" display="https://meatophum.biz/report/accounting/account_statement?start_date=2026-05-01&amp;end_date=2026-05-31&amp;branch_id=18&amp;chart_of_account_id=62184" xr:uid="{00000000-0004-0000-1000-00009C000000}"/>
    <hyperlink ref="Z84" r:id="rId158" display="https://meatophum.biz/report/accounting/account_statement?start_date=2026-05-01&amp;end_date=2026-05-31&amp;branch_id=18&amp;chart_of_account_id=62184" xr:uid="{00000000-0004-0000-1000-00009D000000}"/>
    <hyperlink ref="AA84" r:id="rId159" display="https://meatophum.biz/report/accounting/account_statement?start_date=2026-05-01&amp;end_date=2026-05-31&amp;branch_id=18&amp;chart_of_account_id=62184" xr:uid="{00000000-0004-0000-1000-00009E000000}"/>
    <hyperlink ref="AB84" r:id="rId160" display="https://meatophum.biz/report/accounting/account_statement?start_date=2026-05-01&amp;end_date=2026-05-31&amp;branch_id=18&amp;chart_of_account_id=62184" xr:uid="{00000000-0004-0000-1000-00009F000000}"/>
    <hyperlink ref="Y85" r:id="rId161" display="https://meatophum.biz/report/accounting/account_statement?start_date=2026-05-01&amp;end_date=2026-05-31&amp;branch_id=18&amp;chart_of_account_id=62280" xr:uid="{00000000-0004-0000-1000-0000A0000000}"/>
    <hyperlink ref="Z85" r:id="rId162" display="https://meatophum.biz/report/accounting/account_statement?start_date=2026-05-01&amp;end_date=2026-05-31&amp;branch_id=18&amp;chart_of_account_id=62280" xr:uid="{00000000-0004-0000-1000-0000A1000000}"/>
    <hyperlink ref="AA85" r:id="rId163" display="https://meatophum.biz/report/accounting/account_statement?start_date=2026-05-01&amp;end_date=2026-05-31&amp;branch_id=18&amp;chart_of_account_id=62280" xr:uid="{00000000-0004-0000-1000-0000A2000000}"/>
    <hyperlink ref="AB85" r:id="rId164" display="https://meatophum.biz/report/accounting/account_statement?start_date=2026-05-01&amp;end_date=2026-05-31&amp;branch_id=18&amp;chart_of_account_id=62280" xr:uid="{00000000-0004-0000-1000-0000A3000000}"/>
    <hyperlink ref="Y86" r:id="rId165" display="https://meatophum.biz/report/accounting/account_statement?start_date=2026-05-01&amp;end_date=2026-05-31&amp;branch_id=18&amp;chart_of_account_id=62537" xr:uid="{00000000-0004-0000-1000-0000A4000000}"/>
    <hyperlink ref="Z86" r:id="rId166" display="https://meatophum.biz/report/accounting/account_statement?start_date=2026-05-01&amp;end_date=2026-05-31&amp;branch_id=18&amp;chart_of_account_id=62537" xr:uid="{00000000-0004-0000-1000-0000A5000000}"/>
    <hyperlink ref="AA86" r:id="rId167" display="https://meatophum.biz/report/accounting/account_statement?start_date=2026-05-01&amp;end_date=2026-05-31&amp;branch_id=18&amp;chart_of_account_id=62537" xr:uid="{00000000-0004-0000-1000-0000A6000000}"/>
    <hyperlink ref="AB86" r:id="rId168" display="https://meatophum.biz/report/accounting/account_statement?start_date=2026-05-01&amp;end_date=2026-05-31&amp;branch_id=18&amp;chart_of_account_id=62537" xr:uid="{00000000-0004-0000-1000-0000A7000000}"/>
    <hyperlink ref="Y87" r:id="rId169" display="https://meatophum.biz/report/accounting/account_statement?start_date=2026-05-01&amp;end_date=2026-05-31&amp;branch_id=18&amp;chart_of_account_id=63264" xr:uid="{00000000-0004-0000-1000-0000A8000000}"/>
    <hyperlink ref="Z87" r:id="rId170" display="https://meatophum.biz/report/accounting/account_statement?start_date=2026-05-01&amp;end_date=2026-05-31&amp;branch_id=18&amp;chart_of_account_id=63264" xr:uid="{00000000-0004-0000-1000-0000A9000000}"/>
    <hyperlink ref="AA87" r:id="rId171" display="https://meatophum.biz/report/accounting/account_statement?start_date=2026-05-01&amp;end_date=2026-05-31&amp;branch_id=18&amp;chart_of_account_id=63264" xr:uid="{00000000-0004-0000-1000-0000AA000000}"/>
    <hyperlink ref="AB87" r:id="rId172" display="https://meatophum.biz/report/accounting/account_statement?start_date=2026-05-01&amp;end_date=2026-05-31&amp;branch_id=18&amp;chart_of_account_id=63264" xr:uid="{00000000-0004-0000-1000-0000AB000000}"/>
    <hyperlink ref="Y88" r:id="rId173" display="https://meatophum.biz/report/accounting/account_statement?start_date=2026-05-01&amp;end_date=2026-05-31&amp;branch_id=18&amp;chart_of_account_id=62084" xr:uid="{00000000-0004-0000-1000-0000AC000000}"/>
    <hyperlink ref="Z88" r:id="rId174" display="https://meatophum.biz/report/accounting/account_statement?start_date=2026-05-01&amp;end_date=2026-05-31&amp;branch_id=18&amp;chart_of_account_id=62084" xr:uid="{00000000-0004-0000-1000-0000AD000000}"/>
    <hyperlink ref="AA88" r:id="rId175" display="https://meatophum.biz/report/accounting/account_statement?start_date=2026-05-01&amp;end_date=2026-05-31&amp;branch_id=18&amp;chart_of_account_id=62084" xr:uid="{00000000-0004-0000-1000-0000AE000000}"/>
    <hyperlink ref="AB88" r:id="rId176" display="https://meatophum.biz/report/accounting/account_statement?start_date=2026-05-01&amp;end_date=2026-05-31&amp;branch_id=18&amp;chart_of_account_id=62084" xr:uid="{00000000-0004-0000-1000-0000AF000000}"/>
    <hyperlink ref="Y89" r:id="rId177" display="https://meatophum.biz/report/accounting/account_statement?start_date=2026-05-01&amp;end_date=2026-05-31&amp;branch_id=18&amp;chart_of_account_id=62339" xr:uid="{00000000-0004-0000-1000-0000B0000000}"/>
    <hyperlink ref="Z89" r:id="rId178" display="https://meatophum.biz/report/accounting/account_statement?start_date=2026-05-01&amp;end_date=2026-05-31&amp;branch_id=18&amp;chart_of_account_id=62339" xr:uid="{00000000-0004-0000-1000-0000B1000000}"/>
    <hyperlink ref="AA89" r:id="rId179" display="https://meatophum.biz/report/accounting/account_statement?start_date=2026-05-01&amp;end_date=2026-05-31&amp;branch_id=18&amp;chart_of_account_id=62339" xr:uid="{00000000-0004-0000-1000-0000B2000000}"/>
    <hyperlink ref="AB89" r:id="rId180" display="https://meatophum.biz/report/accounting/account_statement?start_date=2026-05-01&amp;end_date=2026-05-31&amp;branch_id=18&amp;chart_of_account_id=62339" xr:uid="{00000000-0004-0000-1000-0000B3000000}"/>
    <hyperlink ref="Y90" r:id="rId181" display="https://meatophum.biz/report/accounting/account_statement?start_date=2026-05-01&amp;end_date=2026-05-31&amp;branch_id=18&amp;chart_of_account_id=62652" xr:uid="{00000000-0004-0000-1000-0000B4000000}"/>
    <hyperlink ref="Z90" r:id="rId182" display="https://meatophum.biz/report/accounting/account_statement?start_date=2026-05-01&amp;end_date=2026-05-31&amp;branch_id=18&amp;chart_of_account_id=62652" xr:uid="{00000000-0004-0000-1000-0000B5000000}"/>
    <hyperlink ref="AA90" r:id="rId183" display="https://meatophum.biz/report/accounting/account_statement?start_date=2026-05-01&amp;end_date=2026-05-31&amp;branch_id=18&amp;chart_of_account_id=62652" xr:uid="{00000000-0004-0000-1000-0000B6000000}"/>
    <hyperlink ref="AB90" r:id="rId184" display="https://meatophum.biz/report/accounting/account_statement?start_date=2026-05-01&amp;end_date=2026-05-31&amp;branch_id=18&amp;chart_of_account_id=62652" xr:uid="{00000000-0004-0000-1000-0000B7000000}"/>
    <hyperlink ref="Y91" r:id="rId185" display="https://meatophum.biz/report/accounting/account_statement?start_date=2026-05-01&amp;end_date=2026-05-31&amp;branch_id=18&amp;chart_of_account_id=62178" xr:uid="{00000000-0004-0000-1000-0000B8000000}"/>
    <hyperlink ref="Z91" r:id="rId186" display="https://meatophum.biz/report/accounting/account_statement?start_date=2026-05-01&amp;end_date=2026-05-31&amp;branch_id=18&amp;chart_of_account_id=62178" xr:uid="{00000000-0004-0000-1000-0000B9000000}"/>
    <hyperlink ref="AA91" r:id="rId187" display="https://meatophum.biz/report/accounting/account_statement?start_date=2026-05-01&amp;end_date=2026-05-31&amp;branch_id=18&amp;chart_of_account_id=62178" xr:uid="{00000000-0004-0000-1000-0000BA000000}"/>
    <hyperlink ref="AB91" r:id="rId188" display="https://meatophum.biz/report/accounting/account_statement?start_date=2026-05-01&amp;end_date=2026-05-31&amp;branch_id=18&amp;chart_of_account_id=62178" xr:uid="{00000000-0004-0000-1000-0000BB000000}"/>
    <hyperlink ref="Y92" r:id="rId189" display="https://meatophum.biz/report/accounting/account_statement?start_date=2026-05-01&amp;end_date=2026-05-31&amp;branch_id=18&amp;chart_of_account_id=101428" xr:uid="{00000000-0004-0000-1000-0000BC000000}"/>
    <hyperlink ref="Z92" r:id="rId190" display="https://meatophum.biz/report/accounting/account_statement?start_date=2026-05-01&amp;end_date=2026-05-31&amp;branch_id=18&amp;chart_of_account_id=101428" xr:uid="{00000000-0004-0000-1000-0000BD000000}"/>
    <hyperlink ref="AA92" r:id="rId191" display="https://meatophum.biz/report/accounting/account_statement?start_date=2026-05-01&amp;end_date=2026-05-31&amp;branch_id=18&amp;chart_of_account_id=101428" xr:uid="{00000000-0004-0000-1000-0000BE000000}"/>
    <hyperlink ref="AB92" r:id="rId192" display="https://meatophum.biz/report/accounting/account_statement?start_date=2026-05-01&amp;end_date=2026-05-31&amp;branch_id=18&amp;chart_of_account_id=101428" xr:uid="{00000000-0004-0000-1000-0000BF000000}"/>
    <hyperlink ref="AD67" r:id="rId193" display="https://meatophum.biz/report/accounting/account_statement?start_date=2026-06-01&amp;end_date=2026-06-30&amp;branch_id=18&amp;chart_of_account_id=61815" xr:uid="{00000000-0004-0000-1000-0000C0000000}"/>
    <hyperlink ref="AE67" r:id="rId194" display="https://meatophum.biz/report/accounting/account_statement?start_date=2026-06-01&amp;end_date=2026-06-30&amp;branch_id=18&amp;chart_of_account_id=61815" xr:uid="{00000000-0004-0000-1000-0000C1000000}"/>
    <hyperlink ref="AF67" r:id="rId195" display="https://meatophum.biz/report/accounting/account_statement?start_date=2026-06-01&amp;end_date=2026-06-30&amp;branch_id=18&amp;chart_of_account_id=61815" xr:uid="{00000000-0004-0000-1000-0000C2000000}"/>
    <hyperlink ref="AG67" r:id="rId196" display="https://meatophum.biz/report/accounting/account_statement?start_date=2026-06-01&amp;end_date=2026-06-30&amp;branch_id=18&amp;chart_of_account_id=61815" xr:uid="{00000000-0004-0000-1000-0000C3000000}"/>
    <hyperlink ref="AD68" r:id="rId197" display="https://meatophum.biz/report/accounting/account_statement?start_date=2026-06-01&amp;end_date=2026-06-30&amp;branch_id=18&amp;chart_of_account_id=61741" xr:uid="{00000000-0004-0000-1000-0000C4000000}"/>
    <hyperlink ref="AE68" r:id="rId198" display="https://meatophum.biz/report/accounting/account_statement?start_date=2026-06-01&amp;end_date=2026-06-30&amp;branch_id=18&amp;chart_of_account_id=61741" xr:uid="{00000000-0004-0000-1000-0000C5000000}"/>
    <hyperlink ref="AF68" r:id="rId199" display="https://meatophum.biz/report/accounting/account_statement?start_date=2026-06-01&amp;end_date=2026-06-30&amp;branch_id=18&amp;chart_of_account_id=61741" xr:uid="{00000000-0004-0000-1000-0000C6000000}"/>
    <hyperlink ref="AG68" r:id="rId200" display="https://meatophum.biz/report/accounting/account_statement?start_date=2026-06-01&amp;end_date=2026-06-30&amp;branch_id=18&amp;chart_of_account_id=61741" xr:uid="{00000000-0004-0000-1000-0000C7000000}"/>
    <hyperlink ref="AD69" r:id="rId201" display="https://meatophum.biz/report/accounting/account_statement?start_date=2026-06-01&amp;end_date=2026-06-30&amp;branch_id=18&amp;chart_of_account_id=61816" xr:uid="{00000000-0004-0000-1000-0000C8000000}"/>
    <hyperlink ref="AE69" r:id="rId202" display="https://meatophum.biz/report/accounting/account_statement?start_date=2026-06-01&amp;end_date=2026-06-30&amp;branch_id=18&amp;chart_of_account_id=61816" xr:uid="{00000000-0004-0000-1000-0000C9000000}"/>
    <hyperlink ref="AF69" r:id="rId203" display="https://meatophum.biz/report/accounting/account_statement?start_date=2026-06-01&amp;end_date=2026-06-30&amp;branch_id=18&amp;chart_of_account_id=61816" xr:uid="{00000000-0004-0000-1000-0000CA000000}"/>
    <hyperlink ref="AG69" r:id="rId204" display="https://meatophum.biz/report/accounting/account_statement?start_date=2026-06-01&amp;end_date=2026-06-30&amp;branch_id=18&amp;chart_of_account_id=61816" xr:uid="{00000000-0004-0000-1000-0000CB000000}"/>
    <hyperlink ref="AD70" r:id="rId205" display="https://meatophum.biz/report/accounting/account_statement?start_date=2026-06-01&amp;end_date=2026-06-30&amp;branch_id=18&amp;chart_of_account_id=61945" xr:uid="{00000000-0004-0000-1000-0000CC000000}"/>
    <hyperlink ref="AE70" r:id="rId206" display="https://meatophum.biz/report/accounting/account_statement?start_date=2026-06-01&amp;end_date=2026-06-30&amp;branch_id=18&amp;chart_of_account_id=61945" xr:uid="{00000000-0004-0000-1000-0000CD000000}"/>
    <hyperlink ref="AF70" r:id="rId207" display="https://meatophum.biz/report/accounting/account_statement?start_date=2026-06-01&amp;end_date=2026-06-30&amp;branch_id=18&amp;chart_of_account_id=61945" xr:uid="{00000000-0004-0000-1000-0000CE000000}"/>
    <hyperlink ref="AG70" r:id="rId208" display="https://meatophum.biz/report/accounting/account_statement?start_date=2026-06-01&amp;end_date=2026-06-30&amp;branch_id=18&amp;chart_of_account_id=61945" xr:uid="{00000000-0004-0000-1000-0000CF000000}"/>
    <hyperlink ref="AD71" r:id="rId209" display="https://meatophum.biz/report/accounting/account_statement?start_date=2026-06-01&amp;end_date=2026-06-30&amp;branch_id=18&amp;chart_of_account_id=61340" xr:uid="{00000000-0004-0000-1000-0000D0000000}"/>
    <hyperlink ref="AE71" r:id="rId210" display="https://meatophum.biz/report/accounting/account_statement?start_date=2026-06-01&amp;end_date=2026-06-30&amp;branch_id=18&amp;chart_of_account_id=61340" xr:uid="{00000000-0004-0000-1000-0000D1000000}"/>
    <hyperlink ref="AF71" r:id="rId211" display="https://meatophum.biz/report/accounting/account_statement?start_date=2026-06-01&amp;end_date=2026-06-30&amp;branch_id=18&amp;chart_of_account_id=61340" xr:uid="{00000000-0004-0000-1000-0000D2000000}"/>
    <hyperlink ref="AG71" r:id="rId212" display="https://meatophum.biz/report/accounting/account_statement?start_date=2026-06-01&amp;end_date=2026-06-30&amp;branch_id=18&amp;chart_of_account_id=61340" xr:uid="{00000000-0004-0000-1000-0000D3000000}"/>
    <hyperlink ref="AD72" r:id="rId213" display="https://meatophum.biz/report/accounting/account_statement?start_date=2026-06-01&amp;end_date=2026-06-30&amp;branch_id=18&amp;chart_of_account_id=101427" xr:uid="{00000000-0004-0000-1000-0000D4000000}"/>
    <hyperlink ref="AE72" r:id="rId214" display="https://meatophum.biz/report/accounting/account_statement?start_date=2026-06-01&amp;end_date=2026-06-30&amp;branch_id=18&amp;chart_of_account_id=101427" xr:uid="{00000000-0004-0000-1000-0000D5000000}"/>
    <hyperlink ref="AF72" r:id="rId215" display="https://meatophum.biz/report/accounting/account_statement?start_date=2026-06-01&amp;end_date=2026-06-30&amp;branch_id=18&amp;chart_of_account_id=101427" xr:uid="{00000000-0004-0000-1000-0000D6000000}"/>
    <hyperlink ref="AG72" r:id="rId216" display="https://meatophum.biz/report/accounting/account_statement?start_date=2026-06-01&amp;end_date=2026-06-30&amp;branch_id=18&amp;chart_of_account_id=101427" xr:uid="{00000000-0004-0000-1000-0000D7000000}"/>
    <hyperlink ref="AD74" r:id="rId217" display="https://meatophum.biz/report/accounting/account_statement?start_date=2026-06-01&amp;end_date=2026-06-30&amp;branch_id=18&amp;chart_of_account_id=62451" xr:uid="{00000000-0004-0000-1000-0000D8000000}"/>
    <hyperlink ref="AE74" r:id="rId218" display="https://meatophum.biz/report/accounting/account_statement?start_date=2026-06-01&amp;end_date=2026-06-30&amp;branch_id=18&amp;chart_of_account_id=62451" xr:uid="{00000000-0004-0000-1000-0000D9000000}"/>
    <hyperlink ref="AF74" r:id="rId219" display="https://meatophum.biz/report/accounting/account_statement?start_date=2026-06-01&amp;end_date=2026-06-30&amp;branch_id=18&amp;chart_of_account_id=62451" xr:uid="{00000000-0004-0000-1000-0000DA000000}"/>
    <hyperlink ref="AG74" r:id="rId220" display="https://meatophum.biz/report/accounting/account_statement?start_date=2026-06-01&amp;end_date=2026-06-30&amp;branch_id=18&amp;chart_of_account_id=62451" xr:uid="{00000000-0004-0000-1000-0000DB000000}"/>
    <hyperlink ref="AD75" r:id="rId221" display="https://meatophum.biz/report/accounting/account_statement?start_date=2026-06-01&amp;end_date=2026-06-30&amp;branch_id=18&amp;chart_of_account_id=62258" xr:uid="{00000000-0004-0000-1000-0000DC000000}"/>
    <hyperlink ref="AE75" r:id="rId222" display="https://meatophum.biz/report/accounting/account_statement?start_date=2026-06-01&amp;end_date=2026-06-30&amp;branch_id=18&amp;chart_of_account_id=62258" xr:uid="{00000000-0004-0000-1000-0000DD000000}"/>
    <hyperlink ref="AF75" r:id="rId223" display="https://meatophum.biz/report/accounting/account_statement?start_date=2026-06-01&amp;end_date=2026-06-30&amp;branch_id=18&amp;chart_of_account_id=62258" xr:uid="{00000000-0004-0000-1000-0000DE000000}"/>
    <hyperlink ref="AG75" r:id="rId224" display="https://meatophum.biz/report/accounting/account_statement?start_date=2026-06-01&amp;end_date=2026-06-30&amp;branch_id=18&amp;chart_of_account_id=62258" xr:uid="{00000000-0004-0000-1000-0000DF000000}"/>
    <hyperlink ref="AD76" r:id="rId225" display="https://meatophum.biz/report/accounting/account_statement?start_date=2026-06-01&amp;end_date=2026-06-30&amp;branch_id=18&amp;chart_of_account_id=62080" xr:uid="{00000000-0004-0000-1000-0000E0000000}"/>
    <hyperlink ref="AE76" r:id="rId226" display="https://meatophum.biz/report/accounting/account_statement?start_date=2026-06-01&amp;end_date=2026-06-30&amp;branch_id=18&amp;chart_of_account_id=62080" xr:uid="{00000000-0004-0000-1000-0000E1000000}"/>
    <hyperlink ref="AF76" r:id="rId227" display="https://meatophum.biz/report/accounting/account_statement?start_date=2026-06-01&amp;end_date=2026-06-30&amp;branch_id=18&amp;chart_of_account_id=62080" xr:uid="{00000000-0004-0000-1000-0000E2000000}"/>
    <hyperlink ref="AG76" r:id="rId228" display="https://meatophum.biz/report/accounting/account_statement?start_date=2026-06-01&amp;end_date=2026-06-30&amp;branch_id=18&amp;chart_of_account_id=62080" xr:uid="{00000000-0004-0000-1000-0000E3000000}"/>
    <hyperlink ref="AD77" r:id="rId229" display="https://meatophum.biz/report/accounting/account_statement?start_date=2026-06-01&amp;end_date=2026-06-30&amp;branch_id=18&amp;chart_of_account_id=63246" xr:uid="{00000000-0004-0000-1000-0000E4000000}"/>
    <hyperlink ref="AE77" r:id="rId230" display="https://meatophum.biz/report/accounting/account_statement?start_date=2026-06-01&amp;end_date=2026-06-30&amp;branch_id=18&amp;chart_of_account_id=63246" xr:uid="{00000000-0004-0000-1000-0000E5000000}"/>
    <hyperlink ref="AF77" r:id="rId231" display="https://meatophum.biz/report/accounting/account_statement?start_date=2026-06-01&amp;end_date=2026-06-30&amp;branch_id=18&amp;chart_of_account_id=63246" xr:uid="{00000000-0004-0000-1000-0000E6000000}"/>
    <hyperlink ref="AG77" r:id="rId232" display="https://meatophum.biz/report/accounting/account_statement?start_date=2026-06-01&amp;end_date=2026-06-30&amp;branch_id=18&amp;chart_of_account_id=63246" xr:uid="{00000000-0004-0000-1000-0000E7000000}"/>
    <hyperlink ref="AD78" r:id="rId233" display="https://meatophum.biz/report/accounting/account_statement?start_date=2026-06-01&amp;end_date=2026-06-30&amp;branch_id=18&amp;chart_of_account_id=62181" xr:uid="{00000000-0004-0000-1000-0000E8000000}"/>
    <hyperlink ref="AE78" r:id="rId234" display="https://meatophum.biz/report/accounting/account_statement?start_date=2026-06-01&amp;end_date=2026-06-30&amp;branch_id=18&amp;chart_of_account_id=62181" xr:uid="{00000000-0004-0000-1000-0000E9000000}"/>
    <hyperlink ref="AF78" r:id="rId235" display="https://meatophum.biz/report/accounting/account_statement?start_date=2026-06-01&amp;end_date=2026-06-30&amp;branch_id=18&amp;chart_of_account_id=62181" xr:uid="{00000000-0004-0000-1000-0000EA000000}"/>
    <hyperlink ref="AG78" r:id="rId236" display="https://meatophum.biz/report/accounting/account_statement?start_date=2026-06-01&amp;end_date=2026-06-30&amp;branch_id=18&amp;chart_of_account_id=62181" xr:uid="{00000000-0004-0000-1000-0000EB000000}"/>
    <hyperlink ref="AD79" r:id="rId237" display="https://meatophum.biz/report/accounting/account_statement?start_date=2026-06-01&amp;end_date=2026-06-30&amp;branch_id=18&amp;chart_of_account_id=62184" xr:uid="{00000000-0004-0000-1000-0000EC000000}"/>
    <hyperlink ref="AE79" r:id="rId238" display="https://meatophum.biz/report/accounting/account_statement?start_date=2026-06-01&amp;end_date=2026-06-30&amp;branch_id=18&amp;chart_of_account_id=62184" xr:uid="{00000000-0004-0000-1000-0000ED000000}"/>
    <hyperlink ref="AF79" r:id="rId239" display="https://meatophum.biz/report/accounting/account_statement?start_date=2026-06-01&amp;end_date=2026-06-30&amp;branch_id=18&amp;chart_of_account_id=62184" xr:uid="{00000000-0004-0000-1000-0000EE000000}"/>
    <hyperlink ref="AG79" r:id="rId240" display="https://meatophum.biz/report/accounting/account_statement?start_date=2026-06-01&amp;end_date=2026-06-30&amp;branch_id=18&amp;chart_of_account_id=62184" xr:uid="{00000000-0004-0000-1000-0000EF000000}"/>
    <hyperlink ref="AD80" r:id="rId241" display="https://meatophum.biz/report/accounting/account_statement?start_date=2026-06-01&amp;end_date=2026-06-30&amp;branch_id=18&amp;chart_of_account_id=62280" xr:uid="{00000000-0004-0000-1000-0000F0000000}"/>
    <hyperlink ref="AE80" r:id="rId242" display="https://meatophum.biz/report/accounting/account_statement?start_date=2026-06-01&amp;end_date=2026-06-30&amp;branch_id=18&amp;chart_of_account_id=62280" xr:uid="{00000000-0004-0000-1000-0000F1000000}"/>
    <hyperlink ref="AF80" r:id="rId243" display="https://meatophum.biz/report/accounting/account_statement?start_date=2026-06-01&amp;end_date=2026-06-30&amp;branch_id=18&amp;chart_of_account_id=62280" xr:uid="{00000000-0004-0000-1000-0000F2000000}"/>
    <hyperlink ref="AG80" r:id="rId244" display="https://meatophum.biz/report/accounting/account_statement?start_date=2026-06-01&amp;end_date=2026-06-30&amp;branch_id=18&amp;chart_of_account_id=62280" xr:uid="{00000000-0004-0000-1000-0000F3000000}"/>
    <hyperlink ref="AD81" r:id="rId245" display="https://meatophum.biz/report/accounting/account_statement?start_date=2026-06-01&amp;end_date=2026-06-30&amp;branch_id=18&amp;chart_of_account_id=62537" xr:uid="{00000000-0004-0000-1000-0000F4000000}"/>
    <hyperlink ref="AE81" r:id="rId246" display="https://meatophum.biz/report/accounting/account_statement?start_date=2026-06-01&amp;end_date=2026-06-30&amp;branch_id=18&amp;chart_of_account_id=62537" xr:uid="{00000000-0004-0000-1000-0000F5000000}"/>
    <hyperlink ref="AF81" r:id="rId247" display="https://meatophum.biz/report/accounting/account_statement?start_date=2026-06-01&amp;end_date=2026-06-30&amp;branch_id=18&amp;chart_of_account_id=62537" xr:uid="{00000000-0004-0000-1000-0000F6000000}"/>
    <hyperlink ref="AG81" r:id="rId248" display="https://meatophum.biz/report/accounting/account_statement?start_date=2026-06-01&amp;end_date=2026-06-30&amp;branch_id=18&amp;chart_of_account_id=62537" xr:uid="{00000000-0004-0000-1000-0000F7000000}"/>
    <hyperlink ref="AD82" r:id="rId249" display="https://meatophum.biz/report/accounting/account_statement?start_date=2026-06-01&amp;end_date=2026-06-30&amp;branch_id=18&amp;chart_of_account_id=63264" xr:uid="{00000000-0004-0000-1000-0000F8000000}"/>
    <hyperlink ref="AE82" r:id="rId250" display="https://meatophum.biz/report/accounting/account_statement?start_date=2026-06-01&amp;end_date=2026-06-30&amp;branch_id=18&amp;chart_of_account_id=63264" xr:uid="{00000000-0004-0000-1000-0000F9000000}"/>
    <hyperlink ref="AF82" r:id="rId251" display="https://meatophum.biz/report/accounting/account_statement?start_date=2026-06-01&amp;end_date=2026-06-30&amp;branch_id=18&amp;chart_of_account_id=63264" xr:uid="{00000000-0004-0000-1000-0000FA000000}"/>
    <hyperlink ref="AG82" r:id="rId252" display="https://meatophum.biz/report/accounting/account_statement?start_date=2026-06-01&amp;end_date=2026-06-30&amp;branch_id=18&amp;chart_of_account_id=63264" xr:uid="{00000000-0004-0000-1000-0000FB000000}"/>
    <hyperlink ref="AD83" r:id="rId253" display="https://meatophum.biz/report/accounting/account_statement?start_date=2026-06-01&amp;end_date=2026-06-30&amp;branch_id=18&amp;chart_of_account_id=62084" xr:uid="{00000000-0004-0000-1000-0000FC000000}"/>
    <hyperlink ref="AE83" r:id="rId254" display="https://meatophum.biz/report/accounting/account_statement?start_date=2026-06-01&amp;end_date=2026-06-30&amp;branch_id=18&amp;chart_of_account_id=62084" xr:uid="{00000000-0004-0000-1000-0000FD000000}"/>
    <hyperlink ref="AF83" r:id="rId255" display="https://meatophum.biz/report/accounting/account_statement?start_date=2026-06-01&amp;end_date=2026-06-30&amp;branch_id=18&amp;chart_of_account_id=62084" xr:uid="{00000000-0004-0000-1000-0000FE000000}"/>
    <hyperlink ref="AG83" r:id="rId256" display="https://meatophum.biz/report/accounting/account_statement?start_date=2026-06-01&amp;end_date=2026-06-30&amp;branch_id=18&amp;chart_of_account_id=62084" xr:uid="{00000000-0004-0000-1000-0000FF000000}"/>
    <hyperlink ref="AD84" r:id="rId257" display="https://meatophum.biz/report/accounting/account_statement?start_date=2026-06-01&amp;end_date=2026-06-30&amp;branch_id=18&amp;chart_of_account_id=62449" xr:uid="{00000000-0004-0000-1000-000000010000}"/>
    <hyperlink ref="AE84" r:id="rId258" display="https://meatophum.biz/report/accounting/account_statement?start_date=2026-06-01&amp;end_date=2026-06-30&amp;branch_id=18&amp;chart_of_account_id=62449" xr:uid="{00000000-0004-0000-1000-000001010000}"/>
    <hyperlink ref="AF84" r:id="rId259" display="https://meatophum.biz/report/accounting/account_statement?start_date=2026-06-01&amp;end_date=2026-06-30&amp;branch_id=18&amp;chart_of_account_id=62449" xr:uid="{00000000-0004-0000-1000-000002010000}"/>
    <hyperlink ref="AG84" r:id="rId260" display="https://meatophum.biz/report/accounting/account_statement?start_date=2026-06-01&amp;end_date=2026-06-30&amp;branch_id=18&amp;chart_of_account_id=62449" xr:uid="{00000000-0004-0000-1000-000003010000}"/>
    <hyperlink ref="AD85" r:id="rId261" display="https://meatophum.biz/report/accounting/account_statement?start_date=2026-06-01&amp;end_date=2026-06-30&amp;branch_id=18&amp;chart_of_account_id=62339" xr:uid="{00000000-0004-0000-1000-000004010000}"/>
    <hyperlink ref="AE85" r:id="rId262" display="https://meatophum.biz/report/accounting/account_statement?start_date=2026-06-01&amp;end_date=2026-06-30&amp;branch_id=18&amp;chart_of_account_id=62339" xr:uid="{00000000-0004-0000-1000-000005010000}"/>
    <hyperlink ref="AF85" r:id="rId263" display="https://meatophum.biz/report/accounting/account_statement?start_date=2026-06-01&amp;end_date=2026-06-30&amp;branch_id=18&amp;chart_of_account_id=62339" xr:uid="{00000000-0004-0000-1000-000006010000}"/>
    <hyperlink ref="AG85" r:id="rId264" display="https://meatophum.biz/report/accounting/account_statement?start_date=2026-06-01&amp;end_date=2026-06-30&amp;branch_id=18&amp;chart_of_account_id=62339" xr:uid="{00000000-0004-0000-1000-000007010000}"/>
    <hyperlink ref="AD86" r:id="rId265" display="https://meatophum.biz/report/accounting/account_statement?start_date=2026-06-01&amp;end_date=2026-06-30&amp;branch_id=18&amp;chart_of_account_id=62652" xr:uid="{00000000-0004-0000-1000-000008010000}"/>
    <hyperlink ref="AE86" r:id="rId266" display="https://meatophum.biz/report/accounting/account_statement?start_date=2026-06-01&amp;end_date=2026-06-30&amp;branch_id=18&amp;chart_of_account_id=62652" xr:uid="{00000000-0004-0000-1000-000009010000}"/>
    <hyperlink ref="AF86" r:id="rId267" display="https://meatophum.biz/report/accounting/account_statement?start_date=2026-06-01&amp;end_date=2026-06-30&amp;branch_id=18&amp;chart_of_account_id=62652" xr:uid="{00000000-0004-0000-1000-00000A010000}"/>
    <hyperlink ref="AG86" r:id="rId268" display="https://meatophum.biz/report/accounting/account_statement?start_date=2026-06-01&amp;end_date=2026-06-30&amp;branch_id=18&amp;chart_of_account_id=62652" xr:uid="{00000000-0004-0000-1000-00000B010000}"/>
    <hyperlink ref="AD87" r:id="rId269" display="https://meatophum.biz/report/accounting/account_statement?start_date=2026-06-01&amp;end_date=2026-06-30&amp;branch_id=18&amp;chart_of_account_id=62450" xr:uid="{00000000-0004-0000-1000-00000C010000}"/>
    <hyperlink ref="AE87" r:id="rId270" display="https://meatophum.biz/report/accounting/account_statement?start_date=2026-06-01&amp;end_date=2026-06-30&amp;branch_id=18&amp;chart_of_account_id=62450" xr:uid="{00000000-0004-0000-1000-00000D010000}"/>
    <hyperlink ref="AF87" r:id="rId271" display="https://meatophum.biz/report/accounting/account_statement?start_date=2026-06-01&amp;end_date=2026-06-30&amp;branch_id=18&amp;chart_of_account_id=62450" xr:uid="{00000000-0004-0000-1000-00000E010000}"/>
    <hyperlink ref="AG87" r:id="rId272" display="https://meatophum.biz/report/accounting/account_statement?start_date=2026-06-01&amp;end_date=2026-06-30&amp;branch_id=18&amp;chart_of_account_id=62450" xr:uid="{00000000-0004-0000-1000-00000F010000}"/>
    <hyperlink ref="AD88" r:id="rId273" display="https://meatophum.biz/report/accounting/account_statement?start_date=2026-06-01&amp;end_date=2026-06-30&amp;branch_id=18&amp;chart_of_account_id=62178" xr:uid="{00000000-0004-0000-1000-000010010000}"/>
    <hyperlink ref="AE88" r:id="rId274" display="https://meatophum.biz/report/accounting/account_statement?start_date=2026-06-01&amp;end_date=2026-06-30&amp;branch_id=18&amp;chart_of_account_id=62178" xr:uid="{00000000-0004-0000-1000-000011010000}"/>
    <hyperlink ref="AF88" r:id="rId275" display="https://meatophum.biz/report/accounting/account_statement?start_date=2026-06-01&amp;end_date=2026-06-30&amp;branch_id=18&amp;chart_of_account_id=62178" xr:uid="{00000000-0004-0000-1000-000012010000}"/>
    <hyperlink ref="AG88" r:id="rId276" display="https://meatophum.biz/report/accounting/account_statement?start_date=2026-06-01&amp;end_date=2026-06-30&amp;branch_id=18&amp;chart_of_account_id=62178" xr:uid="{00000000-0004-0000-1000-000013010000}"/>
    <hyperlink ref="AD89" r:id="rId277" display="https://meatophum.biz/report/accounting/account_statement?start_date=2026-06-01&amp;end_date=2026-06-30&amp;branch_id=18&amp;chart_of_account_id=101428" xr:uid="{00000000-0004-0000-1000-000014010000}"/>
    <hyperlink ref="AE89" r:id="rId278" display="https://meatophum.biz/report/accounting/account_statement?start_date=2026-06-01&amp;end_date=2026-06-30&amp;branch_id=18&amp;chart_of_account_id=101428" xr:uid="{00000000-0004-0000-1000-000015010000}"/>
    <hyperlink ref="AF89" r:id="rId279" display="https://meatophum.biz/report/accounting/account_statement?start_date=2026-06-01&amp;end_date=2026-06-30&amp;branch_id=18&amp;chart_of_account_id=101428" xr:uid="{00000000-0004-0000-1000-000016010000}"/>
    <hyperlink ref="AG89" r:id="rId280" display="https://meatophum.biz/report/accounting/account_statement?start_date=2026-06-01&amp;end_date=2026-06-30&amp;branch_id=18&amp;chart_of_account_id=101428" xr:uid="{00000000-0004-0000-1000-000017010000}"/>
    <hyperlink ref="AD90" r:id="rId281" display="https://meatophum.biz/report/accounting/account_statement?start_date=2026-06-01&amp;end_date=2026-06-30&amp;branch_id=18&amp;chart_of_account_id=62559" xr:uid="{00000000-0004-0000-1000-000018010000}"/>
    <hyperlink ref="AE90" r:id="rId282" display="https://meatophum.biz/report/accounting/account_statement?start_date=2026-06-01&amp;end_date=2026-06-30&amp;branch_id=18&amp;chart_of_account_id=62559" xr:uid="{00000000-0004-0000-1000-000019010000}"/>
    <hyperlink ref="AF90" r:id="rId283" display="https://meatophum.biz/report/accounting/account_statement?start_date=2026-06-01&amp;end_date=2026-06-30&amp;branch_id=18&amp;chart_of_account_id=62559" xr:uid="{00000000-0004-0000-1000-00001A010000}"/>
    <hyperlink ref="AG90" r:id="rId284" display="https://meatophum.biz/report/accounting/account_statement?start_date=2026-06-01&amp;end_date=2026-06-30&amp;branch_id=18&amp;chart_of_account_id=62559" xr:uid="{00000000-0004-0000-1000-00001B010000}"/>
    <hyperlink ref="AJ67" r:id="rId285" display="https://meatophum.biz/report/accounting/account_statement?start_date=2026-07-01&amp;end_date=2026-07-31&amp;branch_id=18&amp;chart_of_account_id=61815" xr:uid="{00000000-0004-0000-1000-00001C010000}"/>
    <hyperlink ref="AK67" r:id="rId286" display="https://meatophum.biz/report/accounting/account_statement?start_date=2026-07-01&amp;end_date=2026-07-31&amp;branch_id=18&amp;chart_of_account_id=61815" xr:uid="{00000000-0004-0000-1000-00001D010000}"/>
    <hyperlink ref="AL67" r:id="rId287" display="https://meatophum.biz/report/accounting/account_statement?start_date=2026-07-01&amp;end_date=2026-07-31&amp;branch_id=18&amp;chart_of_account_id=61815" xr:uid="{00000000-0004-0000-1000-00001E010000}"/>
    <hyperlink ref="AM67" r:id="rId288" display="https://meatophum.biz/report/accounting/account_statement?start_date=2026-07-01&amp;end_date=2026-07-31&amp;branch_id=18&amp;chart_of_account_id=61815" xr:uid="{00000000-0004-0000-1000-00001F010000}"/>
    <hyperlink ref="AJ68" r:id="rId289" display="https://meatophum.biz/report/accounting/account_statement?start_date=2026-07-01&amp;end_date=2026-07-31&amp;branch_id=18&amp;chart_of_account_id=61741" xr:uid="{00000000-0004-0000-1000-000020010000}"/>
    <hyperlink ref="AK68" r:id="rId290" display="https://meatophum.biz/report/accounting/account_statement?start_date=2026-07-01&amp;end_date=2026-07-31&amp;branch_id=18&amp;chart_of_account_id=61741" xr:uid="{00000000-0004-0000-1000-000021010000}"/>
    <hyperlink ref="AL68" r:id="rId291" display="https://meatophum.biz/report/accounting/account_statement?start_date=2026-07-01&amp;end_date=2026-07-31&amp;branch_id=18&amp;chart_of_account_id=61741" xr:uid="{00000000-0004-0000-1000-000022010000}"/>
    <hyperlink ref="AM68" r:id="rId292" display="https://meatophum.biz/report/accounting/account_statement?start_date=2026-07-01&amp;end_date=2026-07-31&amp;branch_id=18&amp;chart_of_account_id=61741" xr:uid="{00000000-0004-0000-1000-000023010000}"/>
    <hyperlink ref="AJ69" r:id="rId293" display="https://meatophum.biz/report/accounting/account_statement?start_date=2026-07-01&amp;end_date=2026-07-31&amp;branch_id=18&amp;chart_of_account_id=61816" xr:uid="{00000000-0004-0000-1000-000024010000}"/>
    <hyperlink ref="AK69" r:id="rId294" display="https://meatophum.biz/report/accounting/account_statement?start_date=2026-07-01&amp;end_date=2026-07-31&amp;branch_id=18&amp;chart_of_account_id=61816" xr:uid="{00000000-0004-0000-1000-000025010000}"/>
    <hyperlink ref="AL69" r:id="rId295" display="https://meatophum.biz/report/accounting/account_statement?start_date=2026-07-01&amp;end_date=2026-07-31&amp;branch_id=18&amp;chart_of_account_id=61816" xr:uid="{00000000-0004-0000-1000-000026010000}"/>
    <hyperlink ref="AM69" r:id="rId296" display="https://meatophum.biz/report/accounting/account_statement?start_date=2026-07-01&amp;end_date=2026-07-31&amp;branch_id=18&amp;chart_of_account_id=61816" xr:uid="{00000000-0004-0000-1000-000027010000}"/>
    <hyperlink ref="AJ70" r:id="rId297" display="https://meatophum.biz/report/accounting/account_statement?start_date=2026-07-01&amp;end_date=2026-07-31&amp;branch_id=18&amp;chart_of_account_id=61340" xr:uid="{00000000-0004-0000-1000-000028010000}"/>
    <hyperlink ref="AK70" r:id="rId298" display="https://meatophum.biz/report/accounting/account_statement?start_date=2026-07-01&amp;end_date=2026-07-31&amp;branch_id=18&amp;chart_of_account_id=61340" xr:uid="{00000000-0004-0000-1000-000029010000}"/>
    <hyperlink ref="AL70" r:id="rId299" display="https://meatophum.biz/report/accounting/account_statement?start_date=2026-07-01&amp;end_date=2026-07-31&amp;branch_id=18&amp;chart_of_account_id=61340" xr:uid="{00000000-0004-0000-1000-00002A010000}"/>
    <hyperlink ref="AM70" r:id="rId300" display="https://meatophum.biz/report/accounting/account_statement?start_date=2026-07-01&amp;end_date=2026-07-31&amp;branch_id=18&amp;chart_of_account_id=61340" xr:uid="{00000000-0004-0000-1000-00002B010000}"/>
    <hyperlink ref="AJ71" r:id="rId301" display="https://meatophum.biz/report/accounting/account_statement?start_date=2026-07-01&amp;end_date=2026-07-31&amp;branch_id=18&amp;chart_of_account_id=101427" xr:uid="{00000000-0004-0000-1000-00002C010000}"/>
    <hyperlink ref="AK71" r:id="rId302" display="https://meatophum.biz/report/accounting/account_statement?start_date=2026-07-01&amp;end_date=2026-07-31&amp;branch_id=18&amp;chart_of_account_id=101427" xr:uid="{00000000-0004-0000-1000-00002D010000}"/>
    <hyperlink ref="AL71" r:id="rId303" display="https://meatophum.biz/report/accounting/account_statement?start_date=2026-07-01&amp;end_date=2026-07-31&amp;branch_id=18&amp;chart_of_account_id=101427" xr:uid="{00000000-0004-0000-1000-00002E010000}"/>
    <hyperlink ref="AM71" r:id="rId304" display="https://meatophum.biz/report/accounting/account_statement?start_date=2026-07-01&amp;end_date=2026-07-31&amp;branch_id=18&amp;chart_of_account_id=101427" xr:uid="{00000000-0004-0000-1000-00002F010000}"/>
    <hyperlink ref="AJ73" r:id="rId305" display="https://meatophum.biz/report/accounting/account_statement?start_date=2026-07-01&amp;end_date=2026-07-31&amp;branch_id=18&amp;chart_of_account_id=62451" xr:uid="{00000000-0004-0000-1000-000030010000}"/>
    <hyperlink ref="AK73" r:id="rId306" display="https://meatophum.biz/report/accounting/account_statement?start_date=2026-07-01&amp;end_date=2026-07-31&amp;branch_id=18&amp;chart_of_account_id=62451" xr:uid="{00000000-0004-0000-1000-000031010000}"/>
    <hyperlink ref="AL73" r:id="rId307" display="https://meatophum.biz/report/accounting/account_statement?start_date=2026-07-01&amp;end_date=2026-07-31&amp;branch_id=18&amp;chart_of_account_id=62451" xr:uid="{00000000-0004-0000-1000-000032010000}"/>
    <hyperlink ref="AM73" r:id="rId308" display="https://meatophum.biz/report/accounting/account_statement?start_date=2026-07-01&amp;end_date=2026-07-31&amp;branch_id=18&amp;chart_of_account_id=62451" xr:uid="{00000000-0004-0000-1000-000033010000}"/>
    <hyperlink ref="AJ74" r:id="rId309" display="https://meatophum.biz/report/accounting/account_statement?start_date=2026-07-01&amp;end_date=2026-07-31&amp;branch_id=18&amp;chart_of_account_id=62464" xr:uid="{00000000-0004-0000-1000-000034010000}"/>
    <hyperlink ref="AK74" r:id="rId310" display="https://meatophum.biz/report/accounting/account_statement?start_date=2026-07-01&amp;end_date=2026-07-31&amp;branch_id=18&amp;chart_of_account_id=62464" xr:uid="{00000000-0004-0000-1000-000035010000}"/>
    <hyperlink ref="AL74" r:id="rId311" display="https://meatophum.biz/report/accounting/account_statement?start_date=2026-07-01&amp;end_date=2026-07-31&amp;branch_id=18&amp;chart_of_account_id=62464" xr:uid="{00000000-0004-0000-1000-000036010000}"/>
    <hyperlink ref="AM74" r:id="rId312" display="https://meatophum.biz/report/accounting/account_statement?start_date=2026-07-01&amp;end_date=2026-07-31&amp;branch_id=18&amp;chart_of_account_id=62464" xr:uid="{00000000-0004-0000-1000-000037010000}"/>
    <hyperlink ref="AJ75" r:id="rId313" display="https://meatophum.biz/report/accounting/account_statement?start_date=2026-07-01&amp;end_date=2026-07-31&amp;branch_id=18&amp;chart_of_account_id=62465" xr:uid="{00000000-0004-0000-1000-000038010000}"/>
    <hyperlink ref="AK75" r:id="rId314" display="https://meatophum.biz/report/accounting/account_statement?start_date=2026-07-01&amp;end_date=2026-07-31&amp;branch_id=18&amp;chart_of_account_id=62465" xr:uid="{00000000-0004-0000-1000-000039010000}"/>
    <hyperlink ref="AL75" r:id="rId315" display="https://meatophum.biz/report/accounting/account_statement?start_date=2026-07-01&amp;end_date=2026-07-31&amp;branch_id=18&amp;chart_of_account_id=62465" xr:uid="{00000000-0004-0000-1000-00003A010000}"/>
    <hyperlink ref="AM75" r:id="rId316" display="https://meatophum.biz/report/accounting/account_statement?start_date=2026-07-01&amp;end_date=2026-07-31&amp;branch_id=18&amp;chart_of_account_id=62465" xr:uid="{00000000-0004-0000-1000-00003B010000}"/>
    <hyperlink ref="AJ76" r:id="rId317" display="https://meatophum.biz/report/accounting/account_statement?start_date=2026-07-01&amp;end_date=2026-07-31&amp;branch_id=18&amp;chart_of_account_id=62258" xr:uid="{00000000-0004-0000-1000-00003C010000}"/>
    <hyperlink ref="AK76" r:id="rId318" display="https://meatophum.biz/report/accounting/account_statement?start_date=2026-07-01&amp;end_date=2026-07-31&amp;branch_id=18&amp;chart_of_account_id=62258" xr:uid="{00000000-0004-0000-1000-00003D010000}"/>
    <hyperlink ref="AL76" r:id="rId319" display="https://meatophum.biz/report/accounting/account_statement?start_date=2026-07-01&amp;end_date=2026-07-31&amp;branch_id=18&amp;chart_of_account_id=62258" xr:uid="{00000000-0004-0000-1000-00003E010000}"/>
    <hyperlink ref="AM76" r:id="rId320" display="https://meatophum.biz/report/accounting/account_statement?start_date=2026-07-01&amp;end_date=2026-07-31&amp;branch_id=18&amp;chart_of_account_id=62258" xr:uid="{00000000-0004-0000-1000-00003F010000}"/>
    <hyperlink ref="AJ77" r:id="rId321" display="https://meatophum.biz/report/accounting/account_statement?start_date=2026-07-01&amp;end_date=2026-07-31&amp;branch_id=18&amp;chart_of_account_id=62341" xr:uid="{00000000-0004-0000-1000-000040010000}"/>
    <hyperlink ref="AK77" r:id="rId322" display="https://meatophum.biz/report/accounting/account_statement?start_date=2026-07-01&amp;end_date=2026-07-31&amp;branch_id=18&amp;chart_of_account_id=62341" xr:uid="{00000000-0004-0000-1000-000041010000}"/>
    <hyperlink ref="AL77" r:id="rId323" display="https://meatophum.biz/report/accounting/account_statement?start_date=2026-07-01&amp;end_date=2026-07-31&amp;branch_id=18&amp;chart_of_account_id=62341" xr:uid="{00000000-0004-0000-1000-000042010000}"/>
    <hyperlink ref="AM77" r:id="rId324" display="https://meatophum.biz/report/accounting/account_statement?start_date=2026-07-01&amp;end_date=2026-07-31&amp;branch_id=18&amp;chart_of_account_id=62341" xr:uid="{00000000-0004-0000-1000-000043010000}"/>
    <hyperlink ref="AJ78" r:id="rId325" display="https://meatophum.biz/report/accounting/account_statement?start_date=2026-07-01&amp;end_date=2026-07-31&amp;branch_id=18&amp;chart_of_account_id=62080" xr:uid="{00000000-0004-0000-1000-000044010000}"/>
    <hyperlink ref="AK78" r:id="rId326" display="https://meatophum.biz/report/accounting/account_statement?start_date=2026-07-01&amp;end_date=2026-07-31&amp;branch_id=18&amp;chart_of_account_id=62080" xr:uid="{00000000-0004-0000-1000-000045010000}"/>
    <hyperlink ref="AL78" r:id="rId327" display="https://meatophum.biz/report/accounting/account_statement?start_date=2026-07-01&amp;end_date=2026-07-31&amp;branch_id=18&amp;chart_of_account_id=62080" xr:uid="{00000000-0004-0000-1000-000046010000}"/>
    <hyperlink ref="AM78" r:id="rId328" display="https://meatophum.biz/report/accounting/account_statement?start_date=2026-07-01&amp;end_date=2026-07-31&amp;branch_id=18&amp;chart_of_account_id=62080" xr:uid="{00000000-0004-0000-1000-000047010000}"/>
    <hyperlink ref="AJ79" r:id="rId329" display="https://meatophum.biz/report/accounting/account_statement?start_date=2026-07-01&amp;end_date=2026-07-31&amp;branch_id=18&amp;chart_of_account_id=63246" xr:uid="{00000000-0004-0000-1000-000048010000}"/>
    <hyperlink ref="AK79" r:id="rId330" display="https://meatophum.biz/report/accounting/account_statement?start_date=2026-07-01&amp;end_date=2026-07-31&amp;branch_id=18&amp;chart_of_account_id=63246" xr:uid="{00000000-0004-0000-1000-000049010000}"/>
    <hyperlink ref="AL79" r:id="rId331" display="https://meatophum.biz/report/accounting/account_statement?start_date=2026-07-01&amp;end_date=2026-07-31&amp;branch_id=18&amp;chart_of_account_id=63246" xr:uid="{00000000-0004-0000-1000-00004A010000}"/>
    <hyperlink ref="AM79" r:id="rId332" display="https://meatophum.biz/report/accounting/account_statement?start_date=2026-07-01&amp;end_date=2026-07-31&amp;branch_id=18&amp;chart_of_account_id=63246" xr:uid="{00000000-0004-0000-1000-00004B010000}"/>
    <hyperlink ref="AJ80" r:id="rId333" display="https://meatophum.biz/report/accounting/account_statement?start_date=2026-07-01&amp;end_date=2026-07-31&amp;branch_id=18&amp;chart_of_account_id=62181" xr:uid="{00000000-0004-0000-1000-00004C010000}"/>
    <hyperlink ref="AK80" r:id="rId334" display="https://meatophum.biz/report/accounting/account_statement?start_date=2026-07-01&amp;end_date=2026-07-31&amp;branch_id=18&amp;chart_of_account_id=62181" xr:uid="{00000000-0004-0000-1000-00004D010000}"/>
    <hyperlink ref="AL80" r:id="rId335" display="https://meatophum.biz/report/accounting/account_statement?start_date=2026-07-01&amp;end_date=2026-07-31&amp;branch_id=18&amp;chart_of_account_id=62181" xr:uid="{00000000-0004-0000-1000-00004E010000}"/>
    <hyperlink ref="AM80" r:id="rId336" display="https://meatophum.biz/report/accounting/account_statement?start_date=2026-07-01&amp;end_date=2026-07-31&amp;branch_id=18&amp;chart_of_account_id=62181" xr:uid="{00000000-0004-0000-1000-00004F010000}"/>
    <hyperlink ref="AJ81" r:id="rId337" display="https://meatophum.biz/report/accounting/account_statement?start_date=2026-07-01&amp;end_date=2026-07-31&amp;branch_id=18&amp;chart_of_account_id=62184" xr:uid="{00000000-0004-0000-1000-000050010000}"/>
    <hyperlink ref="AK81" r:id="rId338" display="https://meatophum.biz/report/accounting/account_statement?start_date=2026-07-01&amp;end_date=2026-07-31&amp;branch_id=18&amp;chart_of_account_id=62184" xr:uid="{00000000-0004-0000-1000-000051010000}"/>
    <hyperlink ref="AL81" r:id="rId339" display="https://meatophum.biz/report/accounting/account_statement?start_date=2026-07-01&amp;end_date=2026-07-31&amp;branch_id=18&amp;chart_of_account_id=62184" xr:uid="{00000000-0004-0000-1000-000052010000}"/>
    <hyperlink ref="AM81" r:id="rId340" display="https://meatophum.biz/report/accounting/account_statement?start_date=2026-07-01&amp;end_date=2026-07-31&amp;branch_id=18&amp;chart_of_account_id=62184" xr:uid="{00000000-0004-0000-1000-000053010000}"/>
    <hyperlink ref="AJ82" r:id="rId341" display="https://meatophum.biz/report/accounting/account_statement?start_date=2026-07-01&amp;end_date=2026-07-31&amp;branch_id=18&amp;chart_of_account_id=62280" xr:uid="{00000000-0004-0000-1000-000054010000}"/>
    <hyperlink ref="AK82" r:id="rId342" display="https://meatophum.biz/report/accounting/account_statement?start_date=2026-07-01&amp;end_date=2026-07-31&amp;branch_id=18&amp;chart_of_account_id=62280" xr:uid="{00000000-0004-0000-1000-000055010000}"/>
    <hyperlink ref="AL82" r:id="rId343" display="https://meatophum.biz/report/accounting/account_statement?start_date=2026-07-01&amp;end_date=2026-07-31&amp;branch_id=18&amp;chart_of_account_id=62280" xr:uid="{00000000-0004-0000-1000-000056010000}"/>
    <hyperlink ref="AM82" r:id="rId344" display="https://meatophum.biz/report/accounting/account_statement?start_date=2026-07-01&amp;end_date=2026-07-31&amp;branch_id=18&amp;chart_of_account_id=62280" xr:uid="{00000000-0004-0000-1000-000057010000}"/>
    <hyperlink ref="AJ83" r:id="rId345" display="https://meatophum.biz/report/accounting/account_statement?start_date=2026-07-01&amp;end_date=2026-07-31&amp;branch_id=18&amp;chart_of_account_id=62537" xr:uid="{00000000-0004-0000-1000-000058010000}"/>
    <hyperlink ref="AK83" r:id="rId346" display="https://meatophum.biz/report/accounting/account_statement?start_date=2026-07-01&amp;end_date=2026-07-31&amp;branch_id=18&amp;chart_of_account_id=62537" xr:uid="{00000000-0004-0000-1000-000059010000}"/>
    <hyperlink ref="AL83" r:id="rId347" display="https://meatophum.biz/report/accounting/account_statement?start_date=2026-07-01&amp;end_date=2026-07-31&amp;branch_id=18&amp;chart_of_account_id=62537" xr:uid="{00000000-0004-0000-1000-00005A010000}"/>
    <hyperlink ref="AM83" r:id="rId348" display="https://meatophum.biz/report/accounting/account_statement?start_date=2026-07-01&amp;end_date=2026-07-31&amp;branch_id=18&amp;chart_of_account_id=62537" xr:uid="{00000000-0004-0000-1000-00005B010000}"/>
    <hyperlink ref="AJ84" r:id="rId349" display="https://meatophum.biz/report/accounting/account_statement?start_date=2026-07-01&amp;end_date=2026-07-31&amp;branch_id=18&amp;chart_of_account_id=63264" xr:uid="{00000000-0004-0000-1000-00005C010000}"/>
    <hyperlink ref="AK84" r:id="rId350" display="https://meatophum.biz/report/accounting/account_statement?start_date=2026-07-01&amp;end_date=2026-07-31&amp;branch_id=18&amp;chart_of_account_id=63264" xr:uid="{00000000-0004-0000-1000-00005D010000}"/>
    <hyperlink ref="AL84" r:id="rId351" display="https://meatophum.biz/report/accounting/account_statement?start_date=2026-07-01&amp;end_date=2026-07-31&amp;branch_id=18&amp;chart_of_account_id=63264" xr:uid="{00000000-0004-0000-1000-00005E010000}"/>
    <hyperlink ref="AM84" r:id="rId352" display="https://meatophum.biz/report/accounting/account_statement?start_date=2026-07-01&amp;end_date=2026-07-31&amp;branch_id=18&amp;chart_of_account_id=63264" xr:uid="{00000000-0004-0000-1000-00005F010000}"/>
    <hyperlink ref="AJ85" r:id="rId353" display="https://meatophum.biz/report/accounting/account_statement?start_date=2026-07-01&amp;end_date=2026-07-31&amp;branch_id=18&amp;chart_of_account_id=62082" xr:uid="{00000000-0004-0000-1000-000060010000}"/>
    <hyperlink ref="AK85" r:id="rId354" display="https://meatophum.biz/report/accounting/account_statement?start_date=2026-07-01&amp;end_date=2026-07-31&amp;branch_id=18&amp;chart_of_account_id=62082" xr:uid="{00000000-0004-0000-1000-000061010000}"/>
    <hyperlink ref="AL85" r:id="rId355" display="https://meatophum.biz/report/accounting/account_statement?start_date=2026-07-01&amp;end_date=2026-07-31&amp;branch_id=18&amp;chart_of_account_id=62082" xr:uid="{00000000-0004-0000-1000-000062010000}"/>
    <hyperlink ref="AM85" r:id="rId356" display="https://meatophum.biz/report/accounting/account_statement?start_date=2026-07-01&amp;end_date=2026-07-31&amp;branch_id=18&amp;chart_of_account_id=62082" xr:uid="{00000000-0004-0000-1000-000063010000}"/>
    <hyperlink ref="AJ86" r:id="rId357" display="https://meatophum.biz/report/accounting/account_statement?start_date=2026-07-01&amp;end_date=2026-07-31&amp;branch_id=18&amp;chart_of_account_id=62084" xr:uid="{00000000-0004-0000-1000-000064010000}"/>
    <hyperlink ref="AK86" r:id="rId358" display="https://meatophum.biz/report/accounting/account_statement?start_date=2026-07-01&amp;end_date=2026-07-31&amp;branch_id=18&amp;chart_of_account_id=62084" xr:uid="{00000000-0004-0000-1000-000065010000}"/>
    <hyperlink ref="AL86" r:id="rId359" display="https://meatophum.biz/report/accounting/account_statement?start_date=2026-07-01&amp;end_date=2026-07-31&amp;branch_id=18&amp;chart_of_account_id=62084" xr:uid="{00000000-0004-0000-1000-000066010000}"/>
    <hyperlink ref="AM86" r:id="rId360" display="https://meatophum.biz/report/accounting/account_statement?start_date=2026-07-01&amp;end_date=2026-07-31&amp;branch_id=18&amp;chart_of_account_id=62084" xr:uid="{00000000-0004-0000-1000-000067010000}"/>
    <hyperlink ref="AJ87" r:id="rId361" display="https://meatophum.biz/report/accounting/account_statement?start_date=2026-07-01&amp;end_date=2026-07-31&amp;branch_id=18&amp;chart_of_account_id=62339" xr:uid="{00000000-0004-0000-1000-000068010000}"/>
    <hyperlink ref="AK87" r:id="rId362" display="https://meatophum.biz/report/accounting/account_statement?start_date=2026-07-01&amp;end_date=2026-07-31&amp;branch_id=18&amp;chart_of_account_id=62339" xr:uid="{00000000-0004-0000-1000-000069010000}"/>
    <hyperlink ref="AL87" r:id="rId363" display="https://meatophum.biz/report/accounting/account_statement?start_date=2026-07-01&amp;end_date=2026-07-31&amp;branch_id=18&amp;chart_of_account_id=62339" xr:uid="{00000000-0004-0000-1000-00006A010000}"/>
    <hyperlink ref="AM87" r:id="rId364" display="https://meatophum.biz/report/accounting/account_statement?start_date=2026-07-01&amp;end_date=2026-07-31&amp;branch_id=18&amp;chart_of_account_id=62339" xr:uid="{00000000-0004-0000-1000-00006B010000}"/>
    <hyperlink ref="AJ88" r:id="rId365" display="https://meatophum.biz/report/accounting/account_statement?start_date=2026-07-01&amp;end_date=2026-07-31&amp;branch_id=18&amp;chart_of_account_id=62652" xr:uid="{00000000-0004-0000-1000-00006C010000}"/>
    <hyperlink ref="AK88" r:id="rId366" display="https://meatophum.biz/report/accounting/account_statement?start_date=2026-07-01&amp;end_date=2026-07-31&amp;branch_id=18&amp;chart_of_account_id=62652" xr:uid="{00000000-0004-0000-1000-00006D010000}"/>
    <hyperlink ref="AL88" r:id="rId367" display="https://meatophum.biz/report/accounting/account_statement?start_date=2026-07-01&amp;end_date=2026-07-31&amp;branch_id=18&amp;chart_of_account_id=62652" xr:uid="{00000000-0004-0000-1000-00006E010000}"/>
    <hyperlink ref="AM88" r:id="rId368" display="https://meatophum.biz/report/accounting/account_statement?start_date=2026-07-01&amp;end_date=2026-07-31&amp;branch_id=18&amp;chart_of_account_id=62652" xr:uid="{00000000-0004-0000-1000-00006F010000}"/>
    <hyperlink ref="AJ89" r:id="rId369" display="https://meatophum.biz/report/accounting/account_statement?start_date=2026-07-01&amp;end_date=2026-07-31&amp;branch_id=18&amp;chart_of_account_id=62178" xr:uid="{00000000-0004-0000-1000-000070010000}"/>
    <hyperlink ref="AK89" r:id="rId370" display="https://meatophum.biz/report/accounting/account_statement?start_date=2026-07-01&amp;end_date=2026-07-31&amp;branch_id=18&amp;chart_of_account_id=62178" xr:uid="{00000000-0004-0000-1000-000071010000}"/>
    <hyperlink ref="AL89" r:id="rId371" display="https://meatophum.biz/report/accounting/account_statement?start_date=2026-07-01&amp;end_date=2026-07-31&amp;branch_id=18&amp;chart_of_account_id=62178" xr:uid="{00000000-0004-0000-1000-000072010000}"/>
    <hyperlink ref="AM89" r:id="rId372" display="https://meatophum.biz/report/accounting/account_statement?start_date=2026-07-01&amp;end_date=2026-07-31&amp;branch_id=18&amp;chart_of_account_id=62178" xr:uid="{00000000-0004-0000-1000-000073010000}"/>
    <hyperlink ref="AJ90" r:id="rId373" display="https://meatophum.biz/report/accounting/account_statement?start_date=2026-07-01&amp;end_date=2026-07-31&amp;branch_id=18&amp;chart_of_account_id=101428" xr:uid="{00000000-0004-0000-1000-000074010000}"/>
    <hyperlink ref="AK90" r:id="rId374" display="https://meatophum.biz/report/accounting/account_statement?start_date=2026-07-01&amp;end_date=2026-07-31&amp;branch_id=18&amp;chart_of_account_id=101428" xr:uid="{00000000-0004-0000-1000-000075010000}"/>
    <hyperlink ref="AL90" r:id="rId375" display="https://meatophum.biz/report/accounting/account_statement?start_date=2026-07-01&amp;end_date=2026-07-31&amp;branch_id=18&amp;chart_of_account_id=101428" xr:uid="{00000000-0004-0000-1000-000076010000}"/>
    <hyperlink ref="AM90" r:id="rId376" display="https://meatophum.biz/report/accounting/account_statement?start_date=2026-07-01&amp;end_date=2026-07-31&amp;branch_id=18&amp;chart_of_account_id=101428" xr:uid="{00000000-0004-0000-1000-000077010000}"/>
    <hyperlink ref="AJ91" r:id="rId377" display="https://meatophum.biz/report/accounting/account_statement?start_date=2026-07-01&amp;end_date=2026-07-31&amp;branch_id=18&amp;chart_of_account_id=62559" xr:uid="{00000000-0004-0000-1000-000078010000}"/>
    <hyperlink ref="AK91" r:id="rId378" display="https://meatophum.biz/report/accounting/account_statement?start_date=2026-07-01&amp;end_date=2026-07-31&amp;branch_id=18&amp;chart_of_account_id=62559" xr:uid="{00000000-0004-0000-1000-000079010000}"/>
    <hyperlink ref="AL91" r:id="rId379" display="https://meatophum.biz/report/accounting/account_statement?start_date=2026-07-01&amp;end_date=2026-07-31&amp;branch_id=18&amp;chart_of_account_id=62559" xr:uid="{00000000-0004-0000-1000-00007A010000}"/>
    <hyperlink ref="AM91" r:id="rId380" display="https://meatophum.biz/report/accounting/account_statement?start_date=2026-07-01&amp;end_date=2026-07-31&amp;branch_id=18&amp;chart_of_account_id=62559" xr:uid="{00000000-0004-0000-1000-00007B01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FFFF00"/>
  </sheetPr>
  <dimension ref="B2:AS82"/>
  <sheetViews>
    <sheetView topLeftCell="AL79" workbookViewId="0">
      <selection activeCell="AP30" sqref="AP30"/>
    </sheetView>
  </sheetViews>
  <sheetFormatPr defaultRowHeight="14.4"/>
  <cols>
    <col min="2" max="2" width="10.5546875" customWidth="1"/>
    <col min="3" max="3" width="58.5546875" customWidth="1"/>
    <col min="4" max="4" width="8.88671875" bestFit="1" customWidth="1"/>
    <col min="5" max="5" width="11.109375" bestFit="1" customWidth="1"/>
    <col min="6" max="6" width="8.88671875" bestFit="1" customWidth="1"/>
    <col min="7" max="7" width="3.5546875" customWidth="1"/>
    <col min="8" max="8" width="11.33203125" customWidth="1"/>
    <col min="9" max="9" width="73.5546875" customWidth="1"/>
    <col min="10" max="10" width="18.33203125" customWidth="1"/>
    <col min="11" max="11" width="20" customWidth="1"/>
    <col min="12" max="12" width="19.44140625" customWidth="1"/>
    <col min="14" max="14" width="10" bestFit="1" customWidth="1"/>
    <col min="15" max="15" width="84" customWidth="1"/>
    <col min="16" max="16" width="15.5546875" customWidth="1"/>
    <col min="17" max="17" width="14.109375" customWidth="1"/>
    <col min="18" max="18" width="15.88671875" customWidth="1"/>
    <col min="22" max="22" width="64.44140625" customWidth="1"/>
    <col min="29" max="29" width="62.6640625" customWidth="1"/>
    <col min="41" max="41" width="75.109375" customWidth="1"/>
    <col min="43" max="43" width="18.44140625" customWidth="1"/>
  </cols>
  <sheetData>
    <row r="2" spans="2:44" ht="23.25" customHeight="1">
      <c r="B2" s="623" t="s">
        <v>0</v>
      </c>
      <c r="C2" s="623"/>
      <c r="D2" s="623"/>
      <c r="E2" s="623"/>
      <c r="F2" s="623"/>
      <c r="H2" s="574" t="s">
        <v>0</v>
      </c>
      <c r="I2" s="574"/>
      <c r="J2" s="574"/>
      <c r="K2" s="574"/>
      <c r="L2" s="574"/>
      <c r="N2" s="574" t="s">
        <v>0</v>
      </c>
      <c r="O2" s="574"/>
      <c r="P2" s="574"/>
      <c r="Q2" s="574"/>
      <c r="R2" s="574"/>
      <c r="U2" s="574" t="s">
        <v>0</v>
      </c>
      <c r="V2" s="574"/>
      <c r="W2" s="574"/>
      <c r="X2" s="574"/>
      <c r="Y2" s="574"/>
      <c r="AB2" s="574" t="s">
        <v>0</v>
      </c>
      <c r="AC2" s="574"/>
      <c r="AD2" s="574"/>
      <c r="AE2" s="574"/>
      <c r="AF2" s="574"/>
      <c r="AH2" s="574" t="s">
        <v>0</v>
      </c>
      <c r="AI2" s="574"/>
      <c r="AJ2" s="574"/>
      <c r="AK2" s="574"/>
      <c r="AL2" s="574"/>
      <c r="AN2" s="574" t="s">
        <v>0</v>
      </c>
      <c r="AO2" s="574"/>
      <c r="AP2" s="574"/>
      <c r="AQ2" s="574"/>
      <c r="AR2" s="574"/>
    </row>
    <row r="3" spans="2:44" ht="19.5" customHeight="1">
      <c r="B3" s="623" t="s">
        <v>83</v>
      </c>
      <c r="C3" s="623"/>
      <c r="D3" s="623"/>
      <c r="E3" s="623"/>
      <c r="F3" s="623"/>
      <c r="H3" s="575" t="s">
        <v>83</v>
      </c>
      <c r="I3" s="575"/>
      <c r="J3" s="575"/>
      <c r="K3" s="575"/>
      <c r="L3" s="575"/>
      <c r="N3" s="575" t="s">
        <v>83</v>
      </c>
      <c r="O3" s="575"/>
      <c r="P3" s="575"/>
      <c r="Q3" s="575"/>
      <c r="R3" s="575"/>
      <c r="U3" s="575" t="s">
        <v>83</v>
      </c>
      <c r="V3" s="575"/>
      <c r="W3" s="575"/>
      <c r="X3" s="575"/>
      <c r="Y3" s="575"/>
      <c r="AB3" s="575" t="s">
        <v>83</v>
      </c>
      <c r="AC3" s="575"/>
      <c r="AD3" s="575"/>
      <c r="AE3" s="575"/>
      <c r="AF3" s="575"/>
      <c r="AH3" s="575" t="s">
        <v>83</v>
      </c>
      <c r="AI3" s="575"/>
      <c r="AJ3" s="575"/>
      <c r="AK3" s="575"/>
      <c r="AL3" s="575"/>
      <c r="AN3" s="575" t="s">
        <v>83</v>
      </c>
      <c r="AO3" s="575"/>
      <c r="AP3" s="575"/>
      <c r="AQ3" s="575"/>
      <c r="AR3" s="575"/>
    </row>
    <row r="4" spans="2:44">
      <c r="B4" s="624" t="s">
        <v>2</v>
      </c>
      <c r="C4" s="624"/>
      <c r="D4" s="624"/>
      <c r="E4" s="624"/>
      <c r="F4" s="624"/>
      <c r="H4" s="576" t="s">
        <v>2</v>
      </c>
      <c r="I4" s="576"/>
      <c r="J4" s="576"/>
      <c r="K4" s="576"/>
      <c r="L4" s="576"/>
      <c r="N4" s="576" t="s">
        <v>2</v>
      </c>
      <c r="O4" s="576"/>
      <c r="P4" s="576"/>
      <c r="Q4" s="576"/>
      <c r="R4" s="576"/>
      <c r="U4" s="576" t="s">
        <v>2</v>
      </c>
      <c r="V4" s="576"/>
      <c r="W4" s="576"/>
      <c r="X4" s="576"/>
      <c r="Y4" s="576"/>
      <c r="AB4" s="576" t="s">
        <v>2</v>
      </c>
      <c r="AC4" s="576"/>
      <c r="AD4" s="576"/>
      <c r="AE4" s="576"/>
      <c r="AF4" s="576"/>
      <c r="AH4" s="576" t="s">
        <v>2</v>
      </c>
      <c r="AI4" s="576"/>
      <c r="AJ4" s="576"/>
      <c r="AK4" s="576"/>
      <c r="AL4" s="576"/>
      <c r="AN4" s="576" t="s">
        <v>2</v>
      </c>
      <c r="AO4" s="576"/>
      <c r="AP4" s="576"/>
      <c r="AQ4" s="576"/>
      <c r="AR4" s="576"/>
    </row>
    <row r="5" spans="2:44">
      <c r="B5" s="624"/>
      <c r="C5" s="624"/>
      <c r="D5" s="624"/>
      <c r="E5" s="624"/>
      <c r="F5" s="624"/>
      <c r="H5" s="576"/>
      <c r="I5" s="576"/>
      <c r="J5" s="576"/>
      <c r="K5" s="576"/>
      <c r="L5" s="576"/>
      <c r="N5" s="576"/>
      <c r="O5" s="576"/>
      <c r="P5" s="576"/>
      <c r="Q5" s="576"/>
      <c r="R5" s="576"/>
      <c r="U5" s="576"/>
      <c r="V5" s="576"/>
      <c r="W5" s="576"/>
      <c r="X5" s="576"/>
      <c r="Y5" s="576"/>
      <c r="AB5" s="576"/>
      <c r="AC5" s="576"/>
      <c r="AD5" s="576"/>
      <c r="AE5" s="576"/>
      <c r="AF5" s="576"/>
      <c r="AH5" s="576"/>
      <c r="AI5" s="576"/>
      <c r="AJ5" s="576"/>
      <c r="AK5" s="576"/>
      <c r="AL5" s="576"/>
      <c r="AN5" s="576"/>
      <c r="AO5" s="576"/>
      <c r="AP5" s="576"/>
      <c r="AQ5" s="576"/>
      <c r="AR5" s="576"/>
    </row>
    <row r="6" spans="2:44" ht="15" thickBot="1">
      <c r="B6" s="625"/>
      <c r="C6" s="625"/>
      <c r="D6" s="625"/>
      <c r="E6" s="625"/>
      <c r="F6" s="625"/>
      <c r="H6" s="577"/>
      <c r="I6" s="577"/>
      <c r="J6" s="577"/>
      <c r="K6" s="577"/>
      <c r="L6" s="577"/>
      <c r="N6" s="577"/>
      <c r="O6" s="577"/>
      <c r="P6" s="577"/>
      <c r="Q6" s="577"/>
      <c r="R6" s="577"/>
      <c r="U6" s="577"/>
      <c r="V6" s="577"/>
      <c r="W6" s="577"/>
      <c r="X6" s="577"/>
      <c r="Y6" s="577"/>
      <c r="AB6" s="577"/>
      <c r="AC6" s="577"/>
      <c r="AD6" s="577"/>
      <c r="AE6" s="577"/>
      <c r="AF6" s="577"/>
      <c r="AH6" s="577"/>
      <c r="AI6" s="577"/>
      <c r="AJ6" s="577"/>
      <c r="AK6" s="577"/>
      <c r="AL6" s="577"/>
      <c r="AN6" s="577"/>
      <c r="AO6" s="577"/>
      <c r="AP6" s="577"/>
      <c r="AQ6" s="577"/>
      <c r="AR6" s="577"/>
    </row>
    <row r="7" spans="2:44">
      <c r="B7" s="624"/>
      <c r="C7" s="624"/>
      <c r="D7" s="624"/>
      <c r="E7" s="624"/>
      <c r="F7" s="624"/>
      <c r="H7" s="576"/>
      <c r="I7" s="576"/>
      <c r="J7" s="576"/>
      <c r="K7" s="576"/>
      <c r="L7" s="576"/>
      <c r="N7" s="576"/>
      <c r="O7" s="576"/>
      <c r="P7" s="576"/>
      <c r="Q7" s="576"/>
      <c r="R7" s="576"/>
      <c r="U7" s="576"/>
      <c r="V7" s="576"/>
      <c r="W7" s="576"/>
      <c r="X7" s="576"/>
      <c r="Y7" s="576"/>
      <c r="AB7" s="576"/>
      <c r="AC7" s="576"/>
      <c r="AD7" s="576"/>
      <c r="AE7" s="576"/>
      <c r="AF7" s="576"/>
      <c r="AH7" s="576"/>
      <c r="AI7" s="576"/>
      <c r="AJ7" s="576"/>
      <c r="AK7" s="576"/>
      <c r="AL7" s="576"/>
      <c r="AN7" s="576"/>
      <c r="AO7" s="576"/>
      <c r="AP7" s="576"/>
      <c r="AQ7" s="576"/>
      <c r="AR7" s="576"/>
    </row>
    <row r="8" spans="2:44">
      <c r="B8" s="624" t="s">
        <v>276</v>
      </c>
      <c r="C8" s="624"/>
      <c r="D8" s="624"/>
      <c r="E8" s="624"/>
      <c r="F8" s="624"/>
      <c r="H8" s="576" t="s">
        <v>3</v>
      </c>
      <c r="I8" s="576"/>
      <c r="J8" s="576"/>
      <c r="K8" s="576"/>
      <c r="L8" s="576"/>
      <c r="N8" s="576" t="s">
        <v>257</v>
      </c>
      <c r="O8" s="576"/>
      <c r="P8" s="576"/>
      <c r="Q8" s="576"/>
      <c r="R8" s="576"/>
      <c r="U8" s="576" t="s">
        <v>302</v>
      </c>
      <c r="V8" s="576"/>
      <c r="W8" s="576"/>
      <c r="X8" s="576"/>
      <c r="Y8" s="576"/>
      <c r="AB8" s="576" t="s">
        <v>301</v>
      </c>
      <c r="AC8" s="576"/>
      <c r="AD8" s="576"/>
      <c r="AE8" s="576"/>
      <c r="AF8" s="576"/>
      <c r="AH8" s="576" t="s">
        <v>322</v>
      </c>
      <c r="AI8" s="576"/>
      <c r="AJ8" s="576"/>
      <c r="AK8" s="576"/>
      <c r="AL8" s="576"/>
      <c r="AN8" s="576" t="s">
        <v>326</v>
      </c>
      <c r="AO8" s="576"/>
      <c r="AP8" s="576"/>
      <c r="AQ8" s="576"/>
      <c r="AR8" s="576"/>
    </row>
    <row r="9" spans="2:44" ht="15" thickBot="1">
      <c r="B9" s="626"/>
      <c r="C9" s="626"/>
      <c r="D9" s="626"/>
      <c r="E9" s="626"/>
      <c r="F9" s="626"/>
      <c r="H9" s="578"/>
      <c r="I9" s="578"/>
      <c r="J9" s="578"/>
      <c r="K9" s="578"/>
      <c r="L9" s="578"/>
      <c r="N9" s="578"/>
      <c r="O9" s="578"/>
      <c r="P9" s="578"/>
      <c r="Q9" s="578"/>
      <c r="R9" s="578"/>
      <c r="U9" s="578"/>
      <c r="V9" s="578"/>
      <c r="W9" s="578"/>
      <c r="X9" s="578"/>
      <c r="Y9" s="578"/>
      <c r="AB9" s="578"/>
      <c r="AC9" s="578"/>
      <c r="AD9" s="578"/>
      <c r="AE9" s="578"/>
      <c r="AF9" s="578"/>
      <c r="AH9" s="578"/>
      <c r="AI9" s="578"/>
      <c r="AJ9" s="578"/>
      <c r="AK9" s="578"/>
      <c r="AL9" s="578"/>
      <c r="AN9" s="578"/>
      <c r="AO9" s="578"/>
      <c r="AP9" s="578"/>
      <c r="AQ9" s="578"/>
      <c r="AR9" s="578"/>
    </row>
    <row r="10" spans="2:44"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U10" s="2" t="s">
        <v>96</v>
      </c>
      <c r="V10" s="2" t="s">
        <v>4</v>
      </c>
      <c r="W10" s="2" t="s">
        <v>5</v>
      </c>
      <c r="X10" s="2" t="s">
        <v>6</v>
      </c>
      <c r="Y10" s="2" t="s">
        <v>7</v>
      </c>
      <c r="AB10" s="2" t="s">
        <v>96</v>
      </c>
      <c r="AC10" s="2" t="s">
        <v>4</v>
      </c>
      <c r="AD10" s="2" t="s">
        <v>5</v>
      </c>
      <c r="AE10" s="2" t="s">
        <v>6</v>
      </c>
      <c r="AF10" s="2" t="s">
        <v>7</v>
      </c>
      <c r="AH10" s="2" t="s">
        <v>96</v>
      </c>
      <c r="AI10" s="2" t="s">
        <v>4</v>
      </c>
      <c r="AJ10" s="2" t="s">
        <v>5</v>
      </c>
      <c r="AK10" s="2" t="s">
        <v>6</v>
      </c>
      <c r="AL10" s="2" t="s">
        <v>7</v>
      </c>
      <c r="AN10" s="2" t="s">
        <v>96</v>
      </c>
      <c r="AO10" s="2" t="s">
        <v>4</v>
      </c>
      <c r="AP10" s="2" t="s">
        <v>5</v>
      </c>
      <c r="AQ10" s="2" t="s">
        <v>6</v>
      </c>
      <c r="AR10" s="2" t="s">
        <v>7</v>
      </c>
    </row>
    <row r="11" spans="2:44" ht="24.6" thickBot="1">
      <c r="B11" s="181"/>
      <c r="C11" s="182" t="s">
        <v>8</v>
      </c>
      <c r="D11" s="183"/>
      <c r="E11" s="184"/>
      <c r="F11" s="184"/>
      <c r="H11" s="128"/>
      <c r="I11" s="3" t="s">
        <v>8</v>
      </c>
      <c r="J11" s="4"/>
      <c r="K11" s="5"/>
      <c r="L11" s="5"/>
      <c r="N11" s="128"/>
      <c r="O11" s="3" t="s">
        <v>8</v>
      </c>
      <c r="P11" s="4"/>
      <c r="Q11" s="5"/>
      <c r="R11" s="5"/>
      <c r="U11" s="128"/>
      <c r="V11" s="3" t="s">
        <v>8</v>
      </c>
      <c r="W11" s="4"/>
      <c r="X11" s="5"/>
      <c r="Y11" s="5"/>
      <c r="AB11" s="128"/>
      <c r="AC11" s="3" t="s">
        <v>8</v>
      </c>
      <c r="AD11" s="4"/>
      <c r="AE11" s="5"/>
      <c r="AF11" s="5"/>
      <c r="AH11" s="128"/>
      <c r="AI11" s="3" t="s">
        <v>8</v>
      </c>
      <c r="AJ11" s="4"/>
      <c r="AK11" s="5"/>
      <c r="AL11" s="5"/>
      <c r="AN11" s="128"/>
      <c r="AO11" s="3" t="s">
        <v>8</v>
      </c>
      <c r="AP11" s="4"/>
      <c r="AQ11" s="5"/>
      <c r="AR11" s="5"/>
    </row>
    <row r="12" spans="2:44" ht="24.6" thickBot="1">
      <c r="B12" s="181"/>
      <c r="C12" s="182" t="s">
        <v>9</v>
      </c>
      <c r="D12" s="183"/>
      <c r="E12" s="184"/>
      <c r="F12" s="184"/>
      <c r="H12" s="128"/>
      <c r="I12" s="3" t="s">
        <v>9</v>
      </c>
      <c r="J12" s="4"/>
      <c r="K12" s="5"/>
      <c r="L12" s="5"/>
      <c r="N12" s="128"/>
      <c r="O12" s="3" t="s">
        <v>9</v>
      </c>
      <c r="P12" s="4"/>
      <c r="Q12" s="5"/>
      <c r="R12" s="5"/>
      <c r="U12" s="128"/>
      <c r="V12" s="3" t="s">
        <v>9</v>
      </c>
      <c r="W12" s="4"/>
      <c r="X12" s="5"/>
      <c r="Y12" s="5"/>
      <c r="AB12" s="128"/>
      <c r="AC12" s="3" t="s">
        <v>9</v>
      </c>
      <c r="AD12" s="4"/>
      <c r="AE12" s="5"/>
      <c r="AF12" s="5"/>
      <c r="AH12" s="128"/>
      <c r="AI12" s="3" t="s">
        <v>9</v>
      </c>
      <c r="AJ12" s="4"/>
      <c r="AK12" s="5"/>
      <c r="AL12" s="5"/>
      <c r="AN12" s="128"/>
      <c r="AO12" s="3" t="s">
        <v>9</v>
      </c>
      <c r="AP12" s="4"/>
      <c r="AQ12" s="5"/>
      <c r="AR12" s="5"/>
    </row>
    <row r="13" spans="2:44" ht="36.6" thickBot="1">
      <c r="B13" s="181"/>
      <c r="C13" s="182" t="s">
        <v>10</v>
      </c>
      <c r="D13" s="183"/>
      <c r="E13" s="184"/>
      <c r="F13" s="184"/>
      <c r="H13" s="128"/>
      <c r="I13" s="3" t="s">
        <v>10</v>
      </c>
      <c r="J13" s="4"/>
      <c r="K13" s="5"/>
      <c r="L13" s="5"/>
      <c r="N13" s="128"/>
      <c r="O13" s="3" t="s">
        <v>10</v>
      </c>
      <c r="P13" s="4"/>
      <c r="Q13" s="5"/>
      <c r="R13" s="5"/>
      <c r="U13" s="128"/>
      <c r="V13" s="3" t="s">
        <v>10</v>
      </c>
      <c r="W13" s="4"/>
      <c r="X13" s="5"/>
      <c r="Y13" s="5"/>
      <c r="AB13" s="128"/>
      <c r="AC13" s="3" t="s">
        <v>10</v>
      </c>
      <c r="AD13" s="4"/>
      <c r="AE13" s="5"/>
      <c r="AF13" s="5"/>
      <c r="AH13" s="128"/>
      <c r="AI13" s="3" t="s">
        <v>10</v>
      </c>
      <c r="AJ13" s="4"/>
      <c r="AK13" s="5"/>
      <c r="AL13" s="5"/>
      <c r="AN13" s="128"/>
      <c r="AO13" s="3" t="s">
        <v>10</v>
      </c>
      <c r="AP13" s="4"/>
      <c r="AQ13" s="5"/>
      <c r="AR13" s="5"/>
    </row>
    <row r="14" spans="2:44" ht="60.6" thickBot="1">
      <c r="B14" s="183">
        <v>111111102</v>
      </c>
      <c r="C14" s="183" t="s">
        <v>11</v>
      </c>
      <c r="D14" s="184">
        <v>0</v>
      </c>
      <c r="E14" s="185">
        <v>485700</v>
      </c>
      <c r="F14" s="184">
        <v>121</v>
      </c>
      <c r="H14" s="4">
        <v>111111102</v>
      </c>
      <c r="I14" s="4" t="s">
        <v>11</v>
      </c>
      <c r="J14" s="5">
        <v>0</v>
      </c>
      <c r="K14" s="6">
        <v>207800</v>
      </c>
      <c r="L14" s="5">
        <v>52</v>
      </c>
      <c r="N14" s="4">
        <v>111111102</v>
      </c>
      <c r="O14" s="4" t="s">
        <v>11</v>
      </c>
      <c r="P14" s="5">
        <v>0</v>
      </c>
      <c r="Q14" s="6">
        <v>1061000</v>
      </c>
      <c r="R14" s="5">
        <v>265</v>
      </c>
      <c r="U14" s="4">
        <v>111111102</v>
      </c>
      <c r="V14" s="4" t="s">
        <v>11</v>
      </c>
      <c r="W14" s="5">
        <v>0</v>
      </c>
      <c r="X14" s="6">
        <v>2902200</v>
      </c>
      <c r="Y14" s="5">
        <v>726</v>
      </c>
      <c r="AB14" s="4">
        <v>111111102</v>
      </c>
      <c r="AC14" s="4" t="s">
        <v>11</v>
      </c>
      <c r="AD14" s="5">
        <v>0</v>
      </c>
      <c r="AE14" s="6">
        <v>3110800</v>
      </c>
      <c r="AF14" s="5">
        <v>778</v>
      </c>
      <c r="AH14" s="4">
        <v>111111102</v>
      </c>
      <c r="AI14" s="4" t="s">
        <v>11</v>
      </c>
      <c r="AJ14" s="5">
        <v>0</v>
      </c>
      <c r="AK14" s="6">
        <v>952200</v>
      </c>
      <c r="AL14" s="5">
        <v>238</v>
      </c>
      <c r="AN14" s="4">
        <v>111111102</v>
      </c>
      <c r="AO14" s="4" t="s">
        <v>11</v>
      </c>
      <c r="AP14" s="5">
        <v>0</v>
      </c>
      <c r="AQ14" s="6">
        <v>2855000</v>
      </c>
      <c r="AR14" s="5">
        <v>714</v>
      </c>
    </row>
    <row r="15" spans="2:44" ht="60.6" thickBot="1">
      <c r="B15" s="183">
        <v>113211101</v>
      </c>
      <c r="C15" s="183" t="s">
        <v>13</v>
      </c>
      <c r="D15" s="184">
        <v>0</v>
      </c>
      <c r="E15" s="185">
        <v>11807714</v>
      </c>
      <c r="F15" s="185">
        <v>2952</v>
      </c>
      <c r="H15" s="4">
        <v>112121</v>
      </c>
      <c r="I15" s="4" t="s">
        <v>12</v>
      </c>
      <c r="J15" s="5">
        <v>0</v>
      </c>
      <c r="K15" s="6">
        <v>4000000</v>
      </c>
      <c r="L15" s="6">
        <v>1000</v>
      </c>
      <c r="N15" s="4">
        <v>112121</v>
      </c>
      <c r="O15" s="4" t="s">
        <v>12</v>
      </c>
      <c r="P15" s="5">
        <v>0</v>
      </c>
      <c r="Q15" s="6">
        <v>4000000</v>
      </c>
      <c r="R15" s="6">
        <v>1000</v>
      </c>
      <c r="U15" s="4">
        <v>112121</v>
      </c>
      <c r="V15" s="4" t="s">
        <v>12</v>
      </c>
      <c r="W15" s="5">
        <v>0</v>
      </c>
      <c r="X15" s="6">
        <v>4000000</v>
      </c>
      <c r="Y15" s="6">
        <v>1000</v>
      </c>
      <c r="AB15" s="4">
        <v>112121</v>
      </c>
      <c r="AC15" s="4" t="s">
        <v>12</v>
      </c>
      <c r="AD15" s="5">
        <v>0</v>
      </c>
      <c r="AE15" s="6">
        <v>4000000</v>
      </c>
      <c r="AF15" s="6">
        <v>1000</v>
      </c>
      <c r="AH15" s="4">
        <v>112121</v>
      </c>
      <c r="AI15" s="4" t="s">
        <v>12</v>
      </c>
      <c r="AJ15" s="5">
        <v>0</v>
      </c>
      <c r="AK15" s="6">
        <v>4000000</v>
      </c>
      <c r="AL15" s="6">
        <v>1000</v>
      </c>
      <c r="AN15" s="4">
        <v>112121</v>
      </c>
      <c r="AO15" s="4" t="s">
        <v>12</v>
      </c>
      <c r="AP15" s="5">
        <v>0</v>
      </c>
      <c r="AQ15" s="6">
        <v>4000000</v>
      </c>
      <c r="AR15" s="6">
        <v>1000</v>
      </c>
    </row>
    <row r="16" spans="2:44" ht="96.6" thickBot="1">
      <c r="B16" s="181"/>
      <c r="C16" s="182" t="s">
        <v>14</v>
      </c>
      <c r="D16" s="183"/>
      <c r="E16" s="186">
        <v>12293414</v>
      </c>
      <c r="F16" s="186">
        <v>3073.35</v>
      </c>
      <c r="H16" s="4">
        <v>113211101</v>
      </c>
      <c r="I16" s="4" t="s">
        <v>13</v>
      </c>
      <c r="J16" s="5">
        <v>0</v>
      </c>
      <c r="K16" s="6">
        <v>69368</v>
      </c>
      <c r="L16" s="5">
        <v>17</v>
      </c>
      <c r="N16" s="4">
        <v>113211101</v>
      </c>
      <c r="O16" s="4" t="s">
        <v>13</v>
      </c>
      <c r="P16" s="5">
        <v>0</v>
      </c>
      <c r="Q16" s="6">
        <v>52250</v>
      </c>
      <c r="R16" s="5">
        <v>13</v>
      </c>
      <c r="U16" s="4">
        <v>113211101</v>
      </c>
      <c r="V16" s="4" t="s">
        <v>13</v>
      </c>
      <c r="W16" s="5">
        <v>0</v>
      </c>
      <c r="X16" s="6">
        <v>1096603</v>
      </c>
      <c r="Y16" s="5">
        <v>274</v>
      </c>
      <c r="AB16" s="4">
        <v>113211101</v>
      </c>
      <c r="AC16" s="4" t="s">
        <v>13</v>
      </c>
      <c r="AD16" s="5">
        <v>0</v>
      </c>
      <c r="AE16" s="6">
        <v>8912</v>
      </c>
      <c r="AF16" s="5">
        <v>2</v>
      </c>
      <c r="AH16" s="4">
        <v>113211101</v>
      </c>
      <c r="AI16" s="4" t="s">
        <v>13</v>
      </c>
      <c r="AJ16" s="5">
        <v>0</v>
      </c>
      <c r="AK16" s="6">
        <v>476624</v>
      </c>
      <c r="AL16" s="5">
        <v>119</v>
      </c>
      <c r="AN16" s="4">
        <v>113211101</v>
      </c>
      <c r="AO16" s="4" t="s">
        <v>13</v>
      </c>
      <c r="AP16" s="5">
        <v>0</v>
      </c>
      <c r="AQ16" s="6">
        <v>3563270</v>
      </c>
      <c r="AR16" s="5">
        <v>891</v>
      </c>
    </row>
    <row r="17" spans="2:44" ht="48.6" thickBot="1">
      <c r="B17" s="181"/>
      <c r="C17" s="182" t="s">
        <v>15</v>
      </c>
      <c r="D17" s="183"/>
      <c r="E17" s="184"/>
      <c r="F17" s="184"/>
      <c r="H17" s="128"/>
      <c r="I17" s="3" t="s">
        <v>14</v>
      </c>
      <c r="J17" s="4"/>
      <c r="K17" s="7">
        <v>4277168</v>
      </c>
      <c r="L17" s="7">
        <v>1069.29</v>
      </c>
      <c r="N17" s="128"/>
      <c r="O17" s="3" t="s">
        <v>14</v>
      </c>
      <c r="P17" s="4"/>
      <c r="Q17" s="7">
        <v>5113250</v>
      </c>
      <c r="R17" s="7">
        <v>1278.31</v>
      </c>
      <c r="U17" s="128"/>
      <c r="V17" s="3" t="s">
        <v>14</v>
      </c>
      <c r="W17" s="4"/>
      <c r="X17" s="7">
        <v>7998803</v>
      </c>
      <c r="Y17" s="7">
        <v>1999.7</v>
      </c>
      <c r="AB17" s="128"/>
      <c r="AC17" s="3" t="s">
        <v>14</v>
      </c>
      <c r="AD17" s="4"/>
      <c r="AE17" s="7">
        <v>7119712</v>
      </c>
      <c r="AF17" s="7">
        <v>1779.93</v>
      </c>
      <c r="AH17" s="128"/>
      <c r="AI17" s="3" t="s">
        <v>14</v>
      </c>
      <c r="AJ17" s="4"/>
      <c r="AK17" s="7">
        <v>5428824</v>
      </c>
      <c r="AL17" s="7">
        <v>1357.21</v>
      </c>
      <c r="AN17" s="128"/>
      <c r="AO17" s="3" t="s">
        <v>14</v>
      </c>
      <c r="AP17" s="4"/>
      <c r="AQ17" s="7">
        <v>10418270</v>
      </c>
      <c r="AR17" s="7">
        <v>2604.5700000000002</v>
      </c>
    </row>
    <row r="18" spans="2:44" ht="36.6" thickBot="1">
      <c r="B18" s="181"/>
      <c r="C18" s="182" t="s">
        <v>16</v>
      </c>
      <c r="D18" s="183"/>
      <c r="E18" s="184">
        <v>0</v>
      </c>
      <c r="F18" s="184">
        <v>0</v>
      </c>
      <c r="H18" s="128"/>
      <c r="I18" s="3" t="s">
        <v>15</v>
      </c>
      <c r="J18" s="4"/>
      <c r="K18" s="5"/>
      <c r="L18" s="5"/>
      <c r="N18" s="128"/>
      <c r="O18" s="3" t="s">
        <v>15</v>
      </c>
      <c r="P18" s="4"/>
      <c r="Q18" s="5"/>
      <c r="R18" s="5"/>
      <c r="U18" s="128"/>
      <c r="V18" s="3" t="s">
        <v>15</v>
      </c>
      <c r="W18" s="4"/>
      <c r="X18" s="5"/>
      <c r="Y18" s="5"/>
      <c r="AB18" s="128"/>
      <c r="AC18" s="3" t="s">
        <v>15</v>
      </c>
      <c r="AD18" s="4"/>
      <c r="AE18" s="5"/>
      <c r="AF18" s="5"/>
      <c r="AH18" s="128"/>
      <c r="AI18" s="3" t="s">
        <v>15</v>
      </c>
      <c r="AJ18" s="4"/>
      <c r="AK18" s="5"/>
      <c r="AL18" s="5"/>
      <c r="AN18" s="128"/>
      <c r="AO18" s="3" t="s">
        <v>15</v>
      </c>
      <c r="AP18" s="4"/>
      <c r="AQ18" s="5"/>
      <c r="AR18" s="5"/>
    </row>
    <row r="19" spans="2:44" ht="48.6" thickBot="1">
      <c r="B19" s="181"/>
      <c r="C19" s="182" t="s">
        <v>17</v>
      </c>
      <c r="D19" s="183"/>
      <c r="E19" s="184"/>
      <c r="F19" s="184"/>
      <c r="H19" s="128"/>
      <c r="I19" s="3" t="s">
        <v>16</v>
      </c>
      <c r="J19" s="4"/>
      <c r="K19" s="5">
        <v>0</v>
      </c>
      <c r="L19" s="5">
        <v>0</v>
      </c>
      <c r="N19" s="128"/>
      <c r="O19" s="3" t="s">
        <v>16</v>
      </c>
      <c r="P19" s="4"/>
      <c r="Q19" s="5">
        <v>0</v>
      </c>
      <c r="R19" s="5">
        <v>0</v>
      </c>
      <c r="U19" s="128"/>
      <c r="V19" s="3" t="s">
        <v>16</v>
      </c>
      <c r="W19" s="4"/>
      <c r="X19" s="5">
        <v>0</v>
      </c>
      <c r="Y19" s="5">
        <v>0</v>
      </c>
      <c r="AB19" s="128"/>
      <c r="AC19" s="3" t="s">
        <v>16</v>
      </c>
      <c r="AD19" s="4"/>
      <c r="AE19" s="5">
        <v>0</v>
      </c>
      <c r="AF19" s="5">
        <v>0</v>
      </c>
      <c r="AH19" s="128"/>
      <c r="AI19" s="3" t="s">
        <v>16</v>
      </c>
      <c r="AJ19" s="4"/>
      <c r="AK19" s="5">
        <v>0</v>
      </c>
      <c r="AL19" s="5">
        <v>0</v>
      </c>
      <c r="AN19" s="128"/>
      <c r="AO19" s="3" t="s">
        <v>16</v>
      </c>
      <c r="AP19" s="4"/>
      <c r="AQ19" s="5">
        <v>0</v>
      </c>
      <c r="AR19" s="5">
        <v>0</v>
      </c>
    </row>
    <row r="20" spans="2:44" ht="36.6" thickBot="1">
      <c r="B20" s="183">
        <v>123211101</v>
      </c>
      <c r="C20" s="183" t="s">
        <v>18</v>
      </c>
      <c r="D20" s="184">
        <v>0</v>
      </c>
      <c r="E20" s="185">
        <v>2359000</v>
      </c>
      <c r="F20" s="184">
        <v>590</v>
      </c>
      <c r="H20" s="128"/>
      <c r="I20" s="3" t="s">
        <v>17</v>
      </c>
      <c r="J20" s="4"/>
      <c r="K20" s="5"/>
      <c r="L20" s="5"/>
      <c r="N20" s="128"/>
      <c r="O20" s="3" t="s">
        <v>17</v>
      </c>
      <c r="P20" s="4"/>
      <c r="Q20" s="5"/>
      <c r="R20" s="5"/>
      <c r="U20" s="128"/>
      <c r="V20" s="3" t="s">
        <v>17</v>
      </c>
      <c r="W20" s="4"/>
      <c r="X20" s="5"/>
      <c r="Y20" s="5"/>
      <c r="AB20" s="128"/>
      <c r="AC20" s="3" t="s">
        <v>17</v>
      </c>
      <c r="AD20" s="4"/>
      <c r="AE20" s="5"/>
      <c r="AF20" s="5"/>
      <c r="AH20" s="128"/>
      <c r="AI20" s="3" t="s">
        <v>17</v>
      </c>
      <c r="AJ20" s="4"/>
      <c r="AK20" s="5"/>
      <c r="AL20" s="5"/>
      <c r="AN20" s="128"/>
      <c r="AO20" s="3" t="s">
        <v>17</v>
      </c>
      <c r="AP20" s="4"/>
      <c r="AQ20" s="5"/>
      <c r="AR20" s="5"/>
    </row>
    <row r="21" spans="2:44" ht="120.6" thickBot="1">
      <c r="B21" s="183">
        <v>123511101</v>
      </c>
      <c r="C21" s="183" t="s">
        <v>19</v>
      </c>
      <c r="D21" s="184">
        <v>0</v>
      </c>
      <c r="E21" s="185">
        <v>34643200</v>
      </c>
      <c r="F21" s="185">
        <v>8661</v>
      </c>
      <c r="H21" s="4">
        <v>123111101</v>
      </c>
      <c r="I21" s="4" t="s">
        <v>84</v>
      </c>
      <c r="J21" s="5">
        <v>0</v>
      </c>
      <c r="K21" s="6">
        <v>680000</v>
      </c>
      <c r="L21" s="5">
        <v>170</v>
      </c>
      <c r="N21" s="4">
        <v>123111101</v>
      </c>
      <c r="O21" s="4" t="s">
        <v>84</v>
      </c>
      <c r="P21" s="5">
        <v>0</v>
      </c>
      <c r="Q21" s="6">
        <v>3402200</v>
      </c>
      <c r="R21" s="5">
        <v>851</v>
      </c>
      <c r="U21" s="4">
        <v>123111101</v>
      </c>
      <c r="V21" s="4" t="s">
        <v>84</v>
      </c>
      <c r="W21" s="5">
        <v>0</v>
      </c>
      <c r="X21" s="6">
        <v>2071600</v>
      </c>
      <c r="Y21" s="5">
        <v>518</v>
      </c>
      <c r="AB21" s="4">
        <v>123111101</v>
      </c>
      <c r="AC21" s="4" t="s">
        <v>84</v>
      </c>
      <c r="AD21" s="5">
        <v>0</v>
      </c>
      <c r="AE21" s="6">
        <v>1724400</v>
      </c>
      <c r="AF21" s="5">
        <v>431</v>
      </c>
      <c r="AH21" s="4">
        <v>123111101</v>
      </c>
      <c r="AI21" s="4" t="s">
        <v>84</v>
      </c>
      <c r="AJ21" s="5">
        <v>0</v>
      </c>
      <c r="AK21" s="6">
        <v>3903100</v>
      </c>
      <c r="AL21" s="5">
        <v>976</v>
      </c>
      <c r="AN21" s="4">
        <v>123111101</v>
      </c>
      <c r="AO21" s="4" t="s">
        <v>84</v>
      </c>
      <c r="AP21" s="5">
        <v>0</v>
      </c>
      <c r="AQ21" s="6">
        <v>2498700</v>
      </c>
      <c r="AR21" s="5">
        <v>625</v>
      </c>
    </row>
    <row r="22" spans="2:44" ht="108.6" thickBot="1">
      <c r="B22" s="181"/>
      <c r="C22" s="182" t="s">
        <v>20</v>
      </c>
      <c r="D22" s="183"/>
      <c r="E22" s="186">
        <v>37002200</v>
      </c>
      <c r="F22" s="186">
        <v>9250.5499999999993</v>
      </c>
      <c r="H22" s="4">
        <v>123211101</v>
      </c>
      <c r="I22" s="4" t="s">
        <v>18</v>
      </c>
      <c r="J22" s="5">
        <v>0</v>
      </c>
      <c r="K22" s="6">
        <v>2204000</v>
      </c>
      <c r="L22" s="5">
        <v>551</v>
      </c>
      <c r="N22" s="4">
        <v>123211101</v>
      </c>
      <c r="O22" s="4" t="s">
        <v>18</v>
      </c>
      <c r="P22" s="5">
        <v>0</v>
      </c>
      <c r="Q22" s="6">
        <v>2094000</v>
      </c>
      <c r="R22" s="5">
        <v>524</v>
      </c>
      <c r="U22" s="4">
        <v>123211101</v>
      </c>
      <c r="V22" s="4" t="s">
        <v>18</v>
      </c>
      <c r="W22" s="5">
        <v>0</v>
      </c>
      <c r="X22" s="6">
        <v>1984000</v>
      </c>
      <c r="Y22" s="5">
        <v>496</v>
      </c>
      <c r="AB22" s="4">
        <v>123211101</v>
      </c>
      <c r="AC22" s="4" t="s">
        <v>18</v>
      </c>
      <c r="AD22" s="5">
        <v>0</v>
      </c>
      <c r="AE22" s="6">
        <v>1919000</v>
      </c>
      <c r="AF22" s="5">
        <v>480</v>
      </c>
      <c r="AH22" s="4">
        <v>123211101</v>
      </c>
      <c r="AI22" s="4" t="s">
        <v>18</v>
      </c>
      <c r="AJ22" s="5">
        <v>0</v>
      </c>
      <c r="AK22" s="6">
        <v>1739000</v>
      </c>
      <c r="AL22" s="5">
        <v>435</v>
      </c>
      <c r="AN22" s="4">
        <v>123211101</v>
      </c>
      <c r="AO22" s="4" t="s">
        <v>18</v>
      </c>
      <c r="AP22" s="5">
        <v>0</v>
      </c>
      <c r="AQ22" s="6">
        <v>1630000</v>
      </c>
      <c r="AR22" s="5">
        <v>408</v>
      </c>
    </row>
    <row r="23" spans="2:44" ht="108.6" thickBot="1">
      <c r="B23" s="181"/>
      <c r="C23" s="182" t="s">
        <v>21</v>
      </c>
      <c r="D23" s="183"/>
      <c r="E23" s="184">
        <v>0</v>
      </c>
      <c r="F23" s="184">
        <v>0</v>
      </c>
      <c r="H23" s="4">
        <v>123511101</v>
      </c>
      <c r="I23" s="4" t="s">
        <v>19</v>
      </c>
      <c r="J23" s="5">
        <v>0</v>
      </c>
      <c r="K23" s="6">
        <v>44895300</v>
      </c>
      <c r="L23" s="6">
        <v>11224</v>
      </c>
      <c r="N23" s="4">
        <v>123511101</v>
      </c>
      <c r="O23" s="4" t="s">
        <v>19</v>
      </c>
      <c r="P23" s="5">
        <v>0</v>
      </c>
      <c r="Q23" s="6">
        <v>51793800</v>
      </c>
      <c r="R23" s="6">
        <v>12948</v>
      </c>
      <c r="U23" s="4">
        <v>123511101</v>
      </c>
      <c r="V23" s="4" t="s">
        <v>19</v>
      </c>
      <c r="W23" s="5">
        <v>0</v>
      </c>
      <c r="X23" s="6">
        <v>53304700</v>
      </c>
      <c r="Y23" s="6">
        <v>13326</v>
      </c>
      <c r="AB23" s="4">
        <v>123511101</v>
      </c>
      <c r="AC23" s="4" t="s">
        <v>19</v>
      </c>
      <c r="AD23" s="5">
        <v>0</v>
      </c>
      <c r="AE23" s="6">
        <v>59892900</v>
      </c>
      <c r="AF23" s="6">
        <v>14973</v>
      </c>
      <c r="AH23" s="4">
        <v>123511101</v>
      </c>
      <c r="AI23" s="4" t="s">
        <v>19</v>
      </c>
      <c r="AJ23" s="5">
        <v>0</v>
      </c>
      <c r="AK23" s="6">
        <v>66000200</v>
      </c>
      <c r="AL23" s="6">
        <v>16500</v>
      </c>
      <c r="AN23" s="4">
        <v>123511101</v>
      </c>
      <c r="AO23" s="4" t="s">
        <v>19</v>
      </c>
      <c r="AP23" s="5">
        <v>0</v>
      </c>
      <c r="AQ23" s="6">
        <v>77622000</v>
      </c>
      <c r="AR23" s="6">
        <v>19406</v>
      </c>
    </row>
    <row r="24" spans="2:44" ht="48.6" thickBot="1">
      <c r="B24" s="181"/>
      <c r="C24" s="182" t="s">
        <v>22</v>
      </c>
      <c r="D24" s="183"/>
      <c r="E24" s="184"/>
      <c r="F24" s="184"/>
      <c r="H24" s="128"/>
      <c r="I24" s="3" t="s">
        <v>20</v>
      </c>
      <c r="J24" s="4"/>
      <c r="K24" s="7">
        <v>47779300</v>
      </c>
      <c r="L24" s="7">
        <v>11944.83</v>
      </c>
      <c r="N24" s="128"/>
      <c r="O24" s="3" t="s">
        <v>20</v>
      </c>
      <c r="P24" s="4"/>
      <c r="Q24" s="7">
        <v>57290000</v>
      </c>
      <c r="R24" s="7">
        <v>14322.5</v>
      </c>
      <c r="U24" s="128"/>
      <c r="V24" s="3" t="s">
        <v>20</v>
      </c>
      <c r="W24" s="4"/>
      <c r="X24" s="7">
        <v>57360300</v>
      </c>
      <c r="Y24" s="7">
        <v>14340.08</v>
      </c>
      <c r="AB24" s="128"/>
      <c r="AC24" s="3" t="s">
        <v>20</v>
      </c>
      <c r="AD24" s="4"/>
      <c r="AE24" s="7">
        <v>63536300</v>
      </c>
      <c r="AF24" s="7">
        <v>15884.08</v>
      </c>
      <c r="AH24" s="128"/>
      <c r="AI24" s="3" t="s">
        <v>20</v>
      </c>
      <c r="AJ24" s="4"/>
      <c r="AK24" s="7">
        <v>71642300</v>
      </c>
      <c r="AL24" s="7">
        <v>17910.580000000002</v>
      </c>
      <c r="AN24" s="128"/>
      <c r="AO24" s="3" t="s">
        <v>20</v>
      </c>
      <c r="AP24" s="4"/>
      <c r="AQ24" s="7">
        <v>81750700</v>
      </c>
      <c r="AR24" s="7">
        <v>20437.68</v>
      </c>
    </row>
    <row r="25" spans="2:44" ht="36.6" thickBot="1">
      <c r="B25" s="181"/>
      <c r="C25" s="182" t="s">
        <v>27</v>
      </c>
      <c r="D25" s="183"/>
      <c r="E25" s="184">
        <v>0</v>
      </c>
      <c r="F25" s="184">
        <v>0</v>
      </c>
      <c r="H25" s="128"/>
      <c r="I25" s="3" t="s">
        <v>21</v>
      </c>
      <c r="J25" s="4"/>
      <c r="K25" s="5">
        <v>0</v>
      </c>
      <c r="L25" s="5">
        <v>0</v>
      </c>
      <c r="N25" s="128"/>
      <c r="O25" s="3" t="s">
        <v>21</v>
      </c>
      <c r="P25" s="4"/>
      <c r="Q25" s="5">
        <v>0</v>
      </c>
      <c r="R25" s="5">
        <v>0</v>
      </c>
      <c r="U25" s="128"/>
      <c r="V25" s="3" t="s">
        <v>21</v>
      </c>
      <c r="W25" s="4"/>
      <c r="X25" s="5">
        <v>0</v>
      </c>
      <c r="Y25" s="5">
        <v>0</v>
      </c>
      <c r="AB25" s="128"/>
      <c r="AC25" s="3" t="s">
        <v>21</v>
      </c>
      <c r="AD25" s="4"/>
      <c r="AE25" s="5">
        <v>0</v>
      </c>
      <c r="AF25" s="5">
        <v>0</v>
      </c>
      <c r="AH25" s="128"/>
      <c r="AI25" s="3" t="s">
        <v>21</v>
      </c>
      <c r="AJ25" s="4"/>
      <c r="AK25" s="5">
        <v>0</v>
      </c>
      <c r="AL25" s="5">
        <v>0</v>
      </c>
      <c r="AN25" s="128"/>
      <c r="AO25" s="3" t="s">
        <v>21</v>
      </c>
      <c r="AP25" s="4"/>
      <c r="AQ25" s="5">
        <v>0</v>
      </c>
      <c r="AR25" s="5">
        <v>0</v>
      </c>
    </row>
    <row r="26" spans="2:44" ht="24.6" thickBot="1">
      <c r="B26" s="181"/>
      <c r="C26" s="182" t="s">
        <v>28</v>
      </c>
      <c r="D26" s="183"/>
      <c r="E26" s="184"/>
      <c r="F26" s="184"/>
      <c r="H26" s="128"/>
      <c r="I26" s="3" t="s">
        <v>22</v>
      </c>
      <c r="J26" s="4"/>
      <c r="K26" s="5"/>
      <c r="L26" s="5"/>
      <c r="N26" s="128"/>
      <c r="O26" s="3" t="s">
        <v>22</v>
      </c>
      <c r="P26" s="4"/>
      <c r="Q26" s="5"/>
      <c r="R26" s="5"/>
      <c r="U26" s="128"/>
      <c r="V26" s="3" t="s">
        <v>22</v>
      </c>
      <c r="W26" s="4"/>
      <c r="X26" s="5"/>
      <c r="Y26" s="5"/>
      <c r="AB26" s="128"/>
      <c r="AC26" s="3" t="s">
        <v>22</v>
      </c>
      <c r="AD26" s="4"/>
      <c r="AE26" s="5"/>
      <c r="AF26" s="5"/>
      <c r="AH26" s="128"/>
      <c r="AI26" s="3" t="s">
        <v>22</v>
      </c>
      <c r="AJ26" s="4"/>
      <c r="AK26" s="5"/>
      <c r="AL26" s="5"/>
      <c r="AN26" s="128"/>
      <c r="AO26" s="3" t="s">
        <v>22</v>
      </c>
      <c r="AP26" s="4"/>
      <c r="AQ26" s="5"/>
      <c r="AR26" s="5"/>
    </row>
    <row r="27" spans="2:44" ht="36.6" thickBot="1">
      <c r="B27" s="181"/>
      <c r="C27" s="182" t="s">
        <v>29</v>
      </c>
      <c r="D27" s="183"/>
      <c r="E27" s="184">
        <v>0</v>
      </c>
      <c r="F27" s="184">
        <v>0</v>
      </c>
      <c r="H27" s="128"/>
      <c r="I27" s="3" t="s">
        <v>27</v>
      </c>
      <c r="J27" s="4"/>
      <c r="K27" s="5">
        <v>0</v>
      </c>
      <c r="L27" s="5">
        <v>0</v>
      </c>
      <c r="N27" s="128"/>
      <c r="O27" s="3" t="s">
        <v>27</v>
      </c>
      <c r="P27" s="4"/>
      <c r="Q27" s="5">
        <v>0</v>
      </c>
      <c r="R27" s="5">
        <v>0</v>
      </c>
      <c r="U27" s="128"/>
      <c r="V27" s="3" t="s">
        <v>27</v>
      </c>
      <c r="W27" s="4"/>
      <c r="X27" s="5">
        <v>0</v>
      </c>
      <c r="Y27" s="5">
        <v>0</v>
      </c>
      <c r="AB27" s="128"/>
      <c r="AC27" s="3" t="s">
        <v>27</v>
      </c>
      <c r="AD27" s="4"/>
      <c r="AE27" s="5">
        <v>0</v>
      </c>
      <c r="AF27" s="5">
        <v>0</v>
      </c>
      <c r="AH27" s="128"/>
      <c r="AI27" s="3" t="s">
        <v>27</v>
      </c>
      <c r="AJ27" s="4"/>
      <c r="AK27" s="5">
        <v>0</v>
      </c>
      <c r="AL27" s="5">
        <v>0</v>
      </c>
      <c r="AN27" s="128"/>
      <c r="AO27" s="3" t="s">
        <v>27</v>
      </c>
      <c r="AP27" s="4"/>
      <c r="AQ27" s="5">
        <v>0</v>
      </c>
      <c r="AR27" s="5">
        <v>0</v>
      </c>
    </row>
    <row r="28" spans="2:44" ht="24.6" thickBot="1">
      <c r="B28" s="181"/>
      <c r="C28" s="182" t="s">
        <v>30</v>
      </c>
      <c r="D28" s="183"/>
      <c r="E28" s="186">
        <v>49295614</v>
      </c>
      <c r="F28" s="186">
        <v>12323.9</v>
      </c>
      <c r="H28" s="128"/>
      <c r="I28" s="3" t="s">
        <v>28</v>
      </c>
      <c r="J28" s="4"/>
      <c r="K28" s="5"/>
      <c r="L28" s="5"/>
      <c r="N28" s="128"/>
      <c r="O28" s="3" t="s">
        <v>28</v>
      </c>
      <c r="P28" s="4"/>
      <c r="Q28" s="5"/>
      <c r="R28" s="5"/>
      <c r="U28" s="128"/>
      <c r="V28" s="3" t="s">
        <v>28</v>
      </c>
      <c r="W28" s="4"/>
      <c r="X28" s="5"/>
      <c r="Y28" s="5"/>
      <c r="AB28" s="128"/>
      <c r="AC28" s="3" t="s">
        <v>28</v>
      </c>
      <c r="AD28" s="4"/>
      <c r="AE28" s="5"/>
      <c r="AF28" s="5"/>
      <c r="AH28" s="128"/>
      <c r="AI28" s="3" t="s">
        <v>28</v>
      </c>
      <c r="AJ28" s="4"/>
      <c r="AK28" s="5"/>
      <c r="AL28" s="5"/>
      <c r="AN28" s="128"/>
      <c r="AO28" s="3" t="s">
        <v>28</v>
      </c>
      <c r="AP28" s="4"/>
      <c r="AQ28" s="5"/>
      <c r="AR28" s="5"/>
    </row>
    <row r="29" spans="2:44" ht="36.6" thickBot="1">
      <c r="B29" s="181"/>
      <c r="C29" s="182" t="s">
        <v>31</v>
      </c>
      <c r="D29" s="183"/>
      <c r="E29" s="184"/>
      <c r="F29" s="184"/>
      <c r="H29" s="128"/>
      <c r="I29" s="3" t="s">
        <v>29</v>
      </c>
      <c r="J29" s="4"/>
      <c r="K29" s="5">
        <v>0</v>
      </c>
      <c r="L29" s="5">
        <v>0</v>
      </c>
      <c r="N29" s="128"/>
      <c r="O29" s="3" t="s">
        <v>29</v>
      </c>
      <c r="P29" s="4"/>
      <c r="Q29" s="5">
        <v>0</v>
      </c>
      <c r="R29" s="5">
        <v>0</v>
      </c>
      <c r="U29" s="128"/>
      <c r="V29" s="3" t="s">
        <v>29</v>
      </c>
      <c r="W29" s="4"/>
      <c r="X29" s="5">
        <v>0</v>
      </c>
      <c r="Y29" s="5">
        <v>0</v>
      </c>
      <c r="AB29" s="128"/>
      <c r="AC29" s="3" t="s">
        <v>29</v>
      </c>
      <c r="AD29" s="4"/>
      <c r="AE29" s="5">
        <v>0</v>
      </c>
      <c r="AF29" s="5">
        <v>0</v>
      </c>
      <c r="AH29" s="128"/>
      <c r="AI29" s="3" t="s">
        <v>29</v>
      </c>
      <c r="AJ29" s="4"/>
      <c r="AK29" s="5">
        <v>0</v>
      </c>
      <c r="AL29" s="5">
        <v>0</v>
      </c>
      <c r="AN29" s="128"/>
      <c r="AO29" s="3" t="s">
        <v>29</v>
      </c>
      <c r="AP29" s="4"/>
      <c r="AQ29" s="5">
        <v>0</v>
      </c>
      <c r="AR29" s="5">
        <v>0</v>
      </c>
    </row>
    <row r="30" spans="2:44" ht="24.6" thickBot="1">
      <c r="B30" s="181"/>
      <c r="C30" s="182" t="s">
        <v>32</v>
      </c>
      <c r="D30" s="183"/>
      <c r="E30" s="184"/>
      <c r="F30" s="184"/>
      <c r="H30" s="128"/>
      <c r="I30" s="3" t="s">
        <v>30</v>
      </c>
      <c r="J30" s="4"/>
      <c r="K30" s="7">
        <v>52056468</v>
      </c>
      <c r="L30" s="7">
        <v>13014.12</v>
      </c>
      <c r="N30" s="128"/>
      <c r="O30" s="3" t="s">
        <v>30</v>
      </c>
      <c r="P30" s="4"/>
      <c r="Q30" s="7">
        <v>62403250</v>
      </c>
      <c r="R30" s="7">
        <v>15600.81</v>
      </c>
      <c r="U30" s="128"/>
      <c r="V30" s="3" t="s">
        <v>30</v>
      </c>
      <c r="W30" s="4"/>
      <c r="X30" s="7">
        <v>65359103</v>
      </c>
      <c r="Y30" s="7">
        <v>16339.78</v>
      </c>
      <c r="AB30" s="128"/>
      <c r="AC30" s="3" t="s">
        <v>30</v>
      </c>
      <c r="AD30" s="4"/>
      <c r="AE30" s="7">
        <v>70656012</v>
      </c>
      <c r="AF30" s="7">
        <v>17664</v>
      </c>
      <c r="AH30" s="128"/>
      <c r="AI30" s="3" t="s">
        <v>30</v>
      </c>
      <c r="AJ30" s="4"/>
      <c r="AK30" s="7">
        <v>77071124</v>
      </c>
      <c r="AL30" s="7">
        <v>19267.78</v>
      </c>
      <c r="AN30" s="128"/>
      <c r="AO30" s="3" t="s">
        <v>30</v>
      </c>
      <c r="AP30" s="4"/>
      <c r="AQ30" s="7">
        <v>92168970</v>
      </c>
      <c r="AR30" s="7">
        <v>23042.240000000002</v>
      </c>
    </row>
    <row r="31" spans="2:44" ht="36.6" thickBot="1">
      <c r="B31" s="181"/>
      <c r="C31" s="182" t="s">
        <v>33</v>
      </c>
      <c r="D31" s="183"/>
      <c r="E31" s="184"/>
      <c r="F31" s="184"/>
      <c r="H31" s="128"/>
      <c r="I31" s="3" t="s">
        <v>31</v>
      </c>
      <c r="J31" s="4"/>
      <c r="K31" s="5"/>
      <c r="L31" s="5"/>
      <c r="N31" s="128"/>
      <c r="O31" s="3" t="s">
        <v>31</v>
      </c>
      <c r="P31" s="4"/>
      <c r="Q31" s="5"/>
      <c r="R31" s="5"/>
      <c r="U31" s="128"/>
      <c r="V31" s="3" t="s">
        <v>31</v>
      </c>
      <c r="W31" s="4"/>
      <c r="X31" s="5"/>
      <c r="Y31" s="5"/>
      <c r="AB31" s="128"/>
      <c r="AC31" s="3" t="s">
        <v>31</v>
      </c>
      <c r="AD31" s="4"/>
      <c r="AE31" s="5"/>
      <c r="AF31" s="5"/>
      <c r="AH31" s="128"/>
      <c r="AI31" s="3" t="s">
        <v>31</v>
      </c>
      <c r="AJ31" s="4"/>
      <c r="AK31" s="5"/>
      <c r="AL31" s="5"/>
      <c r="AN31" s="128"/>
      <c r="AO31" s="3" t="s">
        <v>31</v>
      </c>
      <c r="AP31" s="4"/>
      <c r="AQ31" s="5"/>
      <c r="AR31" s="5"/>
    </row>
    <row r="32" spans="2:44" ht="15" thickBot="1">
      <c r="B32" s="183">
        <v>351211101</v>
      </c>
      <c r="C32" s="183" t="s">
        <v>34</v>
      </c>
      <c r="D32" s="184">
        <v>0</v>
      </c>
      <c r="E32" s="185">
        <v>654600</v>
      </c>
      <c r="F32" s="184">
        <v>164</v>
      </c>
      <c r="H32" s="128"/>
      <c r="I32" s="3" t="s">
        <v>32</v>
      </c>
      <c r="J32" s="4"/>
      <c r="K32" s="5"/>
      <c r="L32" s="5"/>
      <c r="N32" s="128"/>
      <c r="O32" s="3" t="s">
        <v>32</v>
      </c>
      <c r="P32" s="4"/>
      <c r="Q32" s="5"/>
      <c r="R32" s="5"/>
      <c r="U32" s="128"/>
      <c r="V32" s="3" t="s">
        <v>32</v>
      </c>
      <c r="W32" s="4"/>
      <c r="X32" s="5"/>
      <c r="Y32" s="5"/>
      <c r="AB32" s="128"/>
      <c r="AC32" s="3" t="s">
        <v>32</v>
      </c>
      <c r="AD32" s="4"/>
      <c r="AE32" s="5"/>
      <c r="AF32" s="5"/>
      <c r="AH32" s="128"/>
      <c r="AI32" s="3" t="s">
        <v>32</v>
      </c>
      <c r="AJ32" s="4"/>
      <c r="AK32" s="5"/>
      <c r="AL32" s="5"/>
      <c r="AN32" s="128"/>
      <c r="AO32" s="3" t="s">
        <v>32</v>
      </c>
      <c r="AP32" s="4"/>
      <c r="AQ32" s="5"/>
      <c r="AR32" s="5"/>
    </row>
    <row r="33" spans="2:44" ht="24.6" thickBot="1">
      <c r="B33" s="181"/>
      <c r="C33" s="182" t="s">
        <v>35</v>
      </c>
      <c r="D33" s="183"/>
      <c r="E33" s="184"/>
      <c r="F33" s="184"/>
      <c r="H33" s="128"/>
      <c r="I33" s="3" t="s">
        <v>33</v>
      </c>
      <c r="J33" s="4"/>
      <c r="K33" s="5"/>
      <c r="L33" s="5"/>
      <c r="N33" s="128"/>
      <c r="O33" s="3" t="s">
        <v>33</v>
      </c>
      <c r="P33" s="4"/>
      <c r="Q33" s="5"/>
      <c r="R33" s="5"/>
      <c r="U33" s="128"/>
      <c r="V33" s="3" t="s">
        <v>33</v>
      </c>
      <c r="W33" s="4"/>
      <c r="X33" s="5"/>
      <c r="Y33" s="5"/>
      <c r="AB33" s="128"/>
      <c r="AC33" s="3" t="s">
        <v>33</v>
      </c>
      <c r="AD33" s="4"/>
      <c r="AE33" s="5"/>
      <c r="AF33" s="5"/>
      <c r="AH33" s="128"/>
      <c r="AI33" s="3" t="s">
        <v>33</v>
      </c>
      <c r="AJ33" s="4"/>
      <c r="AK33" s="5"/>
      <c r="AL33" s="5"/>
      <c r="AN33" s="128"/>
      <c r="AO33" s="3" t="s">
        <v>33</v>
      </c>
      <c r="AP33" s="4"/>
      <c r="AQ33" s="5"/>
      <c r="AR33" s="5"/>
    </row>
    <row r="34" spans="2:44" ht="48.6" thickBot="1">
      <c r="B34" s="181"/>
      <c r="C34" s="182" t="s">
        <v>36</v>
      </c>
      <c r="D34" s="183"/>
      <c r="E34" s="184">
        <v>0</v>
      </c>
      <c r="F34" s="184">
        <v>0</v>
      </c>
      <c r="H34" s="4">
        <v>351211101</v>
      </c>
      <c r="I34" s="4" t="s">
        <v>34</v>
      </c>
      <c r="J34" s="5">
        <v>0</v>
      </c>
      <c r="K34" s="6">
        <v>737900</v>
      </c>
      <c r="L34" s="5">
        <v>184</v>
      </c>
      <c r="N34" s="4">
        <v>351211101</v>
      </c>
      <c r="O34" s="4" t="s">
        <v>34</v>
      </c>
      <c r="P34" s="5">
        <v>0</v>
      </c>
      <c r="Q34" s="6">
        <v>821200</v>
      </c>
      <c r="R34" s="5">
        <v>205</v>
      </c>
      <c r="U34" s="4">
        <v>351211101</v>
      </c>
      <c r="V34" s="4" t="s">
        <v>34</v>
      </c>
      <c r="W34" s="5">
        <v>0</v>
      </c>
      <c r="X34" s="6">
        <v>904500</v>
      </c>
      <c r="Y34" s="5">
        <v>226</v>
      </c>
      <c r="AB34" s="4">
        <v>351211101</v>
      </c>
      <c r="AC34" s="4" t="s">
        <v>34</v>
      </c>
      <c r="AD34" s="5">
        <v>0</v>
      </c>
      <c r="AE34" s="6">
        <v>989200</v>
      </c>
      <c r="AF34" s="5">
        <v>247</v>
      </c>
      <c r="AH34" s="4">
        <v>351211101</v>
      </c>
      <c r="AI34" s="4" t="s">
        <v>34</v>
      </c>
      <c r="AJ34" s="5">
        <v>0</v>
      </c>
      <c r="AK34" s="6">
        <v>1073900</v>
      </c>
      <c r="AL34" s="5">
        <v>268</v>
      </c>
      <c r="AN34" s="4">
        <v>351211101</v>
      </c>
      <c r="AO34" s="4" t="s">
        <v>34</v>
      </c>
      <c r="AP34" s="5">
        <v>0</v>
      </c>
      <c r="AQ34" s="6">
        <v>1158600</v>
      </c>
      <c r="AR34" s="5">
        <v>290</v>
      </c>
    </row>
    <row r="35" spans="2:44" ht="24.6" thickBot="1">
      <c r="B35" s="181"/>
      <c r="C35" s="182" t="s">
        <v>37</v>
      </c>
      <c r="D35" s="183"/>
      <c r="E35" s="184"/>
      <c r="F35" s="184"/>
      <c r="H35" s="128"/>
      <c r="I35" s="3" t="s">
        <v>35</v>
      </c>
      <c r="J35" s="4"/>
      <c r="K35" s="5"/>
      <c r="L35" s="5"/>
      <c r="N35" s="128"/>
      <c r="O35" s="3" t="s">
        <v>35</v>
      </c>
      <c r="P35" s="4"/>
      <c r="Q35" s="5"/>
      <c r="R35" s="5"/>
      <c r="U35" s="128"/>
      <c r="V35" s="3" t="s">
        <v>35</v>
      </c>
      <c r="W35" s="4"/>
      <c r="X35" s="5"/>
      <c r="Y35" s="5"/>
      <c r="AB35" s="128"/>
      <c r="AC35" s="3" t="s">
        <v>35</v>
      </c>
      <c r="AD35" s="4"/>
      <c r="AE35" s="5"/>
      <c r="AF35" s="5"/>
      <c r="AH35" s="128"/>
      <c r="AI35" s="3" t="s">
        <v>35</v>
      </c>
      <c r="AJ35" s="4"/>
      <c r="AK35" s="5"/>
      <c r="AL35" s="5"/>
      <c r="AN35" s="128"/>
      <c r="AO35" s="3" t="s">
        <v>35</v>
      </c>
      <c r="AP35" s="4"/>
      <c r="AQ35" s="5"/>
      <c r="AR35" s="5"/>
    </row>
    <row r="36" spans="2:44" ht="36.6" thickBot="1">
      <c r="B36" s="181"/>
      <c r="C36" s="182" t="s">
        <v>38</v>
      </c>
      <c r="D36" s="183"/>
      <c r="E36" s="184">
        <v>0</v>
      </c>
      <c r="F36" s="184">
        <v>0</v>
      </c>
      <c r="H36" s="128"/>
      <c r="I36" s="3" t="s">
        <v>36</v>
      </c>
      <c r="J36" s="4"/>
      <c r="K36" s="5">
        <v>0</v>
      </c>
      <c r="L36" s="5">
        <v>0</v>
      </c>
      <c r="N36" s="128"/>
      <c r="O36" s="3" t="s">
        <v>36</v>
      </c>
      <c r="P36" s="4"/>
      <c r="Q36" s="5">
        <v>0</v>
      </c>
      <c r="R36" s="5">
        <v>0</v>
      </c>
      <c r="U36" s="128"/>
      <c r="V36" s="3" t="s">
        <v>36</v>
      </c>
      <c r="W36" s="4"/>
      <c r="X36" s="5">
        <v>0</v>
      </c>
      <c r="Y36" s="5">
        <v>0</v>
      </c>
      <c r="AB36" s="128"/>
      <c r="AC36" s="3" t="s">
        <v>36</v>
      </c>
      <c r="AD36" s="4"/>
      <c r="AE36" s="5">
        <v>0</v>
      </c>
      <c r="AF36" s="5">
        <v>0</v>
      </c>
      <c r="AH36" s="128"/>
      <c r="AI36" s="3" t="s">
        <v>36</v>
      </c>
      <c r="AJ36" s="4"/>
      <c r="AK36" s="5">
        <v>0</v>
      </c>
      <c r="AL36" s="5">
        <v>0</v>
      </c>
      <c r="AN36" s="128"/>
      <c r="AO36" s="3" t="s">
        <v>36</v>
      </c>
      <c r="AP36" s="4"/>
      <c r="AQ36" s="5">
        <v>0</v>
      </c>
      <c r="AR36" s="5">
        <v>0</v>
      </c>
    </row>
    <row r="37" spans="2:44" ht="36.6" thickBot="1">
      <c r="B37" s="181"/>
      <c r="C37" s="182" t="s">
        <v>39</v>
      </c>
      <c r="D37" s="183"/>
      <c r="E37" s="186">
        <v>654600</v>
      </c>
      <c r="F37" s="184">
        <v>163.65</v>
      </c>
      <c r="H37" s="128"/>
      <c r="I37" s="3" t="s">
        <v>37</v>
      </c>
      <c r="J37" s="4"/>
      <c r="K37" s="5"/>
      <c r="L37" s="5"/>
      <c r="N37" s="128"/>
      <c r="O37" s="3" t="s">
        <v>37</v>
      </c>
      <c r="P37" s="4"/>
      <c r="Q37" s="5"/>
      <c r="R37" s="5"/>
      <c r="U37" s="128"/>
      <c r="V37" s="3" t="s">
        <v>37</v>
      </c>
      <c r="W37" s="4"/>
      <c r="X37" s="5"/>
      <c r="Y37" s="5"/>
      <c r="AB37" s="128"/>
      <c r="AC37" s="3" t="s">
        <v>37</v>
      </c>
      <c r="AD37" s="4"/>
      <c r="AE37" s="5"/>
      <c r="AF37" s="5"/>
      <c r="AH37" s="128"/>
      <c r="AI37" s="3" t="s">
        <v>37</v>
      </c>
      <c r="AJ37" s="4"/>
      <c r="AK37" s="5"/>
      <c r="AL37" s="5"/>
      <c r="AN37" s="128"/>
      <c r="AO37" s="3" t="s">
        <v>37</v>
      </c>
      <c r="AP37" s="4"/>
      <c r="AQ37" s="5"/>
      <c r="AR37" s="5"/>
    </row>
    <row r="38" spans="2:44" ht="48.6" thickBot="1">
      <c r="B38" s="181"/>
      <c r="C38" s="182" t="s">
        <v>40</v>
      </c>
      <c r="D38" s="183"/>
      <c r="E38" s="184"/>
      <c r="F38" s="184"/>
      <c r="H38" s="128"/>
      <c r="I38" s="3" t="s">
        <v>38</v>
      </c>
      <c r="J38" s="4"/>
      <c r="K38" s="5">
        <v>0</v>
      </c>
      <c r="L38" s="5">
        <v>0</v>
      </c>
      <c r="N38" s="128"/>
      <c r="O38" s="3" t="s">
        <v>38</v>
      </c>
      <c r="P38" s="4"/>
      <c r="Q38" s="5">
        <v>0</v>
      </c>
      <c r="R38" s="5">
        <v>0</v>
      </c>
      <c r="U38" s="128"/>
      <c r="V38" s="3" t="s">
        <v>38</v>
      </c>
      <c r="W38" s="4"/>
      <c r="X38" s="5">
        <v>0</v>
      </c>
      <c r="Y38" s="5">
        <v>0</v>
      </c>
      <c r="AB38" s="128"/>
      <c r="AC38" s="3" t="s">
        <v>38</v>
      </c>
      <c r="AD38" s="4"/>
      <c r="AE38" s="5">
        <v>0</v>
      </c>
      <c r="AF38" s="5">
        <v>0</v>
      </c>
      <c r="AH38" s="128"/>
      <c r="AI38" s="3" t="s">
        <v>38</v>
      </c>
      <c r="AJ38" s="4"/>
      <c r="AK38" s="5">
        <v>0</v>
      </c>
      <c r="AL38" s="5">
        <v>0</v>
      </c>
      <c r="AN38" s="128"/>
      <c r="AO38" s="3" t="s">
        <v>38</v>
      </c>
      <c r="AP38" s="4"/>
      <c r="AQ38" s="5">
        <v>0</v>
      </c>
      <c r="AR38" s="5">
        <v>0</v>
      </c>
    </row>
    <row r="39" spans="2:44" ht="36.6" thickBot="1">
      <c r="B39" s="181"/>
      <c r="C39" s="182" t="s">
        <v>41</v>
      </c>
      <c r="D39" s="183"/>
      <c r="E39" s="184">
        <v>0</v>
      </c>
      <c r="F39" s="184">
        <v>0</v>
      </c>
      <c r="H39" s="128"/>
      <c r="I39" s="3" t="s">
        <v>39</v>
      </c>
      <c r="J39" s="4"/>
      <c r="K39" s="7">
        <v>737900</v>
      </c>
      <c r="L39" s="5">
        <v>184.48</v>
      </c>
      <c r="N39" s="128"/>
      <c r="O39" s="3" t="s">
        <v>39</v>
      </c>
      <c r="P39" s="4"/>
      <c r="Q39" s="7">
        <v>821200</v>
      </c>
      <c r="R39" s="5">
        <v>205.3</v>
      </c>
      <c r="U39" s="128"/>
      <c r="V39" s="3" t="s">
        <v>39</v>
      </c>
      <c r="W39" s="4"/>
      <c r="X39" s="7">
        <v>904500</v>
      </c>
      <c r="Y39" s="5">
        <v>226.13</v>
      </c>
      <c r="AB39" s="128"/>
      <c r="AC39" s="3" t="s">
        <v>39</v>
      </c>
      <c r="AD39" s="4"/>
      <c r="AE39" s="7">
        <v>989200</v>
      </c>
      <c r="AF39" s="5">
        <v>247.3</v>
      </c>
      <c r="AH39" s="128"/>
      <c r="AI39" s="3" t="s">
        <v>39</v>
      </c>
      <c r="AJ39" s="4"/>
      <c r="AK39" s="7">
        <v>1073900</v>
      </c>
      <c r="AL39" s="5">
        <v>268.48</v>
      </c>
      <c r="AN39" s="128"/>
      <c r="AO39" s="3" t="s">
        <v>39</v>
      </c>
      <c r="AP39" s="4"/>
      <c r="AQ39" s="7">
        <v>1158600</v>
      </c>
      <c r="AR39" s="5">
        <v>289.64999999999998</v>
      </c>
    </row>
    <row r="40" spans="2:44" ht="36.6" thickBot="1">
      <c r="B40" s="181"/>
      <c r="C40" s="182" t="s">
        <v>42</v>
      </c>
      <c r="D40" s="183"/>
      <c r="E40" s="184">
        <v>0</v>
      </c>
      <c r="F40" s="184">
        <v>0</v>
      </c>
      <c r="H40" s="128"/>
      <c r="I40" s="3" t="s">
        <v>40</v>
      </c>
      <c r="J40" s="4"/>
      <c r="K40" s="5"/>
      <c r="L40" s="5"/>
      <c r="N40" s="128"/>
      <c r="O40" s="3" t="s">
        <v>40</v>
      </c>
      <c r="P40" s="4"/>
      <c r="Q40" s="5"/>
      <c r="R40" s="5"/>
      <c r="U40" s="128"/>
      <c r="V40" s="3" t="s">
        <v>40</v>
      </c>
      <c r="W40" s="4"/>
      <c r="X40" s="5"/>
      <c r="Y40" s="5"/>
      <c r="AB40" s="128"/>
      <c r="AC40" s="3" t="s">
        <v>40</v>
      </c>
      <c r="AD40" s="4"/>
      <c r="AE40" s="5"/>
      <c r="AF40" s="5"/>
      <c r="AH40" s="128"/>
      <c r="AI40" s="3" t="s">
        <v>40</v>
      </c>
      <c r="AJ40" s="4"/>
      <c r="AK40" s="5"/>
      <c r="AL40" s="5"/>
      <c r="AN40" s="128"/>
      <c r="AO40" s="3" t="s">
        <v>40</v>
      </c>
      <c r="AP40" s="4"/>
      <c r="AQ40" s="5"/>
      <c r="AR40" s="5"/>
    </row>
    <row r="41" spans="2:44" ht="48.6" thickBot="1">
      <c r="B41" s="181"/>
      <c r="C41" s="182" t="s">
        <v>43</v>
      </c>
      <c r="D41" s="183"/>
      <c r="E41" s="184"/>
      <c r="F41" s="184"/>
      <c r="H41" s="128"/>
      <c r="I41" s="3" t="s">
        <v>41</v>
      </c>
      <c r="J41" s="4"/>
      <c r="K41" s="5">
        <v>0</v>
      </c>
      <c r="L41" s="5">
        <v>0</v>
      </c>
      <c r="N41" s="128"/>
      <c r="O41" s="3" t="s">
        <v>41</v>
      </c>
      <c r="P41" s="4"/>
      <c r="Q41" s="5">
        <v>0</v>
      </c>
      <c r="R41" s="5">
        <v>0</v>
      </c>
      <c r="U41" s="128"/>
      <c r="V41" s="3" t="s">
        <v>41</v>
      </c>
      <c r="W41" s="4"/>
      <c r="X41" s="5">
        <v>0</v>
      </c>
      <c r="Y41" s="5">
        <v>0</v>
      </c>
      <c r="AB41" s="128"/>
      <c r="AC41" s="3" t="s">
        <v>41</v>
      </c>
      <c r="AD41" s="4"/>
      <c r="AE41" s="5">
        <v>0</v>
      </c>
      <c r="AF41" s="5">
        <v>0</v>
      </c>
      <c r="AH41" s="128"/>
      <c r="AI41" s="3" t="s">
        <v>41</v>
      </c>
      <c r="AJ41" s="4"/>
      <c r="AK41" s="5">
        <v>0</v>
      </c>
      <c r="AL41" s="5">
        <v>0</v>
      </c>
      <c r="AN41" s="128"/>
      <c r="AO41" s="3" t="s">
        <v>41</v>
      </c>
      <c r="AP41" s="4"/>
      <c r="AQ41" s="5">
        <v>0</v>
      </c>
      <c r="AR41" s="5">
        <v>0</v>
      </c>
    </row>
    <row r="42" spans="2:44" ht="24.6" thickBot="1">
      <c r="B42" s="183">
        <v>411211</v>
      </c>
      <c r="C42" s="183" t="s">
        <v>44</v>
      </c>
      <c r="D42" s="184">
        <v>0</v>
      </c>
      <c r="E42" s="185">
        <v>40000000</v>
      </c>
      <c r="F42" s="185">
        <v>10000</v>
      </c>
      <c r="H42" s="128"/>
      <c r="I42" s="3" t="s">
        <v>42</v>
      </c>
      <c r="J42" s="4"/>
      <c r="K42" s="5">
        <v>0</v>
      </c>
      <c r="L42" s="5">
        <v>0</v>
      </c>
      <c r="N42" s="128"/>
      <c r="O42" s="3" t="s">
        <v>42</v>
      </c>
      <c r="P42" s="4"/>
      <c r="Q42" s="5">
        <v>0</v>
      </c>
      <c r="R42" s="5">
        <v>0</v>
      </c>
      <c r="U42" s="128"/>
      <c r="V42" s="3" t="s">
        <v>42</v>
      </c>
      <c r="W42" s="4"/>
      <c r="X42" s="5">
        <v>0</v>
      </c>
      <c r="Y42" s="5">
        <v>0</v>
      </c>
      <c r="AB42" s="128"/>
      <c r="AC42" s="3" t="s">
        <v>42</v>
      </c>
      <c r="AD42" s="4"/>
      <c r="AE42" s="5">
        <v>0</v>
      </c>
      <c r="AF42" s="5">
        <v>0</v>
      </c>
      <c r="AH42" s="128"/>
      <c r="AI42" s="3" t="s">
        <v>42</v>
      </c>
      <c r="AJ42" s="4"/>
      <c r="AK42" s="5">
        <v>0</v>
      </c>
      <c r="AL42" s="5">
        <v>0</v>
      </c>
      <c r="AN42" s="128"/>
      <c r="AO42" s="3" t="s">
        <v>42</v>
      </c>
      <c r="AP42" s="4"/>
      <c r="AQ42" s="5">
        <v>0</v>
      </c>
      <c r="AR42" s="5">
        <v>0</v>
      </c>
    </row>
    <row r="43" spans="2:44" ht="36.6" thickBot="1">
      <c r="B43" s="181"/>
      <c r="C43" s="182" t="s">
        <v>46</v>
      </c>
      <c r="D43" s="183"/>
      <c r="E43" s="186">
        <v>40000000</v>
      </c>
      <c r="F43" s="186">
        <v>10000</v>
      </c>
      <c r="H43" s="128"/>
      <c r="I43" s="3" t="s">
        <v>43</v>
      </c>
      <c r="J43" s="4"/>
      <c r="K43" s="5"/>
      <c r="L43" s="5"/>
      <c r="N43" s="128"/>
      <c r="O43" s="3" t="s">
        <v>43</v>
      </c>
      <c r="P43" s="4"/>
      <c r="Q43" s="5"/>
      <c r="R43" s="5"/>
      <c r="U43" s="128"/>
      <c r="V43" s="3" t="s">
        <v>43</v>
      </c>
      <c r="W43" s="4"/>
      <c r="X43" s="5"/>
      <c r="Y43" s="5"/>
      <c r="AB43" s="128"/>
      <c r="AC43" s="3" t="s">
        <v>43</v>
      </c>
      <c r="AD43" s="4"/>
      <c r="AE43" s="5"/>
      <c r="AF43" s="5"/>
      <c r="AH43" s="128"/>
      <c r="AI43" s="3" t="s">
        <v>43</v>
      </c>
      <c r="AJ43" s="4"/>
      <c r="AK43" s="5"/>
      <c r="AL43" s="5"/>
      <c r="AN43" s="128"/>
      <c r="AO43" s="3" t="s">
        <v>43</v>
      </c>
      <c r="AP43" s="4"/>
      <c r="AQ43" s="5"/>
      <c r="AR43" s="5"/>
    </row>
    <row r="44" spans="2:44" ht="60.6" thickBot="1">
      <c r="B44" s="181"/>
      <c r="C44" s="182" t="s">
        <v>47</v>
      </c>
      <c r="D44" s="183"/>
      <c r="E44" s="186">
        <v>8641014</v>
      </c>
      <c r="F44" s="186">
        <v>2160.25</v>
      </c>
      <c r="H44" s="4">
        <v>411211</v>
      </c>
      <c r="I44" s="4" t="s">
        <v>44</v>
      </c>
      <c r="J44" s="5">
        <v>0</v>
      </c>
      <c r="K44" s="6">
        <v>45000000</v>
      </c>
      <c r="L44" s="6">
        <v>11250</v>
      </c>
      <c r="N44" s="4">
        <v>411211</v>
      </c>
      <c r="O44" s="4" t="s">
        <v>44</v>
      </c>
      <c r="P44" s="5">
        <v>0</v>
      </c>
      <c r="Q44" s="6">
        <v>50500000</v>
      </c>
      <c r="R44" s="6">
        <v>12625</v>
      </c>
      <c r="U44" s="4">
        <v>411211</v>
      </c>
      <c r="V44" s="4" t="s">
        <v>44</v>
      </c>
      <c r="W44" s="5">
        <v>0</v>
      </c>
      <c r="X44" s="6">
        <v>50500000</v>
      </c>
      <c r="Y44" s="6">
        <v>12625</v>
      </c>
      <c r="AB44" s="4">
        <v>411211</v>
      </c>
      <c r="AC44" s="4" t="s">
        <v>44</v>
      </c>
      <c r="AD44" s="5">
        <v>0</v>
      </c>
      <c r="AE44" s="6">
        <v>50500000</v>
      </c>
      <c r="AF44" s="6">
        <v>12625</v>
      </c>
      <c r="AH44" s="4">
        <v>411211</v>
      </c>
      <c r="AI44" s="4" t="s">
        <v>44</v>
      </c>
      <c r="AJ44" s="5">
        <v>0</v>
      </c>
      <c r="AK44" s="6">
        <v>50500000</v>
      </c>
      <c r="AL44" s="6">
        <v>12625</v>
      </c>
      <c r="AN44" s="4">
        <v>411211</v>
      </c>
      <c r="AO44" s="4" t="s">
        <v>44</v>
      </c>
      <c r="AP44" s="5">
        <v>0</v>
      </c>
      <c r="AQ44" s="6">
        <v>55500000</v>
      </c>
      <c r="AR44" s="6">
        <v>13875</v>
      </c>
    </row>
    <row r="45" spans="2:44" ht="48.6" thickBot="1">
      <c r="B45" s="187"/>
      <c r="C45" s="188" t="s">
        <v>48</v>
      </c>
      <c r="D45" s="189"/>
      <c r="E45" s="190">
        <v>49295614</v>
      </c>
      <c r="F45" s="190">
        <v>12323.9</v>
      </c>
      <c r="H45" s="128"/>
      <c r="I45" s="3" t="s">
        <v>46</v>
      </c>
      <c r="J45" s="4"/>
      <c r="K45" s="7">
        <v>45000000</v>
      </c>
      <c r="L45" s="7">
        <v>11250</v>
      </c>
      <c r="N45" s="128"/>
      <c r="O45" s="3" t="s">
        <v>46</v>
      </c>
      <c r="P45" s="4"/>
      <c r="Q45" s="7">
        <v>50500000</v>
      </c>
      <c r="R45" s="7">
        <v>12625</v>
      </c>
      <c r="U45" s="128"/>
      <c r="V45" s="3" t="s">
        <v>46</v>
      </c>
      <c r="W45" s="4"/>
      <c r="X45" s="7">
        <v>50500000</v>
      </c>
      <c r="Y45" s="7">
        <v>12625</v>
      </c>
      <c r="AB45" s="128"/>
      <c r="AC45" s="3" t="s">
        <v>46</v>
      </c>
      <c r="AD45" s="4"/>
      <c r="AE45" s="7">
        <v>50500000</v>
      </c>
      <c r="AF45" s="7">
        <v>12625</v>
      </c>
      <c r="AH45" s="128"/>
      <c r="AI45" s="3" t="s">
        <v>46</v>
      </c>
      <c r="AJ45" s="4"/>
      <c r="AK45" s="7">
        <v>50500000</v>
      </c>
      <c r="AL45" s="7">
        <v>12625</v>
      </c>
      <c r="AN45" s="128"/>
      <c r="AO45" s="3" t="s">
        <v>46</v>
      </c>
      <c r="AP45" s="4"/>
      <c r="AQ45" s="7">
        <v>55500000</v>
      </c>
      <c r="AR45" s="7">
        <v>13875</v>
      </c>
    </row>
    <row r="46" spans="2:44" ht="36.6" thickBot="1">
      <c r="H46" s="128"/>
      <c r="I46" s="3" t="s">
        <v>47</v>
      </c>
      <c r="J46" s="4"/>
      <c r="K46" s="7">
        <v>6318568</v>
      </c>
      <c r="L46" s="7">
        <v>1579.64</v>
      </c>
      <c r="N46" s="128"/>
      <c r="O46" s="3" t="s">
        <v>47</v>
      </c>
      <c r="P46" s="4"/>
      <c r="Q46" s="7">
        <v>11082050</v>
      </c>
      <c r="R46" s="7">
        <v>2770.51</v>
      </c>
      <c r="U46" s="128"/>
      <c r="V46" s="3" t="s">
        <v>47</v>
      </c>
      <c r="W46" s="4"/>
      <c r="X46" s="7">
        <v>13954603</v>
      </c>
      <c r="Y46" s="7">
        <v>3488.65</v>
      </c>
      <c r="AB46" s="128"/>
      <c r="AC46" s="3" t="s">
        <v>47</v>
      </c>
      <c r="AD46" s="4"/>
      <c r="AE46" s="7">
        <v>19166812</v>
      </c>
      <c r="AF46" s="7">
        <v>4791.7</v>
      </c>
      <c r="AH46" s="128"/>
      <c r="AI46" s="3" t="s">
        <v>47</v>
      </c>
      <c r="AJ46" s="4"/>
      <c r="AK46" s="7">
        <v>25497224</v>
      </c>
      <c r="AL46" s="7">
        <v>6374.31</v>
      </c>
      <c r="AN46" s="128"/>
      <c r="AO46" s="3" t="s">
        <v>47</v>
      </c>
      <c r="AP46" s="4"/>
      <c r="AQ46" s="7">
        <v>35510370</v>
      </c>
      <c r="AR46" s="7">
        <v>8877.59</v>
      </c>
    </row>
    <row r="47" spans="2:44" ht="48.6" thickBot="1">
      <c r="H47" s="297"/>
      <c r="I47" s="13" t="s">
        <v>48</v>
      </c>
      <c r="J47" s="14"/>
      <c r="K47" s="15">
        <v>52056468</v>
      </c>
      <c r="L47" s="15">
        <v>13014.12</v>
      </c>
      <c r="N47" s="128"/>
      <c r="O47" s="3" t="s">
        <v>48</v>
      </c>
      <c r="P47" s="4"/>
      <c r="Q47" s="7">
        <v>62403250</v>
      </c>
      <c r="R47" s="7">
        <v>15600.81</v>
      </c>
      <c r="U47" s="297"/>
      <c r="V47" s="13" t="s">
        <v>48</v>
      </c>
      <c r="W47" s="14"/>
      <c r="X47" s="15">
        <v>65359103</v>
      </c>
      <c r="Y47" s="15">
        <v>16339.78</v>
      </c>
      <c r="AB47" s="128"/>
      <c r="AC47" s="3" t="s">
        <v>48</v>
      </c>
      <c r="AD47" s="4"/>
      <c r="AE47" s="7">
        <v>70656012</v>
      </c>
      <c r="AF47" s="7">
        <v>17664</v>
      </c>
      <c r="AH47" s="297"/>
      <c r="AI47" s="13" t="s">
        <v>48</v>
      </c>
      <c r="AJ47" s="14"/>
      <c r="AK47" s="15">
        <v>77071124</v>
      </c>
      <c r="AL47" s="15">
        <v>19267.78</v>
      </c>
      <c r="AN47" s="128"/>
      <c r="AO47" s="3" t="s">
        <v>48</v>
      </c>
      <c r="AP47" s="4"/>
      <c r="AQ47" s="7">
        <v>92168970</v>
      </c>
      <c r="AR47" s="7">
        <v>23042.240000000002</v>
      </c>
    </row>
    <row r="48" spans="2:44" ht="36">
      <c r="N48" s="129" t="s">
        <v>49</v>
      </c>
      <c r="O48" s="129" t="s">
        <v>51</v>
      </c>
      <c r="P48" s="12" t="s">
        <v>53</v>
      </c>
      <c r="Q48" s="1"/>
      <c r="R48" s="1"/>
    </row>
    <row r="49" spans="2:45">
      <c r="B49" s="26" t="s">
        <v>92</v>
      </c>
      <c r="C49" s="197"/>
      <c r="D49" s="197"/>
      <c r="E49" s="197"/>
      <c r="H49" s="26" t="s">
        <v>92</v>
      </c>
      <c r="N49" s="8"/>
      <c r="O49" s="8"/>
      <c r="P49" s="129" t="s">
        <v>54</v>
      </c>
      <c r="Q49" s="1"/>
      <c r="R49" s="1"/>
    </row>
    <row r="50" spans="2:45">
      <c r="B50" s="26" t="s">
        <v>163</v>
      </c>
      <c r="C50" s="197"/>
      <c r="D50" s="197"/>
      <c r="E50" s="197"/>
      <c r="H50" s="26" t="s">
        <v>163</v>
      </c>
      <c r="N50" s="10" t="s">
        <v>50</v>
      </c>
      <c r="O50" s="10" t="s">
        <v>52</v>
      </c>
      <c r="P50" s="8"/>
      <c r="Q50" s="1"/>
      <c r="R50" s="1"/>
    </row>
    <row r="51" spans="2:45">
      <c r="B51" s="620" t="s">
        <v>94</v>
      </c>
      <c r="C51" s="197"/>
      <c r="D51" s="197"/>
      <c r="E51" s="197"/>
      <c r="H51" s="620" t="s">
        <v>94</v>
      </c>
      <c r="N51" s="11"/>
      <c r="O51" s="11"/>
      <c r="P51" s="10" t="s">
        <v>55</v>
      </c>
      <c r="Q51" s="1"/>
      <c r="R51" s="1"/>
    </row>
    <row r="52" spans="2:45">
      <c r="B52" s="620"/>
      <c r="C52" s="197"/>
      <c r="D52" s="197"/>
      <c r="E52" s="197"/>
      <c r="H52" s="620"/>
    </row>
    <row r="53" spans="2:45" ht="23.4" thickBot="1">
      <c r="B53" s="621"/>
      <c r="C53" s="197"/>
      <c r="D53" s="197"/>
      <c r="E53" s="197"/>
      <c r="H53" s="621"/>
      <c r="N53" s="18" t="s">
        <v>92</v>
      </c>
      <c r="T53" s="18" t="s">
        <v>92</v>
      </c>
      <c r="Z53" s="18" t="s">
        <v>92</v>
      </c>
      <c r="AE53" s="18" t="s">
        <v>92</v>
      </c>
      <c r="AJ53" s="18" t="s">
        <v>92</v>
      </c>
      <c r="AP53" s="18" t="s">
        <v>92</v>
      </c>
    </row>
    <row r="54" spans="2:45" ht="34.200000000000003">
      <c r="B54" s="620"/>
      <c r="C54" s="197"/>
      <c r="D54" s="197"/>
      <c r="E54" s="197"/>
      <c r="H54" s="620"/>
      <c r="N54" s="18" t="s">
        <v>163</v>
      </c>
      <c r="T54" s="18" t="s">
        <v>163</v>
      </c>
      <c r="Z54" s="18" t="s">
        <v>163</v>
      </c>
      <c r="AE54" s="18" t="s">
        <v>163</v>
      </c>
      <c r="AJ54" s="18" t="s">
        <v>163</v>
      </c>
      <c r="AP54" s="18" t="s">
        <v>163</v>
      </c>
    </row>
    <row r="55" spans="2:45">
      <c r="B55" s="27" t="s">
        <v>282</v>
      </c>
      <c r="C55" s="197"/>
      <c r="D55" s="197"/>
      <c r="E55" s="197"/>
      <c r="H55" s="27" t="s">
        <v>95</v>
      </c>
      <c r="N55" s="572" t="s">
        <v>94</v>
      </c>
      <c r="T55" s="572" t="s">
        <v>94</v>
      </c>
      <c r="Z55" s="572" t="s">
        <v>94</v>
      </c>
      <c r="AE55" s="572" t="s">
        <v>94</v>
      </c>
      <c r="AJ55" s="572" t="s">
        <v>94</v>
      </c>
      <c r="AP55" s="572" t="s">
        <v>94</v>
      </c>
    </row>
    <row r="56" spans="2:45" ht="15" thickBot="1">
      <c r="B56" s="25"/>
      <c r="C56" s="197"/>
      <c r="D56" s="197"/>
      <c r="E56" s="197"/>
      <c r="H56" s="20"/>
      <c r="N56" s="572"/>
      <c r="T56" s="572"/>
      <c r="Z56" s="572"/>
      <c r="AE56" s="572"/>
      <c r="AJ56" s="572"/>
      <c r="AP56" s="572"/>
    </row>
    <row r="57" spans="2:45" ht="15" thickBot="1">
      <c r="B57" s="198" t="s">
        <v>96</v>
      </c>
      <c r="C57" s="198" t="s">
        <v>97</v>
      </c>
      <c r="D57" s="198" t="s">
        <v>98</v>
      </c>
      <c r="E57" s="198" t="s">
        <v>99</v>
      </c>
      <c r="H57" s="21" t="s">
        <v>96</v>
      </c>
      <c r="I57" s="21" t="s">
        <v>97</v>
      </c>
      <c r="J57" s="21" t="s">
        <v>98</v>
      </c>
      <c r="K57" s="21" t="s">
        <v>99</v>
      </c>
      <c r="N57" s="573"/>
      <c r="T57" s="573"/>
      <c r="Z57" s="573"/>
      <c r="AE57" s="573"/>
      <c r="AJ57" s="573"/>
      <c r="AP57" s="573"/>
    </row>
    <row r="58" spans="2:45">
      <c r="B58">
        <v>531111102</v>
      </c>
      <c r="C58" t="s">
        <v>117</v>
      </c>
      <c r="D58">
        <v>961000</v>
      </c>
      <c r="E58">
        <v>961000</v>
      </c>
      <c r="H58">
        <v>531111102</v>
      </c>
      <c r="I58" t="s">
        <v>117</v>
      </c>
      <c r="J58">
        <v>5772900</v>
      </c>
      <c r="K58">
        <v>6733900</v>
      </c>
      <c r="N58" s="572"/>
      <c r="T58" s="572"/>
      <c r="Z58" s="572"/>
      <c r="AE58" s="572"/>
      <c r="AJ58" s="572"/>
      <c r="AP58" s="572"/>
    </row>
    <row r="59" spans="2:45" ht="60">
      <c r="B59">
        <v>523011101</v>
      </c>
      <c r="C59" t="s">
        <v>118</v>
      </c>
      <c r="D59">
        <v>47000</v>
      </c>
      <c r="E59">
        <v>47000</v>
      </c>
      <c r="H59">
        <v>523011101</v>
      </c>
      <c r="I59" t="s">
        <v>118</v>
      </c>
      <c r="J59">
        <v>441000</v>
      </c>
      <c r="K59">
        <v>488000</v>
      </c>
      <c r="N59" s="19" t="s">
        <v>260</v>
      </c>
      <c r="T59" s="19" t="s">
        <v>288</v>
      </c>
      <c r="Z59" s="19" t="s">
        <v>303</v>
      </c>
      <c r="AE59" s="19" t="s">
        <v>317</v>
      </c>
      <c r="AJ59" s="19" t="s">
        <v>325</v>
      </c>
      <c r="AP59" s="19" t="s">
        <v>325</v>
      </c>
    </row>
    <row r="60" spans="2:45" ht="15" thickBot="1">
      <c r="B60">
        <v>531111103</v>
      </c>
      <c r="C60" t="s">
        <v>119</v>
      </c>
      <c r="D60">
        <v>6600</v>
      </c>
      <c r="E60">
        <v>6600</v>
      </c>
      <c r="H60">
        <v>531111103</v>
      </c>
      <c r="I60" t="s">
        <v>119</v>
      </c>
      <c r="J60">
        <v>176400</v>
      </c>
      <c r="K60">
        <v>183000</v>
      </c>
      <c r="N60" s="20"/>
      <c r="T60" s="20"/>
      <c r="Z60" s="20"/>
      <c r="AE60" s="20"/>
      <c r="AJ60" s="20"/>
      <c r="AP60" s="20"/>
    </row>
    <row r="61" spans="2:45" ht="25.2" thickBot="1">
      <c r="B61" s="581" t="s">
        <v>103</v>
      </c>
      <c r="C61" s="582"/>
      <c r="D61" s="137">
        <v>1014600</v>
      </c>
      <c r="E61" s="137">
        <v>1014600</v>
      </c>
      <c r="H61">
        <v>536911</v>
      </c>
      <c r="I61" t="s">
        <v>100</v>
      </c>
      <c r="J61">
        <v>136200</v>
      </c>
      <c r="K61">
        <v>136200</v>
      </c>
      <c r="N61" s="21" t="s">
        <v>96</v>
      </c>
      <c r="O61" s="21" t="s">
        <v>97</v>
      </c>
      <c r="P61" s="21" t="s">
        <v>98</v>
      </c>
      <c r="Q61" s="21" t="s">
        <v>99</v>
      </c>
      <c r="T61" s="21" t="s">
        <v>96</v>
      </c>
      <c r="U61" s="21" t="s">
        <v>97</v>
      </c>
      <c r="V61" s="21" t="s">
        <v>98</v>
      </c>
      <c r="W61" s="21" t="s">
        <v>99</v>
      </c>
      <c r="Z61" s="21" t="s">
        <v>96</v>
      </c>
      <c r="AA61" s="21" t="s">
        <v>97</v>
      </c>
      <c r="AB61" s="21" t="s">
        <v>98</v>
      </c>
      <c r="AC61" s="21" t="s">
        <v>99</v>
      </c>
      <c r="AE61" s="21" t="s">
        <v>96</v>
      </c>
      <c r="AF61" s="21" t="s">
        <v>97</v>
      </c>
      <c r="AG61" s="21" t="s">
        <v>98</v>
      </c>
      <c r="AH61" s="21" t="s">
        <v>99</v>
      </c>
      <c r="AJ61" s="21" t="s">
        <v>96</v>
      </c>
      <c r="AK61" s="21" t="s">
        <v>97</v>
      </c>
      <c r="AL61" s="21" t="s">
        <v>98</v>
      </c>
      <c r="AM61" s="21" t="s">
        <v>99</v>
      </c>
      <c r="AP61" s="21" t="s">
        <v>96</v>
      </c>
      <c r="AQ61" s="21" t="s">
        <v>97</v>
      </c>
      <c r="AR61" s="21" t="s">
        <v>98</v>
      </c>
      <c r="AS61" s="21" t="s">
        <v>99</v>
      </c>
    </row>
    <row r="62" spans="2:45" ht="87" thickBot="1">
      <c r="B62">
        <v>633211103</v>
      </c>
      <c r="C62" t="s">
        <v>137</v>
      </c>
      <c r="D62">
        <v>400000</v>
      </c>
      <c r="E62">
        <v>400000</v>
      </c>
      <c r="H62">
        <v>512111101</v>
      </c>
      <c r="I62" t="s">
        <v>102</v>
      </c>
      <c r="J62">
        <v>4600</v>
      </c>
      <c r="K62">
        <v>4600</v>
      </c>
      <c r="N62">
        <v>531111102</v>
      </c>
      <c r="O62" t="s">
        <v>117</v>
      </c>
      <c r="P62">
        <v>10722100</v>
      </c>
      <c r="Q62">
        <v>17456000</v>
      </c>
      <c r="T62" s="130">
        <v>531111102</v>
      </c>
      <c r="U62" s="130" t="s">
        <v>117</v>
      </c>
      <c r="V62" s="131">
        <v>8987500</v>
      </c>
      <c r="W62" s="131">
        <v>26443500</v>
      </c>
      <c r="Z62" s="130">
        <v>531111102</v>
      </c>
      <c r="AA62" s="130" t="s">
        <v>117</v>
      </c>
      <c r="AB62" s="131">
        <v>11500100</v>
      </c>
      <c r="AC62" s="131">
        <v>37943600</v>
      </c>
      <c r="AE62" s="130">
        <v>531111102</v>
      </c>
      <c r="AF62" s="130" t="s">
        <v>117</v>
      </c>
      <c r="AG62" s="131">
        <v>12500900</v>
      </c>
      <c r="AH62" s="131">
        <v>50444500</v>
      </c>
      <c r="AJ62" s="130">
        <v>531111102</v>
      </c>
      <c r="AK62" s="130" t="s">
        <v>117</v>
      </c>
      <c r="AL62" s="131">
        <v>16210400</v>
      </c>
      <c r="AM62" s="131">
        <v>66654900</v>
      </c>
      <c r="AP62" s="130">
        <v>531111102</v>
      </c>
      <c r="AQ62" s="130" t="s">
        <v>117</v>
      </c>
      <c r="AR62" s="131">
        <v>16210400</v>
      </c>
      <c r="AS62" s="131">
        <v>66654900</v>
      </c>
    </row>
    <row r="63" spans="2:45" ht="144.6" thickBot="1">
      <c r="B63">
        <v>631111101</v>
      </c>
      <c r="C63" t="s">
        <v>121</v>
      </c>
      <c r="D63">
        <v>5000000</v>
      </c>
      <c r="E63">
        <v>5000000</v>
      </c>
      <c r="H63">
        <v>522311101</v>
      </c>
      <c r="I63" t="s">
        <v>164</v>
      </c>
      <c r="J63">
        <v>700</v>
      </c>
      <c r="K63">
        <v>700</v>
      </c>
      <c r="N63">
        <v>523011101</v>
      </c>
      <c r="O63" t="s">
        <v>118</v>
      </c>
      <c r="P63">
        <v>744400</v>
      </c>
      <c r="Q63">
        <v>1232400</v>
      </c>
      <c r="T63" s="130">
        <v>523011101</v>
      </c>
      <c r="U63" s="130" t="s">
        <v>118</v>
      </c>
      <c r="V63" s="131">
        <v>774100</v>
      </c>
      <c r="W63" s="131">
        <v>2006500</v>
      </c>
      <c r="Z63" s="130">
        <v>523011101</v>
      </c>
      <c r="AA63" s="130" t="s">
        <v>118</v>
      </c>
      <c r="AB63" s="131">
        <v>842200</v>
      </c>
      <c r="AC63" s="131">
        <v>2848700</v>
      </c>
      <c r="AE63" s="130">
        <v>523011101</v>
      </c>
      <c r="AF63" s="130" t="s">
        <v>118</v>
      </c>
      <c r="AG63" s="131">
        <v>845500</v>
      </c>
      <c r="AH63" s="131">
        <v>3694200</v>
      </c>
      <c r="AJ63" s="130">
        <v>523011101</v>
      </c>
      <c r="AK63" s="130" t="s">
        <v>118</v>
      </c>
      <c r="AL63" s="131">
        <v>998900</v>
      </c>
      <c r="AM63" s="131">
        <v>4693100</v>
      </c>
      <c r="AP63" s="130">
        <v>523011101</v>
      </c>
      <c r="AQ63" s="130" t="s">
        <v>118</v>
      </c>
      <c r="AR63" s="131">
        <v>998900</v>
      </c>
      <c r="AS63" s="131">
        <v>4693100</v>
      </c>
    </row>
    <row r="64" spans="2:45" ht="101.4" thickBot="1">
      <c r="B64">
        <v>645111101</v>
      </c>
      <c r="C64" t="s">
        <v>132</v>
      </c>
      <c r="D64">
        <v>800000</v>
      </c>
      <c r="E64">
        <v>800000</v>
      </c>
      <c r="H64" s="568" t="s">
        <v>103</v>
      </c>
      <c r="I64" s="569"/>
      <c r="J64" s="22">
        <v>6531800</v>
      </c>
      <c r="K64" s="22">
        <v>7546400</v>
      </c>
      <c r="N64">
        <v>531111103</v>
      </c>
      <c r="O64" t="s">
        <v>119</v>
      </c>
      <c r="P64">
        <v>89000</v>
      </c>
      <c r="Q64">
        <v>272000</v>
      </c>
      <c r="T64" s="130">
        <v>531111103</v>
      </c>
      <c r="U64" s="130" t="s">
        <v>119</v>
      </c>
      <c r="V64" s="131">
        <v>85600</v>
      </c>
      <c r="W64" s="131">
        <v>357600</v>
      </c>
      <c r="Z64" s="130">
        <v>531111103</v>
      </c>
      <c r="AA64" s="130" t="s">
        <v>119</v>
      </c>
      <c r="AB64" s="131">
        <v>37500</v>
      </c>
      <c r="AC64" s="131">
        <v>395100</v>
      </c>
      <c r="AE64" s="130">
        <v>531111103</v>
      </c>
      <c r="AF64" s="130" t="s">
        <v>119</v>
      </c>
      <c r="AG64" s="131">
        <v>163800</v>
      </c>
      <c r="AH64" s="131">
        <v>558900</v>
      </c>
      <c r="AJ64" s="130">
        <v>531111103</v>
      </c>
      <c r="AK64" s="130" t="s">
        <v>119</v>
      </c>
      <c r="AL64" s="131">
        <v>229300</v>
      </c>
      <c r="AM64" s="131">
        <v>788200</v>
      </c>
      <c r="AP64" s="130">
        <v>531111103</v>
      </c>
      <c r="AQ64" s="130" t="s">
        <v>119</v>
      </c>
      <c r="AR64" s="131">
        <v>229300</v>
      </c>
      <c r="AS64" s="131">
        <v>788200</v>
      </c>
    </row>
    <row r="65" spans="2:45" ht="159" thickBot="1">
      <c r="B65">
        <v>634311102</v>
      </c>
      <c r="C65" t="s">
        <v>126</v>
      </c>
      <c r="D65">
        <v>400000</v>
      </c>
      <c r="E65">
        <v>400000</v>
      </c>
      <c r="H65">
        <v>637121102</v>
      </c>
      <c r="I65" t="s">
        <v>130</v>
      </c>
      <c r="J65">
        <v>2000</v>
      </c>
      <c r="K65">
        <v>2000</v>
      </c>
      <c r="N65">
        <v>512111101</v>
      </c>
      <c r="O65" t="s">
        <v>102</v>
      </c>
      <c r="P65">
        <v>400</v>
      </c>
      <c r="Q65">
        <v>5000</v>
      </c>
      <c r="T65" s="130">
        <v>512111101</v>
      </c>
      <c r="U65" s="130" t="s">
        <v>102</v>
      </c>
      <c r="V65" s="132">
        <v>100</v>
      </c>
      <c r="W65" s="131">
        <v>5100</v>
      </c>
      <c r="Z65" s="130">
        <v>512111101</v>
      </c>
      <c r="AA65" s="130" t="s">
        <v>102</v>
      </c>
      <c r="AB65" s="132">
        <v>200</v>
      </c>
      <c r="AC65" s="131">
        <v>5300</v>
      </c>
      <c r="AE65" s="130">
        <v>512111101</v>
      </c>
      <c r="AF65" s="130" t="s">
        <v>102</v>
      </c>
      <c r="AG65" s="132">
        <v>100</v>
      </c>
      <c r="AH65" s="131">
        <v>5400</v>
      </c>
      <c r="AJ65" s="130">
        <v>512111101</v>
      </c>
      <c r="AK65" s="130" t="s">
        <v>102</v>
      </c>
      <c r="AL65" s="132">
        <v>300</v>
      </c>
      <c r="AM65" s="131">
        <v>5700</v>
      </c>
      <c r="AP65" s="130">
        <v>512111101</v>
      </c>
      <c r="AQ65" s="130" t="s">
        <v>102</v>
      </c>
      <c r="AR65" s="132">
        <v>300</v>
      </c>
      <c r="AS65" s="131">
        <v>5700</v>
      </c>
    </row>
    <row r="66" spans="2:45" ht="159" thickBot="1">
      <c r="B66">
        <v>661311102</v>
      </c>
      <c r="C66" t="s">
        <v>281</v>
      </c>
      <c r="D66">
        <v>40000</v>
      </c>
      <c r="E66">
        <v>40000</v>
      </c>
      <c r="H66">
        <v>633211103</v>
      </c>
      <c r="I66" t="s">
        <v>137</v>
      </c>
      <c r="J66">
        <v>400000</v>
      </c>
      <c r="K66">
        <v>800000</v>
      </c>
      <c r="N66">
        <v>522311101</v>
      </c>
      <c r="O66" t="s">
        <v>164</v>
      </c>
      <c r="P66">
        <v>18800</v>
      </c>
      <c r="Q66">
        <v>19500</v>
      </c>
      <c r="T66" s="130">
        <v>522311101</v>
      </c>
      <c r="U66" s="130" t="s">
        <v>164</v>
      </c>
      <c r="V66" s="131">
        <v>39800</v>
      </c>
      <c r="W66" s="131">
        <v>59300</v>
      </c>
      <c r="Z66" s="130">
        <v>522311101</v>
      </c>
      <c r="AA66" s="130" t="s">
        <v>164</v>
      </c>
      <c r="AB66" s="131">
        <v>6800</v>
      </c>
      <c r="AC66" s="131">
        <v>66100</v>
      </c>
      <c r="AE66" s="130">
        <v>522311101</v>
      </c>
      <c r="AF66" s="130" t="s">
        <v>164</v>
      </c>
      <c r="AG66" s="131">
        <v>3100</v>
      </c>
      <c r="AH66" s="131">
        <v>69200</v>
      </c>
      <c r="AJ66" s="130">
        <v>522311101</v>
      </c>
      <c r="AK66" s="130" t="s">
        <v>164</v>
      </c>
      <c r="AL66" s="131">
        <v>46300</v>
      </c>
      <c r="AM66" s="131">
        <v>115500</v>
      </c>
      <c r="AP66" s="130">
        <v>522311101</v>
      </c>
      <c r="AQ66" s="130" t="s">
        <v>164</v>
      </c>
      <c r="AR66" s="131">
        <v>46300</v>
      </c>
      <c r="AS66" s="131">
        <v>115500</v>
      </c>
    </row>
    <row r="67" spans="2:45" ht="15" thickBot="1">
      <c r="B67">
        <v>645211101</v>
      </c>
      <c r="C67" t="s">
        <v>127</v>
      </c>
      <c r="D67">
        <v>4606</v>
      </c>
      <c r="E67">
        <v>4606</v>
      </c>
      <c r="H67">
        <v>631111101</v>
      </c>
      <c r="I67" t="s">
        <v>121</v>
      </c>
      <c r="J67">
        <v>5000000</v>
      </c>
      <c r="K67">
        <v>10000000</v>
      </c>
      <c r="N67" s="568" t="s">
        <v>103</v>
      </c>
      <c r="O67" s="569"/>
      <c r="P67" s="22">
        <v>11574700</v>
      </c>
      <c r="Q67" s="22">
        <v>19121100</v>
      </c>
      <c r="T67" s="568" t="s">
        <v>103</v>
      </c>
      <c r="U67" s="569"/>
      <c r="V67" s="22">
        <v>9887100</v>
      </c>
      <c r="W67" s="22">
        <v>29008200</v>
      </c>
      <c r="Z67" s="568" t="s">
        <v>103</v>
      </c>
      <c r="AA67" s="569"/>
      <c r="AB67" s="22">
        <v>12386800</v>
      </c>
      <c r="AC67" s="22">
        <v>41395000</v>
      </c>
      <c r="AE67" s="568" t="s">
        <v>103</v>
      </c>
      <c r="AF67" s="569"/>
      <c r="AG67" s="22">
        <v>13513400</v>
      </c>
      <c r="AH67" s="22">
        <v>54908400</v>
      </c>
      <c r="AJ67" s="568" t="s">
        <v>103</v>
      </c>
      <c r="AK67" s="569"/>
      <c r="AL67" s="22">
        <v>17485200</v>
      </c>
      <c r="AM67" s="22">
        <v>72393600</v>
      </c>
      <c r="AP67" s="568" t="s">
        <v>103</v>
      </c>
      <c r="AQ67" s="569"/>
      <c r="AR67" s="22">
        <v>17485200</v>
      </c>
      <c r="AS67" s="22">
        <v>72393600</v>
      </c>
    </row>
    <row r="68" spans="2:45" ht="101.4" thickBot="1">
      <c r="B68">
        <v>661611104</v>
      </c>
      <c r="C68" t="s">
        <v>134</v>
      </c>
      <c r="D68">
        <v>362600</v>
      </c>
      <c r="E68">
        <v>362600</v>
      </c>
      <c r="H68">
        <v>645111101</v>
      </c>
      <c r="I68" t="s">
        <v>132</v>
      </c>
      <c r="J68">
        <v>800000</v>
      </c>
      <c r="K68">
        <v>1600000</v>
      </c>
      <c r="N68">
        <v>633211103</v>
      </c>
      <c r="O68" t="s">
        <v>137</v>
      </c>
      <c r="P68">
        <v>400000</v>
      </c>
      <c r="Q68">
        <v>1200000</v>
      </c>
      <c r="T68" s="130">
        <v>633211103</v>
      </c>
      <c r="U68" s="130" t="s">
        <v>137</v>
      </c>
      <c r="V68" s="131">
        <v>400000</v>
      </c>
      <c r="W68" s="131">
        <v>1600000</v>
      </c>
      <c r="Z68" s="130">
        <v>637121101</v>
      </c>
      <c r="AA68" s="130" t="s">
        <v>158</v>
      </c>
      <c r="AB68" s="131">
        <v>105000</v>
      </c>
      <c r="AC68" s="131">
        <v>105000</v>
      </c>
      <c r="AE68" s="130">
        <v>633211103</v>
      </c>
      <c r="AF68" s="130" t="s">
        <v>137</v>
      </c>
      <c r="AG68" s="131">
        <v>400000</v>
      </c>
      <c r="AH68" s="131">
        <v>2400000</v>
      </c>
      <c r="AJ68" s="130">
        <v>633211103</v>
      </c>
      <c r="AK68" s="130" t="s">
        <v>137</v>
      </c>
      <c r="AL68" s="131">
        <v>400000</v>
      </c>
      <c r="AM68" s="131">
        <v>2800000</v>
      </c>
      <c r="AP68" s="130">
        <v>633211103</v>
      </c>
      <c r="AQ68" s="130" t="s">
        <v>137</v>
      </c>
      <c r="AR68" s="131">
        <v>400000</v>
      </c>
      <c r="AS68" s="131">
        <v>2800000</v>
      </c>
    </row>
    <row r="69" spans="2:45" ht="101.4" thickBot="1">
      <c r="B69">
        <v>631111105</v>
      </c>
      <c r="C69" t="s">
        <v>133</v>
      </c>
      <c r="D69">
        <v>83300</v>
      </c>
      <c r="E69">
        <v>83300</v>
      </c>
      <c r="H69">
        <v>634211104</v>
      </c>
      <c r="I69" t="s">
        <v>165</v>
      </c>
      <c r="J69">
        <v>120000</v>
      </c>
      <c r="K69">
        <v>120000</v>
      </c>
      <c r="N69">
        <v>631111101</v>
      </c>
      <c r="O69" t="s">
        <v>121</v>
      </c>
      <c r="P69">
        <v>5000000</v>
      </c>
      <c r="Q69">
        <v>15000000</v>
      </c>
      <c r="T69" s="130">
        <v>631111101</v>
      </c>
      <c r="U69" s="130" t="s">
        <v>121</v>
      </c>
      <c r="V69" s="131">
        <v>5080000</v>
      </c>
      <c r="W69" s="131">
        <v>20080000</v>
      </c>
      <c r="Z69" s="130">
        <v>637121102</v>
      </c>
      <c r="AA69" s="130" t="s">
        <v>130</v>
      </c>
      <c r="AB69" s="131">
        <v>30000</v>
      </c>
      <c r="AC69" s="131">
        <v>32000</v>
      </c>
      <c r="AE69" s="130">
        <v>631111101</v>
      </c>
      <c r="AF69" s="130" t="s">
        <v>121</v>
      </c>
      <c r="AG69" s="131">
        <v>5080000</v>
      </c>
      <c r="AH69" s="131">
        <v>30240000</v>
      </c>
      <c r="AJ69" s="130">
        <v>631111101</v>
      </c>
      <c r="AK69" s="130" t="s">
        <v>121</v>
      </c>
      <c r="AL69" s="131">
        <v>5420000</v>
      </c>
      <c r="AM69" s="131">
        <v>35660000</v>
      </c>
      <c r="AP69" s="130">
        <v>631111101</v>
      </c>
      <c r="AQ69" s="130" t="s">
        <v>121</v>
      </c>
      <c r="AR69" s="131">
        <v>5420000</v>
      </c>
      <c r="AS69" s="131">
        <v>35660000</v>
      </c>
    </row>
    <row r="70" spans="2:45" ht="115.8" thickBot="1">
      <c r="B70">
        <v>634211101</v>
      </c>
      <c r="C70" t="s">
        <v>109</v>
      </c>
      <c r="D70">
        <v>18000</v>
      </c>
      <c r="E70">
        <v>18000</v>
      </c>
      <c r="H70">
        <v>645211101</v>
      </c>
      <c r="I70" t="s">
        <v>127</v>
      </c>
      <c r="J70">
        <v>10146</v>
      </c>
      <c r="K70">
        <v>14752</v>
      </c>
      <c r="N70">
        <v>645111101</v>
      </c>
      <c r="O70" t="s">
        <v>132</v>
      </c>
      <c r="P70">
        <v>800000</v>
      </c>
      <c r="Q70">
        <v>2400000</v>
      </c>
      <c r="T70" s="130">
        <v>645111101</v>
      </c>
      <c r="U70" s="130" t="s">
        <v>132</v>
      </c>
      <c r="V70" s="131">
        <v>800000</v>
      </c>
      <c r="W70" s="131">
        <v>3200000</v>
      </c>
      <c r="Z70" s="130">
        <v>633211103</v>
      </c>
      <c r="AA70" s="130" t="s">
        <v>137</v>
      </c>
      <c r="AB70" s="131">
        <v>400000</v>
      </c>
      <c r="AC70" s="131">
        <v>2000000</v>
      </c>
      <c r="AE70" s="130">
        <v>645111101</v>
      </c>
      <c r="AF70" s="130" t="s">
        <v>132</v>
      </c>
      <c r="AG70" s="131">
        <v>800000</v>
      </c>
      <c r="AH70" s="131">
        <v>4800000</v>
      </c>
      <c r="AJ70" s="130">
        <v>645111101</v>
      </c>
      <c r="AK70" s="130" t="s">
        <v>132</v>
      </c>
      <c r="AL70" s="131">
        <v>800000</v>
      </c>
      <c r="AM70" s="131">
        <v>5600000</v>
      </c>
      <c r="AP70" s="130">
        <v>645111101</v>
      </c>
      <c r="AQ70" s="130" t="s">
        <v>132</v>
      </c>
      <c r="AR70" s="131">
        <v>800000</v>
      </c>
      <c r="AS70" s="131">
        <v>5600000</v>
      </c>
    </row>
    <row r="71" spans="2:45" ht="87" thickBot="1">
      <c r="B71">
        <v>645212104</v>
      </c>
      <c r="C71" t="s">
        <v>136</v>
      </c>
      <c r="D71">
        <v>40000</v>
      </c>
      <c r="E71">
        <v>40000</v>
      </c>
      <c r="H71">
        <v>661611104</v>
      </c>
      <c r="I71" t="s">
        <v>134</v>
      </c>
      <c r="J71">
        <v>362600</v>
      </c>
      <c r="K71">
        <v>725200</v>
      </c>
      <c r="N71">
        <v>645211101</v>
      </c>
      <c r="O71" t="s">
        <v>127</v>
      </c>
      <c r="P71">
        <v>65318</v>
      </c>
      <c r="Q71">
        <v>80070</v>
      </c>
      <c r="T71" s="130">
        <v>633311102</v>
      </c>
      <c r="U71" s="130" t="s">
        <v>125</v>
      </c>
      <c r="V71" s="131">
        <v>12400</v>
      </c>
      <c r="W71" s="131">
        <v>12400</v>
      </c>
      <c r="Z71" s="130">
        <v>631111101</v>
      </c>
      <c r="AA71" s="130" t="s">
        <v>121</v>
      </c>
      <c r="AB71" s="131">
        <v>5080000</v>
      </c>
      <c r="AC71" s="131">
        <v>25160000</v>
      </c>
      <c r="AE71" s="130">
        <v>633311102</v>
      </c>
      <c r="AF71" s="130" t="s">
        <v>125</v>
      </c>
      <c r="AG71" s="131">
        <v>14900</v>
      </c>
      <c r="AH71" s="131">
        <v>35900</v>
      </c>
      <c r="AJ71" s="130">
        <v>633311102</v>
      </c>
      <c r="AK71" s="130" t="s">
        <v>125</v>
      </c>
      <c r="AL71" s="131">
        <v>9900</v>
      </c>
      <c r="AM71" s="131">
        <v>45800</v>
      </c>
      <c r="AP71" s="130">
        <v>633311102</v>
      </c>
      <c r="AQ71" s="130" t="s">
        <v>125</v>
      </c>
      <c r="AR71" s="131">
        <v>9900</v>
      </c>
      <c r="AS71" s="131">
        <v>45800</v>
      </c>
    </row>
    <row r="72" spans="2:45" ht="115.8" thickBot="1">
      <c r="B72" s="581" t="s">
        <v>114</v>
      </c>
      <c r="C72" s="582"/>
      <c r="D72" s="137">
        <v>7148506</v>
      </c>
      <c r="E72" s="137">
        <v>7148506</v>
      </c>
      <c r="H72">
        <v>631111105</v>
      </c>
      <c r="I72" t="s">
        <v>133</v>
      </c>
      <c r="J72">
        <v>83300</v>
      </c>
      <c r="K72">
        <v>166600</v>
      </c>
      <c r="N72">
        <v>661611104</v>
      </c>
      <c r="O72" t="s">
        <v>134</v>
      </c>
      <c r="P72">
        <v>362600</v>
      </c>
      <c r="Q72">
        <v>1087800</v>
      </c>
      <c r="T72" s="130">
        <v>636211103</v>
      </c>
      <c r="U72" s="130" t="s">
        <v>122</v>
      </c>
      <c r="V72" s="131">
        <v>60500</v>
      </c>
      <c r="W72" s="131">
        <v>60500</v>
      </c>
      <c r="Z72" s="130">
        <v>645111101</v>
      </c>
      <c r="AA72" s="130" t="s">
        <v>132</v>
      </c>
      <c r="AB72" s="131">
        <v>800000</v>
      </c>
      <c r="AC72" s="131">
        <v>4000000</v>
      </c>
      <c r="AE72" s="130">
        <v>633311101</v>
      </c>
      <c r="AF72" s="130" t="s">
        <v>123</v>
      </c>
      <c r="AG72" s="131">
        <v>68900</v>
      </c>
      <c r="AH72" s="131">
        <v>107300</v>
      </c>
      <c r="AJ72" s="130">
        <v>633311101</v>
      </c>
      <c r="AK72" s="130" t="s">
        <v>123</v>
      </c>
      <c r="AL72" s="131">
        <v>33000</v>
      </c>
      <c r="AM72" s="131">
        <v>140300</v>
      </c>
      <c r="AP72" s="130">
        <v>633311101</v>
      </c>
      <c r="AQ72" s="130" t="s">
        <v>123</v>
      </c>
      <c r="AR72" s="131">
        <v>33000</v>
      </c>
      <c r="AS72" s="131">
        <v>140300</v>
      </c>
    </row>
    <row r="73" spans="2:45" ht="72.599999999999994" thickBot="1">
      <c r="B73" s="579" t="s">
        <v>115</v>
      </c>
      <c r="C73" s="580"/>
      <c r="D73" s="137">
        <v>-6133906</v>
      </c>
      <c r="E73" s="137">
        <v>-6133906</v>
      </c>
      <c r="H73">
        <v>634211101</v>
      </c>
      <c r="I73" t="s">
        <v>109</v>
      </c>
      <c r="J73">
        <v>18000</v>
      </c>
      <c r="K73">
        <v>36000</v>
      </c>
      <c r="N73">
        <v>631111105</v>
      </c>
      <c r="O73" t="s">
        <v>133</v>
      </c>
      <c r="P73">
        <v>83300</v>
      </c>
      <c r="Q73">
        <v>249900</v>
      </c>
      <c r="T73" s="130">
        <v>645211101</v>
      </c>
      <c r="U73" s="130" t="s">
        <v>127</v>
      </c>
      <c r="V73" s="131">
        <v>115747</v>
      </c>
      <c r="W73" s="131">
        <v>195817</v>
      </c>
      <c r="Z73" s="130">
        <v>633311102</v>
      </c>
      <c r="AA73" s="130" t="s">
        <v>125</v>
      </c>
      <c r="AB73" s="131">
        <v>8600</v>
      </c>
      <c r="AC73" s="131">
        <v>21000</v>
      </c>
      <c r="AE73" s="130">
        <v>636211103</v>
      </c>
      <c r="AF73" s="130" t="s">
        <v>122</v>
      </c>
      <c r="AG73" s="131">
        <v>60500</v>
      </c>
      <c r="AH73" s="131">
        <v>181500</v>
      </c>
      <c r="AJ73" s="130">
        <v>636211103</v>
      </c>
      <c r="AK73" s="130" t="s">
        <v>122</v>
      </c>
      <c r="AL73" s="131">
        <v>60800</v>
      </c>
      <c r="AM73" s="131">
        <v>242300</v>
      </c>
      <c r="AP73" s="130">
        <v>636211103</v>
      </c>
      <c r="AQ73" s="130" t="s">
        <v>122</v>
      </c>
      <c r="AR73" s="131">
        <v>60800</v>
      </c>
      <c r="AS73" s="131">
        <v>242300</v>
      </c>
    </row>
    <row r="74" spans="2:45" ht="87" thickBot="1">
      <c r="H74">
        <v>645212104</v>
      </c>
      <c r="I74" t="s">
        <v>136</v>
      </c>
      <c r="J74">
        <v>40000</v>
      </c>
      <c r="K74">
        <v>80000</v>
      </c>
      <c r="N74">
        <v>634211101</v>
      </c>
      <c r="O74" t="s">
        <v>109</v>
      </c>
      <c r="P74">
        <v>60000</v>
      </c>
      <c r="Q74">
        <v>96000</v>
      </c>
      <c r="T74" s="130">
        <v>661611104</v>
      </c>
      <c r="U74" s="130" t="s">
        <v>134</v>
      </c>
      <c r="V74" s="131">
        <v>362600</v>
      </c>
      <c r="W74" s="131">
        <v>1450400</v>
      </c>
      <c r="Z74" s="130">
        <v>633311101</v>
      </c>
      <c r="AA74" s="130" t="s">
        <v>123</v>
      </c>
      <c r="AB74" s="131">
        <v>38400</v>
      </c>
      <c r="AC74" s="131">
        <v>38400</v>
      </c>
      <c r="AE74" s="130">
        <v>645211101</v>
      </c>
      <c r="AF74" s="130" t="s">
        <v>127</v>
      </c>
      <c r="AG74" s="131">
        <v>123868</v>
      </c>
      <c r="AH74" s="131">
        <v>418556</v>
      </c>
      <c r="AJ74" s="130">
        <v>645211101</v>
      </c>
      <c r="AK74" s="130" t="s">
        <v>127</v>
      </c>
      <c r="AL74" s="131">
        <v>135134</v>
      </c>
      <c r="AM74" s="131">
        <v>553690</v>
      </c>
      <c r="AP74" s="130">
        <v>645211101</v>
      </c>
      <c r="AQ74" s="130" t="s">
        <v>127</v>
      </c>
      <c r="AR74" s="131">
        <v>135134</v>
      </c>
      <c r="AS74" s="131">
        <v>553690</v>
      </c>
    </row>
    <row r="75" spans="2:45" ht="101.4" thickBot="1">
      <c r="H75">
        <v>661611103</v>
      </c>
      <c r="I75" t="s">
        <v>129</v>
      </c>
      <c r="J75">
        <v>8000</v>
      </c>
      <c r="K75">
        <v>8000</v>
      </c>
      <c r="N75">
        <v>645212104</v>
      </c>
      <c r="O75" t="s">
        <v>136</v>
      </c>
      <c r="P75">
        <v>40000</v>
      </c>
      <c r="Q75">
        <v>120000</v>
      </c>
      <c r="T75" s="130">
        <v>631111105</v>
      </c>
      <c r="U75" s="130" t="s">
        <v>133</v>
      </c>
      <c r="V75" s="131">
        <v>83300</v>
      </c>
      <c r="W75" s="131">
        <v>333200</v>
      </c>
      <c r="Z75" s="130">
        <v>636211103</v>
      </c>
      <c r="AA75" s="130" t="s">
        <v>122</v>
      </c>
      <c r="AB75" s="131">
        <v>60500</v>
      </c>
      <c r="AC75" s="131">
        <v>121000</v>
      </c>
      <c r="AE75" s="130">
        <v>661611104</v>
      </c>
      <c r="AF75" s="130" t="s">
        <v>134</v>
      </c>
      <c r="AG75" s="131">
        <v>368520</v>
      </c>
      <c r="AH75" s="131">
        <v>2187440</v>
      </c>
      <c r="AJ75" s="130">
        <v>661611104</v>
      </c>
      <c r="AK75" s="130" t="s">
        <v>134</v>
      </c>
      <c r="AL75" s="131">
        <v>368520</v>
      </c>
      <c r="AM75" s="131">
        <v>2555960</v>
      </c>
      <c r="AP75" s="130">
        <v>661611104</v>
      </c>
      <c r="AQ75" s="130" t="s">
        <v>134</v>
      </c>
      <c r="AR75" s="131">
        <v>368520</v>
      </c>
      <c r="AS75" s="131">
        <v>2555960</v>
      </c>
    </row>
    <row r="76" spans="2:45" ht="101.4" thickBot="1">
      <c r="H76">
        <v>645311</v>
      </c>
      <c r="I76" t="s">
        <v>113</v>
      </c>
      <c r="J76">
        <v>200</v>
      </c>
      <c r="K76">
        <v>200</v>
      </c>
      <c r="N76" s="568" t="s">
        <v>114</v>
      </c>
      <c r="O76" s="569"/>
      <c r="P76" s="22">
        <v>6811218</v>
      </c>
      <c r="Q76" s="22">
        <v>22813970</v>
      </c>
      <c r="T76" s="130">
        <v>634211101</v>
      </c>
      <c r="U76" s="130" t="s">
        <v>109</v>
      </c>
      <c r="V76" s="131">
        <v>60000</v>
      </c>
      <c r="W76" s="131">
        <v>156000</v>
      </c>
      <c r="Z76" s="130">
        <v>645211101</v>
      </c>
      <c r="AA76" s="130" t="s">
        <v>127</v>
      </c>
      <c r="AB76" s="131">
        <v>98871</v>
      </c>
      <c r="AC76" s="131">
        <v>294688</v>
      </c>
      <c r="AE76" s="130">
        <v>631111105</v>
      </c>
      <c r="AF76" s="130" t="s">
        <v>133</v>
      </c>
      <c r="AG76" s="131">
        <v>84700</v>
      </c>
      <c r="AH76" s="131">
        <v>502600</v>
      </c>
      <c r="AJ76" s="130">
        <v>631111105</v>
      </c>
      <c r="AK76" s="130" t="s">
        <v>133</v>
      </c>
      <c r="AL76" s="131">
        <v>84700</v>
      </c>
      <c r="AM76" s="131">
        <v>587300</v>
      </c>
      <c r="AP76" s="130">
        <v>631111105</v>
      </c>
      <c r="AQ76" s="130" t="s">
        <v>133</v>
      </c>
      <c r="AR76" s="131">
        <v>84700</v>
      </c>
      <c r="AS76" s="131">
        <v>587300</v>
      </c>
    </row>
    <row r="77" spans="2:45" ht="101.4" thickBot="1">
      <c r="H77">
        <v>634231103</v>
      </c>
      <c r="I77" t="s">
        <v>166</v>
      </c>
      <c r="J77">
        <v>2010000</v>
      </c>
      <c r="K77">
        <v>2010000</v>
      </c>
      <c r="N77" s="570" t="s">
        <v>115</v>
      </c>
      <c r="O77" s="571"/>
      <c r="P77" s="22">
        <v>4763482</v>
      </c>
      <c r="Q77" s="22">
        <v>-3692870</v>
      </c>
      <c r="T77" s="130">
        <v>645212104</v>
      </c>
      <c r="U77" s="130" t="s">
        <v>136</v>
      </c>
      <c r="V77" s="131">
        <v>40000</v>
      </c>
      <c r="W77" s="131">
        <v>160000</v>
      </c>
      <c r="Z77" s="130">
        <v>661611104</v>
      </c>
      <c r="AA77" s="130" t="s">
        <v>134</v>
      </c>
      <c r="AB77" s="131">
        <v>368520</v>
      </c>
      <c r="AC77" s="131">
        <v>1818920</v>
      </c>
      <c r="AE77" s="130">
        <v>634211101</v>
      </c>
      <c r="AF77" s="130" t="s">
        <v>109</v>
      </c>
      <c r="AG77" s="131">
        <v>120000</v>
      </c>
      <c r="AH77" s="131">
        <v>336000</v>
      </c>
      <c r="AJ77" s="130">
        <v>634211101</v>
      </c>
      <c r="AK77" s="130" t="s">
        <v>109</v>
      </c>
      <c r="AL77" s="131">
        <v>120000</v>
      </c>
      <c r="AM77" s="131">
        <v>456000</v>
      </c>
      <c r="AP77" s="130">
        <v>634211101</v>
      </c>
      <c r="AQ77" s="130" t="s">
        <v>109</v>
      </c>
      <c r="AR77" s="131">
        <v>120000</v>
      </c>
      <c r="AS77" s="131">
        <v>456000</v>
      </c>
    </row>
    <row r="78" spans="2:45" ht="101.4" thickBot="1">
      <c r="H78" s="568" t="s">
        <v>114</v>
      </c>
      <c r="I78" s="569"/>
      <c r="J78" s="22">
        <v>8854246</v>
      </c>
      <c r="K78" s="22">
        <v>16002752</v>
      </c>
      <c r="N78" s="133" t="s">
        <v>262</v>
      </c>
      <c r="O78" s="133" t="s">
        <v>51</v>
      </c>
      <c r="P78" s="134" t="s">
        <v>53</v>
      </c>
      <c r="T78" s="568" t="s">
        <v>114</v>
      </c>
      <c r="U78" s="569"/>
      <c r="V78" s="22">
        <v>7014547</v>
      </c>
      <c r="W78" s="22">
        <v>29828517</v>
      </c>
      <c r="Z78" s="130">
        <v>631111105</v>
      </c>
      <c r="AA78" s="130" t="s">
        <v>133</v>
      </c>
      <c r="AB78" s="131">
        <v>84700</v>
      </c>
      <c r="AC78" s="131">
        <v>417900</v>
      </c>
      <c r="AE78" s="130">
        <v>645212104</v>
      </c>
      <c r="AF78" s="130" t="s">
        <v>136</v>
      </c>
      <c r="AG78" s="131">
        <v>40000</v>
      </c>
      <c r="AH78" s="131">
        <v>240000</v>
      </c>
      <c r="AJ78" s="130">
        <v>645212104</v>
      </c>
      <c r="AK78" s="130" t="s">
        <v>136</v>
      </c>
      <c r="AL78" s="131">
        <v>40000</v>
      </c>
      <c r="AM78" s="131">
        <v>280000</v>
      </c>
      <c r="AP78" s="130">
        <v>645212104</v>
      </c>
      <c r="AQ78" s="130" t="s">
        <v>136</v>
      </c>
      <c r="AR78" s="131">
        <v>40000</v>
      </c>
      <c r="AS78" s="131">
        <v>280000</v>
      </c>
    </row>
    <row r="79" spans="2:45" ht="101.4" thickBot="1">
      <c r="H79" s="570" t="s">
        <v>115</v>
      </c>
      <c r="I79" s="571"/>
      <c r="J79" s="22">
        <v>-2322446</v>
      </c>
      <c r="K79" s="22">
        <v>-8456352</v>
      </c>
      <c r="N79" s="8"/>
      <c r="O79" s="8"/>
      <c r="P79" s="133" t="s">
        <v>54</v>
      </c>
      <c r="T79" s="570" t="s">
        <v>115</v>
      </c>
      <c r="U79" s="571"/>
      <c r="V79" s="22">
        <v>2872553</v>
      </c>
      <c r="W79" s="22">
        <v>-820317</v>
      </c>
      <c r="Z79" s="130">
        <v>634211101</v>
      </c>
      <c r="AA79" s="130" t="s">
        <v>109</v>
      </c>
      <c r="AB79" s="131">
        <v>60000</v>
      </c>
      <c r="AC79" s="131">
        <v>216000</v>
      </c>
      <c r="AE79" s="130">
        <v>637111101</v>
      </c>
      <c r="AF79" s="130" t="s">
        <v>146</v>
      </c>
      <c r="AG79" s="131">
        <v>21600</v>
      </c>
      <c r="AH79" s="131">
        <v>21600</v>
      </c>
      <c r="AJ79" s="568" t="s">
        <v>114</v>
      </c>
      <c r="AK79" s="569"/>
      <c r="AL79" s="22">
        <v>7472054</v>
      </c>
      <c r="AM79" s="22">
        <v>51658150</v>
      </c>
      <c r="AP79" s="568" t="s">
        <v>114</v>
      </c>
      <c r="AQ79" s="569"/>
      <c r="AR79" s="22">
        <v>7472054</v>
      </c>
      <c r="AS79" s="22">
        <v>51658150</v>
      </c>
    </row>
    <row r="80" spans="2:45" ht="58.2" thickBot="1">
      <c r="N80" s="35" t="s">
        <v>50</v>
      </c>
      <c r="O80" s="35" t="s">
        <v>52</v>
      </c>
      <c r="P80" s="8"/>
      <c r="Z80" s="130">
        <v>645212104</v>
      </c>
      <c r="AA80" s="130" t="s">
        <v>136</v>
      </c>
      <c r="AB80" s="131">
        <v>40000</v>
      </c>
      <c r="AC80" s="131">
        <v>200000</v>
      </c>
      <c r="AE80" s="568" t="s">
        <v>114</v>
      </c>
      <c r="AF80" s="569"/>
      <c r="AG80" s="22">
        <v>7182988</v>
      </c>
      <c r="AH80" s="22">
        <v>44186096</v>
      </c>
      <c r="AJ80" s="570" t="s">
        <v>115</v>
      </c>
      <c r="AK80" s="571"/>
      <c r="AL80" s="22">
        <v>10013146</v>
      </c>
      <c r="AM80" s="22">
        <v>20735450</v>
      </c>
      <c r="AP80" s="570" t="s">
        <v>115</v>
      </c>
      <c r="AQ80" s="571"/>
      <c r="AR80" s="22">
        <v>10013146</v>
      </c>
      <c r="AS80" s="22">
        <v>20735450</v>
      </c>
    </row>
    <row r="81" spans="14:34" ht="15" thickBot="1">
      <c r="N81" s="11"/>
      <c r="O81" s="11"/>
      <c r="P81" s="35" t="s">
        <v>55</v>
      </c>
      <c r="Z81" s="568" t="s">
        <v>114</v>
      </c>
      <c r="AA81" s="569"/>
      <c r="AB81" s="22">
        <v>7174591</v>
      </c>
      <c r="AC81" s="22">
        <v>37003108</v>
      </c>
      <c r="AE81" s="570" t="s">
        <v>115</v>
      </c>
      <c r="AF81" s="571"/>
      <c r="AG81" s="22">
        <v>6330412</v>
      </c>
      <c r="AH81" s="22">
        <v>10722304</v>
      </c>
    </row>
    <row r="82" spans="14:34" ht="15" thickBot="1">
      <c r="Z82" s="570" t="s">
        <v>115</v>
      </c>
      <c r="AA82" s="571"/>
      <c r="AB82" s="22">
        <v>5212209</v>
      </c>
      <c r="AC82" s="22">
        <v>4391892</v>
      </c>
    </row>
  </sheetData>
  <mergeCells count="67">
    <mergeCell ref="AP79:AQ79"/>
    <mergeCell ref="AP80:AQ80"/>
    <mergeCell ref="Z55:Z58"/>
    <mergeCell ref="Z67:AA67"/>
    <mergeCell ref="Z81:AA81"/>
    <mergeCell ref="AJ55:AJ58"/>
    <mergeCell ref="AJ67:AK67"/>
    <mergeCell ref="AJ79:AK79"/>
    <mergeCell ref="AJ80:AK80"/>
    <mergeCell ref="AP55:AP58"/>
    <mergeCell ref="AP67:AQ67"/>
    <mergeCell ref="Z82:AA82"/>
    <mergeCell ref="AB2:AF2"/>
    <mergeCell ref="AB3:AF3"/>
    <mergeCell ref="AB4:AF7"/>
    <mergeCell ref="AB8:AF8"/>
    <mergeCell ref="AB9:AF9"/>
    <mergeCell ref="AE55:AE58"/>
    <mergeCell ref="AE67:AF67"/>
    <mergeCell ref="AE80:AF80"/>
    <mergeCell ref="AE81:AF81"/>
    <mergeCell ref="U2:Y2"/>
    <mergeCell ref="U3:Y3"/>
    <mergeCell ref="U4:Y7"/>
    <mergeCell ref="U8:Y8"/>
    <mergeCell ref="U9:Y9"/>
    <mergeCell ref="T55:T58"/>
    <mergeCell ref="T67:U67"/>
    <mergeCell ref="T78:U78"/>
    <mergeCell ref="T79:U79"/>
    <mergeCell ref="B51:B54"/>
    <mergeCell ref="B61:C61"/>
    <mergeCell ref="B72:C72"/>
    <mergeCell ref="B73:C73"/>
    <mergeCell ref="N55:N58"/>
    <mergeCell ref="N67:O67"/>
    <mergeCell ref="N76:O76"/>
    <mergeCell ref="N77:O77"/>
    <mergeCell ref="H64:I64"/>
    <mergeCell ref="H78:I78"/>
    <mergeCell ref="H79:I79"/>
    <mergeCell ref="H51:H54"/>
    <mergeCell ref="B2:F2"/>
    <mergeCell ref="B3:F3"/>
    <mergeCell ref="B4:F7"/>
    <mergeCell ref="B8:F8"/>
    <mergeCell ref="B9:F9"/>
    <mergeCell ref="N2:R2"/>
    <mergeCell ref="N3:R3"/>
    <mergeCell ref="N4:R7"/>
    <mergeCell ref="N8:R8"/>
    <mergeCell ref="N9:R9"/>
    <mergeCell ref="H2:L2"/>
    <mergeCell ref="H3:L3"/>
    <mergeCell ref="H4:L7"/>
    <mergeCell ref="H8:L8"/>
    <mergeCell ref="H9:L9"/>
    <mergeCell ref="AN2:AR2"/>
    <mergeCell ref="AN3:AR3"/>
    <mergeCell ref="AN4:AR7"/>
    <mergeCell ref="AN8:AR8"/>
    <mergeCell ref="AN9:AR9"/>
    <mergeCell ref="AH2:AL2"/>
    <mergeCell ref="AH3:AL3"/>
    <mergeCell ref="AH4:AL7"/>
    <mergeCell ref="AH8:AL8"/>
    <mergeCell ref="AH9:AL9"/>
  </mergeCells>
  <hyperlinks>
    <hyperlink ref="T62" r:id="rId1" display="https://meatophum.biz/report/accounting/account_statement?start_date=2026-04-01&amp;end_date=2026-04-30&amp;branch_id=19&amp;chart_of_account_id=66048" xr:uid="{00000000-0004-0000-1100-000000000000}"/>
    <hyperlink ref="U62" r:id="rId2" display="https://meatophum.biz/report/accounting/account_statement?start_date=2026-04-01&amp;end_date=2026-04-30&amp;branch_id=19&amp;chart_of_account_id=66048" xr:uid="{00000000-0004-0000-1100-000001000000}"/>
    <hyperlink ref="V62" r:id="rId3" display="https://meatophum.biz/report/accounting/account_statement?start_date=2026-04-01&amp;end_date=2026-04-30&amp;branch_id=19&amp;chart_of_account_id=66048" xr:uid="{00000000-0004-0000-1100-000002000000}"/>
    <hyperlink ref="W62" r:id="rId4" display="https://meatophum.biz/report/accounting/account_statement?start_date=2026-04-01&amp;end_date=2026-04-30&amp;branch_id=19&amp;chart_of_account_id=66048" xr:uid="{00000000-0004-0000-1100-000003000000}"/>
    <hyperlink ref="T63" r:id="rId5" display="https://meatophum.biz/report/accounting/account_statement?start_date=2026-04-01&amp;end_date=2026-04-30&amp;branch_id=19&amp;chart_of_account_id=65819" xr:uid="{00000000-0004-0000-1100-000004000000}"/>
    <hyperlink ref="U63" r:id="rId6" display="https://meatophum.biz/report/accounting/account_statement?start_date=2026-04-01&amp;end_date=2026-04-30&amp;branch_id=19&amp;chart_of_account_id=65819" xr:uid="{00000000-0004-0000-1100-000005000000}"/>
    <hyperlink ref="V63" r:id="rId7" display="https://meatophum.biz/report/accounting/account_statement?start_date=2026-04-01&amp;end_date=2026-04-30&amp;branch_id=19&amp;chart_of_account_id=65819" xr:uid="{00000000-0004-0000-1100-000006000000}"/>
    <hyperlink ref="W63" r:id="rId8" display="https://meatophum.biz/report/accounting/account_statement?start_date=2026-04-01&amp;end_date=2026-04-30&amp;branch_id=19&amp;chart_of_account_id=65819" xr:uid="{00000000-0004-0000-1100-000007000000}"/>
    <hyperlink ref="T64" r:id="rId9" display="https://meatophum.biz/report/accounting/account_statement?start_date=2026-04-01&amp;end_date=2026-04-30&amp;branch_id=19&amp;chart_of_account_id=66049" xr:uid="{00000000-0004-0000-1100-000008000000}"/>
    <hyperlink ref="U64" r:id="rId10" display="https://meatophum.biz/report/accounting/account_statement?start_date=2026-04-01&amp;end_date=2026-04-30&amp;branch_id=19&amp;chart_of_account_id=66049" xr:uid="{00000000-0004-0000-1100-000009000000}"/>
    <hyperlink ref="V64" r:id="rId11" display="https://meatophum.biz/report/accounting/account_statement?start_date=2026-04-01&amp;end_date=2026-04-30&amp;branch_id=19&amp;chart_of_account_id=66049" xr:uid="{00000000-0004-0000-1100-00000A000000}"/>
    <hyperlink ref="W64" r:id="rId12" display="https://meatophum.biz/report/accounting/account_statement?start_date=2026-04-01&amp;end_date=2026-04-30&amp;branch_id=19&amp;chart_of_account_id=66049" xr:uid="{00000000-0004-0000-1100-00000B000000}"/>
    <hyperlink ref="T65" r:id="rId13" display="https://meatophum.biz/report/accounting/account_statement?start_date=2026-04-01&amp;end_date=2026-04-30&amp;branch_id=19&amp;chart_of_account_id=65573" xr:uid="{00000000-0004-0000-1100-00000C000000}"/>
    <hyperlink ref="U65" r:id="rId14" display="https://meatophum.biz/report/accounting/account_statement?start_date=2026-04-01&amp;end_date=2026-04-30&amp;branch_id=19&amp;chart_of_account_id=65573" xr:uid="{00000000-0004-0000-1100-00000D000000}"/>
    <hyperlink ref="V65" r:id="rId15" display="https://meatophum.biz/report/accounting/account_statement?start_date=2026-04-01&amp;end_date=2026-04-30&amp;branch_id=19&amp;chart_of_account_id=65573" xr:uid="{00000000-0004-0000-1100-00000E000000}"/>
    <hyperlink ref="W65" r:id="rId16" display="https://meatophum.biz/report/accounting/account_statement?start_date=2026-04-01&amp;end_date=2026-04-30&amp;branch_id=19&amp;chart_of_account_id=65573" xr:uid="{00000000-0004-0000-1100-00000F000000}"/>
    <hyperlink ref="T66" r:id="rId17" display="https://meatophum.biz/report/accounting/account_statement?start_date=2026-04-01&amp;end_date=2026-04-30&amp;branch_id=19&amp;chart_of_account_id=65713" xr:uid="{00000000-0004-0000-1100-000010000000}"/>
    <hyperlink ref="U66" r:id="rId18" display="https://meatophum.biz/report/accounting/account_statement?start_date=2026-04-01&amp;end_date=2026-04-30&amp;branch_id=19&amp;chart_of_account_id=65713" xr:uid="{00000000-0004-0000-1100-000011000000}"/>
    <hyperlink ref="V66" r:id="rId19" display="https://meatophum.biz/report/accounting/account_statement?start_date=2026-04-01&amp;end_date=2026-04-30&amp;branch_id=19&amp;chart_of_account_id=65713" xr:uid="{00000000-0004-0000-1100-000012000000}"/>
    <hyperlink ref="W66" r:id="rId20" display="https://meatophum.biz/report/accounting/account_statement?start_date=2026-04-01&amp;end_date=2026-04-30&amp;branch_id=19&amp;chart_of_account_id=65713" xr:uid="{00000000-0004-0000-1100-000013000000}"/>
    <hyperlink ref="T68" r:id="rId21" display="https://meatophum.biz/report/accounting/account_statement?start_date=2026-04-01&amp;end_date=2026-04-30&amp;branch_id=19&amp;chart_of_account_id=66491" xr:uid="{00000000-0004-0000-1100-000014000000}"/>
    <hyperlink ref="U68" r:id="rId22" display="https://meatophum.biz/report/accounting/account_statement?start_date=2026-04-01&amp;end_date=2026-04-30&amp;branch_id=19&amp;chart_of_account_id=66491" xr:uid="{00000000-0004-0000-1100-000015000000}"/>
    <hyperlink ref="V68" r:id="rId23" display="https://meatophum.biz/report/accounting/account_statement?start_date=2026-04-01&amp;end_date=2026-04-30&amp;branch_id=19&amp;chart_of_account_id=66491" xr:uid="{00000000-0004-0000-1100-000016000000}"/>
    <hyperlink ref="W68" r:id="rId24" display="https://meatophum.biz/report/accounting/account_statement?start_date=2026-04-01&amp;end_date=2026-04-30&amp;branch_id=19&amp;chart_of_account_id=66491" xr:uid="{00000000-0004-0000-1100-000017000000}"/>
    <hyperlink ref="T69" r:id="rId25" display="https://meatophum.biz/report/accounting/account_statement?start_date=2026-04-01&amp;end_date=2026-04-30&amp;branch_id=19&amp;chart_of_account_id=66313" xr:uid="{00000000-0004-0000-1100-000018000000}"/>
    <hyperlink ref="U69" r:id="rId26" display="https://meatophum.biz/report/accounting/account_statement?start_date=2026-04-01&amp;end_date=2026-04-30&amp;branch_id=19&amp;chart_of_account_id=66313" xr:uid="{00000000-0004-0000-1100-000019000000}"/>
    <hyperlink ref="V69" r:id="rId27" display="https://meatophum.biz/report/accounting/account_statement?start_date=2026-04-01&amp;end_date=2026-04-30&amp;branch_id=19&amp;chart_of_account_id=66313" xr:uid="{00000000-0004-0000-1100-00001A000000}"/>
    <hyperlink ref="W69" r:id="rId28" display="https://meatophum.biz/report/accounting/account_statement?start_date=2026-04-01&amp;end_date=2026-04-30&amp;branch_id=19&amp;chart_of_account_id=66313" xr:uid="{00000000-0004-0000-1100-00001B000000}"/>
    <hyperlink ref="T70" r:id="rId29" display="https://meatophum.biz/report/accounting/account_statement?start_date=2026-04-01&amp;end_date=2026-04-30&amp;branch_id=19&amp;chart_of_account_id=66770" xr:uid="{00000000-0004-0000-1100-00001C000000}"/>
    <hyperlink ref="U70" r:id="rId30" display="https://meatophum.biz/report/accounting/account_statement?start_date=2026-04-01&amp;end_date=2026-04-30&amp;branch_id=19&amp;chart_of_account_id=66770" xr:uid="{00000000-0004-0000-1100-00001D000000}"/>
    <hyperlink ref="V70" r:id="rId31" display="https://meatophum.biz/report/accounting/account_statement?start_date=2026-04-01&amp;end_date=2026-04-30&amp;branch_id=19&amp;chart_of_account_id=66770" xr:uid="{00000000-0004-0000-1100-00001E000000}"/>
    <hyperlink ref="W70" r:id="rId32" display="https://meatophum.biz/report/accounting/account_statement?start_date=2026-04-01&amp;end_date=2026-04-30&amp;branch_id=19&amp;chart_of_account_id=66770" xr:uid="{00000000-0004-0000-1100-00001F000000}"/>
    <hyperlink ref="T71" r:id="rId33" display="https://meatophum.biz/report/accounting/account_statement?start_date=2026-04-01&amp;end_date=2026-04-30&amp;branch_id=19&amp;chart_of_account_id=66514" xr:uid="{00000000-0004-0000-1100-000020000000}"/>
    <hyperlink ref="U71" r:id="rId34" display="https://meatophum.biz/report/accounting/account_statement?start_date=2026-04-01&amp;end_date=2026-04-30&amp;branch_id=19&amp;chart_of_account_id=66514" xr:uid="{00000000-0004-0000-1100-000021000000}"/>
    <hyperlink ref="V71" r:id="rId35" display="https://meatophum.biz/report/accounting/account_statement?start_date=2026-04-01&amp;end_date=2026-04-30&amp;branch_id=19&amp;chart_of_account_id=66514" xr:uid="{00000000-0004-0000-1100-000022000000}"/>
    <hyperlink ref="W71" r:id="rId36" display="https://meatophum.biz/report/accounting/account_statement?start_date=2026-04-01&amp;end_date=2026-04-30&amp;branch_id=19&amp;chart_of_account_id=66514" xr:uid="{00000000-0004-0000-1100-000023000000}"/>
    <hyperlink ref="T72" r:id="rId37" display="https://meatophum.biz/report/accounting/account_statement?start_date=2026-04-01&amp;end_date=2026-04-30&amp;branch_id=19&amp;chart_of_account_id=66666" xr:uid="{00000000-0004-0000-1100-000024000000}"/>
    <hyperlink ref="U72" r:id="rId38" display="https://meatophum.biz/report/accounting/account_statement?start_date=2026-04-01&amp;end_date=2026-04-30&amp;branch_id=19&amp;chart_of_account_id=66666" xr:uid="{00000000-0004-0000-1100-000025000000}"/>
    <hyperlink ref="V72" r:id="rId39" display="https://meatophum.biz/report/accounting/account_statement?start_date=2026-04-01&amp;end_date=2026-04-30&amp;branch_id=19&amp;chart_of_account_id=66666" xr:uid="{00000000-0004-0000-1100-000026000000}"/>
    <hyperlink ref="W72" r:id="rId40" display="https://meatophum.biz/report/accounting/account_statement?start_date=2026-04-01&amp;end_date=2026-04-30&amp;branch_id=19&amp;chart_of_account_id=66666" xr:uid="{00000000-0004-0000-1100-000027000000}"/>
    <hyperlink ref="T73" r:id="rId41" display="https://meatophum.biz/report/accounting/account_statement?start_date=2026-04-01&amp;end_date=2026-04-30&amp;branch_id=19&amp;chart_of_account_id=66784" xr:uid="{00000000-0004-0000-1100-000028000000}"/>
    <hyperlink ref="U73" r:id="rId42" display="https://meatophum.biz/report/accounting/account_statement?start_date=2026-04-01&amp;end_date=2026-04-30&amp;branch_id=19&amp;chart_of_account_id=66784" xr:uid="{00000000-0004-0000-1100-000029000000}"/>
    <hyperlink ref="V73" r:id="rId43" display="https://meatophum.biz/report/accounting/account_statement?start_date=2026-04-01&amp;end_date=2026-04-30&amp;branch_id=19&amp;chart_of_account_id=66784" xr:uid="{00000000-0004-0000-1100-00002A000000}"/>
    <hyperlink ref="W73" r:id="rId44" display="https://meatophum.biz/report/accounting/account_statement?start_date=2026-04-01&amp;end_date=2026-04-30&amp;branch_id=19&amp;chart_of_account_id=66784" xr:uid="{00000000-0004-0000-1100-00002B000000}"/>
    <hyperlink ref="T74" r:id="rId45" display="https://meatophum.biz/report/accounting/account_statement?start_date=2026-04-01&amp;end_date=2026-04-30&amp;branch_id=19&amp;chart_of_account_id=80143" xr:uid="{00000000-0004-0000-1100-00002C000000}"/>
    <hyperlink ref="U74" r:id="rId46" display="https://meatophum.biz/report/accounting/account_statement?start_date=2026-04-01&amp;end_date=2026-04-30&amp;branch_id=19&amp;chart_of_account_id=80143" xr:uid="{00000000-0004-0000-1100-00002D000000}"/>
    <hyperlink ref="V74" r:id="rId47" display="https://meatophum.biz/report/accounting/account_statement?start_date=2026-04-01&amp;end_date=2026-04-30&amp;branch_id=19&amp;chart_of_account_id=80143" xr:uid="{00000000-0004-0000-1100-00002E000000}"/>
    <hyperlink ref="W74" r:id="rId48" display="https://meatophum.biz/report/accounting/account_statement?start_date=2026-04-01&amp;end_date=2026-04-30&amp;branch_id=19&amp;chart_of_account_id=80143" xr:uid="{00000000-0004-0000-1100-00002F000000}"/>
    <hyperlink ref="T75" r:id="rId49" display="https://meatophum.biz/report/accounting/account_statement?start_date=2026-04-01&amp;end_date=2026-04-30&amp;branch_id=19&amp;chart_of_account_id=66317" xr:uid="{00000000-0004-0000-1100-000030000000}"/>
    <hyperlink ref="U75" r:id="rId50" display="https://meatophum.biz/report/accounting/account_statement?start_date=2026-04-01&amp;end_date=2026-04-30&amp;branch_id=19&amp;chart_of_account_id=66317" xr:uid="{00000000-0004-0000-1100-000031000000}"/>
    <hyperlink ref="V75" r:id="rId51" display="https://meatophum.biz/report/accounting/account_statement?start_date=2026-04-01&amp;end_date=2026-04-30&amp;branch_id=19&amp;chart_of_account_id=66317" xr:uid="{00000000-0004-0000-1100-000032000000}"/>
    <hyperlink ref="W75" r:id="rId52" display="https://meatophum.biz/report/accounting/account_statement?start_date=2026-04-01&amp;end_date=2026-04-30&amp;branch_id=19&amp;chart_of_account_id=66317" xr:uid="{00000000-0004-0000-1100-000033000000}"/>
    <hyperlink ref="T76" r:id="rId53" display="https://meatophum.biz/report/accounting/account_statement?start_date=2026-04-01&amp;end_date=2026-04-30&amp;branch_id=19&amp;chart_of_account_id=66572" xr:uid="{00000000-0004-0000-1100-000034000000}"/>
    <hyperlink ref="U76" r:id="rId54" display="https://meatophum.biz/report/accounting/account_statement?start_date=2026-04-01&amp;end_date=2026-04-30&amp;branch_id=19&amp;chart_of_account_id=66572" xr:uid="{00000000-0004-0000-1100-000035000000}"/>
    <hyperlink ref="V76" r:id="rId55" display="https://meatophum.biz/report/accounting/account_statement?start_date=2026-04-01&amp;end_date=2026-04-30&amp;branch_id=19&amp;chart_of_account_id=66572" xr:uid="{00000000-0004-0000-1100-000036000000}"/>
    <hyperlink ref="W76" r:id="rId56" display="https://meatophum.biz/report/accounting/account_statement?start_date=2026-04-01&amp;end_date=2026-04-30&amp;branch_id=19&amp;chart_of_account_id=66572" xr:uid="{00000000-0004-0000-1100-000037000000}"/>
    <hyperlink ref="T77" r:id="rId57" display="https://meatophum.biz/report/accounting/account_statement?start_date=2026-04-01&amp;end_date=2026-04-30&amp;branch_id=19&amp;chart_of_account_id=88628" xr:uid="{00000000-0004-0000-1100-000038000000}"/>
    <hyperlink ref="U77" r:id="rId58" display="https://meatophum.biz/report/accounting/account_statement?start_date=2026-04-01&amp;end_date=2026-04-30&amp;branch_id=19&amp;chart_of_account_id=88628" xr:uid="{00000000-0004-0000-1100-000039000000}"/>
    <hyperlink ref="V77" r:id="rId59" display="https://meatophum.biz/report/accounting/account_statement?start_date=2026-04-01&amp;end_date=2026-04-30&amp;branch_id=19&amp;chart_of_account_id=88628" xr:uid="{00000000-0004-0000-1100-00003A000000}"/>
    <hyperlink ref="W77" r:id="rId60" display="https://meatophum.biz/report/accounting/account_statement?start_date=2026-04-01&amp;end_date=2026-04-30&amp;branch_id=19&amp;chart_of_account_id=88628" xr:uid="{00000000-0004-0000-1100-00003B000000}"/>
    <hyperlink ref="Z62" r:id="rId61" display="https://meatophum.biz/report/accounting/account_statement?start_date=2026-05-01&amp;end_date=2026-05-31&amp;branch_id=19&amp;chart_of_account_id=66048" xr:uid="{00000000-0004-0000-1100-00003C000000}"/>
    <hyperlink ref="AA62" r:id="rId62" display="https://meatophum.biz/report/accounting/account_statement?start_date=2026-05-01&amp;end_date=2026-05-31&amp;branch_id=19&amp;chart_of_account_id=66048" xr:uid="{00000000-0004-0000-1100-00003D000000}"/>
    <hyperlink ref="AB62" r:id="rId63" display="https://meatophum.biz/report/accounting/account_statement?start_date=2026-05-01&amp;end_date=2026-05-31&amp;branch_id=19&amp;chart_of_account_id=66048" xr:uid="{00000000-0004-0000-1100-00003E000000}"/>
    <hyperlink ref="AC62" r:id="rId64" display="https://meatophum.biz/report/accounting/account_statement?start_date=2026-05-01&amp;end_date=2026-05-31&amp;branch_id=19&amp;chart_of_account_id=66048" xr:uid="{00000000-0004-0000-1100-00003F000000}"/>
    <hyperlink ref="Z63" r:id="rId65" display="https://meatophum.biz/report/accounting/account_statement?start_date=2026-05-01&amp;end_date=2026-05-31&amp;branch_id=19&amp;chart_of_account_id=65819" xr:uid="{00000000-0004-0000-1100-000040000000}"/>
    <hyperlink ref="AA63" r:id="rId66" display="https://meatophum.biz/report/accounting/account_statement?start_date=2026-05-01&amp;end_date=2026-05-31&amp;branch_id=19&amp;chart_of_account_id=65819" xr:uid="{00000000-0004-0000-1100-000041000000}"/>
    <hyperlink ref="AB63" r:id="rId67" display="https://meatophum.biz/report/accounting/account_statement?start_date=2026-05-01&amp;end_date=2026-05-31&amp;branch_id=19&amp;chart_of_account_id=65819" xr:uid="{00000000-0004-0000-1100-000042000000}"/>
    <hyperlink ref="AC63" r:id="rId68" display="https://meatophum.biz/report/accounting/account_statement?start_date=2026-05-01&amp;end_date=2026-05-31&amp;branch_id=19&amp;chart_of_account_id=65819" xr:uid="{00000000-0004-0000-1100-000043000000}"/>
    <hyperlink ref="Z64" r:id="rId69" display="https://meatophum.biz/report/accounting/account_statement?start_date=2026-05-01&amp;end_date=2026-05-31&amp;branch_id=19&amp;chart_of_account_id=66049" xr:uid="{00000000-0004-0000-1100-000044000000}"/>
    <hyperlink ref="AA64" r:id="rId70" display="https://meatophum.biz/report/accounting/account_statement?start_date=2026-05-01&amp;end_date=2026-05-31&amp;branch_id=19&amp;chart_of_account_id=66049" xr:uid="{00000000-0004-0000-1100-000045000000}"/>
    <hyperlink ref="AB64" r:id="rId71" display="https://meatophum.biz/report/accounting/account_statement?start_date=2026-05-01&amp;end_date=2026-05-31&amp;branch_id=19&amp;chart_of_account_id=66049" xr:uid="{00000000-0004-0000-1100-000046000000}"/>
    <hyperlink ref="AC64" r:id="rId72" display="https://meatophum.biz/report/accounting/account_statement?start_date=2026-05-01&amp;end_date=2026-05-31&amp;branch_id=19&amp;chart_of_account_id=66049" xr:uid="{00000000-0004-0000-1100-000047000000}"/>
    <hyperlink ref="Z65" r:id="rId73" display="https://meatophum.biz/report/accounting/account_statement?start_date=2026-05-01&amp;end_date=2026-05-31&amp;branch_id=19&amp;chart_of_account_id=65573" xr:uid="{00000000-0004-0000-1100-000048000000}"/>
    <hyperlink ref="AA65" r:id="rId74" display="https://meatophum.biz/report/accounting/account_statement?start_date=2026-05-01&amp;end_date=2026-05-31&amp;branch_id=19&amp;chart_of_account_id=65573" xr:uid="{00000000-0004-0000-1100-000049000000}"/>
    <hyperlink ref="AB65" r:id="rId75" display="https://meatophum.biz/report/accounting/account_statement?start_date=2026-05-01&amp;end_date=2026-05-31&amp;branch_id=19&amp;chart_of_account_id=65573" xr:uid="{00000000-0004-0000-1100-00004A000000}"/>
    <hyperlink ref="AC65" r:id="rId76" display="https://meatophum.biz/report/accounting/account_statement?start_date=2026-05-01&amp;end_date=2026-05-31&amp;branch_id=19&amp;chart_of_account_id=65573" xr:uid="{00000000-0004-0000-1100-00004B000000}"/>
    <hyperlink ref="Z66" r:id="rId77" display="https://meatophum.biz/report/accounting/account_statement?start_date=2026-05-01&amp;end_date=2026-05-31&amp;branch_id=19&amp;chart_of_account_id=65713" xr:uid="{00000000-0004-0000-1100-00004C000000}"/>
    <hyperlink ref="AA66" r:id="rId78" display="https://meatophum.biz/report/accounting/account_statement?start_date=2026-05-01&amp;end_date=2026-05-31&amp;branch_id=19&amp;chart_of_account_id=65713" xr:uid="{00000000-0004-0000-1100-00004D000000}"/>
    <hyperlink ref="AB66" r:id="rId79" display="https://meatophum.biz/report/accounting/account_statement?start_date=2026-05-01&amp;end_date=2026-05-31&amp;branch_id=19&amp;chart_of_account_id=65713" xr:uid="{00000000-0004-0000-1100-00004E000000}"/>
    <hyperlink ref="AC66" r:id="rId80" display="https://meatophum.biz/report/accounting/account_statement?start_date=2026-05-01&amp;end_date=2026-05-31&amp;branch_id=19&amp;chart_of_account_id=65713" xr:uid="{00000000-0004-0000-1100-00004F000000}"/>
    <hyperlink ref="Z68" r:id="rId81" display="https://meatophum.biz/report/accounting/account_statement?start_date=2026-05-01&amp;end_date=2026-05-31&amp;branch_id=19&amp;chart_of_account_id=66697" xr:uid="{00000000-0004-0000-1100-000050000000}"/>
    <hyperlink ref="AA68" r:id="rId82" display="https://meatophum.biz/report/accounting/account_statement?start_date=2026-05-01&amp;end_date=2026-05-31&amp;branch_id=19&amp;chart_of_account_id=66697" xr:uid="{00000000-0004-0000-1100-000051000000}"/>
    <hyperlink ref="AB68" r:id="rId83" display="https://meatophum.biz/report/accounting/account_statement?start_date=2026-05-01&amp;end_date=2026-05-31&amp;branch_id=19&amp;chart_of_account_id=66697" xr:uid="{00000000-0004-0000-1100-000052000000}"/>
    <hyperlink ref="AC68" r:id="rId84" display="https://meatophum.biz/report/accounting/account_statement?start_date=2026-05-01&amp;end_date=2026-05-31&amp;branch_id=19&amp;chart_of_account_id=66697" xr:uid="{00000000-0004-0000-1100-000053000000}"/>
    <hyperlink ref="Z69" r:id="rId85" display="https://meatophum.biz/report/accounting/account_statement?start_date=2026-05-01&amp;end_date=2026-05-31&amp;branch_id=19&amp;chart_of_account_id=66698" xr:uid="{00000000-0004-0000-1100-000054000000}"/>
    <hyperlink ref="AA69" r:id="rId86" display="https://meatophum.biz/report/accounting/account_statement?start_date=2026-05-01&amp;end_date=2026-05-31&amp;branch_id=19&amp;chart_of_account_id=66698" xr:uid="{00000000-0004-0000-1100-000055000000}"/>
    <hyperlink ref="AB69" r:id="rId87" display="https://meatophum.biz/report/accounting/account_statement?start_date=2026-05-01&amp;end_date=2026-05-31&amp;branch_id=19&amp;chart_of_account_id=66698" xr:uid="{00000000-0004-0000-1100-000056000000}"/>
    <hyperlink ref="AC69" r:id="rId88" display="https://meatophum.biz/report/accounting/account_statement?start_date=2026-05-01&amp;end_date=2026-05-31&amp;branch_id=19&amp;chart_of_account_id=66698" xr:uid="{00000000-0004-0000-1100-000057000000}"/>
    <hyperlink ref="Z70" r:id="rId89" display="https://meatophum.biz/report/accounting/account_statement?start_date=2026-05-01&amp;end_date=2026-05-31&amp;branch_id=19&amp;chart_of_account_id=66491" xr:uid="{00000000-0004-0000-1100-000058000000}"/>
    <hyperlink ref="AA70" r:id="rId90" display="https://meatophum.biz/report/accounting/account_statement?start_date=2026-05-01&amp;end_date=2026-05-31&amp;branch_id=19&amp;chart_of_account_id=66491" xr:uid="{00000000-0004-0000-1100-000059000000}"/>
    <hyperlink ref="AB70" r:id="rId91" display="https://meatophum.biz/report/accounting/account_statement?start_date=2026-05-01&amp;end_date=2026-05-31&amp;branch_id=19&amp;chart_of_account_id=66491" xr:uid="{00000000-0004-0000-1100-00005A000000}"/>
    <hyperlink ref="AC70" r:id="rId92" display="https://meatophum.biz/report/accounting/account_statement?start_date=2026-05-01&amp;end_date=2026-05-31&amp;branch_id=19&amp;chart_of_account_id=66491" xr:uid="{00000000-0004-0000-1100-00005B000000}"/>
    <hyperlink ref="Z71" r:id="rId93" display="https://meatophum.biz/report/accounting/account_statement?start_date=2026-05-01&amp;end_date=2026-05-31&amp;branch_id=19&amp;chart_of_account_id=66313" xr:uid="{00000000-0004-0000-1100-00005C000000}"/>
    <hyperlink ref="AA71" r:id="rId94" display="https://meatophum.biz/report/accounting/account_statement?start_date=2026-05-01&amp;end_date=2026-05-31&amp;branch_id=19&amp;chart_of_account_id=66313" xr:uid="{00000000-0004-0000-1100-00005D000000}"/>
    <hyperlink ref="AB71" r:id="rId95" display="https://meatophum.biz/report/accounting/account_statement?start_date=2026-05-01&amp;end_date=2026-05-31&amp;branch_id=19&amp;chart_of_account_id=66313" xr:uid="{00000000-0004-0000-1100-00005E000000}"/>
    <hyperlink ref="AC71" r:id="rId96" display="https://meatophum.biz/report/accounting/account_statement?start_date=2026-05-01&amp;end_date=2026-05-31&amp;branch_id=19&amp;chart_of_account_id=66313" xr:uid="{00000000-0004-0000-1100-00005F000000}"/>
    <hyperlink ref="Z72" r:id="rId97" display="https://meatophum.biz/report/accounting/account_statement?start_date=2026-05-01&amp;end_date=2026-05-31&amp;branch_id=19&amp;chart_of_account_id=66770" xr:uid="{00000000-0004-0000-1100-000060000000}"/>
    <hyperlink ref="AA72" r:id="rId98" display="https://meatophum.biz/report/accounting/account_statement?start_date=2026-05-01&amp;end_date=2026-05-31&amp;branch_id=19&amp;chart_of_account_id=66770" xr:uid="{00000000-0004-0000-1100-000061000000}"/>
    <hyperlink ref="AB72" r:id="rId99" display="https://meatophum.biz/report/accounting/account_statement?start_date=2026-05-01&amp;end_date=2026-05-31&amp;branch_id=19&amp;chart_of_account_id=66770" xr:uid="{00000000-0004-0000-1100-000062000000}"/>
    <hyperlink ref="AC72" r:id="rId100" display="https://meatophum.biz/report/accounting/account_statement?start_date=2026-05-01&amp;end_date=2026-05-31&amp;branch_id=19&amp;chart_of_account_id=66770" xr:uid="{00000000-0004-0000-1100-000063000000}"/>
    <hyperlink ref="Z73" r:id="rId101" display="https://meatophum.biz/report/accounting/account_statement?start_date=2026-05-01&amp;end_date=2026-05-31&amp;branch_id=19&amp;chart_of_account_id=66514" xr:uid="{00000000-0004-0000-1100-000064000000}"/>
    <hyperlink ref="AA73" r:id="rId102" display="https://meatophum.biz/report/accounting/account_statement?start_date=2026-05-01&amp;end_date=2026-05-31&amp;branch_id=19&amp;chart_of_account_id=66514" xr:uid="{00000000-0004-0000-1100-000065000000}"/>
    <hyperlink ref="AB73" r:id="rId103" display="https://meatophum.biz/report/accounting/account_statement?start_date=2026-05-01&amp;end_date=2026-05-31&amp;branch_id=19&amp;chart_of_account_id=66514" xr:uid="{00000000-0004-0000-1100-000066000000}"/>
    <hyperlink ref="AC73" r:id="rId104" display="https://meatophum.biz/report/accounting/account_statement?start_date=2026-05-01&amp;end_date=2026-05-31&amp;branch_id=19&amp;chart_of_account_id=66514" xr:uid="{00000000-0004-0000-1100-000067000000}"/>
    <hyperlink ref="Z74" r:id="rId105" display="https://meatophum.biz/report/accounting/account_statement?start_date=2026-05-01&amp;end_date=2026-05-31&amp;branch_id=19&amp;chart_of_account_id=66513" xr:uid="{00000000-0004-0000-1100-000068000000}"/>
    <hyperlink ref="AA74" r:id="rId106" display="https://meatophum.biz/report/accounting/account_statement?start_date=2026-05-01&amp;end_date=2026-05-31&amp;branch_id=19&amp;chart_of_account_id=66513" xr:uid="{00000000-0004-0000-1100-000069000000}"/>
    <hyperlink ref="AB74" r:id="rId107" display="https://meatophum.biz/report/accounting/account_statement?start_date=2026-05-01&amp;end_date=2026-05-31&amp;branch_id=19&amp;chart_of_account_id=66513" xr:uid="{00000000-0004-0000-1100-00006A000000}"/>
    <hyperlink ref="AC74" r:id="rId108" display="https://meatophum.biz/report/accounting/account_statement?start_date=2026-05-01&amp;end_date=2026-05-31&amp;branch_id=19&amp;chart_of_account_id=66513" xr:uid="{00000000-0004-0000-1100-00006B000000}"/>
    <hyperlink ref="Z75" r:id="rId109" display="https://meatophum.biz/report/accounting/account_statement?start_date=2026-05-01&amp;end_date=2026-05-31&amp;branch_id=19&amp;chart_of_account_id=66666" xr:uid="{00000000-0004-0000-1100-00006C000000}"/>
    <hyperlink ref="AA75" r:id="rId110" display="https://meatophum.biz/report/accounting/account_statement?start_date=2026-05-01&amp;end_date=2026-05-31&amp;branch_id=19&amp;chart_of_account_id=66666" xr:uid="{00000000-0004-0000-1100-00006D000000}"/>
    <hyperlink ref="AB75" r:id="rId111" display="https://meatophum.biz/report/accounting/account_statement?start_date=2026-05-01&amp;end_date=2026-05-31&amp;branch_id=19&amp;chart_of_account_id=66666" xr:uid="{00000000-0004-0000-1100-00006E000000}"/>
    <hyperlink ref="AC75" r:id="rId112" display="https://meatophum.biz/report/accounting/account_statement?start_date=2026-05-01&amp;end_date=2026-05-31&amp;branch_id=19&amp;chart_of_account_id=66666" xr:uid="{00000000-0004-0000-1100-00006F000000}"/>
    <hyperlink ref="Z76" r:id="rId113" display="https://meatophum.biz/report/accounting/account_statement?start_date=2026-05-01&amp;end_date=2026-05-31&amp;branch_id=19&amp;chart_of_account_id=66784" xr:uid="{00000000-0004-0000-1100-000070000000}"/>
    <hyperlink ref="AA76" r:id="rId114" display="https://meatophum.biz/report/accounting/account_statement?start_date=2026-05-01&amp;end_date=2026-05-31&amp;branch_id=19&amp;chart_of_account_id=66784" xr:uid="{00000000-0004-0000-1100-000071000000}"/>
    <hyperlink ref="AB76" r:id="rId115" display="https://meatophum.biz/report/accounting/account_statement?start_date=2026-05-01&amp;end_date=2026-05-31&amp;branch_id=19&amp;chart_of_account_id=66784" xr:uid="{00000000-0004-0000-1100-000072000000}"/>
    <hyperlink ref="AC76" r:id="rId116" display="https://meatophum.biz/report/accounting/account_statement?start_date=2026-05-01&amp;end_date=2026-05-31&amp;branch_id=19&amp;chart_of_account_id=66784" xr:uid="{00000000-0004-0000-1100-000073000000}"/>
    <hyperlink ref="Z77" r:id="rId117" display="https://meatophum.biz/report/accounting/account_statement?start_date=2026-05-01&amp;end_date=2026-05-31&amp;branch_id=19&amp;chart_of_account_id=80143" xr:uid="{00000000-0004-0000-1100-000074000000}"/>
    <hyperlink ref="AA77" r:id="rId118" display="https://meatophum.biz/report/accounting/account_statement?start_date=2026-05-01&amp;end_date=2026-05-31&amp;branch_id=19&amp;chart_of_account_id=80143" xr:uid="{00000000-0004-0000-1100-000075000000}"/>
    <hyperlink ref="AB77" r:id="rId119" display="https://meatophum.biz/report/accounting/account_statement?start_date=2026-05-01&amp;end_date=2026-05-31&amp;branch_id=19&amp;chart_of_account_id=80143" xr:uid="{00000000-0004-0000-1100-000076000000}"/>
    <hyperlink ref="AC77" r:id="rId120" display="https://meatophum.biz/report/accounting/account_statement?start_date=2026-05-01&amp;end_date=2026-05-31&amp;branch_id=19&amp;chart_of_account_id=80143" xr:uid="{00000000-0004-0000-1100-000077000000}"/>
    <hyperlink ref="Z78" r:id="rId121" display="https://meatophum.biz/report/accounting/account_statement?start_date=2026-05-01&amp;end_date=2026-05-31&amp;branch_id=19&amp;chart_of_account_id=66317" xr:uid="{00000000-0004-0000-1100-000078000000}"/>
    <hyperlink ref="AA78" r:id="rId122" display="https://meatophum.biz/report/accounting/account_statement?start_date=2026-05-01&amp;end_date=2026-05-31&amp;branch_id=19&amp;chart_of_account_id=66317" xr:uid="{00000000-0004-0000-1100-000079000000}"/>
    <hyperlink ref="AB78" r:id="rId123" display="https://meatophum.biz/report/accounting/account_statement?start_date=2026-05-01&amp;end_date=2026-05-31&amp;branch_id=19&amp;chart_of_account_id=66317" xr:uid="{00000000-0004-0000-1100-00007A000000}"/>
    <hyperlink ref="AC78" r:id="rId124" display="https://meatophum.biz/report/accounting/account_statement?start_date=2026-05-01&amp;end_date=2026-05-31&amp;branch_id=19&amp;chart_of_account_id=66317" xr:uid="{00000000-0004-0000-1100-00007B000000}"/>
    <hyperlink ref="Z79" r:id="rId125" display="https://meatophum.biz/report/accounting/account_statement?start_date=2026-05-01&amp;end_date=2026-05-31&amp;branch_id=19&amp;chart_of_account_id=66572" xr:uid="{00000000-0004-0000-1100-00007C000000}"/>
    <hyperlink ref="AA79" r:id="rId126" display="https://meatophum.biz/report/accounting/account_statement?start_date=2026-05-01&amp;end_date=2026-05-31&amp;branch_id=19&amp;chart_of_account_id=66572" xr:uid="{00000000-0004-0000-1100-00007D000000}"/>
    <hyperlink ref="AB79" r:id="rId127" display="https://meatophum.biz/report/accounting/account_statement?start_date=2026-05-01&amp;end_date=2026-05-31&amp;branch_id=19&amp;chart_of_account_id=66572" xr:uid="{00000000-0004-0000-1100-00007E000000}"/>
    <hyperlink ref="AC79" r:id="rId128" display="https://meatophum.biz/report/accounting/account_statement?start_date=2026-05-01&amp;end_date=2026-05-31&amp;branch_id=19&amp;chart_of_account_id=66572" xr:uid="{00000000-0004-0000-1100-00007F000000}"/>
    <hyperlink ref="Z80" r:id="rId129" display="https://meatophum.biz/report/accounting/account_statement?start_date=2026-05-01&amp;end_date=2026-05-31&amp;branch_id=19&amp;chart_of_account_id=88628" xr:uid="{00000000-0004-0000-1100-000080000000}"/>
    <hyperlink ref="AA80" r:id="rId130" display="https://meatophum.biz/report/accounting/account_statement?start_date=2026-05-01&amp;end_date=2026-05-31&amp;branch_id=19&amp;chart_of_account_id=88628" xr:uid="{00000000-0004-0000-1100-000081000000}"/>
    <hyperlink ref="AB80" r:id="rId131" display="https://meatophum.biz/report/accounting/account_statement?start_date=2026-05-01&amp;end_date=2026-05-31&amp;branch_id=19&amp;chart_of_account_id=88628" xr:uid="{00000000-0004-0000-1100-000082000000}"/>
    <hyperlink ref="AC80" r:id="rId132" display="https://meatophum.biz/report/accounting/account_statement?start_date=2026-05-01&amp;end_date=2026-05-31&amp;branch_id=19&amp;chart_of_account_id=88628" xr:uid="{00000000-0004-0000-1100-000083000000}"/>
    <hyperlink ref="AE62" r:id="rId133" display="https://meatophum.biz/report/accounting/account_statement?start_date=2026-06-01&amp;end_date=2026-06-30&amp;branch_id=19&amp;chart_of_account_id=66048" xr:uid="{00000000-0004-0000-1100-000084000000}"/>
    <hyperlink ref="AF62" r:id="rId134" display="https://meatophum.biz/report/accounting/account_statement?start_date=2026-06-01&amp;end_date=2026-06-30&amp;branch_id=19&amp;chart_of_account_id=66048" xr:uid="{00000000-0004-0000-1100-000085000000}"/>
    <hyperlink ref="AG62" r:id="rId135" display="https://meatophum.biz/report/accounting/account_statement?start_date=2026-06-01&amp;end_date=2026-06-30&amp;branch_id=19&amp;chart_of_account_id=66048" xr:uid="{00000000-0004-0000-1100-000086000000}"/>
    <hyperlink ref="AH62" r:id="rId136" display="https://meatophum.biz/report/accounting/account_statement?start_date=2026-06-01&amp;end_date=2026-06-30&amp;branch_id=19&amp;chart_of_account_id=66048" xr:uid="{00000000-0004-0000-1100-000087000000}"/>
    <hyperlink ref="AE63" r:id="rId137" display="https://meatophum.biz/report/accounting/account_statement?start_date=2026-06-01&amp;end_date=2026-06-30&amp;branch_id=19&amp;chart_of_account_id=65819" xr:uid="{00000000-0004-0000-1100-000088000000}"/>
    <hyperlink ref="AF63" r:id="rId138" display="https://meatophum.biz/report/accounting/account_statement?start_date=2026-06-01&amp;end_date=2026-06-30&amp;branch_id=19&amp;chart_of_account_id=65819" xr:uid="{00000000-0004-0000-1100-000089000000}"/>
    <hyperlink ref="AG63" r:id="rId139" display="https://meatophum.biz/report/accounting/account_statement?start_date=2026-06-01&amp;end_date=2026-06-30&amp;branch_id=19&amp;chart_of_account_id=65819" xr:uid="{00000000-0004-0000-1100-00008A000000}"/>
    <hyperlink ref="AH63" r:id="rId140" display="https://meatophum.biz/report/accounting/account_statement?start_date=2026-06-01&amp;end_date=2026-06-30&amp;branch_id=19&amp;chart_of_account_id=65819" xr:uid="{00000000-0004-0000-1100-00008B000000}"/>
    <hyperlink ref="AE64" r:id="rId141" display="https://meatophum.biz/report/accounting/account_statement?start_date=2026-06-01&amp;end_date=2026-06-30&amp;branch_id=19&amp;chart_of_account_id=66049" xr:uid="{00000000-0004-0000-1100-00008C000000}"/>
    <hyperlink ref="AF64" r:id="rId142" display="https://meatophum.biz/report/accounting/account_statement?start_date=2026-06-01&amp;end_date=2026-06-30&amp;branch_id=19&amp;chart_of_account_id=66049" xr:uid="{00000000-0004-0000-1100-00008D000000}"/>
    <hyperlink ref="AG64" r:id="rId143" display="https://meatophum.biz/report/accounting/account_statement?start_date=2026-06-01&amp;end_date=2026-06-30&amp;branch_id=19&amp;chart_of_account_id=66049" xr:uid="{00000000-0004-0000-1100-00008E000000}"/>
    <hyperlink ref="AH64" r:id="rId144" display="https://meatophum.biz/report/accounting/account_statement?start_date=2026-06-01&amp;end_date=2026-06-30&amp;branch_id=19&amp;chart_of_account_id=66049" xr:uid="{00000000-0004-0000-1100-00008F000000}"/>
    <hyperlink ref="AE65" r:id="rId145" display="https://meatophum.biz/report/accounting/account_statement?start_date=2026-06-01&amp;end_date=2026-06-30&amp;branch_id=19&amp;chart_of_account_id=65573" xr:uid="{00000000-0004-0000-1100-000090000000}"/>
    <hyperlink ref="AF65" r:id="rId146" display="https://meatophum.biz/report/accounting/account_statement?start_date=2026-06-01&amp;end_date=2026-06-30&amp;branch_id=19&amp;chart_of_account_id=65573" xr:uid="{00000000-0004-0000-1100-000091000000}"/>
    <hyperlink ref="AG65" r:id="rId147" display="https://meatophum.biz/report/accounting/account_statement?start_date=2026-06-01&amp;end_date=2026-06-30&amp;branch_id=19&amp;chart_of_account_id=65573" xr:uid="{00000000-0004-0000-1100-000092000000}"/>
    <hyperlink ref="AH65" r:id="rId148" display="https://meatophum.biz/report/accounting/account_statement?start_date=2026-06-01&amp;end_date=2026-06-30&amp;branch_id=19&amp;chart_of_account_id=65573" xr:uid="{00000000-0004-0000-1100-000093000000}"/>
    <hyperlink ref="AE66" r:id="rId149" display="https://meatophum.biz/report/accounting/account_statement?start_date=2026-06-01&amp;end_date=2026-06-30&amp;branch_id=19&amp;chart_of_account_id=65713" xr:uid="{00000000-0004-0000-1100-000094000000}"/>
    <hyperlink ref="AF66" r:id="rId150" display="https://meatophum.biz/report/accounting/account_statement?start_date=2026-06-01&amp;end_date=2026-06-30&amp;branch_id=19&amp;chart_of_account_id=65713" xr:uid="{00000000-0004-0000-1100-000095000000}"/>
    <hyperlink ref="AG66" r:id="rId151" display="https://meatophum.biz/report/accounting/account_statement?start_date=2026-06-01&amp;end_date=2026-06-30&amp;branch_id=19&amp;chart_of_account_id=65713" xr:uid="{00000000-0004-0000-1100-000096000000}"/>
    <hyperlink ref="AH66" r:id="rId152" display="https://meatophum.biz/report/accounting/account_statement?start_date=2026-06-01&amp;end_date=2026-06-30&amp;branch_id=19&amp;chart_of_account_id=65713" xr:uid="{00000000-0004-0000-1100-000097000000}"/>
    <hyperlink ref="AE68" r:id="rId153" display="https://meatophum.biz/report/accounting/account_statement?start_date=2026-06-01&amp;end_date=2026-06-30&amp;branch_id=19&amp;chart_of_account_id=66491" xr:uid="{00000000-0004-0000-1100-000098000000}"/>
    <hyperlink ref="AF68" r:id="rId154" display="https://meatophum.biz/report/accounting/account_statement?start_date=2026-06-01&amp;end_date=2026-06-30&amp;branch_id=19&amp;chart_of_account_id=66491" xr:uid="{00000000-0004-0000-1100-000099000000}"/>
    <hyperlink ref="AG68" r:id="rId155" display="https://meatophum.biz/report/accounting/account_statement?start_date=2026-06-01&amp;end_date=2026-06-30&amp;branch_id=19&amp;chart_of_account_id=66491" xr:uid="{00000000-0004-0000-1100-00009A000000}"/>
    <hyperlink ref="AH68" r:id="rId156" display="https://meatophum.biz/report/accounting/account_statement?start_date=2026-06-01&amp;end_date=2026-06-30&amp;branch_id=19&amp;chart_of_account_id=66491" xr:uid="{00000000-0004-0000-1100-00009B000000}"/>
    <hyperlink ref="AE69" r:id="rId157" display="https://meatophum.biz/report/accounting/account_statement?start_date=2026-06-01&amp;end_date=2026-06-30&amp;branch_id=19&amp;chart_of_account_id=66313" xr:uid="{00000000-0004-0000-1100-00009C000000}"/>
    <hyperlink ref="AF69" r:id="rId158" display="https://meatophum.biz/report/accounting/account_statement?start_date=2026-06-01&amp;end_date=2026-06-30&amp;branch_id=19&amp;chart_of_account_id=66313" xr:uid="{00000000-0004-0000-1100-00009D000000}"/>
    <hyperlink ref="AG69" r:id="rId159" display="https://meatophum.biz/report/accounting/account_statement?start_date=2026-06-01&amp;end_date=2026-06-30&amp;branch_id=19&amp;chart_of_account_id=66313" xr:uid="{00000000-0004-0000-1100-00009E000000}"/>
    <hyperlink ref="AH69" r:id="rId160" display="https://meatophum.biz/report/accounting/account_statement?start_date=2026-06-01&amp;end_date=2026-06-30&amp;branch_id=19&amp;chart_of_account_id=66313" xr:uid="{00000000-0004-0000-1100-00009F000000}"/>
    <hyperlink ref="AE70" r:id="rId161" display="https://meatophum.biz/report/accounting/account_statement?start_date=2026-06-01&amp;end_date=2026-06-30&amp;branch_id=19&amp;chart_of_account_id=66770" xr:uid="{00000000-0004-0000-1100-0000A0000000}"/>
    <hyperlink ref="AF70" r:id="rId162" display="https://meatophum.biz/report/accounting/account_statement?start_date=2026-06-01&amp;end_date=2026-06-30&amp;branch_id=19&amp;chart_of_account_id=66770" xr:uid="{00000000-0004-0000-1100-0000A1000000}"/>
    <hyperlink ref="AG70" r:id="rId163" display="https://meatophum.biz/report/accounting/account_statement?start_date=2026-06-01&amp;end_date=2026-06-30&amp;branch_id=19&amp;chart_of_account_id=66770" xr:uid="{00000000-0004-0000-1100-0000A2000000}"/>
    <hyperlink ref="AH70" r:id="rId164" display="https://meatophum.biz/report/accounting/account_statement?start_date=2026-06-01&amp;end_date=2026-06-30&amp;branch_id=19&amp;chart_of_account_id=66770" xr:uid="{00000000-0004-0000-1100-0000A3000000}"/>
    <hyperlink ref="AE71" r:id="rId165" display="https://meatophum.biz/report/accounting/account_statement?start_date=2026-06-01&amp;end_date=2026-06-30&amp;branch_id=19&amp;chart_of_account_id=66514" xr:uid="{00000000-0004-0000-1100-0000A4000000}"/>
    <hyperlink ref="AF71" r:id="rId166" display="https://meatophum.biz/report/accounting/account_statement?start_date=2026-06-01&amp;end_date=2026-06-30&amp;branch_id=19&amp;chart_of_account_id=66514" xr:uid="{00000000-0004-0000-1100-0000A5000000}"/>
    <hyperlink ref="AG71" r:id="rId167" display="https://meatophum.biz/report/accounting/account_statement?start_date=2026-06-01&amp;end_date=2026-06-30&amp;branch_id=19&amp;chart_of_account_id=66514" xr:uid="{00000000-0004-0000-1100-0000A6000000}"/>
    <hyperlink ref="AH71" r:id="rId168" display="https://meatophum.biz/report/accounting/account_statement?start_date=2026-06-01&amp;end_date=2026-06-30&amp;branch_id=19&amp;chart_of_account_id=66514" xr:uid="{00000000-0004-0000-1100-0000A7000000}"/>
    <hyperlink ref="AE72" r:id="rId169" display="https://meatophum.biz/report/accounting/account_statement?start_date=2026-06-01&amp;end_date=2026-06-30&amp;branch_id=19&amp;chart_of_account_id=66513" xr:uid="{00000000-0004-0000-1100-0000A8000000}"/>
    <hyperlink ref="AF72" r:id="rId170" display="https://meatophum.biz/report/accounting/account_statement?start_date=2026-06-01&amp;end_date=2026-06-30&amp;branch_id=19&amp;chart_of_account_id=66513" xr:uid="{00000000-0004-0000-1100-0000A9000000}"/>
    <hyperlink ref="AG72" r:id="rId171" display="https://meatophum.biz/report/accounting/account_statement?start_date=2026-06-01&amp;end_date=2026-06-30&amp;branch_id=19&amp;chart_of_account_id=66513" xr:uid="{00000000-0004-0000-1100-0000AA000000}"/>
    <hyperlink ref="AH72" r:id="rId172" display="https://meatophum.biz/report/accounting/account_statement?start_date=2026-06-01&amp;end_date=2026-06-30&amp;branch_id=19&amp;chart_of_account_id=66513" xr:uid="{00000000-0004-0000-1100-0000AB000000}"/>
    <hyperlink ref="AE73" r:id="rId173" display="https://meatophum.biz/report/accounting/account_statement?start_date=2026-06-01&amp;end_date=2026-06-30&amp;branch_id=19&amp;chart_of_account_id=66666" xr:uid="{00000000-0004-0000-1100-0000AC000000}"/>
    <hyperlink ref="AF73" r:id="rId174" display="https://meatophum.biz/report/accounting/account_statement?start_date=2026-06-01&amp;end_date=2026-06-30&amp;branch_id=19&amp;chart_of_account_id=66666" xr:uid="{00000000-0004-0000-1100-0000AD000000}"/>
    <hyperlink ref="AG73" r:id="rId175" display="https://meatophum.biz/report/accounting/account_statement?start_date=2026-06-01&amp;end_date=2026-06-30&amp;branch_id=19&amp;chart_of_account_id=66666" xr:uid="{00000000-0004-0000-1100-0000AE000000}"/>
    <hyperlink ref="AH73" r:id="rId176" display="https://meatophum.biz/report/accounting/account_statement?start_date=2026-06-01&amp;end_date=2026-06-30&amp;branch_id=19&amp;chart_of_account_id=66666" xr:uid="{00000000-0004-0000-1100-0000AF000000}"/>
    <hyperlink ref="AE74" r:id="rId177" display="https://meatophum.biz/report/accounting/account_statement?start_date=2026-06-01&amp;end_date=2026-06-30&amp;branch_id=19&amp;chart_of_account_id=66784" xr:uid="{00000000-0004-0000-1100-0000B0000000}"/>
    <hyperlink ref="AF74" r:id="rId178" display="https://meatophum.biz/report/accounting/account_statement?start_date=2026-06-01&amp;end_date=2026-06-30&amp;branch_id=19&amp;chart_of_account_id=66784" xr:uid="{00000000-0004-0000-1100-0000B1000000}"/>
    <hyperlink ref="AG74" r:id="rId179" display="https://meatophum.biz/report/accounting/account_statement?start_date=2026-06-01&amp;end_date=2026-06-30&amp;branch_id=19&amp;chart_of_account_id=66784" xr:uid="{00000000-0004-0000-1100-0000B2000000}"/>
    <hyperlink ref="AH74" r:id="rId180" display="https://meatophum.biz/report/accounting/account_statement?start_date=2026-06-01&amp;end_date=2026-06-30&amp;branch_id=19&amp;chart_of_account_id=66784" xr:uid="{00000000-0004-0000-1100-0000B3000000}"/>
    <hyperlink ref="AE75" r:id="rId181" display="https://meatophum.biz/report/accounting/account_statement?start_date=2026-06-01&amp;end_date=2026-06-30&amp;branch_id=19&amp;chart_of_account_id=80143" xr:uid="{00000000-0004-0000-1100-0000B4000000}"/>
    <hyperlink ref="AF75" r:id="rId182" display="https://meatophum.biz/report/accounting/account_statement?start_date=2026-06-01&amp;end_date=2026-06-30&amp;branch_id=19&amp;chart_of_account_id=80143" xr:uid="{00000000-0004-0000-1100-0000B5000000}"/>
    <hyperlink ref="AG75" r:id="rId183" display="https://meatophum.biz/report/accounting/account_statement?start_date=2026-06-01&amp;end_date=2026-06-30&amp;branch_id=19&amp;chart_of_account_id=80143" xr:uid="{00000000-0004-0000-1100-0000B6000000}"/>
    <hyperlink ref="AH75" r:id="rId184" display="https://meatophum.biz/report/accounting/account_statement?start_date=2026-06-01&amp;end_date=2026-06-30&amp;branch_id=19&amp;chart_of_account_id=80143" xr:uid="{00000000-0004-0000-1100-0000B7000000}"/>
    <hyperlink ref="AE76" r:id="rId185" display="https://meatophum.biz/report/accounting/account_statement?start_date=2026-06-01&amp;end_date=2026-06-30&amp;branch_id=19&amp;chart_of_account_id=66317" xr:uid="{00000000-0004-0000-1100-0000B8000000}"/>
    <hyperlink ref="AF76" r:id="rId186" display="https://meatophum.biz/report/accounting/account_statement?start_date=2026-06-01&amp;end_date=2026-06-30&amp;branch_id=19&amp;chart_of_account_id=66317" xr:uid="{00000000-0004-0000-1100-0000B9000000}"/>
    <hyperlink ref="AG76" r:id="rId187" display="https://meatophum.biz/report/accounting/account_statement?start_date=2026-06-01&amp;end_date=2026-06-30&amp;branch_id=19&amp;chart_of_account_id=66317" xr:uid="{00000000-0004-0000-1100-0000BA000000}"/>
    <hyperlink ref="AH76" r:id="rId188" display="https://meatophum.biz/report/accounting/account_statement?start_date=2026-06-01&amp;end_date=2026-06-30&amp;branch_id=19&amp;chart_of_account_id=66317" xr:uid="{00000000-0004-0000-1100-0000BB000000}"/>
    <hyperlink ref="AE77" r:id="rId189" display="https://meatophum.biz/report/accounting/account_statement?start_date=2026-06-01&amp;end_date=2026-06-30&amp;branch_id=19&amp;chart_of_account_id=66572" xr:uid="{00000000-0004-0000-1100-0000BC000000}"/>
    <hyperlink ref="AF77" r:id="rId190" display="https://meatophum.biz/report/accounting/account_statement?start_date=2026-06-01&amp;end_date=2026-06-30&amp;branch_id=19&amp;chart_of_account_id=66572" xr:uid="{00000000-0004-0000-1100-0000BD000000}"/>
    <hyperlink ref="AG77" r:id="rId191" display="https://meatophum.biz/report/accounting/account_statement?start_date=2026-06-01&amp;end_date=2026-06-30&amp;branch_id=19&amp;chart_of_account_id=66572" xr:uid="{00000000-0004-0000-1100-0000BE000000}"/>
    <hyperlink ref="AH77" r:id="rId192" display="https://meatophum.biz/report/accounting/account_statement?start_date=2026-06-01&amp;end_date=2026-06-30&amp;branch_id=19&amp;chart_of_account_id=66572" xr:uid="{00000000-0004-0000-1100-0000BF000000}"/>
    <hyperlink ref="AE78" r:id="rId193" display="https://meatophum.biz/report/accounting/account_statement?start_date=2026-06-01&amp;end_date=2026-06-30&amp;branch_id=19&amp;chart_of_account_id=88628" xr:uid="{00000000-0004-0000-1100-0000C0000000}"/>
    <hyperlink ref="AF78" r:id="rId194" display="https://meatophum.biz/report/accounting/account_statement?start_date=2026-06-01&amp;end_date=2026-06-30&amp;branch_id=19&amp;chart_of_account_id=88628" xr:uid="{00000000-0004-0000-1100-0000C1000000}"/>
    <hyperlink ref="AG78" r:id="rId195" display="https://meatophum.biz/report/accounting/account_statement?start_date=2026-06-01&amp;end_date=2026-06-30&amp;branch_id=19&amp;chart_of_account_id=88628" xr:uid="{00000000-0004-0000-1100-0000C2000000}"/>
    <hyperlink ref="AH78" r:id="rId196" display="https://meatophum.biz/report/accounting/account_statement?start_date=2026-06-01&amp;end_date=2026-06-30&amp;branch_id=19&amp;chart_of_account_id=88628" xr:uid="{00000000-0004-0000-1100-0000C3000000}"/>
    <hyperlink ref="AE79" r:id="rId197" display="https://meatophum.biz/report/accounting/account_statement?start_date=2026-06-01&amp;end_date=2026-06-30&amp;branch_id=19&amp;chart_of_account_id=66682" xr:uid="{00000000-0004-0000-1100-0000C4000000}"/>
    <hyperlink ref="AF79" r:id="rId198" display="https://meatophum.biz/report/accounting/account_statement?start_date=2026-06-01&amp;end_date=2026-06-30&amp;branch_id=19&amp;chart_of_account_id=66682" xr:uid="{00000000-0004-0000-1100-0000C5000000}"/>
    <hyperlink ref="AG79" r:id="rId199" display="https://meatophum.biz/report/accounting/account_statement?start_date=2026-06-01&amp;end_date=2026-06-30&amp;branch_id=19&amp;chart_of_account_id=66682" xr:uid="{00000000-0004-0000-1100-0000C6000000}"/>
    <hyperlink ref="AH79" r:id="rId200" display="https://meatophum.biz/report/accounting/account_statement?start_date=2026-06-01&amp;end_date=2026-06-30&amp;branch_id=19&amp;chart_of_account_id=66682" xr:uid="{00000000-0004-0000-1100-0000C7000000}"/>
    <hyperlink ref="AJ62" r:id="rId201" display="https://meatophum.biz/report/accounting/account_statement?start_date=2026-07-01&amp;end_date=2026-07-31&amp;branch_id=19&amp;chart_of_account_id=66048" xr:uid="{00000000-0004-0000-1100-0000C8000000}"/>
    <hyperlink ref="AK62" r:id="rId202" display="https://meatophum.biz/report/accounting/account_statement?start_date=2026-07-01&amp;end_date=2026-07-31&amp;branch_id=19&amp;chart_of_account_id=66048" xr:uid="{00000000-0004-0000-1100-0000C9000000}"/>
    <hyperlink ref="AL62" r:id="rId203" display="https://meatophum.biz/report/accounting/account_statement?start_date=2026-07-01&amp;end_date=2026-07-31&amp;branch_id=19&amp;chart_of_account_id=66048" xr:uid="{00000000-0004-0000-1100-0000CA000000}"/>
    <hyperlink ref="AM62" r:id="rId204" display="https://meatophum.biz/report/accounting/account_statement?start_date=2026-07-01&amp;end_date=2026-07-31&amp;branch_id=19&amp;chart_of_account_id=66048" xr:uid="{00000000-0004-0000-1100-0000CB000000}"/>
    <hyperlink ref="AJ63" r:id="rId205" display="https://meatophum.biz/report/accounting/account_statement?start_date=2026-07-01&amp;end_date=2026-07-31&amp;branch_id=19&amp;chart_of_account_id=65819" xr:uid="{00000000-0004-0000-1100-0000CC000000}"/>
    <hyperlink ref="AK63" r:id="rId206" display="https://meatophum.biz/report/accounting/account_statement?start_date=2026-07-01&amp;end_date=2026-07-31&amp;branch_id=19&amp;chart_of_account_id=65819" xr:uid="{00000000-0004-0000-1100-0000CD000000}"/>
    <hyperlink ref="AL63" r:id="rId207" display="https://meatophum.biz/report/accounting/account_statement?start_date=2026-07-01&amp;end_date=2026-07-31&amp;branch_id=19&amp;chart_of_account_id=65819" xr:uid="{00000000-0004-0000-1100-0000CE000000}"/>
    <hyperlink ref="AM63" r:id="rId208" display="https://meatophum.biz/report/accounting/account_statement?start_date=2026-07-01&amp;end_date=2026-07-31&amp;branch_id=19&amp;chart_of_account_id=65819" xr:uid="{00000000-0004-0000-1100-0000CF000000}"/>
    <hyperlink ref="AJ64" r:id="rId209" display="https://meatophum.biz/report/accounting/account_statement?start_date=2026-07-01&amp;end_date=2026-07-31&amp;branch_id=19&amp;chart_of_account_id=66049" xr:uid="{00000000-0004-0000-1100-0000D0000000}"/>
    <hyperlink ref="AK64" r:id="rId210" display="https://meatophum.biz/report/accounting/account_statement?start_date=2026-07-01&amp;end_date=2026-07-31&amp;branch_id=19&amp;chart_of_account_id=66049" xr:uid="{00000000-0004-0000-1100-0000D1000000}"/>
    <hyperlink ref="AL64" r:id="rId211" display="https://meatophum.biz/report/accounting/account_statement?start_date=2026-07-01&amp;end_date=2026-07-31&amp;branch_id=19&amp;chart_of_account_id=66049" xr:uid="{00000000-0004-0000-1100-0000D2000000}"/>
    <hyperlink ref="AM64" r:id="rId212" display="https://meatophum.biz/report/accounting/account_statement?start_date=2026-07-01&amp;end_date=2026-07-31&amp;branch_id=19&amp;chart_of_account_id=66049" xr:uid="{00000000-0004-0000-1100-0000D3000000}"/>
    <hyperlink ref="AJ65" r:id="rId213" display="https://meatophum.biz/report/accounting/account_statement?start_date=2026-07-01&amp;end_date=2026-07-31&amp;branch_id=19&amp;chart_of_account_id=65573" xr:uid="{00000000-0004-0000-1100-0000D4000000}"/>
    <hyperlink ref="AK65" r:id="rId214" display="https://meatophum.biz/report/accounting/account_statement?start_date=2026-07-01&amp;end_date=2026-07-31&amp;branch_id=19&amp;chart_of_account_id=65573" xr:uid="{00000000-0004-0000-1100-0000D5000000}"/>
    <hyperlink ref="AL65" r:id="rId215" display="https://meatophum.biz/report/accounting/account_statement?start_date=2026-07-01&amp;end_date=2026-07-31&amp;branch_id=19&amp;chart_of_account_id=65573" xr:uid="{00000000-0004-0000-1100-0000D6000000}"/>
    <hyperlink ref="AM65" r:id="rId216" display="https://meatophum.biz/report/accounting/account_statement?start_date=2026-07-01&amp;end_date=2026-07-31&amp;branch_id=19&amp;chart_of_account_id=65573" xr:uid="{00000000-0004-0000-1100-0000D7000000}"/>
    <hyperlink ref="AJ66" r:id="rId217" display="https://meatophum.biz/report/accounting/account_statement?start_date=2026-07-01&amp;end_date=2026-07-31&amp;branch_id=19&amp;chart_of_account_id=65713" xr:uid="{00000000-0004-0000-1100-0000D8000000}"/>
    <hyperlink ref="AK66" r:id="rId218" display="https://meatophum.biz/report/accounting/account_statement?start_date=2026-07-01&amp;end_date=2026-07-31&amp;branch_id=19&amp;chart_of_account_id=65713" xr:uid="{00000000-0004-0000-1100-0000D9000000}"/>
    <hyperlink ref="AL66" r:id="rId219" display="https://meatophum.biz/report/accounting/account_statement?start_date=2026-07-01&amp;end_date=2026-07-31&amp;branch_id=19&amp;chart_of_account_id=65713" xr:uid="{00000000-0004-0000-1100-0000DA000000}"/>
    <hyperlink ref="AM66" r:id="rId220" display="https://meatophum.biz/report/accounting/account_statement?start_date=2026-07-01&amp;end_date=2026-07-31&amp;branch_id=19&amp;chart_of_account_id=65713" xr:uid="{00000000-0004-0000-1100-0000DB000000}"/>
    <hyperlink ref="AJ68" r:id="rId221" display="https://meatophum.biz/report/accounting/account_statement?start_date=2026-07-01&amp;end_date=2026-07-31&amp;branch_id=19&amp;chart_of_account_id=66491" xr:uid="{00000000-0004-0000-1100-0000DC000000}"/>
    <hyperlink ref="AK68" r:id="rId222" display="https://meatophum.biz/report/accounting/account_statement?start_date=2026-07-01&amp;end_date=2026-07-31&amp;branch_id=19&amp;chart_of_account_id=66491" xr:uid="{00000000-0004-0000-1100-0000DD000000}"/>
    <hyperlink ref="AL68" r:id="rId223" display="https://meatophum.biz/report/accounting/account_statement?start_date=2026-07-01&amp;end_date=2026-07-31&amp;branch_id=19&amp;chart_of_account_id=66491" xr:uid="{00000000-0004-0000-1100-0000DE000000}"/>
    <hyperlink ref="AM68" r:id="rId224" display="https://meatophum.biz/report/accounting/account_statement?start_date=2026-07-01&amp;end_date=2026-07-31&amp;branch_id=19&amp;chart_of_account_id=66491" xr:uid="{00000000-0004-0000-1100-0000DF000000}"/>
    <hyperlink ref="AJ69" r:id="rId225" display="https://meatophum.biz/report/accounting/account_statement?start_date=2026-07-01&amp;end_date=2026-07-31&amp;branch_id=19&amp;chart_of_account_id=66313" xr:uid="{00000000-0004-0000-1100-0000E0000000}"/>
    <hyperlink ref="AK69" r:id="rId226" display="https://meatophum.biz/report/accounting/account_statement?start_date=2026-07-01&amp;end_date=2026-07-31&amp;branch_id=19&amp;chart_of_account_id=66313" xr:uid="{00000000-0004-0000-1100-0000E1000000}"/>
    <hyperlink ref="AL69" r:id="rId227" display="https://meatophum.biz/report/accounting/account_statement?start_date=2026-07-01&amp;end_date=2026-07-31&amp;branch_id=19&amp;chart_of_account_id=66313" xr:uid="{00000000-0004-0000-1100-0000E2000000}"/>
    <hyperlink ref="AM69" r:id="rId228" display="https://meatophum.biz/report/accounting/account_statement?start_date=2026-07-01&amp;end_date=2026-07-31&amp;branch_id=19&amp;chart_of_account_id=66313" xr:uid="{00000000-0004-0000-1100-0000E3000000}"/>
    <hyperlink ref="AJ70" r:id="rId229" display="https://meatophum.biz/report/accounting/account_statement?start_date=2026-07-01&amp;end_date=2026-07-31&amp;branch_id=19&amp;chart_of_account_id=66770" xr:uid="{00000000-0004-0000-1100-0000E4000000}"/>
    <hyperlink ref="AK70" r:id="rId230" display="https://meatophum.biz/report/accounting/account_statement?start_date=2026-07-01&amp;end_date=2026-07-31&amp;branch_id=19&amp;chart_of_account_id=66770" xr:uid="{00000000-0004-0000-1100-0000E5000000}"/>
    <hyperlink ref="AL70" r:id="rId231" display="https://meatophum.biz/report/accounting/account_statement?start_date=2026-07-01&amp;end_date=2026-07-31&amp;branch_id=19&amp;chart_of_account_id=66770" xr:uid="{00000000-0004-0000-1100-0000E6000000}"/>
    <hyperlink ref="AM70" r:id="rId232" display="https://meatophum.biz/report/accounting/account_statement?start_date=2026-07-01&amp;end_date=2026-07-31&amp;branch_id=19&amp;chart_of_account_id=66770" xr:uid="{00000000-0004-0000-1100-0000E7000000}"/>
    <hyperlink ref="AJ71" r:id="rId233" display="https://meatophum.biz/report/accounting/account_statement?start_date=2026-07-01&amp;end_date=2026-07-31&amp;branch_id=19&amp;chart_of_account_id=66514" xr:uid="{00000000-0004-0000-1100-0000E8000000}"/>
    <hyperlink ref="AK71" r:id="rId234" display="https://meatophum.biz/report/accounting/account_statement?start_date=2026-07-01&amp;end_date=2026-07-31&amp;branch_id=19&amp;chart_of_account_id=66514" xr:uid="{00000000-0004-0000-1100-0000E9000000}"/>
    <hyperlink ref="AL71" r:id="rId235" display="https://meatophum.biz/report/accounting/account_statement?start_date=2026-07-01&amp;end_date=2026-07-31&amp;branch_id=19&amp;chart_of_account_id=66514" xr:uid="{00000000-0004-0000-1100-0000EA000000}"/>
    <hyperlink ref="AM71" r:id="rId236" display="https://meatophum.biz/report/accounting/account_statement?start_date=2026-07-01&amp;end_date=2026-07-31&amp;branch_id=19&amp;chart_of_account_id=66514" xr:uid="{00000000-0004-0000-1100-0000EB000000}"/>
    <hyperlink ref="AJ72" r:id="rId237" display="https://meatophum.biz/report/accounting/account_statement?start_date=2026-07-01&amp;end_date=2026-07-31&amp;branch_id=19&amp;chart_of_account_id=66513" xr:uid="{00000000-0004-0000-1100-0000EC000000}"/>
    <hyperlink ref="AK72" r:id="rId238" display="https://meatophum.biz/report/accounting/account_statement?start_date=2026-07-01&amp;end_date=2026-07-31&amp;branch_id=19&amp;chart_of_account_id=66513" xr:uid="{00000000-0004-0000-1100-0000ED000000}"/>
    <hyperlink ref="AL72" r:id="rId239" display="https://meatophum.biz/report/accounting/account_statement?start_date=2026-07-01&amp;end_date=2026-07-31&amp;branch_id=19&amp;chart_of_account_id=66513" xr:uid="{00000000-0004-0000-1100-0000EE000000}"/>
    <hyperlink ref="AM72" r:id="rId240" display="https://meatophum.biz/report/accounting/account_statement?start_date=2026-07-01&amp;end_date=2026-07-31&amp;branch_id=19&amp;chart_of_account_id=66513" xr:uid="{00000000-0004-0000-1100-0000EF000000}"/>
    <hyperlink ref="AJ73" r:id="rId241" display="https://meatophum.biz/report/accounting/account_statement?start_date=2026-07-01&amp;end_date=2026-07-31&amp;branch_id=19&amp;chart_of_account_id=66666" xr:uid="{00000000-0004-0000-1100-0000F0000000}"/>
    <hyperlink ref="AK73" r:id="rId242" display="https://meatophum.biz/report/accounting/account_statement?start_date=2026-07-01&amp;end_date=2026-07-31&amp;branch_id=19&amp;chart_of_account_id=66666" xr:uid="{00000000-0004-0000-1100-0000F1000000}"/>
    <hyperlink ref="AL73" r:id="rId243" display="https://meatophum.biz/report/accounting/account_statement?start_date=2026-07-01&amp;end_date=2026-07-31&amp;branch_id=19&amp;chart_of_account_id=66666" xr:uid="{00000000-0004-0000-1100-0000F2000000}"/>
    <hyperlink ref="AM73" r:id="rId244" display="https://meatophum.biz/report/accounting/account_statement?start_date=2026-07-01&amp;end_date=2026-07-31&amp;branch_id=19&amp;chart_of_account_id=66666" xr:uid="{00000000-0004-0000-1100-0000F3000000}"/>
    <hyperlink ref="AJ74" r:id="rId245" display="https://meatophum.biz/report/accounting/account_statement?start_date=2026-07-01&amp;end_date=2026-07-31&amp;branch_id=19&amp;chart_of_account_id=66784" xr:uid="{00000000-0004-0000-1100-0000F4000000}"/>
    <hyperlink ref="AK74" r:id="rId246" display="https://meatophum.biz/report/accounting/account_statement?start_date=2026-07-01&amp;end_date=2026-07-31&amp;branch_id=19&amp;chart_of_account_id=66784" xr:uid="{00000000-0004-0000-1100-0000F5000000}"/>
    <hyperlink ref="AL74" r:id="rId247" display="https://meatophum.biz/report/accounting/account_statement?start_date=2026-07-01&amp;end_date=2026-07-31&amp;branch_id=19&amp;chart_of_account_id=66784" xr:uid="{00000000-0004-0000-1100-0000F6000000}"/>
    <hyperlink ref="AM74" r:id="rId248" display="https://meatophum.biz/report/accounting/account_statement?start_date=2026-07-01&amp;end_date=2026-07-31&amp;branch_id=19&amp;chart_of_account_id=66784" xr:uid="{00000000-0004-0000-1100-0000F7000000}"/>
    <hyperlink ref="AJ75" r:id="rId249" display="https://meatophum.biz/report/accounting/account_statement?start_date=2026-07-01&amp;end_date=2026-07-31&amp;branch_id=19&amp;chart_of_account_id=80143" xr:uid="{00000000-0004-0000-1100-0000F8000000}"/>
    <hyperlink ref="AK75" r:id="rId250" display="https://meatophum.biz/report/accounting/account_statement?start_date=2026-07-01&amp;end_date=2026-07-31&amp;branch_id=19&amp;chart_of_account_id=80143" xr:uid="{00000000-0004-0000-1100-0000F9000000}"/>
    <hyperlink ref="AL75" r:id="rId251" display="https://meatophum.biz/report/accounting/account_statement?start_date=2026-07-01&amp;end_date=2026-07-31&amp;branch_id=19&amp;chart_of_account_id=80143" xr:uid="{00000000-0004-0000-1100-0000FA000000}"/>
    <hyperlink ref="AM75" r:id="rId252" display="https://meatophum.biz/report/accounting/account_statement?start_date=2026-07-01&amp;end_date=2026-07-31&amp;branch_id=19&amp;chart_of_account_id=80143" xr:uid="{00000000-0004-0000-1100-0000FB000000}"/>
    <hyperlink ref="AJ76" r:id="rId253" display="https://meatophum.biz/report/accounting/account_statement?start_date=2026-07-01&amp;end_date=2026-07-31&amp;branch_id=19&amp;chart_of_account_id=66317" xr:uid="{00000000-0004-0000-1100-0000FC000000}"/>
    <hyperlink ref="AK76" r:id="rId254" display="https://meatophum.biz/report/accounting/account_statement?start_date=2026-07-01&amp;end_date=2026-07-31&amp;branch_id=19&amp;chart_of_account_id=66317" xr:uid="{00000000-0004-0000-1100-0000FD000000}"/>
    <hyperlink ref="AL76" r:id="rId255" display="https://meatophum.biz/report/accounting/account_statement?start_date=2026-07-01&amp;end_date=2026-07-31&amp;branch_id=19&amp;chart_of_account_id=66317" xr:uid="{00000000-0004-0000-1100-0000FE000000}"/>
    <hyperlink ref="AM76" r:id="rId256" display="https://meatophum.biz/report/accounting/account_statement?start_date=2026-07-01&amp;end_date=2026-07-31&amp;branch_id=19&amp;chart_of_account_id=66317" xr:uid="{00000000-0004-0000-1100-0000FF000000}"/>
    <hyperlink ref="AJ77" r:id="rId257" display="https://meatophum.biz/report/accounting/account_statement?start_date=2026-07-01&amp;end_date=2026-07-31&amp;branch_id=19&amp;chart_of_account_id=66572" xr:uid="{00000000-0004-0000-1100-000000010000}"/>
    <hyperlink ref="AK77" r:id="rId258" display="https://meatophum.biz/report/accounting/account_statement?start_date=2026-07-01&amp;end_date=2026-07-31&amp;branch_id=19&amp;chart_of_account_id=66572" xr:uid="{00000000-0004-0000-1100-000001010000}"/>
    <hyperlink ref="AL77" r:id="rId259" display="https://meatophum.biz/report/accounting/account_statement?start_date=2026-07-01&amp;end_date=2026-07-31&amp;branch_id=19&amp;chart_of_account_id=66572" xr:uid="{00000000-0004-0000-1100-000002010000}"/>
    <hyperlink ref="AM77" r:id="rId260" display="https://meatophum.biz/report/accounting/account_statement?start_date=2026-07-01&amp;end_date=2026-07-31&amp;branch_id=19&amp;chart_of_account_id=66572" xr:uid="{00000000-0004-0000-1100-000003010000}"/>
    <hyperlink ref="AJ78" r:id="rId261" display="https://meatophum.biz/report/accounting/account_statement?start_date=2026-07-01&amp;end_date=2026-07-31&amp;branch_id=19&amp;chart_of_account_id=88628" xr:uid="{00000000-0004-0000-1100-000004010000}"/>
    <hyperlink ref="AK78" r:id="rId262" display="https://meatophum.biz/report/accounting/account_statement?start_date=2026-07-01&amp;end_date=2026-07-31&amp;branch_id=19&amp;chart_of_account_id=88628" xr:uid="{00000000-0004-0000-1100-000005010000}"/>
    <hyperlink ref="AL78" r:id="rId263" display="https://meatophum.biz/report/accounting/account_statement?start_date=2026-07-01&amp;end_date=2026-07-31&amp;branch_id=19&amp;chart_of_account_id=88628" xr:uid="{00000000-0004-0000-1100-000006010000}"/>
    <hyperlink ref="AM78" r:id="rId264" display="https://meatophum.biz/report/accounting/account_statement?start_date=2026-07-01&amp;end_date=2026-07-31&amp;branch_id=19&amp;chart_of_account_id=88628" xr:uid="{00000000-0004-0000-1100-000007010000}"/>
    <hyperlink ref="AP62" r:id="rId265" display="https://meatophum.biz/report/accounting/account_statement?start_date=2026-07-01&amp;end_date=2026-07-31&amp;branch_id=19&amp;chart_of_account_id=66048" xr:uid="{00000000-0004-0000-1100-000008010000}"/>
    <hyperlink ref="AQ62" r:id="rId266" display="https://meatophum.biz/report/accounting/account_statement?start_date=2026-07-01&amp;end_date=2026-07-31&amp;branch_id=19&amp;chart_of_account_id=66048" xr:uid="{00000000-0004-0000-1100-000009010000}"/>
    <hyperlink ref="AR62" r:id="rId267" display="https://meatophum.biz/report/accounting/account_statement?start_date=2026-07-01&amp;end_date=2026-07-31&amp;branch_id=19&amp;chart_of_account_id=66048" xr:uid="{00000000-0004-0000-1100-00000A010000}"/>
    <hyperlink ref="AS62" r:id="rId268" display="https://meatophum.biz/report/accounting/account_statement?start_date=2026-07-01&amp;end_date=2026-07-31&amp;branch_id=19&amp;chart_of_account_id=66048" xr:uid="{00000000-0004-0000-1100-00000B010000}"/>
    <hyperlink ref="AP63" r:id="rId269" display="https://meatophum.biz/report/accounting/account_statement?start_date=2026-07-01&amp;end_date=2026-07-31&amp;branch_id=19&amp;chart_of_account_id=65819" xr:uid="{00000000-0004-0000-1100-00000C010000}"/>
    <hyperlink ref="AQ63" r:id="rId270" display="https://meatophum.biz/report/accounting/account_statement?start_date=2026-07-01&amp;end_date=2026-07-31&amp;branch_id=19&amp;chart_of_account_id=65819" xr:uid="{00000000-0004-0000-1100-00000D010000}"/>
    <hyperlink ref="AR63" r:id="rId271" display="https://meatophum.biz/report/accounting/account_statement?start_date=2026-07-01&amp;end_date=2026-07-31&amp;branch_id=19&amp;chart_of_account_id=65819" xr:uid="{00000000-0004-0000-1100-00000E010000}"/>
    <hyperlink ref="AS63" r:id="rId272" display="https://meatophum.biz/report/accounting/account_statement?start_date=2026-07-01&amp;end_date=2026-07-31&amp;branch_id=19&amp;chart_of_account_id=65819" xr:uid="{00000000-0004-0000-1100-00000F010000}"/>
    <hyperlink ref="AP64" r:id="rId273" display="https://meatophum.biz/report/accounting/account_statement?start_date=2026-07-01&amp;end_date=2026-07-31&amp;branch_id=19&amp;chart_of_account_id=66049" xr:uid="{00000000-0004-0000-1100-000010010000}"/>
    <hyperlink ref="AQ64" r:id="rId274" display="https://meatophum.biz/report/accounting/account_statement?start_date=2026-07-01&amp;end_date=2026-07-31&amp;branch_id=19&amp;chart_of_account_id=66049" xr:uid="{00000000-0004-0000-1100-000011010000}"/>
    <hyperlink ref="AR64" r:id="rId275" display="https://meatophum.biz/report/accounting/account_statement?start_date=2026-07-01&amp;end_date=2026-07-31&amp;branch_id=19&amp;chart_of_account_id=66049" xr:uid="{00000000-0004-0000-1100-000012010000}"/>
    <hyperlink ref="AS64" r:id="rId276" display="https://meatophum.biz/report/accounting/account_statement?start_date=2026-07-01&amp;end_date=2026-07-31&amp;branch_id=19&amp;chart_of_account_id=66049" xr:uid="{00000000-0004-0000-1100-000013010000}"/>
    <hyperlink ref="AP65" r:id="rId277" display="https://meatophum.biz/report/accounting/account_statement?start_date=2026-07-01&amp;end_date=2026-07-31&amp;branch_id=19&amp;chart_of_account_id=65573" xr:uid="{00000000-0004-0000-1100-000014010000}"/>
    <hyperlink ref="AQ65" r:id="rId278" display="https://meatophum.biz/report/accounting/account_statement?start_date=2026-07-01&amp;end_date=2026-07-31&amp;branch_id=19&amp;chart_of_account_id=65573" xr:uid="{00000000-0004-0000-1100-000015010000}"/>
    <hyperlink ref="AR65" r:id="rId279" display="https://meatophum.biz/report/accounting/account_statement?start_date=2026-07-01&amp;end_date=2026-07-31&amp;branch_id=19&amp;chart_of_account_id=65573" xr:uid="{00000000-0004-0000-1100-000016010000}"/>
    <hyperlink ref="AS65" r:id="rId280" display="https://meatophum.biz/report/accounting/account_statement?start_date=2026-07-01&amp;end_date=2026-07-31&amp;branch_id=19&amp;chart_of_account_id=65573" xr:uid="{00000000-0004-0000-1100-000017010000}"/>
    <hyperlink ref="AP66" r:id="rId281" display="https://meatophum.biz/report/accounting/account_statement?start_date=2026-07-01&amp;end_date=2026-07-31&amp;branch_id=19&amp;chart_of_account_id=65713" xr:uid="{00000000-0004-0000-1100-000018010000}"/>
    <hyperlink ref="AQ66" r:id="rId282" display="https://meatophum.biz/report/accounting/account_statement?start_date=2026-07-01&amp;end_date=2026-07-31&amp;branch_id=19&amp;chart_of_account_id=65713" xr:uid="{00000000-0004-0000-1100-000019010000}"/>
    <hyperlink ref="AR66" r:id="rId283" display="https://meatophum.biz/report/accounting/account_statement?start_date=2026-07-01&amp;end_date=2026-07-31&amp;branch_id=19&amp;chart_of_account_id=65713" xr:uid="{00000000-0004-0000-1100-00001A010000}"/>
    <hyperlink ref="AS66" r:id="rId284" display="https://meatophum.biz/report/accounting/account_statement?start_date=2026-07-01&amp;end_date=2026-07-31&amp;branch_id=19&amp;chart_of_account_id=65713" xr:uid="{00000000-0004-0000-1100-00001B010000}"/>
    <hyperlink ref="AP68" r:id="rId285" display="https://meatophum.biz/report/accounting/account_statement?start_date=2026-07-01&amp;end_date=2026-07-31&amp;branch_id=19&amp;chart_of_account_id=66491" xr:uid="{00000000-0004-0000-1100-00001C010000}"/>
    <hyperlink ref="AQ68" r:id="rId286" display="https://meatophum.biz/report/accounting/account_statement?start_date=2026-07-01&amp;end_date=2026-07-31&amp;branch_id=19&amp;chart_of_account_id=66491" xr:uid="{00000000-0004-0000-1100-00001D010000}"/>
    <hyperlink ref="AR68" r:id="rId287" display="https://meatophum.biz/report/accounting/account_statement?start_date=2026-07-01&amp;end_date=2026-07-31&amp;branch_id=19&amp;chart_of_account_id=66491" xr:uid="{00000000-0004-0000-1100-00001E010000}"/>
    <hyperlink ref="AS68" r:id="rId288" display="https://meatophum.biz/report/accounting/account_statement?start_date=2026-07-01&amp;end_date=2026-07-31&amp;branch_id=19&amp;chart_of_account_id=66491" xr:uid="{00000000-0004-0000-1100-00001F010000}"/>
    <hyperlink ref="AP69" r:id="rId289" display="https://meatophum.biz/report/accounting/account_statement?start_date=2026-07-01&amp;end_date=2026-07-31&amp;branch_id=19&amp;chart_of_account_id=66313" xr:uid="{00000000-0004-0000-1100-000020010000}"/>
    <hyperlink ref="AQ69" r:id="rId290" display="https://meatophum.biz/report/accounting/account_statement?start_date=2026-07-01&amp;end_date=2026-07-31&amp;branch_id=19&amp;chart_of_account_id=66313" xr:uid="{00000000-0004-0000-1100-000021010000}"/>
    <hyperlink ref="AR69" r:id="rId291" display="https://meatophum.biz/report/accounting/account_statement?start_date=2026-07-01&amp;end_date=2026-07-31&amp;branch_id=19&amp;chart_of_account_id=66313" xr:uid="{00000000-0004-0000-1100-000022010000}"/>
    <hyperlink ref="AS69" r:id="rId292" display="https://meatophum.biz/report/accounting/account_statement?start_date=2026-07-01&amp;end_date=2026-07-31&amp;branch_id=19&amp;chart_of_account_id=66313" xr:uid="{00000000-0004-0000-1100-000023010000}"/>
    <hyperlink ref="AP70" r:id="rId293" display="https://meatophum.biz/report/accounting/account_statement?start_date=2026-07-01&amp;end_date=2026-07-31&amp;branch_id=19&amp;chart_of_account_id=66770" xr:uid="{00000000-0004-0000-1100-000024010000}"/>
    <hyperlink ref="AQ70" r:id="rId294" display="https://meatophum.biz/report/accounting/account_statement?start_date=2026-07-01&amp;end_date=2026-07-31&amp;branch_id=19&amp;chart_of_account_id=66770" xr:uid="{00000000-0004-0000-1100-000025010000}"/>
    <hyperlink ref="AR70" r:id="rId295" display="https://meatophum.biz/report/accounting/account_statement?start_date=2026-07-01&amp;end_date=2026-07-31&amp;branch_id=19&amp;chart_of_account_id=66770" xr:uid="{00000000-0004-0000-1100-000026010000}"/>
    <hyperlink ref="AS70" r:id="rId296" display="https://meatophum.biz/report/accounting/account_statement?start_date=2026-07-01&amp;end_date=2026-07-31&amp;branch_id=19&amp;chart_of_account_id=66770" xr:uid="{00000000-0004-0000-1100-000027010000}"/>
    <hyperlink ref="AP71" r:id="rId297" display="https://meatophum.biz/report/accounting/account_statement?start_date=2026-07-01&amp;end_date=2026-07-31&amp;branch_id=19&amp;chart_of_account_id=66514" xr:uid="{00000000-0004-0000-1100-000028010000}"/>
    <hyperlink ref="AQ71" r:id="rId298" display="https://meatophum.biz/report/accounting/account_statement?start_date=2026-07-01&amp;end_date=2026-07-31&amp;branch_id=19&amp;chart_of_account_id=66514" xr:uid="{00000000-0004-0000-1100-000029010000}"/>
    <hyperlink ref="AR71" r:id="rId299" display="https://meatophum.biz/report/accounting/account_statement?start_date=2026-07-01&amp;end_date=2026-07-31&amp;branch_id=19&amp;chart_of_account_id=66514" xr:uid="{00000000-0004-0000-1100-00002A010000}"/>
    <hyperlink ref="AS71" r:id="rId300" display="https://meatophum.biz/report/accounting/account_statement?start_date=2026-07-01&amp;end_date=2026-07-31&amp;branch_id=19&amp;chart_of_account_id=66514" xr:uid="{00000000-0004-0000-1100-00002B010000}"/>
    <hyperlink ref="AP72" r:id="rId301" display="https://meatophum.biz/report/accounting/account_statement?start_date=2026-07-01&amp;end_date=2026-07-31&amp;branch_id=19&amp;chart_of_account_id=66513" xr:uid="{00000000-0004-0000-1100-00002C010000}"/>
    <hyperlink ref="AQ72" r:id="rId302" display="https://meatophum.biz/report/accounting/account_statement?start_date=2026-07-01&amp;end_date=2026-07-31&amp;branch_id=19&amp;chart_of_account_id=66513" xr:uid="{00000000-0004-0000-1100-00002D010000}"/>
    <hyperlink ref="AR72" r:id="rId303" display="https://meatophum.biz/report/accounting/account_statement?start_date=2026-07-01&amp;end_date=2026-07-31&amp;branch_id=19&amp;chart_of_account_id=66513" xr:uid="{00000000-0004-0000-1100-00002E010000}"/>
    <hyperlink ref="AS72" r:id="rId304" display="https://meatophum.biz/report/accounting/account_statement?start_date=2026-07-01&amp;end_date=2026-07-31&amp;branch_id=19&amp;chart_of_account_id=66513" xr:uid="{00000000-0004-0000-1100-00002F010000}"/>
    <hyperlink ref="AP73" r:id="rId305" display="https://meatophum.biz/report/accounting/account_statement?start_date=2026-07-01&amp;end_date=2026-07-31&amp;branch_id=19&amp;chart_of_account_id=66666" xr:uid="{00000000-0004-0000-1100-000030010000}"/>
    <hyperlink ref="AQ73" r:id="rId306" display="https://meatophum.biz/report/accounting/account_statement?start_date=2026-07-01&amp;end_date=2026-07-31&amp;branch_id=19&amp;chart_of_account_id=66666" xr:uid="{00000000-0004-0000-1100-000031010000}"/>
    <hyperlink ref="AR73" r:id="rId307" display="https://meatophum.biz/report/accounting/account_statement?start_date=2026-07-01&amp;end_date=2026-07-31&amp;branch_id=19&amp;chart_of_account_id=66666" xr:uid="{00000000-0004-0000-1100-000032010000}"/>
    <hyperlink ref="AS73" r:id="rId308" display="https://meatophum.biz/report/accounting/account_statement?start_date=2026-07-01&amp;end_date=2026-07-31&amp;branch_id=19&amp;chart_of_account_id=66666" xr:uid="{00000000-0004-0000-1100-000033010000}"/>
    <hyperlink ref="AP74" r:id="rId309" display="https://meatophum.biz/report/accounting/account_statement?start_date=2026-07-01&amp;end_date=2026-07-31&amp;branch_id=19&amp;chart_of_account_id=66784" xr:uid="{00000000-0004-0000-1100-000034010000}"/>
    <hyperlink ref="AQ74" r:id="rId310" display="https://meatophum.biz/report/accounting/account_statement?start_date=2026-07-01&amp;end_date=2026-07-31&amp;branch_id=19&amp;chart_of_account_id=66784" xr:uid="{00000000-0004-0000-1100-000035010000}"/>
    <hyperlink ref="AR74" r:id="rId311" display="https://meatophum.biz/report/accounting/account_statement?start_date=2026-07-01&amp;end_date=2026-07-31&amp;branch_id=19&amp;chart_of_account_id=66784" xr:uid="{00000000-0004-0000-1100-000036010000}"/>
    <hyperlink ref="AS74" r:id="rId312" display="https://meatophum.biz/report/accounting/account_statement?start_date=2026-07-01&amp;end_date=2026-07-31&amp;branch_id=19&amp;chart_of_account_id=66784" xr:uid="{00000000-0004-0000-1100-000037010000}"/>
    <hyperlink ref="AP75" r:id="rId313" display="https://meatophum.biz/report/accounting/account_statement?start_date=2026-07-01&amp;end_date=2026-07-31&amp;branch_id=19&amp;chart_of_account_id=80143" xr:uid="{00000000-0004-0000-1100-000038010000}"/>
    <hyperlink ref="AQ75" r:id="rId314" display="https://meatophum.biz/report/accounting/account_statement?start_date=2026-07-01&amp;end_date=2026-07-31&amp;branch_id=19&amp;chart_of_account_id=80143" xr:uid="{00000000-0004-0000-1100-000039010000}"/>
    <hyperlink ref="AR75" r:id="rId315" display="https://meatophum.biz/report/accounting/account_statement?start_date=2026-07-01&amp;end_date=2026-07-31&amp;branch_id=19&amp;chart_of_account_id=80143" xr:uid="{00000000-0004-0000-1100-00003A010000}"/>
    <hyperlink ref="AS75" r:id="rId316" display="https://meatophum.biz/report/accounting/account_statement?start_date=2026-07-01&amp;end_date=2026-07-31&amp;branch_id=19&amp;chart_of_account_id=80143" xr:uid="{00000000-0004-0000-1100-00003B010000}"/>
    <hyperlink ref="AP76" r:id="rId317" display="https://meatophum.biz/report/accounting/account_statement?start_date=2026-07-01&amp;end_date=2026-07-31&amp;branch_id=19&amp;chart_of_account_id=66317" xr:uid="{00000000-0004-0000-1100-00003C010000}"/>
    <hyperlink ref="AQ76" r:id="rId318" display="https://meatophum.biz/report/accounting/account_statement?start_date=2026-07-01&amp;end_date=2026-07-31&amp;branch_id=19&amp;chart_of_account_id=66317" xr:uid="{00000000-0004-0000-1100-00003D010000}"/>
    <hyperlink ref="AR76" r:id="rId319" display="https://meatophum.biz/report/accounting/account_statement?start_date=2026-07-01&amp;end_date=2026-07-31&amp;branch_id=19&amp;chart_of_account_id=66317" xr:uid="{00000000-0004-0000-1100-00003E010000}"/>
    <hyperlink ref="AS76" r:id="rId320" display="https://meatophum.biz/report/accounting/account_statement?start_date=2026-07-01&amp;end_date=2026-07-31&amp;branch_id=19&amp;chart_of_account_id=66317" xr:uid="{00000000-0004-0000-1100-00003F010000}"/>
    <hyperlink ref="AP77" r:id="rId321" display="https://meatophum.biz/report/accounting/account_statement?start_date=2026-07-01&amp;end_date=2026-07-31&amp;branch_id=19&amp;chart_of_account_id=66572" xr:uid="{00000000-0004-0000-1100-000040010000}"/>
    <hyperlink ref="AQ77" r:id="rId322" display="https://meatophum.biz/report/accounting/account_statement?start_date=2026-07-01&amp;end_date=2026-07-31&amp;branch_id=19&amp;chart_of_account_id=66572" xr:uid="{00000000-0004-0000-1100-000041010000}"/>
    <hyperlink ref="AR77" r:id="rId323" display="https://meatophum.biz/report/accounting/account_statement?start_date=2026-07-01&amp;end_date=2026-07-31&amp;branch_id=19&amp;chart_of_account_id=66572" xr:uid="{00000000-0004-0000-1100-000042010000}"/>
    <hyperlink ref="AS77" r:id="rId324" display="https://meatophum.biz/report/accounting/account_statement?start_date=2026-07-01&amp;end_date=2026-07-31&amp;branch_id=19&amp;chart_of_account_id=66572" xr:uid="{00000000-0004-0000-1100-000043010000}"/>
    <hyperlink ref="AP78" r:id="rId325" display="https://meatophum.biz/report/accounting/account_statement?start_date=2026-07-01&amp;end_date=2026-07-31&amp;branch_id=19&amp;chart_of_account_id=88628" xr:uid="{00000000-0004-0000-1100-000044010000}"/>
    <hyperlink ref="AQ78" r:id="rId326" display="https://meatophum.biz/report/accounting/account_statement?start_date=2026-07-01&amp;end_date=2026-07-31&amp;branch_id=19&amp;chart_of_account_id=88628" xr:uid="{00000000-0004-0000-1100-000045010000}"/>
    <hyperlink ref="AR78" r:id="rId327" display="https://meatophum.biz/report/accounting/account_statement?start_date=2026-07-01&amp;end_date=2026-07-31&amp;branch_id=19&amp;chart_of_account_id=88628" xr:uid="{00000000-0004-0000-1100-000046010000}"/>
    <hyperlink ref="AS78" r:id="rId328" display="https://meatophum.biz/report/accounting/account_statement?start_date=2026-07-01&amp;end_date=2026-07-31&amp;branch_id=19&amp;chart_of_account_id=88628" xr:uid="{00000000-0004-0000-1100-000047010000}"/>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B2:AR99"/>
  <sheetViews>
    <sheetView topLeftCell="AM86" workbookViewId="0">
      <selection activeCell="AQ36" sqref="AQ36"/>
    </sheetView>
  </sheetViews>
  <sheetFormatPr defaultRowHeight="14.4"/>
  <cols>
    <col min="2" max="2" width="11.5546875" customWidth="1"/>
    <col min="3" max="3" width="67.88671875" customWidth="1"/>
    <col min="4" max="6" width="13.44140625" customWidth="1"/>
    <col min="8" max="8" width="10" customWidth="1"/>
    <col min="9" max="9" width="67.6640625" customWidth="1"/>
    <col min="10" max="10" width="16.5546875" customWidth="1"/>
    <col min="11" max="11" width="17.6640625" customWidth="1"/>
    <col min="12" max="12" width="19" customWidth="1"/>
    <col min="14" max="14" width="10" bestFit="1" customWidth="1"/>
    <col min="15" max="15" width="83.109375" customWidth="1"/>
    <col min="16" max="16" width="15.6640625" customWidth="1"/>
    <col min="17" max="17" width="13.88671875" customWidth="1"/>
    <col min="18" max="18" width="14.5546875" customWidth="1"/>
    <col min="22" max="22" width="61.33203125" customWidth="1"/>
    <col min="24" max="24" width="16.5546875" customWidth="1"/>
    <col min="29" max="29" width="55.5546875" customWidth="1"/>
    <col min="31" max="31" width="17.5546875" customWidth="1"/>
    <col min="41" max="41" width="68.6640625" customWidth="1"/>
  </cols>
  <sheetData>
    <row r="2" spans="2:44" ht="23.25" customHeight="1">
      <c r="B2" s="623" t="s">
        <v>0</v>
      </c>
      <c r="C2" s="623"/>
      <c r="D2" s="623"/>
      <c r="E2" s="623"/>
      <c r="F2" s="623"/>
      <c r="H2" s="574" t="s">
        <v>0</v>
      </c>
      <c r="I2" s="574"/>
      <c r="J2" s="574"/>
      <c r="K2" s="574"/>
      <c r="L2" s="574"/>
      <c r="N2" s="574" t="s">
        <v>0</v>
      </c>
      <c r="O2" s="574"/>
      <c r="P2" s="574"/>
      <c r="Q2" s="574"/>
      <c r="R2" s="574"/>
      <c r="U2" s="574" t="s">
        <v>0</v>
      </c>
      <c r="V2" s="574"/>
      <c r="W2" s="574"/>
      <c r="X2" s="574"/>
      <c r="Y2" s="574"/>
      <c r="AB2" s="574" t="s">
        <v>0</v>
      </c>
      <c r="AC2" s="574"/>
      <c r="AD2" s="574"/>
      <c r="AE2" s="574"/>
      <c r="AF2" s="574"/>
      <c r="AH2" s="574" t="s">
        <v>0</v>
      </c>
      <c r="AI2" s="574"/>
      <c r="AJ2" s="574"/>
      <c r="AK2" s="574"/>
      <c r="AL2" s="574"/>
      <c r="AN2" s="574" t="s">
        <v>0</v>
      </c>
      <c r="AO2" s="574"/>
      <c r="AP2" s="574"/>
      <c r="AQ2" s="574"/>
      <c r="AR2" s="574"/>
    </row>
    <row r="3" spans="2:44" ht="19.5" customHeight="1">
      <c r="B3" s="623" t="s">
        <v>85</v>
      </c>
      <c r="C3" s="623"/>
      <c r="D3" s="623"/>
      <c r="E3" s="623"/>
      <c r="F3" s="623"/>
      <c r="H3" s="575" t="s">
        <v>85</v>
      </c>
      <c r="I3" s="575"/>
      <c r="J3" s="575"/>
      <c r="K3" s="575"/>
      <c r="L3" s="575"/>
      <c r="N3" s="575" t="s">
        <v>85</v>
      </c>
      <c r="O3" s="575"/>
      <c r="P3" s="575"/>
      <c r="Q3" s="575"/>
      <c r="R3" s="575"/>
      <c r="U3" s="575" t="s">
        <v>85</v>
      </c>
      <c r="V3" s="575"/>
      <c r="W3" s="575"/>
      <c r="X3" s="575"/>
      <c r="Y3" s="575"/>
      <c r="AB3" s="575" t="s">
        <v>85</v>
      </c>
      <c r="AC3" s="575"/>
      <c r="AD3" s="575"/>
      <c r="AE3" s="575"/>
      <c r="AF3" s="575"/>
      <c r="AH3" s="575" t="s">
        <v>85</v>
      </c>
      <c r="AI3" s="575"/>
      <c r="AJ3" s="575"/>
      <c r="AK3" s="575"/>
      <c r="AL3" s="575"/>
      <c r="AN3" s="575" t="s">
        <v>85</v>
      </c>
      <c r="AO3" s="575"/>
      <c r="AP3" s="575"/>
      <c r="AQ3" s="575"/>
      <c r="AR3" s="575"/>
    </row>
    <row r="4" spans="2:44">
      <c r="B4" s="624" t="s">
        <v>2</v>
      </c>
      <c r="C4" s="624"/>
      <c r="D4" s="624"/>
      <c r="E4" s="624"/>
      <c r="F4" s="624"/>
      <c r="H4" s="576" t="s">
        <v>2</v>
      </c>
      <c r="I4" s="576"/>
      <c r="J4" s="576"/>
      <c r="K4" s="576"/>
      <c r="L4" s="576"/>
      <c r="N4" s="576" t="s">
        <v>2</v>
      </c>
      <c r="O4" s="576"/>
      <c r="P4" s="576"/>
      <c r="Q4" s="576"/>
      <c r="R4" s="576"/>
      <c r="U4" s="576" t="s">
        <v>2</v>
      </c>
      <c r="V4" s="576"/>
      <c r="W4" s="576"/>
      <c r="X4" s="576"/>
      <c r="Y4" s="576"/>
      <c r="AB4" s="576" t="s">
        <v>2</v>
      </c>
      <c r="AC4" s="576"/>
      <c r="AD4" s="576"/>
      <c r="AE4" s="576"/>
      <c r="AF4" s="576"/>
      <c r="AH4" s="576" t="s">
        <v>2</v>
      </c>
      <c r="AI4" s="576"/>
      <c r="AJ4" s="576"/>
      <c r="AK4" s="576"/>
      <c r="AL4" s="576"/>
      <c r="AN4" s="576" t="s">
        <v>2</v>
      </c>
      <c r="AO4" s="576"/>
      <c r="AP4" s="576"/>
      <c r="AQ4" s="576"/>
      <c r="AR4" s="576"/>
    </row>
    <row r="5" spans="2:44">
      <c r="B5" s="624"/>
      <c r="C5" s="624"/>
      <c r="D5" s="624"/>
      <c r="E5" s="624"/>
      <c r="F5" s="624"/>
      <c r="H5" s="576"/>
      <c r="I5" s="576"/>
      <c r="J5" s="576"/>
      <c r="K5" s="576"/>
      <c r="L5" s="576"/>
      <c r="N5" s="576"/>
      <c r="O5" s="576"/>
      <c r="P5" s="576"/>
      <c r="Q5" s="576"/>
      <c r="R5" s="576"/>
      <c r="U5" s="576"/>
      <c r="V5" s="576"/>
      <c r="W5" s="576"/>
      <c r="X5" s="576"/>
      <c r="Y5" s="576"/>
      <c r="AB5" s="576"/>
      <c r="AC5" s="576"/>
      <c r="AD5" s="576"/>
      <c r="AE5" s="576"/>
      <c r="AF5" s="576"/>
      <c r="AH5" s="576"/>
      <c r="AI5" s="576"/>
      <c r="AJ5" s="576"/>
      <c r="AK5" s="576"/>
      <c r="AL5" s="576"/>
      <c r="AN5" s="576"/>
      <c r="AO5" s="576"/>
      <c r="AP5" s="576"/>
      <c r="AQ5" s="576"/>
      <c r="AR5" s="576"/>
    </row>
    <row r="6" spans="2:44" ht="15" thickBot="1">
      <c r="B6" s="625"/>
      <c r="C6" s="625"/>
      <c r="D6" s="625"/>
      <c r="E6" s="625"/>
      <c r="F6" s="625"/>
      <c r="H6" s="577"/>
      <c r="I6" s="577"/>
      <c r="J6" s="577"/>
      <c r="K6" s="577"/>
      <c r="L6" s="577"/>
      <c r="N6" s="577"/>
      <c r="O6" s="577"/>
      <c r="P6" s="577"/>
      <c r="Q6" s="577"/>
      <c r="R6" s="577"/>
      <c r="U6" s="577"/>
      <c r="V6" s="577"/>
      <c r="W6" s="577"/>
      <c r="X6" s="577"/>
      <c r="Y6" s="577"/>
      <c r="AB6" s="577"/>
      <c r="AC6" s="577"/>
      <c r="AD6" s="577"/>
      <c r="AE6" s="577"/>
      <c r="AF6" s="577"/>
      <c r="AH6" s="577"/>
      <c r="AI6" s="577"/>
      <c r="AJ6" s="577"/>
      <c r="AK6" s="577"/>
      <c r="AL6" s="577"/>
      <c r="AN6" s="577"/>
      <c r="AO6" s="577"/>
      <c r="AP6" s="577"/>
      <c r="AQ6" s="577"/>
      <c r="AR6" s="577"/>
    </row>
    <row r="7" spans="2:44">
      <c r="B7" s="624"/>
      <c r="C7" s="624"/>
      <c r="D7" s="624"/>
      <c r="E7" s="624"/>
      <c r="F7" s="624"/>
      <c r="H7" s="576"/>
      <c r="I7" s="576"/>
      <c r="J7" s="576"/>
      <c r="K7" s="576"/>
      <c r="L7" s="576"/>
      <c r="N7" s="576"/>
      <c r="O7" s="576"/>
      <c r="P7" s="576"/>
      <c r="Q7" s="576"/>
      <c r="R7" s="576"/>
      <c r="U7" s="576"/>
      <c r="V7" s="576"/>
      <c r="W7" s="576"/>
      <c r="X7" s="576"/>
      <c r="Y7" s="576"/>
      <c r="AB7" s="576"/>
      <c r="AC7" s="576"/>
      <c r="AD7" s="576"/>
      <c r="AE7" s="576"/>
      <c r="AF7" s="576"/>
      <c r="AH7" s="576"/>
      <c r="AI7" s="576"/>
      <c r="AJ7" s="576"/>
      <c r="AK7" s="576"/>
      <c r="AL7" s="576"/>
      <c r="AN7" s="576"/>
      <c r="AO7" s="576"/>
      <c r="AP7" s="576"/>
      <c r="AQ7" s="576"/>
      <c r="AR7" s="576"/>
    </row>
    <row r="8" spans="2:44">
      <c r="B8" s="624" t="s">
        <v>276</v>
      </c>
      <c r="C8" s="624"/>
      <c r="D8" s="624"/>
      <c r="E8" s="624"/>
      <c r="F8" s="624"/>
      <c r="H8" s="576" t="s">
        <v>3</v>
      </c>
      <c r="I8" s="576"/>
      <c r="J8" s="576"/>
      <c r="K8" s="576"/>
      <c r="L8" s="576"/>
      <c r="N8" s="576" t="s">
        <v>257</v>
      </c>
      <c r="O8" s="576"/>
      <c r="P8" s="576"/>
      <c r="Q8" s="576"/>
      <c r="R8" s="576"/>
      <c r="U8" s="576" t="s">
        <v>302</v>
      </c>
      <c r="V8" s="576"/>
      <c r="W8" s="576"/>
      <c r="X8" s="576"/>
      <c r="Y8" s="576"/>
      <c r="AB8" s="576" t="s">
        <v>301</v>
      </c>
      <c r="AC8" s="576"/>
      <c r="AD8" s="576"/>
      <c r="AE8" s="576"/>
      <c r="AF8" s="576"/>
      <c r="AH8" s="576" t="s">
        <v>322</v>
      </c>
      <c r="AI8" s="576"/>
      <c r="AJ8" s="576"/>
      <c r="AK8" s="576"/>
      <c r="AL8" s="576"/>
      <c r="AN8" s="576" t="s">
        <v>326</v>
      </c>
      <c r="AO8" s="576"/>
      <c r="AP8" s="576"/>
      <c r="AQ8" s="576"/>
      <c r="AR8" s="576"/>
    </row>
    <row r="9" spans="2:44" ht="15" thickBot="1">
      <c r="B9" s="626"/>
      <c r="C9" s="626"/>
      <c r="D9" s="626"/>
      <c r="E9" s="626"/>
      <c r="F9" s="626"/>
      <c r="H9" s="578"/>
      <c r="I9" s="578"/>
      <c r="J9" s="578"/>
      <c r="K9" s="578"/>
      <c r="L9" s="578"/>
      <c r="N9" s="578"/>
      <c r="O9" s="578"/>
      <c r="P9" s="578"/>
      <c r="Q9" s="578"/>
      <c r="R9" s="578"/>
      <c r="U9" s="578"/>
      <c r="V9" s="578"/>
      <c r="W9" s="578"/>
      <c r="X9" s="578"/>
      <c r="Y9" s="578"/>
      <c r="AB9" s="578"/>
      <c r="AC9" s="578"/>
      <c r="AD9" s="578"/>
      <c r="AE9" s="578"/>
      <c r="AF9" s="578"/>
      <c r="AH9" s="578"/>
      <c r="AI9" s="578"/>
      <c r="AJ9" s="578"/>
      <c r="AK9" s="578"/>
      <c r="AL9" s="578"/>
      <c r="AN9" s="578"/>
      <c r="AO9" s="578"/>
      <c r="AP9" s="578"/>
      <c r="AQ9" s="578"/>
      <c r="AR9" s="578"/>
    </row>
    <row r="10" spans="2:44"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U10" s="2" t="s">
        <v>96</v>
      </c>
      <c r="V10" s="2" t="s">
        <v>4</v>
      </c>
      <c r="W10" s="2" t="s">
        <v>5</v>
      </c>
      <c r="X10" s="2" t="s">
        <v>6</v>
      </c>
      <c r="Y10" s="2" t="s">
        <v>7</v>
      </c>
      <c r="AB10" s="2" t="s">
        <v>96</v>
      </c>
      <c r="AC10" s="2" t="s">
        <v>4</v>
      </c>
      <c r="AD10" s="2" t="s">
        <v>5</v>
      </c>
      <c r="AE10" s="2" t="s">
        <v>6</v>
      </c>
      <c r="AF10" s="2" t="s">
        <v>7</v>
      </c>
      <c r="AH10" s="2" t="s">
        <v>96</v>
      </c>
      <c r="AI10" s="2" t="s">
        <v>4</v>
      </c>
      <c r="AJ10" s="2" t="s">
        <v>5</v>
      </c>
      <c r="AK10" s="2" t="s">
        <v>6</v>
      </c>
      <c r="AL10" s="2" t="s">
        <v>7</v>
      </c>
      <c r="AN10" s="2" t="s">
        <v>96</v>
      </c>
      <c r="AO10" s="2" t="s">
        <v>4</v>
      </c>
      <c r="AP10" s="2" t="s">
        <v>5</v>
      </c>
      <c r="AQ10" s="2" t="s">
        <v>6</v>
      </c>
      <c r="AR10" s="2" t="s">
        <v>7</v>
      </c>
    </row>
    <row r="11" spans="2:44" ht="24.6" thickBot="1">
      <c r="B11" s="181"/>
      <c r="C11" s="182" t="s">
        <v>8</v>
      </c>
      <c r="D11" s="183"/>
      <c r="E11" s="184"/>
      <c r="F11" s="184"/>
      <c r="H11" s="128"/>
      <c r="I11" s="3" t="s">
        <v>8</v>
      </c>
      <c r="J11" s="4"/>
      <c r="K11" s="5"/>
      <c r="L11" s="5"/>
      <c r="N11" s="128"/>
      <c r="O11" s="3" t="s">
        <v>8</v>
      </c>
      <c r="P11" s="4"/>
      <c r="Q11" s="5"/>
      <c r="R11" s="5"/>
      <c r="U11" s="128"/>
      <c r="V11" s="3" t="s">
        <v>8</v>
      </c>
      <c r="W11" s="4"/>
      <c r="X11" s="5"/>
      <c r="Y11" s="5"/>
      <c r="AB11" s="128"/>
      <c r="AC11" s="3" t="s">
        <v>8</v>
      </c>
      <c r="AD11" s="4"/>
      <c r="AE11" s="5"/>
      <c r="AF11" s="5"/>
      <c r="AH11" s="128"/>
      <c r="AI11" s="3" t="s">
        <v>8</v>
      </c>
      <c r="AJ11" s="4"/>
      <c r="AK11" s="5"/>
      <c r="AL11" s="5"/>
      <c r="AN11" s="128"/>
      <c r="AO11" s="3" t="s">
        <v>8</v>
      </c>
      <c r="AP11" s="4"/>
      <c r="AQ11" s="5"/>
      <c r="AR11" s="5"/>
    </row>
    <row r="12" spans="2:44" ht="24.6" thickBot="1">
      <c r="B12" s="181"/>
      <c r="C12" s="182" t="s">
        <v>9</v>
      </c>
      <c r="D12" s="183"/>
      <c r="E12" s="184"/>
      <c r="F12" s="184"/>
      <c r="H12" s="128"/>
      <c r="I12" s="3" t="s">
        <v>9</v>
      </c>
      <c r="J12" s="4"/>
      <c r="K12" s="5"/>
      <c r="L12" s="5"/>
      <c r="N12" s="128"/>
      <c r="O12" s="3" t="s">
        <v>9</v>
      </c>
      <c r="P12" s="4"/>
      <c r="Q12" s="5"/>
      <c r="R12" s="5"/>
      <c r="U12" s="128"/>
      <c r="V12" s="3" t="s">
        <v>9</v>
      </c>
      <c r="W12" s="4"/>
      <c r="X12" s="5"/>
      <c r="Y12" s="5"/>
      <c r="AB12" s="128"/>
      <c r="AC12" s="3" t="s">
        <v>9</v>
      </c>
      <c r="AD12" s="4"/>
      <c r="AE12" s="5"/>
      <c r="AF12" s="5"/>
      <c r="AH12" s="128"/>
      <c r="AI12" s="3" t="s">
        <v>9</v>
      </c>
      <c r="AJ12" s="4"/>
      <c r="AK12" s="5"/>
      <c r="AL12" s="5"/>
      <c r="AN12" s="128"/>
      <c r="AO12" s="3" t="s">
        <v>9</v>
      </c>
      <c r="AP12" s="4"/>
      <c r="AQ12" s="5"/>
      <c r="AR12" s="5"/>
    </row>
    <row r="13" spans="2:44" ht="36.6" thickBot="1">
      <c r="B13" s="181"/>
      <c r="C13" s="182" t="s">
        <v>10</v>
      </c>
      <c r="D13" s="183"/>
      <c r="E13" s="184"/>
      <c r="F13" s="184"/>
      <c r="H13" s="128"/>
      <c r="I13" s="3" t="s">
        <v>10</v>
      </c>
      <c r="J13" s="4"/>
      <c r="K13" s="5"/>
      <c r="L13" s="5"/>
      <c r="N13" s="128"/>
      <c r="O13" s="3" t="s">
        <v>10</v>
      </c>
      <c r="P13" s="4"/>
      <c r="Q13" s="5"/>
      <c r="R13" s="5"/>
      <c r="U13" s="128"/>
      <c r="V13" s="3" t="s">
        <v>10</v>
      </c>
      <c r="W13" s="4"/>
      <c r="X13" s="5"/>
      <c r="Y13" s="5"/>
      <c r="AB13" s="128"/>
      <c r="AC13" s="3" t="s">
        <v>10</v>
      </c>
      <c r="AD13" s="4"/>
      <c r="AE13" s="5"/>
      <c r="AF13" s="5"/>
      <c r="AH13" s="128"/>
      <c r="AI13" s="3" t="s">
        <v>10</v>
      </c>
      <c r="AJ13" s="4"/>
      <c r="AK13" s="5"/>
      <c r="AL13" s="5"/>
      <c r="AN13" s="128"/>
      <c r="AO13" s="3" t="s">
        <v>10</v>
      </c>
      <c r="AP13" s="4"/>
      <c r="AQ13" s="5"/>
      <c r="AR13" s="5"/>
    </row>
    <row r="14" spans="2:44" ht="60.6" thickBot="1">
      <c r="B14" s="183">
        <v>111111102</v>
      </c>
      <c r="C14" s="183" t="s">
        <v>11</v>
      </c>
      <c r="D14" s="184">
        <v>0</v>
      </c>
      <c r="E14" s="185">
        <v>3031400</v>
      </c>
      <c r="F14" s="184">
        <v>758</v>
      </c>
      <c r="H14" s="4">
        <v>111111102</v>
      </c>
      <c r="I14" s="4" t="s">
        <v>11</v>
      </c>
      <c r="J14" s="5">
        <v>0</v>
      </c>
      <c r="K14" s="6">
        <v>2147400</v>
      </c>
      <c r="L14" s="5">
        <v>537</v>
      </c>
      <c r="N14" s="4">
        <v>111111102</v>
      </c>
      <c r="O14" s="4" t="s">
        <v>11</v>
      </c>
      <c r="P14" s="5">
        <v>0</v>
      </c>
      <c r="Q14" s="6">
        <v>3663400</v>
      </c>
      <c r="R14" s="5">
        <v>916</v>
      </c>
      <c r="U14" s="4">
        <v>111111102</v>
      </c>
      <c r="V14" s="4" t="s">
        <v>11</v>
      </c>
      <c r="W14" s="5">
        <v>0</v>
      </c>
      <c r="X14" s="6">
        <v>3695300</v>
      </c>
      <c r="Y14" s="5">
        <v>924</v>
      </c>
      <c r="AB14" s="4">
        <v>111111102</v>
      </c>
      <c r="AC14" s="4" t="s">
        <v>11</v>
      </c>
      <c r="AD14" s="5">
        <v>0</v>
      </c>
      <c r="AE14" s="6">
        <v>2290900</v>
      </c>
      <c r="AF14" s="5">
        <v>573</v>
      </c>
      <c r="AH14" s="4">
        <v>111111102</v>
      </c>
      <c r="AI14" s="4" t="s">
        <v>11</v>
      </c>
      <c r="AJ14" s="5">
        <v>0</v>
      </c>
      <c r="AK14" s="6">
        <v>15210300</v>
      </c>
      <c r="AL14" s="6">
        <v>3803</v>
      </c>
      <c r="AN14" s="4">
        <v>111111102</v>
      </c>
      <c r="AO14" s="4" t="s">
        <v>11</v>
      </c>
      <c r="AP14" s="5">
        <v>0</v>
      </c>
      <c r="AQ14" s="6">
        <v>6251100</v>
      </c>
      <c r="AR14" s="6">
        <v>1563</v>
      </c>
    </row>
    <row r="15" spans="2:44" ht="96.6" thickBot="1">
      <c r="B15" s="183">
        <v>113211101</v>
      </c>
      <c r="C15" s="183" t="s">
        <v>13</v>
      </c>
      <c r="D15" s="184">
        <v>0</v>
      </c>
      <c r="E15" s="185">
        <v>4141108</v>
      </c>
      <c r="F15" s="185">
        <v>1035</v>
      </c>
      <c r="H15" s="4">
        <v>113211101</v>
      </c>
      <c r="I15" s="4" t="s">
        <v>13</v>
      </c>
      <c r="J15" s="5">
        <v>0</v>
      </c>
      <c r="K15" s="5">
        <v>208</v>
      </c>
      <c r="L15" s="5">
        <v>0</v>
      </c>
      <c r="N15" s="4">
        <v>113211101</v>
      </c>
      <c r="O15" s="4" t="s">
        <v>13</v>
      </c>
      <c r="P15" s="5">
        <v>0</v>
      </c>
      <c r="Q15" s="6">
        <v>2108</v>
      </c>
      <c r="R15" s="5">
        <v>1</v>
      </c>
      <c r="U15" s="4">
        <v>113211101</v>
      </c>
      <c r="V15" s="4" t="s">
        <v>13</v>
      </c>
      <c r="W15" s="5">
        <v>0</v>
      </c>
      <c r="X15" s="6">
        <v>2501408</v>
      </c>
      <c r="Y15" s="5">
        <v>625</v>
      </c>
      <c r="AB15" s="4">
        <v>113211101</v>
      </c>
      <c r="AC15" s="4" t="s">
        <v>13</v>
      </c>
      <c r="AD15" s="5">
        <v>0</v>
      </c>
      <c r="AE15" s="6">
        <v>1508</v>
      </c>
      <c r="AF15" s="5">
        <v>0</v>
      </c>
      <c r="AH15" s="4">
        <v>113211101</v>
      </c>
      <c r="AI15" s="4" t="s">
        <v>13</v>
      </c>
      <c r="AJ15" s="5">
        <v>0</v>
      </c>
      <c r="AK15" s="6">
        <v>1053208</v>
      </c>
      <c r="AL15" s="5">
        <v>263</v>
      </c>
      <c r="AN15" s="4">
        <v>113211101</v>
      </c>
      <c r="AO15" s="4" t="s">
        <v>13</v>
      </c>
      <c r="AP15" s="5">
        <v>0</v>
      </c>
      <c r="AQ15" s="6">
        <v>7023708</v>
      </c>
      <c r="AR15" s="6">
        <v>1756</v>
      </c>
    </row>
    <row r="16" spans="2:44" ht="48.6" thickBot="1">
      <c r="B16" s="181"/>
      <c r="C16" s="182" t="s">
        <v>14</v>
      </c>
      <c r="D16" s="183"/>
      <c r="E16" s="186">
        <v>7172508</v>
      </c>
      <c r="F16" s="186">
        <v>1793.13</v>
      </c>
      <c r="H16" s="128"/>
      <c r="I16" s="3" t="s">
        <v>14</v>
      </c>
      <c r="J16" s="4"/>
      <c r="K16" s="7">
        <v>2147608</v>
      </c>
      <c r="L16" s="5">
        <v>536.9</v>
      </c>
      <c r="N16" s="128"/>
      <c r="O16" s="3" t="s">
        <v>14</v>
      </c>
      <c r="P16" s="4"/>
      <c r="Q16" s="7">
        <v>3665508</v>
      </c>
      <c r="R16" s="5">
        <v>916.38</v>
      </c>
      <c r="U16" s="128"/>
      <c r="V16" s="3" t="s">
        <v>14</v>
      </c>
      <c r="W16" s="4"/>
      <c r="X16" s="7">
        <v>6196708</v>
      </c>
      <c r="Y16" s="7">
        <v>1549.18</v>
      </c>
      <c r="AB16" s="128"/>
      <c r="AC16" s="3" t="s">
        <v>14</v>
      </c>
      <c r="AD16" s="4"/>
      <c r="AE16" s="7">
        <v>2292408</v>
      </c>
      <c r="AF16" s="5">
        <v>573.1</v>
      </c>
      <c r="AH16" s="128"/>
      <c r="AI16" s="3" t="s">
        <v>14</v>
      </c>
      <c r="AJ16" s="4"/>
      <c r="AK16" s="7">
        <v>16263508</v>
      </c>
      <c r="AL16" s="7">
        <v>4065.88</v>
      </c>
      <c r="AN16" s="128"/>
      <c r="AO16" s="3" t="s">
        <v>14</v>
      </c>
      <c r="AP16" s="4"/>
      <c r="AQ16" s="7">
        <v>13274808</v>
      </c>
      <c r="AR16" s="7">
        <v>3318.7</v>
      </c>
    </row>
    <row r="17" spans="2:44" ht="36.6" thickBot="1">
      <c r="B17" s="181"/>
      <c r="C17" s="182" t="s">
        <v>15</v>
      </c>
      <c r="D17" s="183"/>
      <c r="E17" s="184"/>
      <c r="F17" s="184"/>
      <c r="H17" s="128"/>
      <c r="I17" s="3" t="s">
        <v>15</v>
      </c>
      <c r="J17" s="4"/>
      <c r="K17" s="5"/>
      <c r="L17" s="5"/>
      <c r="N17" s="128"/>
      <c r="O17" s="3" t="s">
        <v>15</v>
      </c>
      <c r="P17" s="4"/>
      <c r="Q17" s="5"/>
      <c r="R17" s="5"/>
      <c r="U17" s="128"/>
      <c r="V17" s="3" t="s">
        <v>15</v>
      </c>
      <c r="W17" s="4"/>
      <c r="X17" s="5"/>
      <c r="Y17" s="5"/>
      <c r="AB17" s="128"/>
      <c r="AC17" s="3" t="s">
        <v>15</v>
      </c>
      <c r="AD17" s="4"/>
      <c r="AE17" s="5"/>
      <c r="AF17" s="5"/>
      <c r="AH17" s="128"/>
      <c r="AI17" s="3" t="s">
        <v>15</v>
      </c>
      <c r="AJ17" s="4"/>
      <c r="AK17" s="5"/>
      <c r="AL17" s="5"/>
      <c r="AN17" s="128"/>
      <c r="AO17" s="3" t="s">
        <v>15</v>
      </c>
      <c r="AP17" s="4"/>
      <c r="AQ17" s="5"/>
      <c r="AR17" s="5"/>
    </row>
    <row r="18" spans="2:44" ht="156.6" thickBot="1">
      <c r="B18" s="183">
        <v>133111105</v>
      </c>
      <c r="C18" s="183" t="s">
        <v>56</v>
      </c>
      <c r="D18" s="184">
        <v>0</v>
      </c>
      <c r="E18" s="185">
        <v>-9707200</v>
      </c>
      <c r="F18" s="185">
        <v>-2427</v>
      </c>
      <c r="H18" s="4">
        <v>133111105</v>
      </c>
      <c r="I18" s="4" t="s">
        <v>56</v>
      </c>
      <c r="J18" s="5">
        <v>0</v>
      </c>
      <c r="K18" s="6">
        <v>-9707200</v>
      </c>
      <c r="L18" s="6">
        <v>-2427</v>
      </c>
      <c r="N18" s="4">
        <v>133111105</v>
      </c>
      <c r="O18" s="4" t="s">
        <v>56</v>
      </c>
      <c r="P18" s="5">
        <v>0</v>
      </c>
      <c r="Q18" s="6">
        <v>-12238300</v>
      </c>
      <c r="R18" s="6">
        <v>-3060</v>
      </c>
      <c r="U18" s="4">
        <v>133111105</v>
      </c>
      <c r="V18" s="4" t="s">
        <v>56</v>
      </c>
      <c r="W18" s="5">
        <v>0</v>
      </c>
      <c r="X18" s="6">
        <v>-14827600</v>
      </c>
      <c r="Y18" s="6">
        <v>-3707</v>
      </c>
      <c r="AB18" s="4">
        <v>133111105</v>
      </c>
      <c r="AC18" s="4" t="s">
        <v>56</v>
      </c>
      <c r="AD18" s="5">
        <v>0</v>
      </c>
      <c r="AE18" s="6">
        <v>-17312800</v>
      </c>
      <c r="AF18" s="6">
        <v>-4328</v>
      </c>
      <c r="AH18" s="4">
        <v>133111105</v>
      </c>
      <c r="AI18" s="4" t="s">
        <v>56</v>
      </c>
      <c r="AJ18" s="5">
        <v>0</v>
      </c>
      <c r="AK18" s="6">
        <v>-19861000</v>
      </c>
      <c r="AL18" s="6">
        <v>-4965</v>
      </c>
      <c r="AN18" s="4">
        <v>133111105</v>
      </c>
      <c r="AO18" s="4" t="s">
        <v>56</v>
      </c>
      <c r="AP18" s="5">
        <v>0</v>
      </c>
      <c r="AQ18" s="6">
        <v>-22576200</v>
      </c>
      <c r="AR18" s="6">
        <v>-5644</v>
      </c>
    </row>
    <row r="19" spans="2:44" ht="48.6" thickBot="1">
      <c r="B19" s="181"/>
      <c r="C19" s="182" t="s">
        <v>16</v>
      </c>
      <c r="D19" s="183"/>
      <c r="E19" s="186">
        <v>-9707200</v>
      </c>
      <c r="F19" s="186">
        <v>-2426.8000000000002</v>
      </c>
      <c r="H19" s="128"/>
      <c r="I19" s="3" t="s">
        <v>16</v>
      </c>
      <c r="J19" s="4"/>
      <c r="K19" s="7">
        <v>-9707200</v>
      </c>
      <c r="L19" s="7">
        <v>-2426.8000000000002</v>
      </c>
      <c r="N19" s="128"/>
      <c r="O19" s="3" t="s">
        <v>16</v>
      </c>
      <c r="P19" s="4"/>
      <c r="Q19" s="7">
        <v>-12238300</v>
      </c>
      <c r="R19" s="7">
        <v>-3059.58</v>
      </c>
      <c r="U19" s="128"/>
      <c r="V19" s="3" t="s">
        <v>16</v>
      </c>
      <c r="W19" s="4"/>
      <c r="X19" s="7">
        <v>-14827600</v>
      </c>
      <c r="Y19" s="7">
        <v>-3706.9</v>
      </c>
      <c r="AB19" s="128"/>
      <c r="AC19" s="3" t="s">
        <v>16</v>
      </c>
      <c r="AD19" s="4"/>
      <c r="AE19" s="7">
        <v>-17312800</v>
      </c>
      <c r="AF19" s="7">
        <v>-4328.2</v>
      </c>
      <c r="AH19" s="128"/>
      <c r="AI19" s="3" t="s">
        <v>16</v>
      </c>
      <c r="AJ19" s="4"/>
      <c r="AK19" s="7">
        <v>-19861000</v>
      </c>
      <c r="AL19" s="7">
        <v>-4965.25</v>
      </c>
      <c r="AN19" s="128"/>
      <c r="AO19" s="3" t="s">
        <v>16</v>
      </c>
      <c r="AP19" s="4"/>
      <c r="AQ19" s="7">
        <v>-22576200</v>
      </c>
      <c r="AR19" s="7">
        <v>-5644.05</v>
      </c>
    </row>
    <row r="20" spans="2:44" ht="36.6" thickBot="1">
      <c r="B20" s="181"/>
      <c r="C20" s="182" t="s">
        <v>17</v>
      </c>
      <c r="D20" s="183"/>
      <c r="E20" s="184"/>
      <c r="F20" s="184"/>
      <c r="H20" s="128"/>
      <c r="I20" s="3" t="s">
        <v>17</v>
      </c>
      <c r="J20" s="4"/>
      <c r="K20" s="5"/>
      <c r="L20" s="5"/>
      <c r="N20" s="128"/>
      <c r="O20" s="3" t="s">
        <v>17</v>
      </c>
      <c r="P20" s="4"/>
      <c r="Q20" s="5"/>
      <c r="R20" s="5"/>
      <c r="U20" s="128"/>
      <c r="V20" s="3" t="s">
        <v>17</v>
      </c>
      <c r="W20" s="4"/>
      <c r="X20" s="5"/>
      <c r="Y20" s="5"/>
      <c r="AB20" s="128"/>
      <c r="AC20" s="3" t="s">
        <v>17</v>
      </c>
      <c r="AD20" s="4"/>
      <c r="AE20" s="5"/>
      <c r="AF20" s="5"/>
      <c r="AH20" s="128"/>
      <c r="AI20" s="3" t="s">
        <v>17</v>
      </c>
      <c r="AJ20" s="4"/>
      <c r="AK20" s="5"/>
      <c r="AL20" s="5"/>
      <c r="AN20" s="128"/>
      <c r="AO20" s="3" t="s">
        <v>17</v>
      </c>
      <c r="AP20" s="4"/>
      <c r="AQ20" s="5"/>
      <c r="AR20" s="5"/>
    </row>
    <row r="21" spans="2:44" ht="108.6" thickBot="1">
      <c r="B21" s="183">
        <v>123511101</v>
      </c>
      <c r="C21" s="183" t="s">
        <v>19</v>
      </c>
      <c r="D21" s="184">
        <v>0</v>
      </c>
      <c r="E21" s="185">
        <v>100944900</v>
      </c>
      <c r="F21" s="185">
        <v>25236</v>
      </c>
      <c r="H21" s="4">
        <v>123511101</v>
      </c>
      <c r="I21" s="4" t="s">
        <v>19</v>
      </c>
      <c r="J21" s="5">
        <v>0</v>
      </c>
      <c r="K21" s="6">
        <v>120162300</v>
      </c>
      <c r="L21" s="6">
        <v>30041</v>
      </c>
      <c r="N21" s="4">
        <v>123511101</v>
      </c>
      <c r="O21" s="4" t="s">
        <v>19</v>
      </c>
      <c r="P21" s="5">
        <v>0</v>
      </c>
      <c r="Q21" s="6">
        <v>121193300</v>
      </c>
      <c r="R21" s="6">
        <v>30298</v>
      </c>
      <c r="U21" s="4">
        <v>123511101</v>
      </c>
      <c r="V21" s="4" t="s">
        <v>19</v>
      </c>
      <c r="W21" s="5">
        <v>0</v>
      </c>
      <c r="X21" s="6">
        <v>126969800</v>
      </c>
      <c r="Y21" s="6">
        <v>31742</v>
      </c>
      <c r="AB21" s="4">
        <v>123511101</v>
      </c>
      <c r="AC21" s="4" t="s">
        <v>19</v>
      </c>
      <c r="AD21" s="5">
        <v>0</v>
      </c>
      <c r="AE21" s="6">
        <v>141551600</v>
      </c>
      <c r="AF21" s="6">
        <v>35388</v>
      </c>
      <c r="AH21" s="4">
        <v>123511101</v>
      </c>
      <c r="AI21" s="4" t="s">
        <v>19</v>
      </c>
      <c r="AJ21" s="5">
        <v>0</v>
      </c>
      <c r="AK21" s="6">
        <v>158415400</v>
      </c>
      <c r="AL21" s="6">
        <v>39604</v>
      </c>
      <c r="AN21" s="4">
        <v>123511101</v>
      </c>
      <c r="AO21" s="4" t="s">
        <v>19</v>
      </c>
      <c r="AP21" s="5">
        <v>0</v>
      </c>
      <c r="AQ21" s="6">
        <v>187514200</v>
      </c>
      <c r="AR21" s="6">
        <v>46879</v>
      </c>
    </row>
    <row r="22" spans="2:44" ht="36.6" thickBot="1">
      <c r="B22" s="183">
        <v>221511101</v>
      </c>
      <c r="C22" s="183" t="s">
        <v>64</v>
      </c>
      <c r="D22" s="184">
        <v>0</v>
      </c>
      <c r="E22" s="185">
        <v>1000000</v>
      </c>
      <c r="F22" s="184">
        <v>250</v>
      </c>
      <c r="H22" s="4">
        <v>221511101</v>
      </c>
      <c r="I22" s="4" t="s">
        <v>64</v>
      </c>
      <c r="J22" s="5">
        <v>0</v>
      </c>
      <c r="K22" s="6">
        <v>1000000</v>
      </c>
      <c r="L22" s="5">
        <v>250</v>
      </c>
      <c r="N22" s="4">
        <v>221511101</v>
      </c>
      <c r="O22" s="4" t="s">
        <v>64</v>
      </c>
      <c r="P22" s="5">
        <v>0</v>
      </c>
      <c r="Q22" s="6">
        <v>1000000</v>
      </c>
      <c r="R22" s="5">
        <v>250</v>
      </c>
      <c r="U22" s="4">
        <v>221511101</v>
      </c>
      <c r="V22" s="4" t="s">
        <v>64</v>
      </c>
      <c r="W22" s="5">
        <v>0</v>
      </c>
      <c r="X22" s="6">
        <v>1000000</v>
      </c>
      <c r="Y22" s="5">
        <v>250</v>
      </c>
      <c r="AB22" s="4">
        <v>221511101</v>
      </c>
      <c r="AC22" s="4" t="s">
        <v>64</v>
      </c>
      <c r="AD22" s="5">
        <v>0</v>
      </c>
      <c r="AE22" s="6">
        <v>1000000</v>
      </c>
      <c r="AF22" s="5">
        <v>250</v>
      </c>
      <c r="AH22" s="4">
        <v>221511101</v>
      </c>
      <c r="AI22" s="4" t="s">
        <v>64</v>
      </c>
      <c r="AJ22" s="5">
        <v>0</v>
      </c>
      <c r="AK22" s="6">
        <v>1000000</v>
      </c>
      <c r="AL22" s="5">
        <v>250</v>
      </c>
      <c r="AN22" s="4">
        <v>221511101</v>
      </c>
      <c r="AO22" s="4" t="s">
        <v>64</v>
      </c>
      <c r="AP22" s="5">
        <v>0</v>
      </c>
      <c r="AQ22" s="6">
        <v>1000000</v>
      </c>
      <c r="AR22" s="5">
        <v>250</v>
      </c>
    </row>
    <row r="23" spans="2:44" ht="48.6" thickBot="1">
      <c r="B23" s="181"/>
      <c r="C23" s="182" t="s">
        <v>20</v>
      </c>
      <c r="D23" s="183"/>
      <c r="E23" s="186">
        <v>101944900</v>
      </c>
      <c r="F23" s="186">
        <v>25486.23</v>
      </c>
      <c r="H23" s="128"/>
      <c r="I23" s="3" t="s">
        <v>20</v>
      </c>
      <c r="J23" s="4"/>
      <c r="K23" s="7">
        <v>121162300</v>
      </c>
      <c r="L23" s="7">
        <v>30290.58</v>
      </c>
      <c r="N23" s="128"/>
      <c r="O23" s="3" t="s">
        <v>20</v>
      </c>
      <c r="P23" s="4"/>
      <c r="Q23" s="7">
        <v>122193300</v>
      </c>
      <c r="R23" s="7">
        <v>30548.33</v>
      </c>
      <c r="U23" s="128"/>
      <c r="V23" s="3" t="s">
        <v>20</v>
      </c>
      <c r="W23" s="4"/>
      <c r="X23" s="7">
        <v>127969800</v>
      </c>
      <c r="Y23" s="7">
        <v>31992.45</v>
      </c>
      <c r="AB23" s="128"/>
      <c r="AC23" s="3" t="s">
        <v>20</v>
      </c>
      <c r="AD23" s="4"/>
      <c r="AE23" s="7">
        <v>142551600</v>
      </c>
      <c r="AF23" s="7">
        <v>35637.9</v>
      </c>
      <c r="AH23" s="128"/>
      <c r="AI23" s="3" t="s">
        <v>20</v>
      </c>
      <c r="AJ23" s="4"/>
      <c r="AK23" s="7">
        <v>159415400</v>
      </c>
      <c r="AL23" s="7">
        <v>39853.85</v>
      </c>
      <c r="AN23" s="128"/>
      <c r="AO23" s="3" t="s">
        <v>20</v>
      </c>
      <c r="AP23" s="4"/>
      <c r="AQ23" s="7">
        <v>188514200</v>
      </c>
      <c r="AR23" s="7">
        <v>47128.55</v>
      </c>
    </row>
    <row r="24" spans="2:44" ht="36.6" thickBot="1">
      <c r="B24" s="181"/>
      <c r="C24" s="182" t="s">
        <v>21</v>
      </c>
      <c r="D24" s="183"/>
      <c r="E24" s="184">
        <v>0</v>
      </c>
      <c r="F24" s="184">
        <v>0</v>
      </c>
      <c r="H24" s="128"/>
      <c r="I24" s="3" t="s">
        <v>21</v>
      </c>
      <c r="J24" s="4"/>
      <c r="K24" s="5">
        <v>0</v>
      </c>
      <c r="L24" s="5">
        <v>0</v>
      </c>
      <c r="N24" s="128"/>
      <c r="O24" s="3" t="s">
        <v>21</v>
      </c>
      <c r="P24" s="4"/>
      <c r="Q24" s="5">
        <v>0</v>
      </c>
      <c r="R24" s="5">
        <v>0</v>
      </c>
      <c r="U24" s="128"/>
      <c r="V24" s="3" t="s">
        <v>21</v>
      </c>
      <c r="W24" s="4"/>
      <c r="X24" s="5">
        <v>0</v>
      </c>
      <c r="Y24" s="5">
        <v>0</v>
      </c>
      <c r="AB24" s="128"/>
      <c r="AC24" s="3" t="s">
        <v>21</v>
      </c>
      <c r="AD24" s="4"/>
      <c r="AE24" s="5">
        <v>0</v>
      </c>
      <c r="AF24" s="5">
        <v>0</v>
      </c>
      <c r="AH24" s="128"/>
      <c r="AI24" s="3" t="s">
        <v>21</v>
      </c>
      <c r="AJ24" s="4"/>
      <c r="AK24" s="5">
        <v>0</v>
      </c>
      <c r="AL24" s="5">
        <v>0</v>
      </c>
      <c r="AN24" s="128"/>
      <c r="AO24" s="3" t="s">
        <v>21</v>
      </c>
      <c r="AP24" s="4"/>
      <c r="AQ24" s="5">
        <v>0</v>
      </c>
      <c r="AR24" s="5">
        <v>0</v>
      </c>
    </row>
    <row r="25" spans="2:44" ht="24.6" thickBot="1">
      <c r="B25" s="181"/>
      <c r="C25" s="182" t="s">
        <v>22</v>
      </c>
      <c r="D25" s="183"/>
      <c r="E25" s="184"/>
      <c r="F25" s="184"/>
      <c r="H25" s="128"/>
      <c r="I25" s="3" t="s">
        <v>22</v>
      </c>
      <c r="J25" s="4"/>
      <c r="K25" s="5"/>
      <c r="L25" s="5"/>
      <c r="N25" s="128"/>
      <c r="O25" s="3" t="s">
        <v>22</v>
      </c>
      <c r="P25" s="4"/>
      <c r="Q25" s="5"/>
      <c r="R25" s="5"/>
      <c r="U25" s="128"/>
      <c r="V25" s="3" t="s">
        <v>22</v>
      </c>
      <c r="W25" s="4"/>
      <c r="X25" s="5"/>
      <c r="Y25" s="5"/>
      <c r="AB25" s="128"/>
      <c r="AC25" s="3" t="s">
        <v>22</v>
      </c>
      <c r="AD25" s="4"/>
      <c r="AE25" s="5"/>
      <c r="AF25" s="5"/>
      <c r="AH25" s="128"/>
      <c r="AI25" s="3" t="s">
        <v>22</v>
      </c>
      <c r="AJ25" s="4"/>
      <c r="AK25" s="5"/>
      <c r="AL25" s="5"/>
      <c r="AN25" s="128"/>
      <c r="AO25" s="3" t="s">
        <v>22</v>
      </c>
      <c r="AP25" s="4"/>
      <c r="AQ25" s="5"/>
      <c r="AR25" s="5"/>
    </row>
    <row r="26" spans="2:44" ht="24.6" thickBot="1">
      <c r="B26" s="183">
        <v>273211</v>
      </c>
      <c r="C26" s="183" t="s">
        <v>23</v>
      </c>
      <c r="D26" s="184">
        <v>0</v>
      </c>
      <c r="E26" s="185">
        <v>2394250</v>
      </c>
      <c r="F26" s="184">
        <v>599</v>
      </c>
      <c r="H26" s="4">
        <v>273211</v>
      </c>
      <c r="I26" s="4" t="s">
        <v>23</v>
      </c>
      <c r="J26" s="5">
        <v>0</v>
      </c>
      <c r="K26" s="6">
        <v>2394250</v>
      </c>
      <c r="L26" s="5">
        <v>599</v>
      </c>
      <c r="N26" s="4">
        <v>273211</v>
      </c>
      <c r="O26" s="4" t="s">
        <v>23</v>
      </c>
      <c r="P26" s="5">
        <v>0</v>
      </c>
      <c r="Q26" s="6">
        <v>2394250</v>
      </c>
      <c r="R26" s="5">
        <v>599</v>
      </c>
      <c r="U26" s="4">
        <v>273211</v>
      </c>
      <c r="V26" s="4" t="s">
        <v>23</v>
      </c>
      <c r="W26" s="5">
        <v>0</v>
      </c>
      <c r="X26" s="6">
        <v>2394250</v>
      </c>
      <c r="Y26" s="5">
        <v>599</v>
      </c>
      <c r="AB26" s="4">
        <v>273211</v>
      </c>
      <c r="AC26" s="4" t="s">
        <v>23</v>
      </c>
      <c r="AD26" s="5">
        <v>0</v>
      </c>
      <c r="AE26" s="6">
        <v>2394250</v>
      </c>
      <c r="AF26" s="5">
        <v>599</v>
      </c>
      <c r="AH26" s="4">
        <v>273211</v>
      </c>
      <c r="AI26" s="4" t="s">
        <v>23</v>
      </c>
      <c r="AJ26" s="5">
        <v>0</v>
      </c>
      <c r="AK26" s="6">
        <v>2394250</v>
      </c>
      <c r="AL26" s="5">
        <v>599</v>
      </c>
      <c r="AN26" s="4">
        <v>273211</v>
      </c>
      <c r="AO26" s="4" t="s">
        <v>23</v>
      </c>
      <c r="AP26" s="5">
        <v>0</v>
      </c>
      <c r="AQ26" s="6">
        <v>2394250</v>
      </c>
      <c r="AR26" s="5">
        <v>599</v>
      </c>
    </row>
    <row r="27" spans="2:44" ht="36.6" thickBot="1">
      <c r="B27" s="183">
        <v>273311</v>
      </c>
      <c r="C27" s="183" t="s">
        <v>24</v>
      </c>
      <c r="D27" s="184">
        <v>0</v>
      </c>
      <c r="E27" s="185">
        <v>2189920</v>
      </c>
      <c r="F27" s="184">
        <v>547</v>
      </c>
      <c r="H27" s="4">
        <v>273311</v>
      </c>
      <c r="I27" s="4" t="s">
        <v>24</v>
      </c>
      <c r="J27" s="5">
        <v>0</v>
      </c>
      <c r="K27" s="6">
        <v>2189920</v>
      </c>
      <c r="L27" s="5">
        <v>547</v>
      </c>
      <c r="N27" s="4">
        <v>273311</v>
      </c>
      <c r="O27" s="4" t="s">
        <v>24</v>
      </c>
      <c r="P27" s="5">
        <v>0</v>
      </c>
      <c r="Q27" s="6">
        <v>2189920</v>
      </c>
      <c r="R27" s="5">
        <v>547</v>
      </c>
      <c r="U27" s="4">
        <v>273311</v>
      </c>
      <c r="V27" s="4" t="s">
        <v>24</v>
      </c>
      <c r="W27" s="5">
        <v>0</v>
      </c>
      <c r="X27" s="6">
        <v>2189920</v>
      </c>
      <c r="Y27" s="5">
        <v>547</v>
      </c>
      <c r="AB27" s="4">
        <v>273311</v>
      </c>
      <c r="AC27" s="4" t="s">
        <v>24</v>
      </c>
      <c r="AD27" s="5">
        <v>0</v>
      </c>
      <c r="AE27" s="6">
        <v>2189920</v>
      </c>
      <c r="AF27" s="5">
        <v>547</v>
      </c>
      <c r="AH27" s="4">
        <v>273311</v>
      </c>
      <c r="AI27" s="4" t="s">
        <v>24</v>
      </c>
      <c r="AJ27" s="5">
        <v>0</v>
      </c>
      <c r="AK27" s="6">
        <v>2189920</v>
      </c>
      <c r="AL27" s="5">
        <v>547</v>
      </c>
      <c r="AN27" s="4">
        <v>273311</v>
      </c>
      <c r="AO27" s="4" t="s">
        <v>24</v>
      </c>
      <c r="AP27" s="5">
        <v>0</v>
      </c>
      <c r="AQ27" s="6">
        <v>2189920</v>
      </c>
      <c r="AR27" s="5">
        <v>547</v>
      </c>
    </row>
    <row r="28" spans="2:44" ht="36.6" thickBot="1">
      <c r="B28" s="183">
        <v>273411</v>
      </c>
      <c r="C28" s="183" t="s">
        <v>65</v>
      </c>
      <c r="D28" s="184">
        <v>0</v>
      </c>
      <c r="E28" s="185">
        <v>2520000</v>
      </c>
      <c r="F28" s="184">
        <v>630</v>
      </c>
      <c r="H28" s="4">
        <v>273411</v>
      </c>
      <c r="I28" s="4" t="s">
        <v>65</v>
      </c>
      <c r="J28" s="5">
        <v>0</v>
      </c>
      <c r="K28" s="6">
        <v>2520000</v>
      </c>
      <c r="L28" s="5">
        <v>630</v>
      </c>
      <c r="N28" s="4">
        <v>273411</v>
      </c>
      <c r="O28" s="4" t="s">
        <v>65</v>
      </c>
      <c r="P28" s="5">
        <v>0</v>
      </c>
      <c r="Q28" s="6">
        <v>2520000</v>
      </c>
      <c r="R28" s="5">
        <v>630</v>
      </c>
      <c r="U28" s="4">
        <v>273411</v>
      </c>
      <c r="V28" s="4" t="s">
        <v>65</v>
      </c>
      <c r="W28" s="5">
        <v>0</v>
      </c>
      <c r="X28" s="6">
        <v>2520000</v>
      </c>
      <c r="Y28" s="5">
        <v>630</v>
      </c>
      <c r="AB28" s="4">
        <v>273411</v>
      </c>
      <c r="AC28" s="4" t="s">
        <v>65</v>
      </c>
      <c r="AD28" s="5">
        <v>0</v>
      </c>
      <c r="AE28" s="6">
        <v>2520000</v>
      </c>
      <c r="AF28" s="5">
        <v>630</v>
      </c>
      <c r="AH28" s="4">
        <v>273411</v>
      </c>
      <c r="AI28" s="4" t="s">
        <v>65</v>
      </c>
      <c r="AJ28" s="5">
        <v>0</v>
      </c>
      <c r="AK28" s="6">
        <v>2520000</v>
      </c>
      <c r="AL28" s="5">
        <v>630</v>
      </c>
      <c r="AN28" s="4">
        <v>273411</v>
      </c>
      <c r="AO28" s="4" t="s">
        <v>65</v>
      </c>
      <c r="AP28" s="5">
        <v>0</v>
      </c>
      <c r="AQ28" s="6">
        <v>2520000</v>
      </c>
      <c r="AR28" s="5">
        <v>630</v>
      </c>
    </row>
    <row r="29" spans="2:44" ht="84.6" thickBot="1">
      <c r="B29" s="183">
        <v>274321</v>
      </c>
      <c r="C29" s="183" t="s">
        <v>25</v>
      </c>
      <c r="D29" s="184">
        <v>0</v>
      </c>
      <c r="E29" s="185">
        <v>-1197125</v>
      </c>
      <c r="F29" s="184">
        <v>-299</v>
      </c>
      <c r="H29" s="4">
        <v>274321</v>
      </c>
      <c r="I29" s="4" t="s">
        <v>25</v>
      </c>
      <c r="J29" s="5">
        <v>0</v>
      </c>
      <c r="K29" s="6">
        <v>-1296886</v>
      </c>
      <c r="L29" s="5">
        <v>-324</v>
      </c>
      <c r="N29" s="4">
        <v>274321</v>
      </c>
      <c r="O29" s="4" t="s">
        <v>25</v>
      </c>
      <c r="P29" s="5">
        <v>0</v>
      </c>
      <c r="Q29" s="6">
        <v>-1396646</v>
      </c>
      <c r="R29" s="5">
        <v>-349</v>
      </c>
      <c r="U29" s="4">
        <v>274321</v>
      </c>
      <c r="V29" s="4" t="s">
        <v>25</v>
      </c>
      <c r="W29" s="5">
        <v>0</v>
      </c>
      <c r="X29" s="6">
        <v>-1496406</v>
      </c>
      <c r="Y29" s="5">
        <v>-374</v>
      </c>
      <c r="AB29" s="4">
        <v>274321</v>
      </c>
      <c r="AC29" s="4" t="s">
        <v>25</v>
      </c>
      <c r="AD29" s="5">
        <v>0</v>
      </c>
      <c r="AE29" s="6">
        <v>-1596167</v>
      </c>
      <c r="AF29" s="5">
        <v>-399</v>
      </c>
      <c r="AH29" s="4">
        <v>274321</v>
      </c>
      <c r="AI29" s="4" t="s">
        <v>25</v>
      </c>
      <c r="AJ29" s="5">
        <v>0</v>
      </c>
      <c r="AK29" s="6">
        <v>-1695927</v>
      </c>
      <c r="AL29" s="5">
        <v>-424</v>
      </c>
      <c r="AN29" s="4">
        <v>274321</v>
      </c>
      <c r="AO29" s="4" t="s">
        <v>25</v>
      </c>
      <c r="AP29" s="5">
        <v>0</v>
      </c>
      <c r="AQ29" s="6">
        <v>-1795688</v>
      </c>
      <c r="AR29" s="5">
        <v>-449</v>
      </c>
    </row>
    <row r="30" spans="2:44" ht="96.6" thickBot="1">
      <c r="B30" s="183">
        <v>274331</v>
      </c>
      <c r="C30" s="183" t="s">
        <v>26</v>
      </c>
      <c r="D30" s="184">
        <v>0</v>
      </c>
      <c r="E30" s="185">
        <v>-921116</v>
      </c>
      <c r="F30" s="184">
        <v>-230</v>
      </c>
      <c r="H30" s="4">
        <v>274331</v>
      </c>
      <c r="I30" s="4" t="s">
        <v>26</v>
      </c>
      <c r="J30" s="5">
        <v>0</v>
      </c>
      <c r="K30" s="6">
        <v>-1001497</v>
      </c>
      <c r="L30" s="5">
        <v>-250</v>
      </c>
      <c r="N30" s="4">
        <v>274331</v>
      </c>
      <c r="O30" s="4" t="s">
        <v>26</v>
      </c>
      <c r="P30" s="5">
        <v>0</v>
      </c>
      <c r="Q30" s="6">
        <v>-1081878</v>
      </c>
      <c r="R30" s="5">
        <v>-270</v>
      </c>
      <c r="U30" s="4">
        <v>274331</v>
      </c>
      <c r="V30" s="4" t="s">
        <v>26</v>
      </c>
      <c r="W30" s="5">
        <v>0</v>
      </c>
      <c r="X30" s="6">
        <v>-1162260</v>
      </c>
      <c r="Y30" s="5">
        <v>-291</v>
      </c>
      <c r="AB30" s="4">
        <v>274331</v>
      </c>
      <c r="AC30" s="4" t="s">
        <v>26</v>
      </c>
      <c r="AD30" s="5">
        <v>0</v>
      </c>
      <c r="AE30" s="6">
        <v>-1242641</v>
      </c>
      <c r="AF30" s="5">
        <v>-311</v>
      </c>
      <c r="AH30" s="4">
        <v>274331</v>
      </c>
      <c r="AI30" s="4" t="s">
        <v>26</v>
      </c>
      <c r="AJ30" s="5">
        <v>0</v>
      </c>
      <c r="AK30" s="6">
        <v>-1323023</v>
      </c>
      <c r="AL30" s="5">
        <v>-331</v>
      </c>
      <c r="AN30" s="4">
        <v>274331</v>
      </c>
      <c r="AO30" s="4" t="s">
        <v>26</v>
      </c>
      <c r="AP30" s="5">
        <v>0</v>
      </c>
      <c r="AQ30" s="6">
        <v>-1403404</v>
      </c>
      <c r="AR30" s="5">
        <v>-351</v>
      </c>
    </row>
    <row r="31" spans="2:44" ht="96.6" thickBot="1">
      <c r="B31" s="183">
        <v>274341</v>
      </c>
      <c r="C31" s="183" t="s">
        <v>66</v>
      </c>
      <c r="D31" s="184">
        <v>0</v>
      </c>
      <c r="E31" s="185">
        <v>-140000</v>
      </c>
      <c r="F31" s="184">
        <v>-35</v>
      </c>
      <c r="H31" s="4">
        <v>274341</v>
      </c>
      <c r="I31" s="4" t="s">
        <v>66</v>
      </c>
      <c r="J31" s="5">
        <v>0</v>
      </c>
      <c r="K31" s="6">
        <v>-210000</v>
      </c>
      <c r="L31" s="5">
        <v>-53</v>
      </c>
      <c r="N31" s="4">
        <v>274341</v>
      </c>
      <c r="O31" s="4" t="s">
        <v>66</v>
      </c>
      <c r="P31" s="5">
        <v>0</v>
      </c>
      <c r="Q31" s="6">
        <v>-280000</v>
      </c>
      <c r="R31" s="5">
        <v>-70</v>
      </c>
      <c r="U31" s="4">
        <v>274341</v>
      </c>
      <c r="V31" s="4" t="s">
        <v>66</v>
      </c>
      <c r="W31" s="5">
        <v>0</v>
      </c>
      <c r="X31" s="6">
        <v>-350000</v>
      </c>
      <c r="Y31" s="5">
        <v>-88</v>
      </c>
      <c r="AB31" s="4">
        <v>274341</v>
      </c>
      <c r="AC31" s="4" t="s">
        <v>66</v>
      </c>
      <c r="AD31" s="5">
        <v>0</v>
      </c>
      <c r="AE31" s="6">
        <v>-420000</v>
      </c>
      <c r="AF31" s="5">
        <v>-105</v>
      </c>
      <c r="AH31" s="4">
        <v>274341</v>
      </c>
      <c r="AI31" s="4" t="s">
        <v>66</v>
      </c>
      <c r="AJ31" s="5">
        <v>0</v>
      </c>
      <c r="AK31" s="6">
        <v>-490000</v>
      </c>
      <c r="AL31" s="5">
        <v>-123</v>
      </c>
      <c r="AN31" s="4">
        <v>274341</v>
      </c>
      <c r="AO31" s="4" t="s">
        <v>66</v>
      </c>
      <c r="AP31" s="5">
        <v>0</v>
      </c>
      <c r="AQ31" s="6">
        <v>-560000</v>
      </c>
      <c r="AR31" s="5">
        <v>-140</v>
      </c>
    </row>
    <row r="32" spans="2:44" ht="36.6" thickBot="1">
      <c r="B32" s="181"/>
      <c r="C32" s="182" t="s">
        <v>27</v>
      </c>
      <c r="D32" s="183"/>
      <c r="E32" s="186">
        <v>4845929</v>
      </c>
      <c r="F32" s="186">
        <v>1211.48</v>
      </c>
      <c r="H32" s="128"/>
      <c r="I32" s="3" t="s">
        <v>27</v>
      </c>
      <c r="J32" s="4"/>
      <c r="K32" s="7">
        <v>4595787</v>
      </c>
      <c r="L32" s="7">
        <v>1148.95</v>
      </c>
      <c r="N32" s="128"/>
      <c r="O32" s="3" t="s">
        <v>27</v>
      </c>
      <c r="P32" s="4"/>
      <c r="Q32" s="7">
        <v>4345646</v>
      </c>
      <c r="R32" s="7">
        <v>1086.4100000000001</v>
      </c>
      <c r="U32" s="128"/>
      <c r="V32" s="3" t="s">
        <v>27</v>
      </c>
      <c r="W32" s="4"/>
      <c r="X32" s="7">
        <v>4095504</v>
      </c>
      <c r="Y32" s="7">
        <v>1023.88</v>
      </c>
      <c r="AB32" s="128"/>
      <c r="AC32" s="3" t="s">
        <v>27</v>
      </c>
      <c r="AD32" s="4"/>
      <c r="AE32" s="7">
        <v>3845362</v>
      </c>
      <c r="AF32" s="5">
        <v>961.34</v>
      </c>
      <c r="AH32" s="128"/>
      <c r="AI32" s="3" t="s">
        <v>27</v>
      </c>
      <c r="AJ32" s="4"/>
      <c r="AK32" s="7">
        <v>3595220</v>
      </c>
      <c r="AL32" s="5">
        <v>898.81</v>
      </c>
      <c r="AN32" s="128"/>
      <c r="AO32" s="3" t="s">
        <v>27</v>
      </c>
      <c r="AP32" s="4"/>
      <c r="AQ32" s="7">
        <v>3345078</v>
      </c>
      <c r="AR32" s="5">
        <v>836.27</v>
      </c>
    </row>
    <row r="33" spans="2:44" ht="24.6" thickBot="1">
      <c r="B33" s="181"/>
      <c r="C33" s="182" t="s">
        <v>28</v>
      </c>
      <c r="D33" s="183"/>
      <c r="E33" s="184"/>
      <c r="F33" s="184"/>
      <c r="H33" s="128"/>
      <c r="I33" s="3" t="s">
        <v>28</v>
      </c>
      <c r="J33" s="4"/>
      <c r="K33" s="5"/>
      <c r="L33" s="5"/>
      <c r="N33" s="128"/>
      <c r="O33" s="3" t="s">
        <v>28</v>
      </c>
      <c r="P33" s="4"/>
      <c r="Q33" s="5"/>
      <c r="R33" s="5"/>
      <c r="U33" s="128"/>
      <c r="V33" s="3" t="s">
        <v>28</v>
      </c>
      <c r="W33" s="4"/>
      <c r="X33" s="5"/>
      <c r="Y33" s="5"/>
      <c r="AB33" s="128"/>
      <c r="AC33" s="3" t="s">
        <v>28</v>
      </c>
      <c r="AD33" s="4"/>
      <c r="AE33" s="5"/>
      <c r="AF33" s="5"/>
      <c r="AH33" s="128"/>
      <c r="AI33" s="3" t="s">
        <v>28</v>
      </c>
      <c r="AJ33" s="4"/>
      <c r="AK33" s="5"/>
      <c r="AL33" s="5"/>
      <c r="AN33" s="128"/>
      <c r="AO33" s="3" t="s">
        <v>28</v>
      </c>
      <c r="AP33" s="4"/>
      <c r="AQ33" s="5"/>
      <c r="AR33" s="5"/>
    </row>
    <row r="34" spans="2:44" ht="48.6" thickBot="1">
      <c r="B34" s="183">
        <v>278511</v>
      </c>
      <c r="C34" s="183" t="s">
        <v>60</v>
      </c>
      <c r="D34" s="184">
        <v>0</v>
      </c>
      <c r="E34" s="185">
        <v>-115409308</v>
      </c>
      <c r="F34" s="185">
        <v>-28852</v>
      </c>
      <c r="H34" s="4">
        <v>278511</v>
      </c>
      <c r="I34" s="4" t="s">
        <v>60</v>
      </c>
      <c r="J34" s="5">
        <v>0</v>
      </c>
      <c r="K34" s="6">
        <v>-130409308</v>
      </c>
      <c r="L34" s="6">
        <v>-32602</v>
      </c>
      <c r="N34" s="4">
        <v>278511</v>
      </c>
      <c r="O34" s="4" t="s">
        <v>60</v>
      </c>
      <c r="P34" s="5">
        <v>0</v>
      </c>
      <c r="Q34" s="6">
        <v>-130409308</v>
      </c>
      <c r="R34" s="6">
        <v>-32602</v>
      </c>
      <c r="U34" s="4">
        <v>278511</v>
      </c>
      <c r="V34" s="4" t="s">
        <v>60</v>
      </c>
      <c r="W34" s="5">
        <v>0</v>
      </c>
      <c r="X34" s="6">
        <v>-139409308</v>
      </c>
      <c r="Y34" s="6">
        <v>-34852</v>
      </c>
      <c r="AB34" s="4">
        <v>278511</v>
      </c>
      <c r="AC34" s="4" t="s">
        <v>60</v>
      </c>
      <c r="AD34" s="5">
        <v>0</v>
      </c>
      <c r="AE34" s="6">
        <v>-145409308</v>
      </c>
      <c r="AF34" s="6">
        <v>-36352</v>
      </c>
      <c r="AH34" s="4">
        <v>278511</v>
      </c>
      <c r="AI34" s="4" t="s">
        <v>60</v>
      </c>
      <c r="AJ34" s="5">
        <v>0</v>
      </c>
      <c r="AK34" s="6">
        <v>-162409308</v>
      </c>
      <c r="AL34" s="6">
        <v>-40602</v>
      </c>
      <c r="AN34" s="4">
        <v>278511</v>
      </c>
      <c r="AO34" s="4" t="s">
        <v>60</v>
      </c>
      <c r="AP34" s="5">
        <v>0</v>
      </c>
      <c r="AQ34" s="6">
        <v>-171409308</v>
      </c>
      <c r="AR34" s="6">
        <v>-42852</v>
      </c>
    </row>
    <row r="35" spans="2:44" ht="36.6" thickBot="1">
      <c r="B35" s="181"/>
      <c r="C35" s="182" t="s">
        <v>29</v>
      </c>
      <c r="D35" s="183"/>
      <c r="E35" s="186">
        <v>-115409308</v>
      </c>
      <c r="F35" s="186">
        <v>-28852.33</v>
      </c>
      <c r="H35" s="128"/>
      <c r="I35" s="3" t="s">
        <v>29</v>
      </c>
      <c r="J35" s="4"/>
      <c r="K35" s="7">
        <v>-130409308</v>
      </c>
      <c r="L35" s="7">
        <v>-32602.33</v>
      </c>
      <c r="N35" s="128"/>
      <c r="O35" s="3" t="s">
        <v>29</v>
      </c>
      <c r="P35" s="4"/>
      <c r="Q35" s="7">
        <v>-130409308</v>
      </c>
      <c r="R35" s="7">
        <v>-32602.33</v>
      </c>
      <c r="U35" s="128"/>
      <c r="V35" s="3" t="s">
        <v>29</v>
      </c>
      <c r="W35" s="4"/>
      <c r="X35" s="7">
        <v>-139409308</v>
      </c>
      <c r="Y35" s="7">
        <v>-34852.33</v>
      </c>
      <c r="AB35" s="128"/>
      <c r="AC35" s="3" t="s">
        <v>29</v>
      </c>
      <c r="AD35" s="4"/>
      <c r="AE35" s="7">
        <v>-145409308</v>
      </c>
      <c r="AF35" s="7">
        <v>-36352.33</v>
      </c>
      <c r="AH35" s="128"/>
      <c r="AI35" s="3" t="s">
        <v>29</v>
      </c>
      <c r="AJ35" s="4"/>
      <c r="AK35" s="7">
        <v>-162409308</v>
      </c>
      <c r="AL35" s="7">
        <v>-40602.33</v>
      </c>
      <c r="AN35" s="128"/>
      <c r="AO35" s="3" t="s">
        <v>29</v>
      </c>
      <c r="AP35" s="4"/>
      <c r="AQ35" s="7">
        <v>-171409308</v>
      </c>
      <c r="AR35" s="7">
        <v>-42852.33</v>
      </c>
    </row>
    <row r="36" spans="2:44" ht="24.6" thickBot="1">
      <c r="B36" s="181"/>
      <c r="C36" s="182" t="s">
        <v>30</v>
      </c>
      <c r="D36" s="183"/>
      <c r="E36" s="186">
        <v>-11153171</v>
      </c>
      <c r="F36" s="186">
        <v>-2788.29</v>
      </c>
      <c r="H36" s="128"/>
      <c r="I36" s="3" t="s">
        <v>30</v>
      </c>
      <c r="J36" s="4"/>
      <c r="K36" s="7">
        <v>-12210813</v>
      </c>
      <c r="L36" s="7">
        <v>-3052.7</v>
      </c>
      <c r="N36" s="128"/>
      <c r="O36" s="3" t="s">
        <v>30</v>
      </c>
      <c r="P36" s="4"/>
      <c r="Q36" s="7">
        <v>-12443154</v>
      </c>
      <c r="R36" s="7">
        <v>-3110.79</v>
      </c>
      <c r="U36" s="128"/>
      <c r="V36" s="3" t="s">
        <v>30</v>
      </c>
      <c r="W36" s="4"/>
      <c r="X36" s="7">
        <v>-15974896</v>
      </c>
      <c r="Y36" s="7">
        <v>-3993.72</v>
      </c>
      <c r="AB36" s="128"/>
      <c r="AC36" s="3" t="s">
        <v>30</v>
      </c>
      <c r="AD36" s="4"/>
      <c r="AE36" s="7">
        <v>-14032738</v>
      </c>
      <c r="AF36" s="7">
        <v>-3508.18</v>
      </c>
      <c r="AH36" s="128"/>
      <c r="AI36" s="3" t="s">
        <v>30</v>
      </c>
      <c r="AJ36" s="4"/>
      <c r="AK36" s="7">
        <v>-2996180</v>
      </c>
      <c r="AL36" s="5">
        <v>-749.05</v>
      </c>
      <c r="AN36" s="128"/>
      <c r="AO36" s="3" t="s">
        <v>30</v>
      </c>
      <c r="AP36" s="4"/>
      <c r="AQ36" s="7">
        <v>11148578</v>
      </c>
      <c r="AR36" s="7">
        <v>2787.14</v>
      </c>
    </row>
    <row r="37" spans="2:44" ht="36.6" thickBot="1">
      <c r="B37" s="181"/>
      <c r="C37" s="182" t="s">
        <v>31</v>
      </c>
      <c r="D37" s="183"/>
      <c r="E37" s="184"/>
      <c r="F37" s="184"/>
      <c r="H37" s="128"/>
      <c r="I37" s="3" t="s">
        <v>31</v>
      </c>
      <c r="J37" s="4"/>
      <c r="K37" s="5"/>
      <c r="L37" s="5"/>
      <c r="N37" s="128"/>
      <c r="O37" s="3" t="s">
        <v>31</v>
      </c>
      <c r="P37" s="4"/>
      <c r="Q37" s="5"/>
      <c r="R37" s="5"/>
      <c r="U37" s="128"/>
      <c r="V37" s="3" t="s">
        <v>31</v>
      </c>
      <c r="W37" s="4"/>
      <c r="X37" s="5"/>
      <c r="Y37" s="5"/>
      <c r="AB37" s="128"/>
      <c r="AC37" s="3" t="s">
        <v>31</v>
      </c>
      <c r="AD37" s="4"/>
      <c r="AE37" s="5"/>
      <c r="AF37" s="5"/>
      <c r="AH37" s="128"/>
      <c r="AI37" s="3" t="s">
        <v>31</v>
      </c>
      <c r="AJ37" s="4"/>
      <c r="AK37" s="5"/>
      <c r="AL37" s="5"/>
      <c r="AN37" s="128"/>
      <c r="AO37" s="3" t="s">
        <v>31</v>
      </c>
      <c r="AP37" s="4"/>
      <c r="AQ37" s="5"/>
      <c r="AR37" s="5"/>
    </row>
    <row r="38" spans="2:44" ht="15" thickBot="1">
      <c r="B38" s="181"/>
      <c r="C38" s="182" t="s">
        <v>32</v>
      </c>
      <c r="D38" s="183"/>
      <c r="E38" s="184"/>
      <c r="F38" s="184"/>
      <c r="H38" s="128"/>
      <c r="I38" s="3" t="s">
        <v>32</v>
      </c>
      <c r="J38" s="4"/>
      <c r="K38" s="5"/>
      <c r="L38" s="5"/>
      <c r="N38" s="128"/>
      <c r="O38" s="3" t="s">
        <v>32</v>
      </c>
      <c r="P38" s="4"/>
      <c r="Q38" s="5"/>
      <c r="R38" s="5"/>
      <c r="U38" s="128"/>
      <c r="V38" s="3" t="s">
        <v>32</v>
      </c>
      <c r="W38" s="4"/>
      <c r="X38" s="5"/>
      <c r="Y38" s="5"/>
      <c r="AB38" s="128"/>
      <c r="AC38" s="3" t="s">
        <v>32</v>
      </c>
      <c r="AD38" s="4"/>
      <c r="AE38" s="5"/>
      <c r="AF38" s="5"/>
      <c r="AH38" s="128"/>
      <c r="AI38" s="3" t="s">
        <v>32</v>
      </c>
      <c r="AJ38" s="4"/>
      <c r="AK38" s="5"/>
      <c r="AL38" s="5"/>
      <c r="AN38" s="128"/>
      <c r="AO38" s="3" t="s">
        <v>32</v>
      </c>
      <c r="AP38" s="4"/>
      <c r="AQ38" s="5"/>
      <c r="AR38" s="5"/>
    </row>
    <row r="39" spans="2:44" ht="24.6" thickBot="1">
      <c r="B39" s="181"/>
      <c r="C39" s="182" t="s">
        <v>33</v>
      </c>
      <c r="D39" s="183"/>
      <c r="E39" s="184"/>
      <c r="F39" s="184"/>
      <c r="H39" s="128"/>
      <c r="I39" s="3" t="s">
        <v>33</v>
      </c>
      <c r="J39" s="4"/>
      <c r="K39" s="5"/>
      <c r="L39" s="5"/>
      <c r="N39" s="128"/>
      <c r="O39" s="3" t="s">
        <v>33</v>
      </c>
      <c r="P39" s="4"/>
      <c r="Q39" s="5"/>
      <c r="R39" s="5"/>
      <c r="U39" s="128"/>
      <c r="V39" s="3" t="s">
        <v>33</v>
      </c>
      <c r="W39" s="4"/>
      <c r="X39" s="5"/>
      <c r="Y39" s="5"/>
      <c r="AB39" s="128"/>
      <c r="AC39" s="3" t="s">
        <v>33</v>
      </c>
      <c r="AD39" s="4"/>
      <c r="AE39" s="5"/>
      <c r="AF39" s="5"/>
      <c r="AH39" s="128"/>
      <c r="AI39" s="3" t="s">
        <v>33</v>
      </c>
      <c r="AJ39" s="4"/>
      <c r="AK39" s="5"/>
      <c r="AL39" s="5"/>
      <c r="AN39" s="128"/>
      <c r="AO39" s="3" t="s">
        <v>33</v>
      </c>
      <c r="AP39" s="4"/>
      <c r="AQ39" s="5"/>
      <c r="AR39" s="5"/>
    </row>
    <row r="40" spans="2:44" ht="48.6" thickBot="1">
      <c r="B40" s="183">
        <v>351211101</v>
      </c>
      <c r="C40" s="183" t="s">
        <v>34</v>
      </c>
      <c r="D40" s="184">
        <v>0</v>
      </c>
      <c r="E40" s="185">
        <v>1049000</v>
      </c>
      <c r="F40" s="184">
        <v>262</v>
      </c>
      <c r="H40" s="4">
        <v>351211101</v>
      </c>
      <c r="I40" s="4" t="s">
        <v>34</v>
      </c>
      <c r="J40" s="5">
        <v>0</v>
      </c>
      <c r="K40" s="6">
        <v>1239300</v>
      </c>
      <c r="L40" s="5">
        <v>310</v>
      </c>
      <c r="N40" s="4">
        <v>351211101</v>
      </c>
      <c r="O40" s="4" t="s">
        <v>34</v>
      </c>
      <c r="P40" s="5">
        <v>0</v>
      </c>
      <c r="Q40" s="6">
        <v>1450800</v>
      </c>
      <c r="R40" s="5">
        <v>363</v>
      </c>
      <c r="U40" s="4">
        <v>351211101</v>
      </c>
      <c r="V40" s="4" t="s">
        <v>34</v>
      </c>
      <c r="W40" s="5">
        <v>0</v>
      </c>
      <c r="X40" s="6">
        <v>1664600</v>
      </c>
      <c r="Y40" s="5">
        <v>416</v>
      </c>
      <c r="AB40" s="4">
        <v>351211101</v>
      </c>
      <c r="AC40" s="4" t="s">
        <v>34</v>
      </c>
      <c r="AD40" s="5">
        <v>0</v>
      </c>
      <c r="AE40" s="6">
        <v>1847000</v>
      </c>
      <c r="AF40" s="5">
        <v>462</v>
      </c>
      <c r="AH40" s="4">
        <v>351211101</v>
      </c>
      <c r="AI40" s="4" t="s">
        <v>34</v>
      </c>
      <c r="AJ40" s="5">
        <v>0</v>
      </c>
      <c r="AK40" s="6">
        <v>2022100</v>
      </c>
      <c r="AL40" s="5">
        <v>506</v>
      </c>
      <c r="AN40" s="4">
        <v>351211101</v>
      </c>
      <c r="AO40" s="4" t="s">
        <v>34</v>
      </c>
      <c r="AP40" s="5">
        <v>0</v>
      </c>
      <c r="AQ40" s="6">
        <v>2196200</v>
      </c>
      <c r="AR40" s="5">
        <v>549</v>
      </c>
    </row>
    <row r="41" spans="2:44" ht="24.6" thickBot="1">
      <c r="B41" s="181"/>
      <c r="C41" s="182" t="s">
        <v>35</v>
      </c>
      <c r="D41" s="183"/>
      <c r="E41" s="184"/>
      <c r="F41" s="184"/>
      <c r="H41" s="128"/>
      <c r="I41" s="3" t="s">
        <v>35</v>
      </c>
      <c r="J41" s="4"/>
      <c r="K41" s="5"/>
      <c r="L41" s="5"/>
      <c r="N41" s="128"/>
      <c r="O41" s="3" t="s">
        <v>35</v>
      </c>
      <c r="P41" s="4"/>
      <c r="Q41" s="5"/>
      <c r="R41" s="5"/>
      <c r="U41" s="128"/>
      <c r="V41" s="3" t="s">
        <v>35</v>
      </c>
      <c r="W41" s="4"/>
      <c r="X41" s="5"/>
      <c r="Y41" s="5"/>
      <c r="AB41" s="128"/>
      <c r="AC41" s="3" t="s">
        <v>35</v>
      </c>
      <c r="AD41" s="4"/>
      <c r="AE41" s="5"/>
      <c r="AF41" s="5"/>
      <c r="AH41" s="128"/>
      <c r="AI41" s="3" t="s">
        <v>35</v>
      </c>
      <c r="AJ41" s="4"/>
      <c r="AK41" s="5"/>
      <c r="AL41" s="5"/>
      <c r="AN41" s="128"/>
      <c r="AO41" s="3" t="s">
        <v>35</v>
      </c>
      <c r="AP41" s="4"/>
      <c r="AQ41" s="5"/>
      <c r="AR41" s="5"/>
    </row>
    <row r="42" spans="2:44" ht="36.6" thickBot="1">
      <c r="B42" s="181"/>
      <c r="C42" s="182" t="s">
        <v>36</v>
      </c>
      <c r="D42" s="183"/>
      <c r="E42" s="184">
        <v>0</v>
      </c>
      <c r="F42" s="184">
        <v>0</v>
      </c>
      <c r="H42" s="128"/>
      <c r="I42" s="3" t="s">
        <v>36</v>
      </c>
      <c r="J42" s="4"/>
      <c r="K42" s="5">
        <v>0</v>
      </c>
      <c r="L42" s="5">
        <v>0</v>
      </c>
      <c r="N42" s="128"/>
      <c r="O42" s="3" t="s">
        <v>36</v>
      </c>
      <c r="P42" s="4"/>
      <c r="Q42" s="5">
        <v>0</v>
      </c>
      <c r="R42" s="5">
        <v>0</v>
      </c>
      <c r="U42" s="128"/>
      <c r="V42" s="3" t="s">
        <v>36</v>
      </c>
      <c r="W42" s="4"/>
      <c r="X42" s="5">
        <v>0</v>
      </c>
      <c r="Y42" s="5">
        <v>0</v>
      </c>
      <c r="AB42" s="128"/>
      <c r="AC42" s="3" t="s">
        <v>36</v>
      </c>
      <c r="AD42" s="4"/>
      <c r="AE42" s="5">
        <v>0</v>
      </c>
      <c r="AF42" s="5">
        <v>0</v>
      </c>
      <c r="AH42" s="128"/>
      <c r="AI42" s="3" t="s">
        <v>36</v>
      </c>
      <c r="AJ42" s="4"/>
      <c r="AK42" s="5">
        <v>0</v>
      </c>
      <c r="AL42" s="5">
        <v>0</v>
      </c>
      <c r="AN42" s="128"/>
      <c r="AO42" s="3" t="s">
        <v>36</v>
      </c>
      <c r="AP42" s="4"/>
      <c r="AQ42" s="5">
        <v>0</v>
      </c>
      <c r="AR42" s="5">
        <v>0</v>
      </c>
    </row>
    <row r="43" spans="2:44" ht="36.6" thickBot="1">
      <c r="B43" s="181"/>
      <c r="C43" s="182" t="s">
        <v>37</v>
      </c>
      <c r="D43" s="183"/>
      <c r="E43" s="184"/>
      <c r="F43" s="184"/>
      <c r="H43" s="128"/>
      <c r="I43" s="3" t="s">
        <v>37</v>
      </c>
      <c r="J43" s="4"/>
      <c r="K43" s="5"/>
      <c r="L43" s="5"/>
      <c r="N43" s="128"/>
      <c r="O43" s="3" t="s">
        <v>37</v>
      </c>
      <c r="P43" s="4"/>
      <c r="Q43" s="5"/>
      <c r="R43" s="5"/>
      <c r="U43" s="128"/>
      <c r="V43" s="3" t="s">
        <v>37</v>
      </c>
      <c r="W43" s="4"/>
      <c r="X43" s="5"/>
      <c r="Y43" s="5"/>
      <c r="AB43" s="128"/>
      <c r="AC43" s="3" t="s">
        <v>37</v>
      </c>
      <c r="AD43" s="4"/>
      <c r="AE43" s="5"/>
      <c r="AF43" s="5"/>
      <c r="AH43" s="128"/>
      <c r="AI43" s="3" t="s">
        <v>37</v>
      </c>
      <c r="AJ43" s="4"/>
      <c r="AK43" s="5"/>
      <c r="AL43" s="5"/>
      <c r="AN43" s="128"/>
      <c r="AO43" s="3" t="s">
        <v>37</v>
      </c>
      <c r="AP43" s="4"/>
      <c r="AQ43" s="5"/>
      <c r="AR43" s="5"/>
    </row>
    <row r="44" spans="2:44" ht="48.6" thickBot="1">
      <c r="B44" s="181"/>
      <c r="C44" s="182" t="s">
        <v>38</v>
      </c>
      <c r="D44" s="183"/>
      <c r="E44" s="184">
        <v>0</v>
      </c>
      <c r="F44" s="184">
        <v>0</v>
      </c>
      <c r="H44" s="128"/>
      <c r="I44" s="3" t="s">
        <v>38</v>
      </c>
      <c r="J44" s="4"/>
      <c r="K44" s="5">
        <v>0</v>
      </c>
      <c r="L44" s="5">
        <v>0</v>
      </c>
      <c r="N44" s="128"/>
      <c r="O44" s="3" t="s">
        <v>38</v>
      </c>
      <c r="P44" s="4"/>
      <c r="Q44" s="5">
        <v>0</v>
      </c>
      <c r="R44" s="5">
        <v>0</v>
      </c>
      <c r="U44" s="128"/>
      <c r="V44" s="3" t="s">
        <v>38</v>
      </c>
      <c r="W44" s="4"/>
      <c r="X44" s="5">
        <v>0</v>
      </c>
      <c r="Y44" s="5">
        <v>0</v>
      </c>
      <c r="AB44" s="128"/>
      <c r="AC44" s="3" t="s">
        <v>38</v>
      </c>
      <c r="AD44" s="4"/>
      <c r="AE44" s="5">
        <v>0</v>
      </c>
      <c r="AF44" s="5">
        <v>0</v>
      </c>
      <c r="AH44" s="128"/>
      <c r="AI44" s="3" t="s">
        <v>38</v>
      </c>
      <c r="AJ44" s="4"/>
      <c r="AK44" s="5">
        <v>0</v>
      </c>
      <c r="AL44" s="5">
        <v>0</v>
      </c>
      <c r="AN44" s="128"/>
      <c r="AO44" s="3" t="s">
        <v>38</v>
      </c>
      <c r="AP44" s="4"/>
      <c r="AQ44" s="5">
        <v>0</v>
      </c>
      <c r="AR44" s="5">
        <v>0</v>
      </c>
    </row>
    <row r="45" spans="2:44" ht="36.6" thickBot="1">
      <c r="B45" s="181"/>
      <c r="C45" s="182" t="s">
        <v>39</v>
      </c>
      <c r="D45" s="183"/>
      <c r="E45" s="186">
        <v>1049000</v>
      </c>
      <c r="F45" s="184">
        <v>262.25</v>
      </c>
      <c r="H45" s="128"/>
      <c r="I45" s="3" t="s">
        <v>39</v>
      </c>
      <c r="J45" s="4"/>
      <c r="K45" s="7">
        <v>1239300</v>
      </c>
      <c r="L45" s="5">
        <v>309.83</v>
      </c>
      <c r="N45" s="128"/>
      <c r="O45" s="3" t="s">
        <v>39</v>
      </c>
      <c r="P45" s="4"/>
      <c r="Q45" s="7">
        <v>1450800</v>
      </c>
      <c r="R45" s="5">
        <v>362.7</v>
      </c>
      <c r="U45" s="128"/>
      <c r="V45" s="3" t="s">
        <v>39</v>
      </c>
      <c r="W45" s="4"/>
      <c r="X45" s="7">
        <v>1664600</v>
      </c>
      <c r="Y45" s="5">
        <v>416.15</v>
      </c>
      <c r="AB45" s="128"/>
      <c r="AC45" s="3" t="s">
        <v>39</v>
      </c>
      <c r="AD45" s="4"/>
      <c r="AE45" s="7">
        <v>1847000</v>
      </c>
      <c r="AF45" s="5">
        <v>461.75</v>
      </c>
      <c r="AH45" s="128"/>
      <c r="AI45" s="3" t="s">
        <v>39</v>
      </c>
      <c r="AJ45" s="4"/>
      <c r="AK45" s="7">
        <v>2022100</v>
      </c>
      <c r="AL45" s="5">
        <v>505.53</v>
      </c>
      <c r="AN45" s="128"/>
      <c r="AO45" s="3" t="s">
        <v>39</v>
      </c>
      <c r="AP45" s="4"/>
      <c r="AQ45" s="7">
        <v>2196200</v>
      </c>
      <c r="AR45" s="5">
        <v>549.04999999999995</v>
      </c>
    </row>
    <row r="46" spans="2:44" ht="36.6" thickBot="1">
      <c r="B46" s="181"/>
      <c r="C46" s="182" t="s">
        <v>40</v>
      </c>
      <c r="D46" s="183"/>
      <c r="E46" s="184"/>
      <c r="F46" s="184"/>
      <c r="H46" s="128"/>
      <c r="I46" s="3" t="s">
        <v>40</v>
      </c>
      <c r="J46" s="4"/>
      <c r="K46" s="5"/>
      <c r="L46" s="5"/>
      <c r="N46" s="128"/>
      <c r="O46" s="3" t="s">
        <v>40</v>
      </c>
      <c r="P46" s="4"/>
      <c r="Q46" s="5"/>
      <c r="R46" s="5"/>
      <c r="U46" s="128"/>
      <c r="V46" s="3" t="s">
        <v>40</v>
      </c>
      <c r="W46" s="4"/>
      <c r="X46" s="5"/>
      <c r="Y46" s="5"/>
      <c r="AB46" s="128"/>
      <c r="AC46" s="3" t="s">
        <v>40</v>
      </c>
      <c r="AD46" s="4"/>
      <c r="AE46" s="5"/>
      <c r="AF46" s="5"/>
      <c r="AH46" s="128"/>
      <c r="AI46" s="3" t="s">
        <v>40</v>
      </c>
      <c r="AJ46" s="4"/>
      <c r="AK46" s="5"/>
      <c r="AL46" s="5"/>
      <c r="AN46" s="128"/>
      <c r="AO46" s="3" t="s">
        <v>40</v>
      </c>
      <c r="AP46" s="4"/>
      <c r="AQ46" s="5"/>
      <c r="AR46" s="5"/>
    </row>
    <row r="47" spans="2:44" ht="48.6" thickBot="1">
      <c r="B47" s="181"/>
      <c r="C47" s="182" t="s">
        <v>41</v>
      </c>
      <c r="D47" s="183"/>
      <c r="E47" s="184">
        <v>0</v>
      </c>
      <c r="F47" s="184">
        <v>0</v>
      </c>
      <c r="H47" s="128"/>
      <c r="I47" s="3" t="s">
        <v>41</v>
      </c>
      <c r="J47" s="4"/>
      <c r="K47" s="5">
        <v>0</v>
      </c>
      <c r="L47" s="5">
        <v>0</v>
      </c>
      <c r="N47" s="128"/>
      <c r="O47" s="3" t="s">
        <v>41</v>
      </c>
      <c r="P47" s="4"/>
      <c r="Q47" s="5">
        <v>0</v>
      </c>
      <c r="R47" s="5">
        <v>0</v>
      </c>
      <c r="U47" s="128"/>
      <c r="V47" s="3" t="s">
        <v>41</v>
      </c>
      <c r="W47" s="4"/>
      <c r="X47" s="5">
        <v>0</v>
      </c>
      <c r="Y47" s="5">
        <v>0</v>
      </c>
      <c r="AB47" s="128"/>
      <c r="AC47" s="3" t="s">
        <v>41</v>
      </c>
      <c r="AD47" s="4"/>
      <c r="AE47" s="5">
        <v>0</v>
      </c>
      <c r="AF47" s="5">
        <v>0</v>
      </c>
      <c r="AH47" s="128"/>
      <c r="AI47" s="3" t="s">
        <v>41</v>
      </c>
      <c r="AJ47" s="4"/>
      <c r="AK47" s="5">
        <v>0</v>
      </c>
      <c r="AL47" s="5">
        <v>0</v>
      </c>
      <c r="AN47" s="128"/>
      <c r="AO47" s="3" t="s">
        <v>41</v>
      </c>
      <c r="AP47" s="4"/>
      <c r="AQ47" s="5">
        <v>0</v>
      </c>
      <c r="AR47" s="5">
        <v>0</v>
      </c>
    </row>
    <row r="48" spans="2:44" ht="24.6" thickBot="1">
      <c r="B48" s="181"/>
      <c r="C48" s="182" t="s">
        <v>42</v>
      </c>
      <c r="D48" s="183"/>
      <c r="E48" s="184">
        <v>0</v>
      </c>
      <c r="F48" s="184">
        <v>0</v>
      </c>
      <c r="H48" s="128"/>
      <c r="I48" s="3" t="s">
        <v>42</v>
      </c>
      <c r="J48" s="4"/>
      <c r="K48" s="5">
        <v>0</v>
      </c>
      <c r="L48" s="5">
        <v>0</v>
      </c>
      <c r="N48" s="128"/>
      <c r="O48" s="3" t="s">
        <v>42</v>
      </c>
      <c r="P48" s="4"/>
      <c r="Q48" s="5">
        <v>0</v>
      </c>
      <c r="R48" s="5">
        <v>0</v>
      </c>
      <c r="U48" s="128"/>
      <c r="V48" s="3" t="s">
        <v>42</v>
      </c>
      <c r="W48" s="4"/>
      <c r="X48" s="5">
        <v>0</v>
      </c>
      <c r="Y48" s="5">
        <v>0</v>
      </c>
      <c r="AB48" s="128"/>
      <c r="AC48" s="3" t="s">
        <v>42</v>
      </c>
      <c r="AD48" s="4"/>
      <c r="AE48" s="5">
        <v>0</v>
      </c>
      <c r="AF48" s="5">
        <v>0</v>
      </c>
      <c r="AH48" s="128"/>
      <c r="AI48" s="3" t="s">
        <v>42</v>
      </c>
      <c r="AJ48" s="4"/>
      <c r="AK48" s="5">
        <v>0</v>
      </c>
      <c r="AL48" s="5">
        <v>0</v>
      </c>
      <c r="AN48" s="128"/>
      <c r="AO48" s="3" t="s">
        <v>42</v>
      </c>
      <c r="AP48" s="4"/>
      <c r="AQ48" s="5">
        <v>0</v>
      </c>
      <c r="AR48" s="5">
        <v>0</v>
      </c>
    </row>
    <row r="49" spans="2:44" ht="36.6" thickBot="1">
      <c r="B49" s="181"/>
      <c r="C49" s="182" t="s">
        <v>43</v>
      </c>
      <c r="D49" s="183"/>
      <c r="E49" s="184"/>
      <c r="F49" s="184"/>
      <c r="H49" s="128"/>
      <c r="I49" s="3" t="s">
        <v>43</v>
      </c>
      <c r="J49" s="4"/>
      <c r="K49" s="5"/>
      <c r="L49" s="5"/>
      <c r="N49" s="128"/>
      <c r="O49" s="3" t="s">
        <v>43</v>
      </c>
      <c r="P49" s="4"/>
      <c r="Q49" s="5"/>
      <c r="R49" s="5"/>
      <c r="U49" s="128"/>
      <c r="V49" s="3" t="s">
        <v>43</v>
      </c>
      <c r="W49" s="4"/>
      <c r="X49" s="5"/>
      <c r="Y49" s="5"/>
      <c r="AB49" s="128"/>
      <c r="AC49" s="3" t="s">
        <v>43</v>
      </c>
      <c r="AD49" s="4"/>
      <c r="AE49" s="5"/>
      <c r="AF49" s="5"/>
      <c r="AH49" s="128"/>
      <c r="AI49" s="3" t="s">
        <v>43</v>
      </c>
      <c r="AJ49" s="4"/>
      <c r="AK49" s="5"/>
      <c r="AL49" s="5"/>
      <c r="AN49" s="128"/>
      <c r="AO49" s="3" t="s">
        <v>43</v>
      </c>
      <c r="AP49" s="4"/>
      <c r="AQ49" s="5"/>
      <c r="AR49" s="5"/>
    </row>
    <row r="50" spans="2:44" ht="36.6" thickBot="1">
      <c r="B50" s="189">
        <v>418111</v>
      </c>
      <c r="C50" s="189" t="s">
        <v>62</v>
      </c>
      <c r="D50" s="196">
        <v>0</v>
      </c>
      <c r="E50" s="137">
        <v>-62786700</v>
      </c>
      <c r="F50" s="137">
        <v>-15697</v>
      </c>
      <c r="H50" s="4">
        <v>418111</v>
      </c>
      <c r="I50" s="4" t="s">
        <v>62</v>
      </c>
      <c r="J50" s="5">
        <v>0</v>
      </c>
      <c r="K50" s="6">
        <v>-62786700</v>
      </c>
      <c r="L50" s="6">
        <v>-15697</v>
      </c>
      <c r="N50" s="4">
        <v>418111</v>
      </c>
      <c r="O50" s="4" t="s">
        <v>62</v>
      </c>
      <c r="P50" s="5">
        <v>0</v>
      </c>
      <c r="Q50" s="6">
        <v>-62786700</v>
      </c>
      <c r="R50" s="6">
        <v>-15697</v>
      </c>
      <c r="U50" s="4">
        <v>418111</v>
      </c>
      <c r="V50" s="4" t="s">
        <v>62</v>
      </c>
      <c r="W50" s="5">
        <v>0</v>
      </c>
      <c r="X50" s="6">
        <v>-62786700</v>
      </c>
      <c r="Y50" s="6">
        <v>-15697</v>
      </c>
      <c r="AB50" s="4">
        <v>418111</v>
      </c>
      <c r="AC50" s="4" t="s">
        <v>62</v>
      </c>
      <c r="AD50" s="5">
        <v>0</v>
      </c>
      <c r="AE50" s="6">
        <v>-62786700</v>
      </c>
      <c r="AF50" s="6">
        <v>-15697</v>
      </c>
      <c r="AH50" s="4">
        <v>418111</v>
      </c>
      <c r="AI50" s="4" t="s">
        <v>62</v>
      </c>
      <c r="AJ50" s="5">
        <v>0</v>
      </c>
      <c r="AK50" s="6">
        <v>-62786700</v>
      </c>
      <c r="AL50" s="6">
        <v>-15697</v>
      </c>
      <c r="AN50" s="4">
        <v>418111</v>
      </c>
      <c r="AO50" s="4" t="s">
        <v>62</v>
      </c>
      <c r="AP50" s="5">
        <v>0</v>
      </c>
      <c r="AQ50" s="6">
        <v>-70389700</v>
      </c>
      <c r="AR50" s="6">
        <v>-17597</v>
      </c>
    </row>
    <row r="51" spans="2:44" ht="48.6" thickBot="1">
      <c r="B51" s="181"/>
      <c r="C51" s="182" t="s">
        <v>46</v>
      </c>
      <c r="D51" s="183"/>
      <c r="E51" s="186">
        <v>-62786700</v>
      </c>
      <c r="F51" s="186">
        <v>-15696.68</v>
      </c>
      <c r="H51" s="128"/>
      <c r="I51" s="3" t="s">
        <v>46</v>
      </c>
      <c r="J51" s="4"/>
      <c r="K51" s="7">
        <v>-62786700</v>
      </c>
      <c r="L51" s="7">
        <v>-15696.68</v>
      </c>
      <c r="N51" s="128"/>
      <c r="O51" s="3" t="s">
        <v>46</v>
      </c>
      <c r="P51" s="4"/>
      <c r="Q51" s="7">
        <v>-62786700</v>
      </c>
      <c r="R51" s="7">
        <v>-15696.68</v>
      </c>
      <c r="U51" s="128"/>
      <c r="V51" s="3" t="s">
        <v>46</v>
      </c>
      <c r="W51" s="4"/>
      <c r="X51" s="7">
        <v>-62786700</v>
      </c>
      <c r="Y51" s="7">
        <v>-15696.68</v>
      </c>
      <c r="AB51" s="128"/>
      <c r="AC51" s="3" t="s">
        <v>46</v>
      </c>
      <c r="AD51" s="4"/>
      <c r="AE51" s="7">
        <v>-62786700</v>
      </c>
      <c r="AF51" s="7">
        <v>-15696.68</v>
      </c>
      <c r="AH51" s="128"/>
      <c r="AI51" s="3" t="s">
        <v>46</v>
      </c>
      <c r="AJ51" s="4"/>
      <c r="AK51" s="7">
        <v>-62786700</v>
      </c>
      <c r="AL51" s="7">
        <v>-15696.68</v>
      </c>
      <c r="AN51" s="128"/>
      <c r="AO51" s="3" t="s">
        <v>46</v>
      </c>
      <c r="AP51" s="4"/>
      <c r="AQ51" s="7">
        <v>-70389700</v>
      </c>
      <c r="AR51" s="7">
        <v>-17597.43</v>
      </c>
    </row>
    <row r="52" spans="2:44" ht="36.6" thickBot="1">
      <c r="B52" s="181"/>
      <c r="C52" s="182" t="s">
        <v>47</v>
      </c>
      <c r="D52" s="183"/>
      <c r="E52" s="186">
        <v>50584529</v>
      </c>
      <c r="F52" s="186">
        <v>12646.13</v>
      </c>
      <c r="H52" s="128"/>
      <c r="I52" s="3" t="s">
        <v>47</v>
      </c>
      <c r="J52" s="4"/>
      <c r="K52" s="7">
        <v>49336587</v>
      </c>
      <c r="L52" s="7">
        <v>12334.15</v>
      </c>
      <c r="N52" s="128"/>
      <c r="O52" s="3" t="s">
        <v>47</v>
      </c>
      <c r="P52" s="4"/>
      <c r="Q52" s="7">
        <v>48892746</v>
      </c>
      <c r="R52" s="7">
        <v>12223.19</v>
      </c>
      <c r="U52" s="128"/>
      <c r="V52" s="3" t="s">
        <v>47</v>
      </c>
      <c r="W52" s="4"/>
      <c r="X52" s="7">
        <v>45147204</v>
      </c>
      <c r="Y52" s="7">
        <v>11286.8</v>
      </c>
      <c r="AB52" s="128"/>
      <c r="AC52" s="3" t="s">
        <v>47</v>
      </c>
      <c r="AD52" s="4"/>
      <c r="AE52" s="7">
        <v>46906962</v>
      </c>
      <c r="AF52" s="7">
        <v>11726.74</v>
      </c>
      <c r="AH52" s="128"/>
      <c r="AI52" s="3" t="s">
        <v>47</v>
      </c>
      <c r="AJ52" s="4"/>
      <c r="AK52" s="7">
        <v>57768420</v>
      </c>
      <c r="AL52" s="7">
        <v>14442.11</v>
      </c>
      <c r="AN52" s="128"/>
      <c r="AO52" s="3" t="s">
        <v>47</v>
      </c>
      <c r="AP52" s="4"/>
      <c r="AQ52" s="7">
        <v>79342078</v>
      </c>
      <c r="AR52" s="7">
        <v>19835.52</v>
      </c>
    </row>
    <row r="53" spans="2:44" ht="48.6" thickBot="1">
      <c r="B53" s="181"/>
      <c r="C53" s="182" t="s">
        <v>48</v>
      </c>
      <c r="D53" s="183"/>
      <c r="E53" s="186">
        <v>-112322229</v>
      </c>
      <c r="F53" s="186">
        <v>-28080.560000000001</v>
      </c>
      <c r="H53" s="297"/>
      <c r="I53" s="13" t="s">
        <v>48</v>
      </c>
      <c r="J53" s="14"/>
      <c r="K53" s="15">
        <v>-110883987</v>
      </c>
      <c r="L53" s="15">
        <v>-27721</v>
      </c>
      <c r="N53" s="128"/>
      <c r="O53" s="3" t="s">
        <v>48</v>
      </c>
      <c r="P53" s="4"/>
      <c r="Q53" s="7">
        <v>-110228646</v>
      </c>
      <c r="R53" s="7">
        <v>-27557.16</v>
      </c>
      <c r="U53" s="128"/>
      <c r="V53" s="3" t="s">
        <v>48</v>
      </c>
      <c r="W53" s="4"/>
      <c r="X53" s="7">
        <v>-106269304</v>
      </c>
      <c r="Y53" s="7">
        <v>-26567.33</v>
      </c>
      <c r="AB53" s="297"/>
      <c r="AC53" s="13" t="s">
        <v>48</v>
      </c>
      <c r="AD53" s="14"/>
      <c r="AE53" s="15">
        <v>-107846662</v>
      </c>
      <c r="AF53" s="15">
        <v>-26961.67</v>
      </c>
      <c r="AH53" s="297"/>
      <c r="AI53" s="13" t="s">
        <v>48</v>
      </c>
      <c r="AJ53" s="14"/>
      <c r="AK53" s="15">
        <v>-118533020</v>
      </c>
      <c r="AL53" s="15">
        <v>-29633.26</v>
      </c>
      <c r="AN53" s="128"/>
      <c r="AO53" s="3" t="s">
        <v>48</v>
      </c>
      <c r="AP53" s="4"/>
      <c r="AQ53" s="7">
        <v>11148578</v>
      </c>
      <c r="AR53" s="7">
        <v>2787.14</v>
      </c>
    </row>
    <row r="54" spans="2:44" ht="36">
      <c r="N54" s="129" t="s">
        <v>49</v>
      </c>
      <c r="O54" s="129" t="s">
        <v>51</v>
      </c>
      <c r="P54" s="12" t="s">
        <v>53</v>
      </c>
      <c r="Q54" s="1"/>
      <c r="R54" s="1"/>
    </row>
    <row r="55" spans="2:44">
      <c r="B55" s="25"/>
      <c r="C55" s="197"/>
      <c r="D55" s="197"/>
      <c r="E55" s="197"/>
      <c r="H55" s="26" t="s">
        <v>92</v>
      </c>
      <c r="N55" s="8"/>
      <c r="O55" s="8"/>
      <c r="P55" s="129" t="s">
        <v>54</v>
      </c>
      <c r="Q55" s="1"/>
      <c r="R55" s="1"/>
    </row>
    <row r="56" spans="2:44">
      <c r="B56" s="26" t="s">
        <v>92</v>
      </c>
      <c r="C56" s="197"/>
      <c r="D56" s="197"/>
      <c r="E56" s="197"/>
      <c r="H56" s="26" t="s">
        <v>167</v>
      </c>
      <c r="N56" s="10" t="s">
        <v>50</v>
      </c>
      <c r="O56" s="10" t="s">
        <v>52</v>
      </c>
      <c r="P56" s="8"/>
      <c r="Q56" s="1"/>
      <c r="R56" s="1"/>
    </row>
    <row r="57" spans="2:44">
      <c r="B57" s="26" t="s">
        <v>167</v>
      </c>
      <c r="C57" s="197"/>
      <c r="D57" s="197"/>
      <c r="E57" s="197"/>
      <c r="H57" s="620" t="s">
        <v>94</v>
      </c>
      <c r="N57" s="11"/>
      <c r="O57" s="11"/>
      <c r="P57" s="10" t="s">
        <v>55</v>
      </c>
      <c r="Q57" s="1"/>
      <c r="R57" s="1"/>
    </row>
    <row r="58" spans="2:44">
      <c r="B58" s="620" t="s">
        <v>94</v>
      </c>
      <c r="C58" s="197"/>
      <c r="D58" s="197"/>
      <c r="E58" s="197"/>
      <c r="H58" s="620"/>
    </row>
    <row r="59" spans="2:44" ht="23.4" thickBot="1">
      <c r="B59" s="620"/>
      <c r="C59" s="197"/>
      <c r="D59" s="197"/>
      <c r="E59" s="197"/>
      <c r="H59" s="621"/>
      <c r="N59" s="18" t="s">
        <v>92</v>
      </c>
      <c r="T59" s="26" t="s">
        <v>92</v>
      </c>
      <c r="AB59" s="18" t="s">
        <v>92</v>
      </c>
      <c r="AG59" s="18" t="s">
        <v>92</v>
      </c>
      <c r="AM59" s="18" t="s">
        <v>92</v>
      </c>
    </row>
    <row r="60" spans="2:44" ht="34.799999999999997" thickBot="1">
      <c r="B60" s="621"/>
      <c r="C60" s="197"/>
      <c r="D60" s="197"/>
      <c r="E60" s="197"/>
      <c r="H60" s="620"/>
      <c r="N60" s="18" t="s">
        <v>167</v>
      </c>
      <c r="T60" s="26" t="s">
        <v>167</v>
      </c>
      <c r="AB60" s="18" t="s">
        <v>167</v>
      </c>
      <c r="AG60" s="18" t="s">
        <v>167</v>
      </c>
      <c r="AM60" s="18" t="s">
        <v>167</v>
      </c>
    </row>
    <row r="61" spans="2:44">
      <c r="B61" s="620"/>
      <c r="C61" s="197"/>
      <c r="D61" s="197"/>
      <c r="E61" s="197"/>
      <c r="H61" s="27" t="s">
        <v>95</v>
      </c>
      <c r="N61" s="572" t="s">
        <v>94</v>
      </c>
      <c r="T61" s="620" t="s">
        <v>94</v>
      </c>
      <c r="AB61" s="572" t="s">
        <v>94</v>
      </c>
      <c r="AG61" s="572" t="s">
        <v>94</v>
      </c>
      <c r="AM61" s="572" t="s">
        <v>94</v>
      </c>
    </row>
    <row r="62" spans="2:44" ht="15" thickBot="1">
      <c r="B62" s="27" t="s">
        <v>282</v>
      </c>
      <c r="C62" s="197"/>
      <c r="D62" s="197"/>
      <c r="E62" s="197"/>
      <c r="H62" s="20"/>
      <c r="N62" s="572"/>
      <c r="T62" s="620"/>
      <c r="AB62" s="572"/>
      <c r="AG62" s="572"/>
      <c r="AM62" s="572"/>
    </row>
    <row r="63" spans="2:44" ht="15" thickBot="1">
      <c r="B63" s="25"/>
      <c r="C63" s="197"/>
      <c r="D63" s="197"/>
      <c r="E63" s="197"/>
      <c r="H63" s="21" t="s">
        <v>96</v>
      </c>
      <c r="I63" s="21" t="s">
        <v>97</v>
      </c>
      <c r="J63" s="21" t="s">
        <v>98</v>
      </c>
      <c r="K63" s="21" t="s">
        <v>99</v>
      </c>
      <c r="N63" s="573"/>
      <c r="T63" s="621"/>
      <c r="AB63" s="573"/>
      <c r="AG63" s="573"/>
      <c r="AM63" s="573"/>
    </row>
    <row r="64" spans="2:44" ht="15.6" thickTop="1" thickBot="1">
      <c r="B64" s="198" t="s">
        <v>96</v>
      </c>
      <c r="C64" s="198" t="s">
        <v>97</v>
      </c>
      <c r="D64" s="198" t="s">
        <v>98</v>
      </c>
      <c r="E64" s="198" t="s">
        <v>99</v>
      </c>
      <c r="H64">
        <v>531111102</v>
      </c>
      <c r="I64" t="s">
        <v>117</v>
      </c>
      <c r="J64">
        <v>11943700</v>
      </c>
      <c r="K64">
        <v>15722400</v>
      </c>
      <c r="N64" s="572"/>
      <c r="T64" s="620"/>
      <c r="AB64" s="572"/>
      <c r="AG64" s="572"/>
      <c r="AM64" s="572"/>
    </row>
    <row r="65" spans="2:42" ht="60">
      <c r="B65">
        <v>531111102</v>
      </c>
      <c r="C65" t="s">
        <v>117</v>
      </c>
      <c r="D65">
        <v>3778700</v>
      </c>
      <c r="E65">
        <v>3778700</v>
      </c>
      <c r="H65">
        <v>523011101</v>
      </c>
      <c r="I65" t="s">
        <v>118</v>
      </c>
      <c r="J65">
        <v>889500</v>
      </c>
      <c r="K65">
        <v>1069400</v>
      </c>
      <c r="N65" s="19" t="s">
        <v>260</v>
      </c>
      <c r="T65" s="27" t="s">
        <v>288</v>
      </c>
      <c r="AB65" s="19" t="s">
        <v>303</v>
      </c>
      <c r="AG65" s="19" t="s">
        <v>317</v>
      </c>
      <c r="AM65" s="19" t="s">
        <v>325</v>
      </c>
    </row>
    <row r="66" spans="2:42" ht="15" thickBot="1">
      <c r="B66">
        <v>523011101</v>
      </c>
      <c r="C66" t="s">
        <v>118</v>
      </c>
      <c r="D66">
        <v>179900</v>
      </c>
      <c r="E66">
        <v>179900</v>
      </c>
      <c r="H66">
        <v>531111103</v>
      </c>
      <c r="I66" t="s">
        <v>119</v>
      </c>
      <c r="J66">
        <v>640700</v>
      </c>
      <c r="K66">
        <v>687100</v>
      </c>
      <c r="N66" s="20"/>
      <c r="T66" s="25"/>
      <c r="AB66" s="20"/>
      <c r="AG66" s="20"/>
      <c r="AM66" s="20"/>
    </row>
    <row r="67" spans="2:42" ht="25.2" thickBot="1">
      <c r="B67">
        <v>531111103</v>
      </c>
      <c r="C67" t="s">
        <v>119</v>
      </c>
      <c r="D67">
        <v>46400</v>
      </c>
      <c r="E67">
        <v>46400</v>
      </c>
      <c r="H67">
        <v>536911</v>
      </c>
      <c r="I67" t="s">
        <v>100</v>
      </c>
      <c r="J67">
        <v>19200</v>
      </c>
      <c r="K67">
        <v>19200</v>
      </c>
      <c r="N67" s="21" t="s">
        <v>96</v>
      </c>
      <c r="O67" s="21" t="s">
        <v>97</v>
      </c>
      <c r="P67" s="21" t="s">
        <v>98</v>
      </c>
      <c r="Q67" s="21" t="s">
        <v>99</v>
      </c>
      <c r="T67" s="28" t="s">
        <v>96</v>
      </c>
      <c r="U67" s="28" t="s">
        <v>97</v>
      </c>
      <c r="V67" s="28" t="s">
        <v>98</v>
      </c>
      <c r="W67" s="28" t="s">
        <v>99</v>
      </c>
      <c r="AB67" s="21" t="s">
        <v>96</v>
      </c>
      <c r="AC67" s="21" t="s">
        <v>97</v>
      </c>
      <c r="AD67" s="21" t="s">
        <v>98</v>
      </c>
      <c r="AE67" s="21" t="s">
        <v>99</v>
      </c>
      <c r="AG67" s="21" t="s">
        <v>96</v>
      </c>
      <c r="AH67" s="21" t="s">
        <v>97</v>
      </c>
      <c r="AI67" s="21" t="s">
        <v>98</v>
      </c>
      <c r="AJ67" s="21" t="s">
        <v>99</v>
      </c>
      <c r="AM67" s="21" t="s">
        <v>96</v>
      </c>
      <c r="AN67" s="21" t="s">
        <v>97</v>
      </c>
      <c r="AO67" s="21" t="s">
        <v>98</v>
      </c>
      <c r="AP67" s="21" t="s">
        <v>99</v>
      </c>
    </row>
    <row r="68" spans="2:42" ht="87.6" thickTop="1" thickBot="1">
      <c r="B68" s="581" t="s">
        <v>103</v>
      </c>
      <c r="C68" s="582"/>
      <c r="D68" s="137">
        <v>4005000</v>
      </c>
      <c r="E68" s="137">
        <v>4005000</v>
      </c>
      <c r="H68">
        <v>512111101</v>
      </c>
      <c r="I68" t="s">
        <v>102</v>
      </c>
      <c r="J68">
        <v>6300</v>
      </c>
      <c r="K68">
        <v>6300</v>
      </c>
      <c r="N68">
        <v>531111102</v>
      </c>
      <c r="O68" t="s">
        <v>117</v>
      </c>
      <c r="P68">
        <v>16848400</v>
      </c>
      <c r="Q68">
        <v>32570800</v>
      </c>
      <c r="T68" s="221">
        <v>531111102</v>
      </c>
      <c r="U68" s="221" t="s">
        <v>117</v>
      </c>
      <c r="V68" s="223">
        <v>13737600</v>
      </c>
      <c r="W68" s="223">
        <v>46308400</v>
      </c>
      <c r="AB68" s="130">
        <v>531111102</v>
      </c>
      <c r="AC68" s="130" t="s">
        <v>117</v>
      </c>
      <c r="AD68" s="131">
        <v>17515200</v>
      </c>
      <c r="AE68" s="131">
        <v>63823600</v>
      </c>
      <c r="AG68" s="130">
        <v>531111102</v>
      </c>
      <c r="AH68" s="130" t="s">
        <v>117</v>
      </c>
      <c r="AI68" s="131">
        <v>25142500</v>
      </c>
      <c r="AJ68" s="131">
        <v>88966100</v>
      </c>
      <c r="AM68" s="130">
        <v>531111102</v>
      </c>
      <c r="AN68" s="130" t="s">
        <v>117</v>
      </c>
      <c r="AO68" s="131">
        <v>35381900</v>
      </c>
      <c r="AP68" s="131">
        <v>124348000</v>
      </c>
    </row>
    <row r="69" spans="2:42" ht="144.6" thickBot="1">
      <c r="B69">
        <v>636211103</v>
      </c>
      <c r="C69" t="s">
        <v>122</v>
      </c>
      <c r="D69">
        <v>60400</v>
      </c>
      <c r="E69">
        <v>60400</v>
      </c>
      <c r="H69" s="568" t="s">
        <v>103</v>
      </c>
      <c r="I69" s="569"/>
      <c r="J69" s="22">
        <v>13499400</v>
      </c>
      <c r="K69" s="22">
        <v>17504400</v>
      </c>
      <c r="N69">
        <v>523011101</v>
      </c>
      <c r="O69" t="s">
        <v>118</v>
      </c>
      <c r="P69">
        <v>1293900</v>
      </c>
      <c r="Q69">
        <v>2363300</v>
      </c>
      <c r="T69" s="221">
        <v>523011101</v>
      </c>
      <c r="U69" s="221" t="s">
        <v>118</v>
      </c>
      <c r="V69" s="223">
        <v>1176200</v>
      </c>
      <c r="W69" s="223">
        <v>3539500</v>
      </c>
      <c r="AB69" s="130">
        <v>523011101</v>
      </c>
      <c r="AC69" s="130" t="s">
        <v>118</v>
      </c>
      <c r="AD69" s="131">
        <v>1383000</v>
      </c>
      <c r="AE69" s="131">
        <v>4922500</v>
      </c>
      <c r="AG69" s="130">
        <v>523011101</v>
      </c>
      <c r="AH69" s="130" t="s">
        <v>118</v>
      </c>
      <c r="AI69" s="131">
        <v>1918600</v>
      </c>
      <c r="AJ69" s="131">
        <v>6841100</v>
      </c>
      <c r="AM69" s="130">
        <v>523011101</v>
      </c>
      <c r="AN69" s="130" t="s">
        <v>118</v>
      </c>
      <c r="AO69" s="131">
        <v>2403500</v>
      </c>
      <c r="AP69" s="131">
        <v>9244600</v>
      </c>
    </row>
    <row r="70" spans="2:42" ht="101.4" thickBot="1">
      <c r="B70">
        <v>631111101</v>
      </c>
      <c r="C70" t="s">
        <v>121</v>
      </c>
      <c r="D70">
        <v>9631200</v>
      </c>
      <c r="E70">
        <v>9631200</v>
      </c>
      <c r="H70">
        <v>637111103</v>
      </c>
      <c r="I70" t="s">
        <v>143</v>
      </c>
      <c r="J70">
        <v>5000</v>
      </c>
      <c r="K70">
        <v>5000</v>
      </c>
      <c r="N70">
        <v>531111103</v>
      </c>
      <c r="O70" t="s">
        <v>119</v>
      </c>
      <c r="P70">
        <v>673900</v>
      </c>
      <c r="Q70">
        <v>1361000</v>
      </c>
      <c r="T70" s="221">
        <v>531111103</v>
      </c>
      <c r="U70" s="221" t="s">
        <v>119</v>
      </c>
      <c r="V70" s="223">
        <v>646600</v>
      </c>
      <c r="W70" s="223">
        <v>2007600</v>
      </c>
      <c r="AB70" s="130">
        <v>531111103</v>
      </c>
      <c r="AC70" s="130" t="s">
        <v>119</v>
      </c>
      <c r="AD70" s="131">
        <v>416400</v>
      </c>
      <c r="AE70" s="131">
        <v>2424000</v>
      </c>
      <c r="AG70" s="130">
        <v>531111103</v>
      </c>
      <c r="AH70" s="130" t="s">
        <v>119</v>
      </c>
      <c r="AI70" s="131">
        <v>777100</v>
      </c>
      <c r="AJ70" s="131">
        <v>3201100</v>
      </c>
      <c r="AM70" s="130">
        <v>531111103</v>
      </c>
      <c r="AN70" s="130" t="s">
        <v>119</v>
      </c>
      <c r="AO70" s="131">
        <v>1120600</v>
      </c>
      <c r="AP70" s="131">
        <v>4321700</v>
      </c>
    </row>
    <row r="71" spans="2:42" ht="159" thickBot="1">
      <c r="B71">
        <v>645111101</v>
      </c>
      <c r="C71" t="s">
        <v>132</v>
      </c>
      <c r="D71">
        <v>800000</v>
      </c>
      <c r="E71">
        <v>800000</v>
      </c>
      <c r="H71">
        <v>637121101</v>
      </c>
      <c r="I71" t="s">
        <v>158</v>
      </c>
      <c r="J71">
        <v>4000</v>
      </c>
      <c r="K71">
        <v>4000</v>
      </c>
      <c r="N71">
        <v>512111101</v>
      </c>
      <c r="O71" t="s">
        <v>102</v>
      </c>
      <c r="P71">
        <v>900</v>
      </c>
      <c r="Q71">
        <v>7200</v>
      </c>
      <c r="T71" s="221">
        <v>536911</v>
      </c>
      <c r="U71" s="221" t="s">
        <v>100</v>
      </c>
      <c r="V71" s="223">
        <v>36900</v>
      </c>
      <c r="W71" s="223">
        <v>56100</v>
      </c>
      <c r="AB71" s="130">
        <v>512111101</v>
      </c>
      <c r="AC71" s="130" t="s">
        <v>102</v>
      </c>
      <c r="AD71" s="132">
        <v>100</v>
      </c>
      <c r="AE71" s="131">
        <v>7500</v>
      </c>
      <c r="AG71" s="130">
        <v>512111101</v>
      </c>
      <c r="AH71" s="130" t="s">
        <v>102</v>
      </c>
      <c r="AI71" s="132">
        <v>300</v>
      </c>
      <c r="AJ71" s="131">
        <v>7800</v>
      </c>
      <c r="AM71" s="130">
        <v>512111101</v>
      </c>
      <c r="AN71" s="130" t="s">
        <v>102</v>
      </c>
      <c r="AO71" s="132">
        <v>900</v>
      </c>
      <c r="AP71" s="131">
        <v>8700</v>
      </c>
    </row>
    <row r="72" spans="2:42" ht="15" thickBot="1">
      <c r="B72">
        <v>632161</v>
      </c>
      <c r="C72" t="s">
        <v>105</v>
      </c>
      <c r="D72">
        <v>80381</v>
      </c>
      <c r="E72">
        <v>80381</v>
      </c>
      <c r="H72">
        <v>631111101</v>
      </c>
      <c r="I72" t="s">
        <v>121</v>
      </c>
      <c r="J72">
        <v>11419600</v>
      </c>
      <c r="K72">
        <v>21050800</v>
      </c>
      <c r="N72" s="568" t="s">
        <v>103</v>
      </c>
      <c r="O72" s="569"/>
      <c r="P72" s="22">
        <v>18817100</v>
      </c>
      <c r="Q72" s="22">
        <v>36321500</v>
      </c>
      <c r="T72" s="221">
        <v>512111101</v>
      </c>
      <c r="U72" s="221" t="s">
        <v>102</v>
      </c>
      <c r="V72" s="222">
        <v>200</v>
      </c>
      <c r="W72" s="223">
        <v>7400</v>
      </c>
      <c r="AB72" s="568" t="s">
        <v>103</v>
      </c>
      <c r="AC72" s="569"/>
      <c r="AD72" s="22">
        <v>19314700</v>
      </c>
      <c r="AE72" s="22">
        <v>71233700</v>
      </c>
      <c r="AG72" s="568" t="s">
        <v>103</v>
      </c>
      <c r="AH72" s="569"/>
      <c r="AI72" s="22">
        <v>27838500</v>
      </c>
      <c r="AJ72" s="22">
        <v>99072200</v>
      </c>
      <c r="AM72" s="568" t="s">
        <v>103</v>
      </c>
      <c r="AN72" s="569"/>
      <c r="AO72" s="22">
        <v>38906900</v>
      </c>
      <c r="AP72" s="22">
        <v>137979100</v>
      </c>
    </row>
    <row r="73" spans="2:42" ht="72.599999999999994" thickBot="1">
      <c r="B73">
        <v>632151</v>
      </c>
      <c r="C73" t="s">
        <v>112</v>
      </c>
      <c r="D73">
        <v>99760</v>
      </c>
      <c r="E73">
        <v>99760</v>
      </c>
      <c r="H73">
        <v>645111101</v>
      </c>
      <c r="I73" t="s">
        <v>132</v>
      </c>
      <c r="J73">
        <v>993300</v>
      </c>
      <c r="K73">
        <v>1793300</v>
      </c>
      <c r="N73">
        <v>636211103</v>
      </c>
      <c r="O73" t="s">
        <v>122</v>
      </c>
      <c r="P73">
        <v>60400</v>
      </c>
      <c r="Q73">
        <v>120800</v>
      </c>
      <c r="T73" s="581" t="s">
        <v>103</v>
      </c>
      <c r="U73" s="582"/>
      <c r="V73" s="137">
        <v>15597500</v>
      </c>
      <c r="W73" s="137">
        <v>51919000</v>
      </c>
      <c r="AB73" s="130">
        <v>636211103</v>
      </c>
      <c r="AC73" s="130" t="s">
        <v>122</v>
      </c>
      <c r="AD73" s="131">
        <v>60000</v>
      </c>
      <c r="AE73" s="131">
        <v>240800</v>
      </c>
      <c r="AG73" s="130">
        <v>636211103</v>
      </c>
      <c r="AH73" s="130" t="s">
        <v>122</v>
      </c>
      <c r="AI73" s="131">
        <v>60000</v>
      </c>
      <c r="AJ73" s="131">
        <v>300800</v>
      </c>
      <c r="AM73" s="130">
        <v>636211103</v>
      </c>
      <c r="AN73" s="130" t="s">
        <v>122</v>
      </c>
      <c r="AO73" s="131">
        <v>60000</v>
      </c>
      <c r="AP73" s="131">
        <v>360800</v>
      </c>
    </row>
    <row r="74" spans="2:42" ht="101.4" thickBot="1">
      <c r="B74">
        <v>633211103</v>
      </c>
      <c r="C74" t="s">
        <v>137</v>
      </c>
      <c r="D74">
        <v>1000000</v>
      </c>
      <c r="E74">
        <v>1000000</v>
      </c>
      <c r="H74">
        <v>632161</v>
      </c>
      <c r="I74" t="s">
        <v>105</v>
      </c>
      <c r="J74">
        <v>80381</v>
      </c>
      <c r="K74">
        <v>160763</v>
      </c>
      <c r="N74">
        <v>637121101</v>
      </c>
      <c r="O74" t="s">
        <v>158</v>
      </c>
      <c r="P74">
        <v>18000</v>
      </c>
      <c r="Q74">
        <v>22000</v>
      </c>
      <c r="T74" s="221">
        <v>636211103</v>
      </c>
      <c r="U74" s="221" t="s">
        <v>122</v>
      </c>
      <c r="V74" s="223">
        <v>60000</v>
      </c>
      <c r="W74" s="223">
        <v>180800</v>
      </c>
      <c r="AB74" s="130">
        <v>637121101</v>
      </c>
      <c r="AC74" s="130" t="s">
        <v>158</v>
      </c>
      <c r="AD74" s="131">
        <v>108000</v>
      </c>
      <c r="AE74" s="131">
        <v>130000</v>
      </c>
      <c r="AG74" s="130">
        <v>634211103</v>
      </c>
      <c r="AH74" s="130" t="s">
        <v>263</v>
      </c>
      <c r="AI74" s="131">
        <v>5700</v>
      </c>
      <c r="AJ74" s="131">
        <v>29500</v>
      </c>
      <c r="AM74" s="130">
        <v>631111101</v>
      </c>
      <c r="AN74" s="130" t="s">
        <v>121</v>
      </c>
      <c r="AO74" s="131">
        <v>10918000</v>
      </c>
      <c r="AP74" s="131">
        <v>79280800</v>
      </c>
    </row>
    <row r="75" spans="2:42" ht="115.8" thickBot="1">
      <c r="B75">
        <v>633311102</v>
      </c>
      <c r="C75" t="s">
        <v>125</v>
      </c>
      <c r="D75">
        <v>19400</v>
      </c>
      <c r="E75">
        <v>19400</v>
      </c>
      <c r="H75">
        <v>632151</v>
      </c>
      <c r="I75" t="s">
        <v>112</v>
      </c>
      <c r="J75">
        <v>99760</v>
      </c>
      <c r="K75">
        <v>199521</v>
      </c>
      <c r="N75">
        <v>637121102</v>
      </c>
      <c r="O75" t="s">
        <v>130</v>
      </c>
      <c r="P75">
        <v>6000</v>
      </c>
      <c r="Q75">
        <v>6000</v>
      </c>
      <c r="T75" s="221">
        <v>631111101</v>
      </c>
      <c r="U75" s="221" t="s">
        <v>121</v>
      </c>
      <c r="V75" s="223">
        <v>12833600</v>
      </c>
      <c r="W75" s="223">
        <v>46491600</v>
      </c>
      <c r="AB75" s="130">
        <v>637121102</v>
      </c>
      <c r="AC75" s="130" t="s">
        <v>130</v>
      </c>
      <c r="AD75" s="131">
        <v>24000</v>
      </c>
      <c r="AE75" s="131">
        <v>30000</v>
      </c>
      <c r="AG75" s="130">
        <v>631111101</v>
      </c>
      <c r="AH75" s="130" t="s">
        <v>121</v>
      </c>
      <c r="AI75" s="131">
        <v>10712800</v>
      </c>
      <c r="AJ75" s="131">
        <v>68362800</v>
      </c>
      <c r="AM75" s="130">
        <v>645111101</v>
      </c>
      <c r="AN75" s="130" t="s">
        <v>132</v>
      </c>
      <c r="AO75" s="131">
        <v>1266700</v>
      </c>
      <c r="AP75" s="131">
        <v>7467300</v>
      </c>
    </row>
    <row r="76" spans="2:42" ht="115.8" thickBot="1">
      <c r="B76">
        <v>633311101</v>
      </c>
      <c r="C76" t="s">
        <v>123</v>
      </c>
      <c r="D76">
        <v>66500</v>
      </c>
      <c r="E76">
        <v>66500</v>
      </c>
      <c r="H76">
        <v>633211103</v>
      </c>
      <c r="I76" t="s">
        <v>137</v>
      </c>
      <c r="J76">
        <v>1000000</v>
      </c>
      <c r="K76">
        <v>2000000</v>
      </c>
      <c r="N76">
        <v>634211103</v>
      </c>
      <c r="O76" t="s">
        <v>263</v>
      </c>
      <c r="P76">
        <v>11000</v>
      </c>
      <c r="Q76">
        <v>11000</v>
      </c>
      <c r="T76" s="221">
        <v>645111101</v>
      </c>
      <c r="U76" s="221" t="s">
        <v>132</v>
      </c>
      <c r="V76" s="223">
        <v>1200000</v>
      </c>
      <c r="W76" s="223">
        <v>4190300</v>
      </c>
      <c r="AB76" s="130">
        <v>634211103</v>
      </c>
      <c r="AC76" s="130" t="s">
        <v>263</v>
      </c>
      <c r="AD76" s="131">
        <v>12800</v>
      </c>
      <c r="AE76" s="131">
        <v>23800</v>
      </c>
      <c r="AG76" s="130">
        <v>645111101</v>
      </c>
      <c r="AH76" s="130" t="s">
        <v>132</v>
      </c>
      <c r="AI76" s="131">
        <v>1000000</v>
      </c>
      <c r="AJ76" s="131">
        <v>6200600</v>
      </c>
      <c r="AM76" s="130">
        <v>632161</v>
      </c>
      <c r="AN76" s="130" t="s">
        <v>105</v>
      </c>
      <c r="AO76" s="131">
        <v>80381</v>
      </c>
      <c r="AP76" s="131">
        <v>562670</v>
      </c>
    </row>
    <row r="77" spans="2:42" ht="115.8" thickBot="1">
      <c r="B77">
        <v>637111104</v>
      </c>
      <c r="C77" t="s">
        <v>154</v>
      </c>
      <c r="D77">
        <v>5000</v>
      </c>
      <c r="E77">
        <v>5000</v>
      </c>
      <c r="H77">
        <v>633311102</v>
      </c>
      <c r="I77" t="s">
        <v>125</v>
      </c>
      <c r="J77">
        <v>7900</v>
      </c>
      <c r="K77">
        <v>27300</v>
      </c>
      <c r="N77">
        <v>631111101</v>
      </c>
      <c r="O77" t="s">
        <v>121</v>
      </c>
      <c r="P77">
        <v>12607200</v>
      </c>
      <c r="Q77">
        <v>33658000</v>
      </c>
      <c r="T77" s="221">
        <v>632161</v>
      </c>
      <c r="U77" s="221" t="s">
        <v>105</v>
      </c>
      <c r="V77" s="223">
        <v>80381</v>
      </c>
      <c r="W77" s="223">
        <v>321526</v>
      </c>
      <c r="AB77" s="130">
        <v>631111101</v>
      </c>
      <c r="AC77" s="130" t="s">
        <v>121</v>
      </c>
      <c r="AD77" s="131">
        <v>11158400</v>
      </c>
      <c r="AE77" s="131">
        <v>57650000</v>
      </c>
      <c r="AG77" s="130">
        <v>632161</v>
      </c>
      <c r="AH77" s="130" t="s">
        <v>105</v>
      </c>
      <c r="AI77" s="131">
        <v>80381</v>
      </c>
      <c r="AJ77" s="131">
        <v>482288</v>
      </c>
      <c r="AM77" s="130">
        <v>632151</v>
      </c>
      <c r="AN77" s="130" t="s">
        <v>112</v>
      </c>
      <c r="AO77" s="131">
        <v>99760</v>
      </c>
      <c r="AP77" s="131">
        <v>698323</v>
      </c>
    </row>
    <row r="78" spans="2:42" ht="87" thickBot="1">
      <c r="B78">
        <v>661611103</v>
      </c>
      <c r="C78" t="s">
        <v>129</v>
      </c>
      <c r="D78">
        <v>2000</v>
      </c>
      <c r="E78">
        <v>2000</v>
      </c>
      <c r="H78">
        <v>633311101</v>
      </c>
      <c r="I78" t="s">
        <v>123</v>
      </c>
      <c r="J78">
        <v>55500</v>
      </c>
      <c r="K78">
        <v>122000</v>
      </c>
      <c r="N78">
        <v>645111101</v>
      </c>
      <c r="O78" t="s">
        <v>132</v>
      </c>
      <c r="P78">
        <v>1197000</v>
      </c>
      <c r="Q78">
        <v>2990300</v>
      </c>
      <c r="T78" s="221">
        <v>632151</v>
      </c>
      <c r="U78" s="221" t="s">
        <v>112</v>
      </c>
      <c r="V78" s="223">
        <v>99760</v>
      </c>
      <c r="W78" s="223">
        <v>399042</v>
      </c>
      <c r="AB78" s="130">
        <v>645111101</v>
      </c>
      <c r="AC78" s="130" t="s">
        <v>132</v>
      </c>
      <c r="AD78" s="131">
        <v>1010300</v>
      </c>
      <c r="AE78" s="131">
        <v>5200600</v>
      </c>
      <c r="AG78" s="130">
        <v>632151</v>
      </c>
      <c r="AH78" s="130" t="s">
        <v>112</v>
      </c>
      <c r="AI78" s="131">
        <v>99760</v>
      </c>
      <c r="AJ78" s="131">
        <v>598563</v>
      </c>
      <c r="AM78" s="130">
        <v>633211103</v>
      </c>
      <c r="AN78" s="130" t="s">
        <v>137</v>
      </c>
      <c r="AO78" s="131">
        <v>1000000</v>
      </c>
      <c r="AP78" s="131">
        <v>7000000</v>
      </c>
    </row>
    <row r="79" spans="2:42" ht="58.2" thickBot="1">
      <c r="B79">
        <v>631111105</v>
      </c>
      <c r="C79" t="s">
        <v>133</v>
      </c>
      <c r="D79">
        <v>160500</v>
      </c>
      <c r="E79">
        <v>160500</v>
      </c>
      <c r="H79">
        <v>637111104</v>
      </c>
      <c r="I79" t="s">
        <v>154</v>
      </c>
      <c r="J79">
        <v>5000</v>
      </c>
      <c r="K79">
        <v>10000</v>
      </c>
      <c r="N79">
        <v>632161</v>
      </c>
      <c r="O79" t="s">
        <v>105</v>
      </c>
      <c r="P79">
        <v>80381</v>
      </c>
      <c r="Q79">
        <v>241144</v>
      </c>
      <c r="T79" s="221">
        <v>633211103</v>
      </c>
      <c r="U79" s="221" t="s">
        <v>137</v>
      </c>
      <c r="V79" s="223">
        <v>1000000</v>
      </c>
      <c r="W79" s="223">
        <v>4000000</v>
      </c>
      <c r="AB79" s="130">
        <v>632161</v>
      </c>
      <c r="AC79" s="130" t="s">
        <v>105</v>
      </c>
      <c r="AD79" s="131">
        <v>80381</v>
      </c>
      <c r="AE79" s="131">
        <v>401907</v>
      </c>
      <c r="AG79" s="130">
        <v>633211103</v>
      </c>
      <c r="AH79" s="130" t="s">
        <v>137</v>
      </c>
      <c r="AI79" s="131">
        <v>1000000</v>
      </c>
      <c r="AJ79" s="131">
        <v>6000000</v>
      </c>
      <c r="AM79" s="130">
        <v>633311101</v>
      </c>
      <c r="AN79" s="130" t="s">
        <v>123</v>
      </c>
      <c r="AO79" s="131">
        <v>81700</v>
      </c>
      <c r="AP79" s="131">
        <v>466000</v>
      </c>
    </row>
    <row r="80" spans="2:42" ht="101.4" thickBot="1">
      <c r="B80">
        <v>682113</v>
      </c>
      <c r="C80" t="s">
        <v>139</v>
      </c>
      <c r="D80">
        <v>885300</v>
      </c>
      <c r="E80">
        <v>885300</v>
      </c>
      <c r="H80">
        <v>661611103</v>
      </c>
      <c r="I80" t="s">
        <v>129</v>
      </c>
      <c r="J80">
        <v>2000</v>
      </c>
      <c r="K80">
        <v>4000</v>
      </c>
      <c r="N80">
        <v>632151</v>
      </c>
      <c r="O80" t="s">
        <v>112</v>
      </c>
      <c r="P80">
        <v>99760</v>
      </c>
      <c r="Q80">
        <v>299281</v>
      </c>
      <c r="T80" s="221">
        <v>633311102</v>
      </c>
      <c r="U80" s="221" t="s">
        <v>125</v>
      </c>
      <c r="V80" s="223">
        <v>10200</v>
      </c>
      <c r="W80" s="223">
        <v>66100</v>
      </c>
      <c r="AB80" s="130">
        <v>632151</v>
      </c>
      <c r="AC80" s="130" t="s">
        <v>112</v>
      </c>
      <c r="AD80" s="131">
        <v>99760</v>
      </c>
      <c r="AE80" s="131">
        <v>498802</v>
      </c>
      <c r="AG80" s="130">
        <v>633311101</v>
      </c>
      <c r="AH80" s="130" t="s">
        <v>123</v>
      </c>
      <c r="AI80" s="131">
        <v>77500</v>
      </c>
      <c r="AJ80" s="131">
        <v>384300</v>
      </c>
      <c r="AM80" s="130">
        <v>637111104</v>
      </c>
      <c r="AN80" s="130" t="s">
        <v>154</v>
      </c>
      <c r="AO80" s="131">
        <v>10000</v>
      </c>
      <c r="AP80" s="131">
        <v>65000</v>
      </c>
    </row>
    <row r="81" spans="2:42" ht="101.4" thickBot="1">
      <c r="B81">
        <v>636111104</v>
      </c>
      <c r="C81" t="s">
        <v>107</v>
      </c>
      <c r="D81">
        <v>7400</v>
      </c>
      <c r="E81">
        <v>7400</v>
      </c>
      <c r="H81">
        <v>631111105</v>
      </c>
      <c r="I81" t="s">
        <v>133</v>
      </c>
      <c r="J81">
        <v>190300</v>
      </c>
      <c r="K81">
        <v>350800</v>
      </c>
      <c r="N81">
        <v>633211103</v>
      </c>
      <c r="O81" t="s">
        <v>137</v>
      </c>
      <c r="P81">
        <v>1000000</v>
      </c>
      <c r="Q81">
        <v>3000000</v>
      </c>
      <c r="T81" s="221">
        <v>633311101</v>
      </c>
      <c r="U81" s="221" t="s">
        <v>123</v>
      </c>
      <c r="V81" s="223">
        <v>59100</v>
      </c>
      <c r="W81" s="223">
        <v>246400</v>
      </c>
      <c r="AB81" s="130">
        <v>633211103</v>
      </c>
      <c r="AC81" s="130" t="s">
        <v>137</v>
      </c>
      <c r="AD81" s="131">
        <v>1000000</v>
      </c>
      <c r="AE81" s="131">
        <v>5000000</v>
      </c>
      <c r="AG81" s="130">
        <v>637111104</v>
      </c>
      <c r="AH81" s="130" t="s">
        <v>154</v>
      </c>
      <c r="AI81" s="131">
        <v>10000</v>
      </c>
      <c r="AJ81" s="131">
        <v>55000</v>
      </c>
      <c r="AM81" s="130">
        <v>661611103</v>
      </c>
      <c r="AN81" s="130" t="s">
        <v>129</v>
      </c>
      <c r="AO81" s="132">
        <v>500</v>
      </c>
      <c r="AP81" s="131">
        <v>111000</v>
      </c>
    </row>
    <row r="82" spans="2:42" ht="87" thickBot="1">
      <c r="B82">
        <v>634211101</v>
      </c>
      <c r="C82" t="s">
        <v>109</v>
      </c>
      <c r="D82">
        <v>18000</v>
      </c>
      <c r="E82">
        <v>18000</v>
      </c>
      <c r="H82">
        <v>682113</v>
      </c>
      <c r="I82" t="s">
        <v>139</v>
      </c>
      <c r="J82">
        <v>736300</v>
      </c>
      <c r="K82">
        <v>1621600</v>
      </c>
      <c r="N82">
        <v>633311102</v>
      </c>
      <c r="O82" t="s">
        <v>125</v>
      </c>
      <c r="P82">
        <v>28600</v>
      </c>
      <c r="Q82">
        <v>55900</v>
      </c>
      <c r="T82" s="221">
        <v>637111104</v>
      </c>
      <c r="U82" s="221" t="s">
        <v>154</v>
      </c>
      <c r="V82" s="223">
        <v>25000</v>
      </c>
      <c r="W82" s="223">
        <v>45000</v>
      </c>
      <c r="AB82" s="130">
        <v>633311102</v>
      </c>
      <c r="AC82" s="130" t="s">
        <v>125</v>
      </c>
      <c r="AD82" s="131">
        <v>47000</v>
      </c>
      <c r="AE82" s="131">
        <v>113100</v>
      </c>
      <c r="AG82" s="130">
        <v>661611103</v>
      </c>
      <c r="AH82" s="130" t="s">
        <v>129</v>
      </c>
      <c r="AI82" s="131">
        <v>100500</v>
      </c>
      <c r="AJ82" s="131">
        <v>110500</v>
      </c>
      <c r="AM82" s="130">
        <v>631111103</v>
      </c>
      <c r="AN82" s="130" t="s">
        <v>333</v>
      </c>
      <c r="AO82" s="131">
        <v>180000</v>
      </c>
      <c r="AP82" s="131">
        <v>180000</v>
      </c>
    </row>
    <row r="83" spans="2:42" ht="101.4" thickBot="1">
      <c r="B83">
        <v>632171</v>
      </c>
      <c r="C83" t="s">
        <v>110</v>
      </c>
      <c r="D83">
        <v>70000</v>
      </c>
      <c r="E83">
        <v>70000</v>
      </c>
      <c r="H83">
        <v>634211101</v>
      </c>
      <c r="I83" t="s">
        <v>109</v>
      </c>
      <c r="J83">
        <v>18000</v>
      </c>
      <c r="K83">
        <v>36000</v>
      </c>
      <c r="N83">
        <v>633311101</v>
      </c>
      <c r="O83" t="s">
        <v>123</v>
      </c>
      <c r="P83">
        <v>65300</v>
      </c>
      <c r="Q83">
        <v>187300</v>
      </c>
      <c r="T83" s="221">
        <v>661611103</v>
      </c>
      <c r="U83" s="221" t="s">
        <v>129</v>
      </c>
      <c r="V83" s="223">
        <v>2000</v>
      </c>
      <c r="W83" s="223">
        <v>8000</v>
      </c>
      <c r="AB83" s="130">
        <v>633311101</v>
      </c>
      <c r="AC83" s="130" t="s">
        <v>123</v>
      </c>
      <c r="AD83" s="131">
        <v>60400</v>
      </c>
      <c r="AE83" s="131">
        <v>306800</v>
      </c>
      <c r="AG83" s="130">
        <v>631111105</v>
      </c>
      <c r="AH83" s="130" t="s">
        <v>133</v>
      </c>
      <c r="AI83" s="131">
        <v>175100</v>
      </c>
      <c r="AJ83" s="131">
        <v>1133600</v>
      </c>
      <c r="AM83" s="130">
        <v>631111105</v>
      </c>
      <c r="AN83" s="130" t="s">
        <v>133</v>
      </c>
      <c r="AO83" s="131">
        <v>174100</v>
      </c>
      <c r="AP83" s="131">
        <v>1307700</v>
      </c>
    </row>
    <row r="84" spans="2:42" ht="58.2" thickBot="1">
      <c r="B84" s="581" t="s">
        <v>114</v>
      </c>
      <c r="C84" s="582"/>
      <c r="D84" s="137">
        <v>12905842</v>
      </c>
      <c r="E84" s="137">
        <v>12905842</v>
      </c>
      <c r="H84">
        <v>632171</v>
      </c>
      <c r="I84" t="s">
        <v>110</v>
      </c>
      <c r="J84">
        <v>70000</v>
      </c>
      <c r="K84">
        <v>140000</v>
      </c>
      <c r="N84">
        <v>637111104</v>
      </c>
      <c r="O84" t="s">
        <v>154</v>
      </c>
      <c r="P84">
        <v>10000</v>
      </c>
      <c r="Q84">
        <v>20000</v>
      </c>
      <c r="T84" s="221">
        <v>631111105</v>
      </c>
      <c r="U84" s="221" t="s">
        <v>133</v>
      </c>
      <c r="V84" s="223">
        <v>213800</v>
      </c>
      <c r="W84" s="223">
        <v>776100</v>
      </c>
      <c r="AB84" s="130">
        <v>661611103</v>
      </c>
      <c r="AC84" s="130" t="s">
        <v>129</v>
      </c>
      <c r="AD84" s="131">
        <v>2000</v>
      </c>
      <c r="AE84" s="131">
        <v>10000</v>
      </c>
      <c r="AG84" s="130">
        <v>682113</v>
      </c>
      <c r="AH84" s="130" t="s">
        <v>139</v>
      </c>
      <c r="AI84" s="131">
        <v>870100</v>
      </c>
      <c r="AJ84" s="131">
        <v>5393600</v>
      </c>
      <c r="AM84" s="130">
        <v>682113</v>
      </c>
      <c r="AN84" s="130" t="s">
        <v>139</v>
      </c>
      <c r="AO84" s="131">
        <v>495900</v>
      </c>
      <c r="AP84" s="131">
        <v>5889500</v>
      </c>
    </row>
    <row r="85" spans="2:42" ht="288.60000000000002" thickBot="1">
      <c r="B85" s="579" t="s">
        <v>115</v>
      </c>
      <c r="C85" s="580"/>
      <c r="D85" s="137">
        <v>-8900842</v>
      </c>
      <c r="E85" s="137">
        <v>-8900842</v>
      </c>
      <c r="H85">
        <v>645311</v>
      </c>
      <c r="I85" t="s">
        <v>113</v>
      </c>
      <c r="J85">
        <v>300</v>
      </c>
      <c r="K85">
        <v>300</v>
      </c>
      <c r="N85">
        <v>637111102</v>
      </c>
      <c r="O85" t="s">
        <v>151</v>
      </c>
      <c r="P85">
        <v>20000</v>
      </c>
      <c r="Q85">
        <v>20000</v>
      </c>
      <c r="T85" s="221">
        <v>682113</v>
      </c>
      <c r="U85" s="221" t="s">
        <v>139</v>
      </c>
      <c r="V85" s="223">
        <v>1039900</v>
      </c>
      <c r="W85" s="223">
        <v>3529200</v>
      </c>
      <c r="AB85" s="130">
        <v>631111105</v>
      </c>
      <c r="AC85" s="130" t="s">
        <v>133</v>
      </c>
      <c r="AD85" s="131">
        <v>182400</v>
      </c>
      <c r="AE85" s="131">
        <v>958500</v>
      </c>
      <c r="AG85" s="130">
        <v>651411105</v>
      </c>
      <c r="AH85" s="130" t="s">
        <v>264</v>
      </c>
      <c r="AI85" s="131">
        <v>2548200</v>
      </c>
      <c r="AJ85" s="131">
        <v>10153800</v>
      </c>
      <c r="AM85" s="130">
        <v>651411105</v>
      </c>
      <c r="AN85" s="130" t="s">
        <v>264</v>
      </c>
      <c r="AO85" s="131">
        <v>2715200</v>
      </c>
      <c r="AP85" s="131">
        <v>12869000</v>
      </c>
    </row>
    <row r="86" spans="2:42" ht="101.4" thickBot="1">
      <c r="H86">
        <v>637111101</v>
      </c>
      <c r="I86" t="s">
        <v>146</v>
      </c>
      <c r="J86">
        <v>60000</v>
      </c>
      <c r="K86">
        <v>60000</v>
      </c>
      <c r="N86">
        <v>661611103</v>
      </c>
      <c r="O86" t="s">
        <v>129</v>
      </c>
      <c r="P86">
        <v>2000</v>
      </c>
      <c r="Q86">
        <v>6000</v>
      </c>
      <c r="T86" s="221">
        <v>651411105</v>
      </c>
      <c r="U86" s="221" t="s">
        <v>264</v>
      </c>
      <c r="V86" s="223">
        <v>2589300</v>
      </c>
      <c r="W86" s="223">
        <v>5120400</v>
      </c>
      <c r="AB86" s="130">
        <v>682113</v>
      </c>
      <c r="AC86" s="130" t="s">
        <v>139</v>
      </c>
      <c r="AD86" s="131">
        <v>994300</v>
      </c>
      <c r="AE86" s="131">
        <v>4523500</v>
      </c>
      <c r="AG86" s="130">
        <v>634211101</v>
      </c>
      <c r="AH86" s="130" t="s">
        <v>109</v>
      </c>
      <c r="AI86" s="131">
        <v>120000</v>
      </c>
      <c r="AJ86" s="131">
        <v>336000</v>
      </c>
      <c r="AM86" s="130">
        <v>634211101</v>
      </c>
      <c r="AN86" s="130" t="s">
        <v>109</v>
      </c>
      <c r="AO86" s="131">
        <v>120000</v>
      </c>
      <c r="AP86" s="131">
        <v>456000</v>
      </c>
    </row>
    <row r="87" spans="2:42" ht="87" thickBot="1">
      <c r="H87" s="568" t="s">
        <v>114</v>
      </c>
      <c r="I87" s="569"/>
      <c r="J87" s="22">
        <v>14747342</v>
      </c>
      <c r="K87" s="22">
        <v>27653184</v>
      </c>
      <c r="N87">
        <v>631111105</v>
      </c>
      <c r="O87" t="s">
        <v>133</v>
      </c>
      <c r="P87">
        <v>211500</v>
      </c>
      <c r="Q87">
        <v>562300</v>
      </c>
      <c r="T87" s="221">
        <v>634211101</v>
      </c>
      <c r="U87" s="221" t="s">
        <v>109</v>
      </c>
      <c r="V87" s="223">
        <v>60000</v>
      </c>
      <c r="W87" s="223">
        <v>156000</v>
      </c>
      <c r="AB87" s="130">
        <v>651411105</v>
      </c>
      <c r="AC87" s="130" t="s">
        <v>264</v>
      </c>
      <c r="AD87" s="131">
        <v>2485200</v>
      </c>
      <c r="AE87" s="131">
        <v>7605600</v>
      </c>
      <c r="AG87" s="130">
        <v>632171</v>
      </c>
      <c r="AH87" s="130" t="s">
        <v>110</v>
      </c>
      <c r="AI87" s="131">
        <v>70000</v>
      </c>
      <c r="AJ87" s="131">
        <v>420000</v>
      </c>
      <c r="AM87" s="130">
        <v>632171</v>
      </c>
      <c r="AN87" s="130" t="s">
        <v>110</v>
      </c>
      <c r="AO87" s="131">
        <v>70000</v>
      </c>
      <c r="AP87" s="131">
        <v>490000</v>
      </c>
    </row>
    <row r="88" spans="2:42" ht="87" thickBot="1">
      <c r="H88" s="570" t="s">
        <v>115</v>
      </c>
      <c r="I88" s="571"/>
      <c r="J88" s="22">
        <v>-1247942</v>
      </c>
      <c r="K88" s="22">
        <v>-10148784</v>
      </c>
      <c r="N88">
        <v>682113</v>
      </c>
      <c r="O88" t="s">
        <v>139</v>
      </c>
      <c r="P88">
        <v>867700</v>
      </c>
      <c r="Q88">
        <v>2489300</v>
      </c>
      <c r="T88" s="221">
        <v>632171</v>
      </c>
      <c r="U88" s="221" t="s">
        <v>110</v>
      </c>
      <c r="V88" s="223">
        <v>70000</v>
      </c>
      <c r="W88" s="223">
        <v>280000</v>
      </c>
      <c r="AB88" s="130">
        <v>634211101</v>
      </c>
      <c r="AC88" s="130" t="s">
        <v>109</v>
      </c>
      <c r="AD88" s="131">
        <v>60000</v>
      </c>
      <c r="AE88" s="131">
        <v>216000</v>
      </c>
      <c r="AG88" s="130">
        <v>637111101</v>
      </c>
      <c r="AH88" s="130" t="s">
        <v>146</v>
      </c>
      <c r="AI88" s="131">
        <v>47000</v>
      </c>
      <c r="AJ88" s="131">
        <v>107000</v>
      </c>
      <c r="AM88" s="130">
        <v>642111</v>
      </c>
      <c r="AN88" s="130" t="s">
        <v>145</v>
      </c>
      <c r="AO88" s="131">
        <v>61000</v>
      </c>
      <c r="AP88" s="131">
        <v>61000</v>
      </c>
    </row>
    <row r="89" spans="2:42" ht="15" thickBot="1">
      <c r="N89">
        <v>651411105</v>
      </c>
      <c r="O89" t="s">
        <v>264</v>
      </c>
      <c r="P89">
        <v>2531100</v>
      </c>
      <c r="Q89">
        <v>2531100</v>
      </c>
      <c r="T89" s="581" t="s">
        <v>114</v>
      </c>
      <c r="U89" s="582"/>
      <c r="V89" s="137">
        <v>19343042</v>
      </c>
      <c r="W89" s="137">
        <v>66257167</v>
      </c>
      <c r="AB89" s="130">
        <v>632171</v>
      </c>
      <c r="AC89" s="130" t="s">
        <v>110</v>
      </c>
      <c r="AD89" s="131">
        <v>70000</v>
      </c>
      <c r="AE89" s="131">
        <v>350000</v>
      </c>
      <c r="AG89" s="568" t="s">
        <v>114</v>
      </c>
      <c r="AH89" s="569"/>
      <c r="AI89" s="22">
        <v>16977042</v>
      </c>
      <c r="AJ89" s="22">
        <v>100789151</v>
      </c>
      <c r="AM89" s="568" t="s">
        <v>114</v>
      </c>
      <c r="AN89" s="569"/>
      <c r="AO89" s="22">
        <v>17333242</v>
      </c>
      <c r="AP89" s="22">
        <v>118122393</v>
      </c>
    </row>
    <row r="90" spans="2:42" ht="15" thickBot="1">
      <c r="N90">
        <v>634211101</v>
      </c>
      <c r="O90" t="s">
        <v>109</v>
      </c>
      <c r="P90">
        <v>60000</v>
      </c>
      <c r="Q90">
        <v>96000</v>
      </c>
      <c r="T90" s="579" t="s">
        <v>115</v>
      </c>
      <c r="U90" s="580"/>
      <c r="V90" s="137">
        <v>-3745542</v>
      </c>
      <c r="W90" s="137">
        <v>-14338167</v>
      </c>
      <c r="AB90" s="130">
        <v>633111101</v>
      </c>
      <c r="AC90" s="130" t="s">
        <v>177</v>
      </c>
      <c r="AD90" s="131">
        <v>100000</v>
      </c>
      <c r="AE90" s="131">
        <v>280000</v>
      </c>
      <c r="AG90" s="570" t="s">
        <v>115</v>
      </c>
      <c r="AH90" s="571"/>
      <c r="AI90" s="22">
        <v>10861458</v>
      </c>
      <c r="AJ90" s="22">
        <v>-1716951</v>
      </c>
      <c r="AM90" s="570" t="s">
        <v>115</v>
      </c>
      <c r="AN90" s="571"/>
      <c r="AO90" s="22">
        <v>21573658</v>
      </c>
      <c r="AP90" s="22">
        <v>19856707</v>
      </c>
    </row>
    <row r="91" spans="2:42" ht="15" thickBot="1">
      <c r="N91">
        <v>632171</v>
      </c>
      <c r="O91" t="s">
        <v>110</v>
      </c>
      <c r="P91">
        <v>70000</v>
      </c>
      <c r="Q91">
        <v>210000</v>
      </c>
      <c r="AB91" s="568" t="s">
        <v>114</v>
      </c>
      <c r="AC91" s="569"/>
      <c r="AD91" s="22">
        <v>17554942</v>
      </c>
      <c r="AE91" s="22">
        <v>83812109</v>
      </c>
    </row>
    <row r="92" spans="2:42" ht="15" thickBot="1">
      <c r="N92">
        <v>633111101</v>
      </c>
      <c r="O92" t="s">
        <v>177</v>
      </c>
      <c r="P92">
        <v>180000</v>
      </c>
      <c r="Q92">
        <v>180000</v>
      </c>
      <c r="AB92" s="570" t="s">
        <v>115</v>
      </c>
      <c r="AC92" s="571"/>
      <c r="AD92" s="22">
        <v>1759758</v>
      </c>
      <c r="AE92" s="22">
        <v>-12578409</v>
      </c>
    </row>
    <row r="93" spans="2:42" ht="15" thickBot="1">
      <c r="N93">
        <v>637121103</v>
      </c>
      <c r="O93" t="s">
        <v>267</v>
      </c>
      <c r="P93">
        <v>135000</v>
      </c>
      <c r="Q93">
        <v>135000</v>
      </c>
    </row>
    <row r="94" spans="2:42" ht="15" thickBot="1">
      <c r="N94" s="568" t="s">
        <v>114</v>
      </c>
      <c r="O94" s="569"/>
      <c r="P94" s="22">
        <v>19260942</v>
      </c>
      <c r="Q94" s="22">
        <v>46914125</v>
      </c>
    </row>
    <row r="95" spans="2:42" ht="15" thickBot="1">
      <c r="N95" s="570" t="s">
        <v>115</v>
      </c>
      <c r="O95" s="571"/>
      <c r="P95" s="22">
        <v>-443842</v>
      </c>
      <c r="Q95" s="22">
        <v>-10592625</v>
      </c>
    </row>
    <row r="96" spans="2:42" ht="36">
      <c r="N96" s="133" t="s">
        <v>262</v>
      </c>
      <c r="O96" s="133" t="s">
        <v>51</v>
      </c>
      <c r="P96" s="134" t="s">
        <v>53</v>
      </c>
    </row>
    <row r="97" spans="14:16">
      <c r="N97" s="8"/>
      <c r="O97" s="8"/>
      <c r="P97" s="133" t="s">
        <v>54</v>
      </c>
    </row>
    <row r="98" spans="14:16">
      <c r="N98" s="35" t="s">
        <v>50</v>
      </c>
      <c r="O98" s="35" t="s">
        <v>52</v>
      </c>
      <c r="P98" s="8"/>
    </row>
    <row r="99" spans="14:16">
      <c r="N99" s="11"/>
      <c r="O99" s="11"/>
      <c r="P99" s="35" t="s">
        <v>55</v>
      </c>
    </row>
  </sheetData>
  <mergeCells count="63">
    <mergeCell ref="AM61:AM64"/>
    <mergeCell ref="AM72:AN72"/>
    <mergeCell ref="AM89:AN89"/>
    <mergeCell ref="AM90:AN90"/>
    <mergeCell ref="AN2:AR2"/>
    <mergeCell ref="AN3:AR3"/>
    <mergeCell ref="AN4:AR7"/>
    <mergeCell ref="AN8:AR8"/>
    <mergeCell ref="AN9:AR9"/>
    <mergeCell ref="AG61:AG64"/>
    <mergeCell ref="AG72:AH72"/>
    <mergeCell ref="AG89:AH89"/>
    <mergeCell ref="AG90:AH90"/>
    <mergeCell ref="AB61:AB64"/>
    <mergeCell ref="AB72:AC72"/>
    <mergeCell ref="AB91:AC91"/>
    <mergeCell ref="AB92:AC92"/>
    <mergeCell ref="AB2:AF2"/>
    <mergeCell ref="AB3:AF3"/>
    <mergeCell ref="AB4:AF7"/>
    <mergeCell ref="AB8:AF8"/>
    <mergeCell ref="AB9:AF9"/>
    <mergeCell ref="U2:Y2"/>
    <mergeCell ref="U3:Y3"/>
    <mergeCell ref="U4:Y7"/>
    <mergeCell ref="U8:Y8"/>
    <mergeCell ref="U9:Y9"/>
    <mergeCell ref="T61:T64"/>
    <mergeCell ref="T73:U73"/>
    <mergeCell ref="T89:U89"/>
    <mergeCell ref="T90:U90"/>
    <mergeCell ref="B58:B61"/>
    <mergeCell ref="B68:C68"/>
    <mergeCell ref="B84:C84"/>
    <mergeCell ref="B85:C85"/>
    <mergeCell ref="N61:N64"/>
    <mergeCell ref="N72:O72"/>
    <mergeCell ref="H69:I69"/>
    <mergeCell ref="H87:I87"/>
    <mergeCell ref="H88:I88"/>
    <mergeCell ref="H57:H60"/>
    <mergeCell ref="B2:F2"/>
    <mergeCell ref="B3:F3"/>
    <mergeCell ref="B4:F7"/>
    <mergeCell ref="B8:F8"/>
    <mergeCell ref="B9:F9"/>
    <mergeCell ref="N94:O94"/>
    <mergeCell ref="N95:O95"/>
    <mergeCell ref="N2:R2"/>
    <mergeCell ref="N3:R3"/>
    <mergeCell ref="N4:R7"/>
    <mergeCell ref="N8:R8"/>
    <mergeCell ref="N9:R9"/>
    <mergeCell ref="H2:L2"/>
    <mergeCell ref="H3:L3"/>
    <mergeCell ref="H4:L7"/>
    <mergeCell ref="H8:L8"/>
    <mergeCell ref="H9:L9"/>
    <mergeCell ref="AH2:AL2"/>
    <mergeCell ref="AH3:AL3"/>
    <mergeCell ref="AH4:AL7"/>
    <mergeCell ref="AH8:AL8"/>
    <mergeCell ref="AH9:AL9"/>
  </mergeCells>
  <hyperlinks>
    <hyperlink ref="T68" r:id="rId1" display="https://meatophum.biz/report/accounting/account_statement?start_date=2026-04-01&amp;end_date=2026-04-30&amp;branch_id=20&amp;chart_of_account_id=70264" xr:uid="{00000000-0004-0000-1200-000000000000}"/>
    <hyperlink ref="U68" r:id="rId2" display="https://meatophum.biz/report/accounting/account_statement?start_date=2026-04-01&amp;end_date=2026-04-30&amp;branch_id=20&amp;chart_of_account_id=70264" xr:uid="{00000000-0004-0000-1200-000001000000}"/>
    <hyperlink ref="V68" r:id="rId3" display="https://meatophum.biz/report/accounting/account_statement?start_date=2026-04-01&amp;end_date=2026-04-30&amp;branch_id=20&amp;chart_of_account_id=70264" xr:uid="{00000000-0004-0000-1200-000002000000}"/>
    <hyperlink ref="W68" r:id="rId4" display="https://meatophum.biz/report/accounting/account_statement?start_date=2026-04-01&amp;end_date=2026-04-30&amp;branch_id=20&amp;chart_of_account_id=70264" xr:uid="{00000000-0004-0000-1200-000003000000}"/>
    <hyperlink ref="T69" r:id="rId5" display="https://meatophum.biz/report/accounting/account_statement?start_date=2026-04-01&amp;end_date=2026-04-30&amp;branch_id=20&amp;chart_of_account_id=70035" xr:uid="{00000000-0004-0000-1200-000004000000}"/>
    <hyperlink ref="U69" r:id="rId6" display="https://meatophum.biz/report/accounting/account_statement?start_date=2026-04-01&amp;end_date=2026-04-30&amp;branch_id=20&amp;chart_of_account_id=70035" xr:uid="{00000000-0004-0000-1200-000005000000}"/>
    <hyperlink ref="V69" r:id="rId7" display="https://meatophum.biz/report/accounting/account_statement?start_date=2026-04-01&amp;end_date=2026-04-30&amp;branch_id=20&amp;chart_of_account_id=70035" xr:uid="{00000000-0004-0000-1200-000006000000}"/>
    <hyperlink ref="W69" r:id="rId8" display="https://meatophum.biz/report/accounting/account_statement?start_date=2026-04-01&amp;end_date=2026-04-30&amp;branch_id=20&amp;chart_of_account_id=70035" xr:uid="{00000000-0004-0000-1200-000007000000}"/>
    <hyperlink ref="T70" r:id="rId9" display="https://meatophum.biz/report/accounting/account_statement?start_date=2026-04-01&amp;end_date=2026-04-30&amp;branch_id=20&amp;chart_of_account_id=70265" xr:uid="{00000000-0004-0000-1200-000008000000}"/>
    <hyperlink ref="U70" r:id="rId10" display="https://meatophum.biz/report/accounting/account_statement?start_date=2026-04-01&amp;end_date=2026-04-30&amp;branch_id=20&amp;chart_of_account_id=70265" xr:uid="{00000000-0004-0000-1200-000009000000}"/>
    <hyperlink ref="V70" r:id="rId11" display="https://meatophum.biz/report/accounting/account_statement?start_date=2026-04-01&amp;end_date=2026-04-30&amp;branch_id=20&amp;chart_of_account_id=70265" xr:uid="{00000000-0004-0000-1200-00000A000000}"/>
    <hyperlink ref="W70" r:id="rId12" display="https://meatophum.biz/report/accounting/account_statement?start_date=2026-04-01&amp;end_date=2026-04-30&amp;branch_id=20&amp;chart_of_account_id=70265" xr:uid="{00000000-0004-0000-1200-00000B000000}"/>
    <hyperlink ref="T71" r:id="rId13" display="https://meatophum.biz/report/accounting/account_statement?start_date=2026-04-01&amp;end_date=2026-04-30&amp;branch_id=20&amp;chart_of_account_id=70394" xr:uid="{00000000-0004-0000-1200-00000C000000}"/>
    <hyperlink ref="U71" r:id="rId14" display="https://meatophum.biz/report/accounting/account_statement?start_date=2026-04-01&amp;end_date=2026-04-30&amp;branch_id=20&amp;chart_of_account_id=70394" xr:uid="{00000000-0004-0000-1200-00000D000000}"/>
    <hyperlink ref="V71" r:id="rId15" display="https://meatophum.biz/report/accounting/account_statement?start_date=2026-04-01&amp;end_date=2026-04-30&amp;branch_id=20&amp;chart_of_account_id=70394" xr:uid="{00000000-0004-0000-1200-00000E000000}"/>
    <hyperlink ref="W71" r:id="rId16" display="https://meatophum.biz/report/accounting/account_statement?start_date=2026-04-01&amp;end_date=2026-04-30&amp;branch_id=20&amp;chart_of_account_id=70394" xr:uid="{00000000-0004-0000-1200-00000F000000}"/>
    <hyperlink ref="T72" r:id="rId17" display="https://meatophum.biz/report/accounting/account_statement?start_date=2026-04-01&amp;end_date=2026-04-30&amp;branch_id=20&amp;chart_of_account_id=69789" xr:uid="{00000000-0004-0000-1200-000010000000}"/>
    <hyperlink ref="U72" r:id="rId18" display="https://meatophum.biz/report/accounting/account_statement?start_date=2026-04-01&amp;end_date=2026-04-30&amp;branch_id=20&amp;chart_of_account_id=69789" xr:uid="{00000000-0004-0000-1200-000011000000}"/>
    <hyperlink ref="V72" r:id="rId19" display="https://meatophum.biz/report/accounting/account_statement?start_date=2026-04-01&amp;end_date=2026-04-30&amp;branch_id=20&amp;chart_of_account_id=69789" xr:uid="{00000000-0004-0000-1200-000012000000}"/>
    <hyperlink ref="W72" r:id="rId20" display="https://meatophum.biz/report/accounting/account_statement?start_date=2026-04-01&amp;end_date=2026-04-30&amp;branch_id=20&amp;chart_of_account_id=69789" xr:uid="{00000000-0004-0000-1200-000013000000}"/>
    <hyperlink ref="T74" r:id="rId21" display="https://meatophum.biz/report/accounting/account_statement?start_date=2026-04-01&amp;end_date=2026-04-30&amp;branch_id=20&amp;chart_of_account_id=70882" xr:uid="{00000000-0004-0000-1200-000014000000}"/>
    <hyperlink ref="U74" r:id="rId22" display="https://meatophum.biz/report/accounting/account_statement?start_date=2026-04-01&amp;end_date=2026-04-30&amp;branch_id=20&amp;chart_of_account_id=70882" xr:uid="{00000000-0004-0000-1200-000015000000}"/>
    <hyperlink ref="V74" r:id="rId23" display="https://meatophum.biz/report/accounting/account_statement?start_date=2026-04-01&amp;end_date=2026-04-30&amp;branch_id=20&amp;chart_of_account_id=70882" xr:uid="{00000000-0004-0000-1200-000016000000}"/>
    <hyperlink ref="W74" r:id="rId24" display="https://meatophum.biz/report/accounting/account_statement?start_date=2026-04-01&amp;end_date=2026-04-30&amp;branch_id=20&amp;chart_of_account_id=70882" xr:uid="{00000000-0004-0000-1200-000017000000}"/>
    <hyperlink ref="T75" r:id="rId25" display="https://meatophum.biz/report/accounting/account_statement?start_date=2026-04-01&amp;end_date=2026-04-30&amp;branch_id=20&amp;chart_of_account_id=70529" xr:uid="{00000000-0004-0000-1200-000018000000}"/>
    <hyperlink ref="U75" r:id="rId26" display="https://meatophum.biz/report/accounting/account_statement?start_date=2026-04-01&amp;end_date=2026-04-30&amp;branch_id=20&amp;chart_of_account_id=70529" xr:uid="{00000000-0004-0000-1200-000019000000}"/>
    <hyperlink ref="V75" r:id="rId27" display="https://meatophum.biz/report/accounting/account_statement?start_date=2026-04-01&amp;end_date=2026-04-30&amp;branch_id=20&amp;chart_of_account_id=70529" xr:uid="{00000000-0004-0000-1200-00001A000000}"/>
    <hyperlink ref="W75" r:id="rId28" display="https://meatophum.biz/report/accounting/account_statement?start_date=2026-04-01&amp;end_date=2026-04-30&amp;branch_id=20&amp;chart_of_account_id=70529" xr:uid="{00000000-0004-0000-1200-00001B000000}"/>
    <hyperlink ref="T76" r:id="rId29" display="https://meatophum.biz/report/accounting/account_statement?start_date=2026-04-01&amp;end_date=2026-04-30&amp;branch_id=20&amp;chart_of_account_id=70986" xr:uid="{00000000-0004-0000-1200-00001C000000}"/>
    <hyperlink ref="U76" r:id="rId30" display="https://meatophum.biz/report/accounting/account_statement?start_date=2026-04-01&amp;end_date=2026-04-30&amp;branch_id=20&amp;chart_of_account_id=70986" xr:uid="{00000000-0004-0000-1200-00001D000000}"/>
    <hyperlink ref="V76" r:id="rId31" display="https://meatophum.biz/report/accounting/account_statement?start_date=2026-04-01&amp;end_date=2026-04-30&amp;branch_id=20&amp;chart_of_account_id=70986" xr:uid="{00000000-0004-0000-1200-00001E000000}"/>
    <hyperlink ref="W76" r:id="rId32" display="https://meatophum.biz/report/accounting/account_statement?start_date=2026-04-01&amp;end_date=2026-04-30&amp;branch_id=20&amp;chart_of_account_id=70986" xr:uid="{00000000-0004-0000-1200-00001F000000}"/>
    <hyperlink ref="T77" r:id="rId33" display="https://meatophum.biz/report/accounting/account_statement?start_date=2026-04-01&amp;end_date=2026-04-30&amp;branch_id=20&amp;chart_of_account_id=70633" xr:uid="{00000000-0004-0000-1200-000020000000}"/>
    <hyperlink ref="U77" r:id="rId34" display="https://meatophum.biz/report/accounting/account_statement?start_date=2026-04-01&amp;end_date=2026-04-30&amp;branch_id=20&amp;chart_of_account_id=70633" xr:uid="{00000000-0004-0000-1200-000021000000}"/>
    <hyperlink ref="V77" r:id="rId35" display="https://meatophum.biz/report/accounting/account_statement?start_date=2026-04-01&amp;end_date=2026-04-30&amp;branch_id=20&amp;chart_of_account_id=70633" xr:uid="{00000000-0004-0000-1200-000022000000}"/>
    <hyperlink ref="W77" r:id="rId36" display="https://meatophum.biz/report/accounting/account_statement?start_date=2026-04-01&amp;end_date=2026-04-30&amp;branch_id=20&amp;chart_of_account_id=70633" xr:uid="{00000000-0004-0000-1200-000023000000}"/>
    <hyperlink ref="T78" r:id="rId37" display="https://meatophum.biz/report/accounting/account_statement?start_date=2026-04-01&amp;end_date=2026-04-30&amp;branch_id=20&amp;chart_of_account_id=70630" xr:uid="{00000000-0004-0000-1200-000024000000}"/>
    <hyperlink ref="U78" r:id="rId38" display="https://meatophum.biz/report/accounting/account_statement?start_date=2026-04-01&amp;end_date=2026-04-30&amp;branch_id=20&amp;chart_of_account_id=70630" xr:uid="{00000000-0004-0000-1200-000025000000}"/>
    <hyperlink ref="V78" r:id="rId39" display="https://meatophum.biz/report/accounting/account_statement?start_date=2026-04-01&amp;end_date=2026-04-30&amp;branch_id=20&amp;chart_of_account_id=70630" xr:uid="{00000000-0004-0000-1200-000026000000}"/>
    <hyperlink ref="W78" r:id="rId40" display="https://meatophum.biz/report/accounting/account_statement?start_date=2026-04-01&amp;end_date=2026-04-30&amp;branch_id=20&amp;chart_of_account_id=70630" xr:uid="{00000000-0004-0000-1200-000027000000}"/>
    <hyperlink ref="T79" r:id="rId41" display="https://meatophum.biz/report/accounting/account_statement?start_date=2026-04-01&amp;end_date=2026-04-30&amp;branch_id=20&amp;chart_of_account_id=70707" xr:uid="{00000000-0004-0000-1200-000028000000}"/>
    <hyperlink ref="U79" r:id="rId42" display="https://meatophum.biz/report/accounting/account_statement?start_date=2026-04-01&amp;end_date=2026-04-30&amp;branch_id=20&amp;chart_of_account_id=70707" xr:uid="{00000000-0004-0000-1200-000029000000}"/>
    <hyperlink ref="V79" r:id="rId43" display="https://meatophum.biz/report/accounting/account_statement?start_date=2026-04-01&amp;end_date=2026-04-30&amp;branch_id=20&amp;chart_of_account_id=70707" xr:uid="{00000000-0004-0000-1200-00002A000000}"/>
    <hyperlink ref="W79" r:id="rId44" display="https://meatophum.biz/report/accounting/account_statement?start_date=2026-04-01&amp;end_date=2026-04-30&amp;branch_id=20&amp;chart_of_account_id=70707" xr:uid="{00000000-0004-0000-1200-00002B000000}"/>
    <hyperlink ref="T80" r:id="rId45" display="https://meatophum.biz/report/accounting/account_statement?start_date=2026-04-01&amp;end_date=2026-04-30&amp;branch_id=20&amp;chart_of_account_id=70730" xr:uid="{00000000-0004-0000-1200-00002C000000}"/>
    <hyperlink ref="U80" r:id="rId46" display="https://meatophum.biz/report/accounting/account_statement?start_date=2026-04-01&amp;end_date=2026-04-30&amp;branch_id=20&amp;chart_of_account_id=70730" xr:uid="{00000000-0004-0000-1200-00002D000000}"/>
    <hyperlink ref="V80" r:id="rId47" display="https://meatophum.biz/report/accounting/account_statement?start_date=2026-04-01&amp;end_date=2026-04-30&amp;branch_id=20&amp;chart_of_account_id=70730" xr:uid="{00000000-0004-0000-1200-00002E000000}"/>
    <hyperlink ref="W80" r:id="rId48" display="https://meatophum.biz/report/accounting/account_statement?start_date=2026-04-01&amp;end_date=2026-04-30&amp;branch_id=20&amp;chart_of_account_id=70730" xr:uid="{00000000-0004-0000-1200-00002F000000}"/>
    <hyperlink ref="T81" r:id="rId49" display="https://meatophum.biz/report/accounting/account_statement?start_date=2026-04-01&amp;end_date=2026-04-30&amp;branch_id=20&amp;chart_of_account_id=70729" xr:uid="{00000000-0004-0000-1200-000030000000}"/>
    <hyperlink ref="U81" r:id="rId50" display="https://meatophum.biz/report/accounting/account_statement?start_date=2026-04-01&amp;end_date=2026-04-30&amp;branch_id=20&amp;chart_of_account_id=70729" xr:uid="{00000000-0004-0000-1200-000031000000}"/>
    <hyperlink ref="V81" r:id="rId51" display="https://meatophum.biz/report/accounting/account_statement?start_date=2026-04-01&amp;end_date=2026-04-30&amp;branch_id=20&amp;chart_of_account_id=70729" xr:uid="{00000000-0004-0000-1200-000032000000}"/>
    <hyperlink ref="W81" r:id="rId52" display="https://meatophum.biz/report/accounting/account_statement?start_date=2026-04-01&amp;end_date=2026-04-30&amp;branch_id=20&amp;chart_of_account_id=70729" xr:uid="{00000000-0004-0000-1200-000033000000}"/>
    <hyperlink ref="T82" r:id="rId53" display="https://meatophum.biz/report/accounting/account_statement?start_date=2026-04-01&amp;end_date=2026-04-30&amp;branch_id=20&amp;chart_of_account_id=70901" xr:uid="{00000000-0004-0000-1200-000034000000}"/>
    <hyperlink ref="U82" r:id="rId54" display="https://meatophum.biz/report/accounting/account_statement?start_date=2026-04-01&amp;end_date=2026-04-30&amp;branch_id=20&amp;chart_of_account_id=70901" xr:uid="{00000000-0004-0000-1200-000035000000}"/>
    <hyperlink ref="V82" r:id="rId55" display="https://meatophum.biz/report/accounting/account_statement?start_date=2026-04-01&amp;end_date=2026-04-30&amp;branch_id=20&amp;chart_of_account_id=70901" xr:uid="{00000000-0004-0000-1200-000036000000}"/>
    <hyperlink ref="W82" r:id="rId56" display="https://meatophum.biz/report/accounting/account_statement?start_date=2026-04-01&amp;end_date=2026-04-30&amp;branch_id=20&amp;chart_of_account_id=70901" xr:uid="{00000000-0004-0000-1200-000037000000}"/>
    <hyperlink ref="T83" r:id="rId57" display="https://meatophum.biz/report/accounting/account_statement?start_date=2026-04-01&amp;end_date=2026-04-30&amp;branch_id=20&amp;chart_of_account_id=71695" xr:uid="{00000000-0004-0000-1200-000038000000}"/>
    <hyperlink ref="U83" r:id="rId58" display="https://meatophum.biz/report/accounting/account_statement?start_date=2026-04-01&amp;end_date=2026-04-30&amp;branch_id=20&amp;chart_of_account_id=71695" xr:uid="{00000000-0004-0000-1200-000039000000}"/>
    <hyperlink ref="V83" r:id="rId59" display="https://meatophum.biz/report/accounting/account_statement?start_date=2026-04-01&amp;end_date=2026-04-30&amp;branch_id=20&amp;chart_of_account_id=71695" xr:uid="{00000000-0004-0000-1200-00003A000000}"/>
    <hyperlink ref="W83" r:id="rId60" display="https://meatophum.biz/report/accounting/account_statement?start_date=2026-04-01&amp;end_date=2026-04-30&amp;branch_id=20&amp;chart_of_account_id=71695" xr:uid="{00000000-0004-0000-1200-00003B000000}"/>
    <hyperlink ref="T84" r:id="rId61" display="https://meatophum.biz/report/accounting/account_statement?start_date=2026-04-01&amp;end_date=2026-04-30&amp;branch_id=20&amp;chart_of_account_id=70533" xr:uid="{00000000-0004-0000-1200-00003C000000}"/>
    <hyperlink ref="U84" r:id="rId62" display="https://meatophum.biz/report/accounting/account_statement?start_date=2026-04-01&amp;end_date=2026-04-30&amp;branch_id=20&amp;chart_of_account_id=70533" xr:uid="{00000000-0004-0000-1200-00003D000000}"/>
    <hyperlink ref="V84" r:id="rId63" display="https://meatophum.biz/report/accounting/account_statement?start_date=2026-04-01&amp;end_date=2026-04-30&amp;branch_id=20&amp;chart_of_account_id=70533" xr:uid="{00000000-0004-0000-1200-00003E000000}"/>
    <hyperlink ref="W84" r:id="rId64" display="https://meatophum.biz/report/accounting/account_statement?start_date=2026-04-01&amp;end_date=2026-04-30&amp;branch_id=20&amp;chart_of_account_id=70533" xr:uid="{00000000-0004-0000-1200-00003F000000}"/>
    <hyperlink ref="T85" r:id="rId65" display="https://meatophum.biz/report/accounting/account_statement?start_date=2026-04-01&amp;end_date=2026-04-30&amp;branch_id=20&amp;chart_of_account_id=71697" xr:uid="{00000000-0004-0000-1200-000040000000}"/>
    <hyperlink ref="U85" r:id="rId66" display="https://meatophum.biz/report/accounting/account_statement?start_date=2026-04-01&amp;end_date=2026-04-30&amp;branch_id=20&amp;chart_of_account_id=71697" xr:uid="{00000000-0004-0000-1200-000041000000}"/>
    <hyperlink ref="V85" r:id="rId67" display="https://meatophum.biz/report/accounting/account_statement?start_date=2026-04-01&amp;end_date=2026-04-30&amp;branch_id=20&amp;chart_of_account_id=71697" xr:uid="{00000000-0004-0000-1200-000042000000}"/>
    <hyperlink ref="W85" r:id="rId68" display="https://meatophum.biz/report/accounting/account_statement?start_date=2026-04-01&amp;end_date=2026-04-30&amp;branch_id=20&amp;chart_of_account_id=71697" xr:uid="{00000000-0004-0000-1200-000043000000}"/>
    <hyperlink ref="T86" r:id="rId69" display="https://meatophum.biz/report/accounting/account_statement?start_date=2026-04-01&amp;end_date=2026-04-30&amp;branch_id=20&amp;chart_of_account_id=71101" xr:uid="{00000000-0004-0000-1200-000044000000}"/>
    <hyperlink ref="U86" r:id="rId70" display="https://meatophum.biz/report/accounting/account_statement?start_date=2026-04-01&amp;end_date=2026-04-30&amp;branch_id=20&amp;chart_of_account_id=71101" xr:uid="{00000000-0004-0000-1200-000045000000}"/>
    <hyperlink ref="V86" r:id="rId71" display="https://meatophum.biz/report/accounting/account_statement?start_date=2026-04-01&amp;end_date=2026-04-30&amp;branch_id=20&amp;chart_of_account_id=71101" xr:uid="{00000000-0004-0000-1200-000046000000}"/>
    <hyperlink ref="W86" r:id="rId72" display="https://meatophum.biz/report/accounting/account_statement?start_date=2026-04-01&amp;end_date=2026-04-30&amp;branch_id=20&amp;chart_of_account_id=71101" xr:uid="{00000000-0004-0000-1200-000047000000}"/>
    <hyperlink ref="T87" r:id="rId73" display="https://meatophum.biz/report/accounting/account_statement?start_date=2026-04-01&amp;end_date=2026-04-30&amp;branch_id=20&amp;chart_of_account_id=70788" xr:uid="{00000000-0004-0000-1200-000048000000}"/>
    <hyperlink ref="U87" r:id="rId74" display="https://meatophum.biz/report/accounting/account_statement?start_date=2026-04-01&amp;end_date=2026-04-30&amp;branch_id=20&amp;chart_of_account_id=70788" xr:uid="{00000000-0004-0000-1200-000049000000}"/>
    <hyperlink ref="V87" r:id="rId75" display="https://meatophum.biz/report/accounting/account_statement?start_date=2026-04-01&amp;end_date=2026-04-30&amp;branch_id=20&amp;chart_of_account_id=70788" xr:uid="{00000000-0004-0000-1200-00004A000000}"/>
    <hyperlink ref="W87" r:id="rId76" display="https://meatophum.biz/report/accounting/account_statement?start_date=2026-04-01&amp;end_date=2026-04-30&amp;branch_id=20&amp;chart_of_account_id=70788" xr:uid="{00000000-0004-0000-1200-00004B000000}"/>
    <hyperlink ref="T88" r:id="rId77" display="https://meatophum.biz/report/accounting/account_statement?start_date=2026-04-01&amp;end_date=2026-04-30&amp;branch_id=20&amp;chart_of_account_id=70636" xr:uid="{00000000-0004-0000-1200-00004C000000}"/>
    <hyperlink ref="U88" r:id="rId78" display="https://meatophum.biz/report/accounting/account_statement?start_date=2026-04-01&amp;end_date=2026-04-30&amp;branch_id=20&amp;chart_of_account_id=70636" xr:uid="{00000000-0004-0000-1200-00004D000000}"/>
    <hyperlink ref="V88" r:id="rId79" display="https://meatophum.biz/report/accounting/account_statement?start_date=2026-04-01&amp;end_date=2026-04-30&amp;branch_id=20&amp;chart_of_account_id=70636" xr:uid="{00000000-0004-0000-1200-00004E000000}"/>
    <hyperlink ref="W88" r:id="rId80" display="https://meatophum.biz/report/accounting/account_statement?start_date=2026-04-01&amp;end_date=2026-04-30&amp;branch_id=20&amp;chart_of_account_id=70636" xr:uid="{00000000-0004-0000-1200-00004F000000}"/>
    <hyperlink ref="AB68" r:id="rId81" display="https://meatophum.biz/report/accounting/account_statement?start_date=2026-05-01&amp;end_date=2026-05-31&amp;branch_id=20&amp;chart_of_account_id=70264" xr:uid="{00000000-0004-0000-1200-000050000000}"/>
    <hyperlink ref="AC68" r:id="rId82" display="https://meatophum.biz/report/accounting/account_statement?start_date=2026-05-01&amp;end_date=2026-05-31&amp;branch_id=20&amp;chart_of_account_id=70264" xr:uid="{00000000-0004-0000-1200-000051000000}"/>
    <hyperlink ref="AD68" r:id="rId83" display="https://meatophum.biz/report/accounting/account_statement?start_date=2026-05-01&amp;end_date=2026-05-31&amp;branch_id=20&amp;chart_of_account_id=70264" xr:uid="{00000000-0004-0000-1200-000052000000}"/>
    <hyperlink ref="AE68" r:id="rId84" display="https://meatophum.biz/report/accounting/account_statement?start_date=2026-05-01&amp;end_date=2026-05-31&amp;branch_id=20&amp;chart_of_account_id=70264" xr:uid="{00000000-0004-0000-1200-000053000000}"/>
    <hyperlink ref="AB69" r:id="rId85" display="https://meatophum.biz/report/accounting/account_statement?start_date=2026-05-01&amp;end_date=2026-05-31&amp;branch_id=20&amp;chart_of_account_id=70035" xr:uid="{00000000-0004-0000-1200-000054000000}"/>
    <hyperlink ref="AC69" r:id="rId86" display="https://meatophum.biz/report/accounting/account_statement?start_date=2026-05-01&amp;end_date=2026-05-31&amp;branch_id=20&amp;chart_of_account_id=70035" xr:uid="{00000000-0004-0000-1200-000055000000}"/>
    <hyperlink ref="AD69" r:id="rId87" display="https://meatophum.biz/report/accounting/account_statement?start_date=2026-05-01&amp;end_date=2026-05-31&amp;branch_id=20&amp;chart_of_account_id=70035" xr:uid="{00000000-0004-0000-1200-000056000000}"/>
    <hyperlink ref="AE69" r:id="rId88" display="https://meatophum.biz/report/accounting/account_statement?start_date=2026-05-01&amp;end_date=2026-05-31&amp;branch_id=20&amp;chart_of_account_id=70035" xr:uid="{00000000-0004-0000-1200-000057000000}"/>
    <hyperlink ref="AB70" r:id="rId89" display="https://meatophum.biz/report/accounting/account_statement?start_date=2026-05-01&amp;end_date=2026-05-31&amp;branch_id=20&amp;chart_of_account_id=70265" xr:uid="{00000000-0004-0000-1200-000058000000}"/>
    <hyperlink ref="AC70" r:id="rId90" display="https://meatophum.biz/report/accounting/account_statement?start_date=2026-05-01&amp;end_date=2026-05-31&amp;branch_id=20&amp;chart_of_account_id=70265" xr:uid="{00000000-0004-0000-1200-000059000000}"/>
    <hyperlink ref="AD70" r:id="rId91" display="https://meatophum.biz/report/accounting/account_statement?start_date=2026-05-01&amp;end_date=2026-05-31&amp;branch_id=20&amp;chart_of_account_id=70265" xr:uid="{00000000-0004-0000-1200-00005A000000}"/>
    <hyperlink ref="AE70" r:id="rId92" display="https://meatophum.biz/report/accounting/account_statement?start_date=2026-05-01&amp;end_date=2026-05-31&amp;branch_id=20&amp;chart_of_account_id=70265" xr:uid="{00000000-0004-0000-1200-00005B000000}"/>
    <hyperlink ref="AB71" r:id="rId93" display="https://meatophum.biz/report/accounting/account_statement?start_date=2026-05-01&amp;end_date=2026-05-31&amp;branch_id=20&amp;chart_of_account_id=69789" xr:uid="{00000000-0004-0000-1200-00005C000000}"/>
    <hyperlink ref="AC71" r:id="rId94" display="https://meatophum.biz/report/accounting/account_statement?start_date=2026-05-01&amp;end_date=2026-05-31&amp;branch_id=20&amp;chart_of_account_id=69789" xr:uid="{00000000-0004-0000-1200-00005D000000}"/>
    <hyperlink ref="AD71" r:id="rId95" display="https://meatophum.biz/report/accounting/account_statement?start_date=2026-05-01&amp;end_date=2026-05-31&amp;branch_id=20&amp;chart_of_account_id=69789" xr:uid="{00000000-0004-0000-1200-00005E000000}"/>
    <hyperlink ref="AE71" r:id="rId96" display="https://meatophum.biz/report/accounting/account_statement?start_date=2026-05-01&amp;end_date=2026-05-31&amp;branch_id=20&amp;chart_of_account_id=69789" xr:uid="{00000000-0004-0000-1200-00005F000000}"/>
    <hyperlink ref="AB73" r:id="rId97" display="https://meatophum.biz/report/accounting/account_statement?start_date=2026-05-01&amp;end_date=2026-05-31&amp;branch_id=20&amp;chart_of_account_id=70882" xr:uid="{00000000-0004-0000-1200-000060000000}"/>
    <hyperlink ref="AC73" r:id="rId98" display="https://meatophum.biz/report/accounting/account_statement?start_date=2026-05-01&amp;end_date=2026-05-31&amp;branch_id=20&amp;chart_of_account_id=70882" xr:uid="{00000000-0004-0000-1200-000061000000}"/>
    <hyperlink ref="AD73" r:id="rId99" display="https://meatophum.biz/report/accounting/account_statement?start_date=2026-05-01&amp;end_date=2026-05-31&amp;branch_id=20&amp;chart_of_account_id=70882" xr:uid="{00000000-0004-0000-1200-000062000000}"/>
    <hyperlink ref="AE73" r:id="rId100" display="https://meatophum.biz/report/accounting/account_statement?start_date=2026-05-01&amp;end_date=2026-05-31&amp;branch_id=20&amp;chart_of_account_id=70882" xr:uid="{00000000-0004-0000-1200-000063000000}"/>
    <hyperlink ref="AB74" r:id="rId101" display="https://meatophum.biz/report/accounting/account_statement?start_date=2026-05-01&amp;end_date=2026-05-31&amp;branch_id=20&amp;chart_of_account_id=70913" xr:uid="{00000000-0004-0000-1200-000064000000}"/>
    <hyperlink ref="AC74" r:id="rId102" display="https://meatophum.biz/report/accounting/account_statement?start_date=2026-05-01&amp;end_date=2026-05-31&amp;branch_id=20&amp;chart_of_account_id=70913" xr:uid="{00000000-0004-0000-1200-000065000000}"/>
    <hyperlink ref="AD74" r:id="rId103" display="https://meatophum.biz/report/accounting/account_statement?start_date=2026-05-01&amp;end_date=2026-05-31&amp;branch_id=20&amp;chart_of_account_id=70913" xr:uid="{00000000-0004-0000-1200-000066000000}"/>
    <hyperlink ref="AE74" r:id="rId104" display="https://meatophum.biz/report/accounting/account_statement?start_date=2026-05-01&amp;end_date=2026-05-31&amp;branch_id=20&amp;chart_of_account_id=70913" xr:uid="{00000000-0004-0000-1200-000067000000}"/>
    <hyperlink ref="AB75" r:id="rId105" display="https://meatophum.biz/report/accounting/account_statement?start_date=2026-05-01&amp;end_date=2026-05-31&amp;branch_id=20&amp;chart_of_account_id=70914" xr:uid="{00000000-0004-0000-1200-000068000000}"/>
    <hyperlink ref="AC75" r:id="rId106" display="https://meatophum.biz/report/accounting/account_statement?start_date=2026-05-01&amp;end_date=2026-05-31&amp;branch_id=20&amp;chart_of_account_id=70914" xr:uid="{00000000-0004-0000-1200-000069000000}"/>
    <hyperlink ref="AD75" r:id="rId107" display="https://meatophum.biz/report/accounting/account_statement?start_date=2026-05-01&amp;end_date=2026-05-31&amp;branch_id=20&amp;chart_of_account_id=70914" xr:uid="{00000000-0004-0000-1200-00006A000000}"/>
    <hyperlink ref="AE75" r:id="rId108" display="https://meatophum.biz/report/accounting/account_statement?start_date=2026-05-01&amp;end_date=2026-05-31&amp;branch_id=20&amp;chart_of_account_id=70914" xr:uid="{00000000-0004-0000-1200-00006B000000}"/>
    <hyperlink ref="AB76" r:id="rId109" display="https://meatophum.biz/report/accounting/account_statement?start_date=2026-05-01&amp;end_date=2026-05-31&amp;branch_id=20&amp;chart_of_account_id=70790" xr:uid="{00000000-0004-0000-1200-00006C000000}"/>
    <hyperlink ref="AC76" r:id="rId110" display="https://meatophum.biz/report/accounting/account_statement?start_date=2026-05-01&amp;end_date=2026-05-31&amp;branch_id=20&amp;chart_of_account_id=70790" xr:uid="{00000000-0004-0000-1200-00006D000000}"/>
    <hyperlink ref="AD76" r:id="rId111" display="https://meatophum.biz/report/accounting/account_statement?start_date=2026-05-01&amp;end_date=2026-05-31&amp;branch_id=20&amp;chart_of_account_id=70790" xr:uid="{00000000-0004-0000-1200-00006E000000}"/>
    <hyperlink ref="AE76" r:id="rId112" display="https://meatophum.biz/report/accounting/account_statement?start_date=2026-05-01&amp;end_date=2026-05-31&amp;branch_id=20&amp;chart_of_account_id=70790" xr:uid="{00000000-0004-0000-1200-00006F000000}"/>
    <hyperlink ref="AB77" r:id="rId113" display="https://meatophum.biz/report/accounting/account_statement?start_date=2026-05-01&amp;end_date=2026-05-31&amp;branch_id=20&amp;chart_of_account_id=70529" xr:uid="{00000000-0004-0000-1200-000070000000}"/>
    <hyperlink ref="AC77" r:id="rId114" display="https://meatophum.biz/report/accounting/account_statement?start_date=2026-05-01&amp;end_date=2026-05-31&amp;branch_id=20&amp;chart_of_account_id=70529" xr:uid="{00000000-0004-0000-1200-000071000000}"/>
    <hyperlink ref="AD77" r:id="rId115" display="https://meatophum.biz/report/accounting/account_statement?start_date=2026-05-01&amp;end_date=2026-05-31&amp;branch_id=20&amp;chart_of_account_id=70529" xr:uid="{00000000-0004-0000-1200-000072000000}"/>
    <hyperlink ref="AE77" r:id="rId116" display="https://meatophum.biz/report/accounting/account_statement?start_date=2026-05-01&amp;end_date=2026-05-31&amp;branch_id=20&amp;chart_of_account_id=70529" xr:uid="{00000000-0004-0000-1200-000073000000}"/>
    <hyperlink ref="AB78" r:id="rId117" display="https://meatophum.biz/report/accounting/account_statement?start_date=2026-05-01&amp;end_date=2026-05-31&amp;branch_id=20&amp;chart_of_account_id=70986" xr:uid="{00000000-0004-0000-1200-000074000000}"/>
    <hyperlink ref="AC78" r:id="rId118" display="https://meatophum.biz/report/accounting/account_statement?start_date=2026-05-01&amp;end_date=2026-05-31&amp;branch_id=20&amp;chart_of_account_id=70986" xr:uid="{00000000-0004-0000-1200-000075000000}"/>
    <hyperlink ref="AD78" r:id="rId119" display="https://meatophum.biz/report/accounting/account_statement?start_date=2026-05-01&amp;end_date=2026-05-31&amp;branch_id=20&amp;chart_of_account_id=70986" xr:uid="{00000000-0004-0000-1200-000076000000}"/>
    <hyperlink ref="AE78" r:id="rId120" display="https://meatophum.biz/report/accounting/account_statement?start_date=2026-05-01&amp;end_date=2026-05-31&amp;branch_id=20&amp;chart_of_account_id=70986" xr:uid="{00000000-0004-0000-1200-000077000000}"/>
    <hyperlink ref="AB79" r:id="rId121" display="https://meatophum.biz/report/accounting/account_statement?start_date=2026-05-01&amp;end_date=2026-05-31&amp;branch_id=20&amp;chart_of_account_id=70633" xr:uid="{00000000-0004-0000-1200-000078000000}"/>
    <hyperlink ref="AC79" r:id="rId122" display="https://meatophum.biz/report/accounting/account_statement?start_date=2026-05-01&amp;end_date=2026-05-31&amp;branch_id=20&amp;chart_of_account_id=70633" xr:uid="{00000000-0004-0000-1200-000079000000}"/>
    <hyperlink ref="AD79" r:id="rId123" display="https://meatophum.biz/report/accounting/account_statement?start_date=2026-05-01&amp;end_date=2026-05-31&amp;branch_id=20&amp;chart_of_account_id=70633" xr:uid="{00000000-0004-0000-1200-00007A000000}"/>
    <hyperlink ref="AE79" r:id="rId124" display="https://meatophum.biz/report/accounting/account_statement?start_date=2026-05-01&amp;end_date=2026-05-31&amp;branch_id=20&amp;chart_of_account_id=70633" xr:uid="{00000000-0004-0000-1200-00007B000000}"/>
    <hyperlink ref="AB80" r:id="rId125" display="https://meatophum.biz/report/accounting/account_statement?start_date=2026-05-01&amp;end_date=2026-05-31&amp;branch_id=20&amp;chart_of_account_id=70630" xr:uid="{00000000-0004-0000-1200-00007C000000}"/>
    <hyperlink ref="AC80" r:id="rId126" display="https://meatophum.biz/report/accounting/account_statement?start_date=2026-05-01&amp;end_date=2026-05-31&amp;branch_id=20&amp;chart_of_account_id=70630" xr:uid="{00000000-0004-0000-1200-00007D000000}"/>
    <hyperlink ref="AD80" r:id="rId127" display="https://meatophum.biz/report/accounting/account_statement?start_date=2026-05-01&amp;end_date=2026-05-31&amp;branch_id=20&amp;chart_of_account_id=70630" xr:uid="{00000000-0004-0000-1200-00007E000000}"/>
    <hyperlink ref="AE80" r:id="rId128" display="https://meatophum.biz/report/accounting/account_statement?start_date=2026-05-01&amp;end_date=2026-05-31&amp;branch_id=20&amp;chart_of_account_id=70630" xr:uid="{00000000-0004-0000-1200-00007F000000}"/>
    <hyperlink ref="AB81" r:id="rId129" display="https://meatophum.biz/report/accounting/account_statement?start_date=2026-05-01&amp;end_date=2026-05-31&amp;branch_id=20&amp;chart_of_account_id=70707" xr:uid="{00000000-0004-0000-1200-000080000000}"/>
    <hyperlink ref="AC81" r:id="rId130" display="https://meatophum.biz/report/accounting/account_statement?start_date=2026-05-01&amp;end_date=2026-05-31&amp;branch_id=20&amp;chart_of_account_id=70707" xr:uid="{00000000-0004-0000-1200-000081000000}"/>
    <hyperlink ref="AD81" r:id="rId131" display="https://meatophum.biz/report/accounting/account_statement?start_date=2026-05-01&amp;end_date=2026-05-31&amp;branch_id=20&amp;chart_of_account_id=70707" xr:uid="{00000000-0004-0000-1200-000082000000}"/>
    <hyperlink ref="AE81" r:id="rId132" display="https://meatophum.biz/report/accounting/account_statement?start_date=2026-05-01&amp;end_date=2026-05-31&amp;branch_id=20&amp;chart_of_account_id=70707" xr:uid="{00000000-0004-0000-1200-000083000000}"/>
    <hyperlink ref="AB82" r:id="rId133" display="https://meatophum.biz/report/accounting/account_statement?start_date=2026-05-01&amp;end_date=2026-05-31&amp;branch_id=20&amp;chart_of_account_id=70730" xr:uid="{00000000-0004-0000-1200-000084000000}"/>
    <hyperlink ref="AC82" r:id="rId134" display="https://meatophum.biz/report/accounting/account_statement?start_date=2026-05-01&amp;end_date=2026-05-31&amp;branch_id=20&amp;chart_of_account_id=70730" xr:uid="{00000000-0004-0000-1200-000085000000}"/>
    <hyperlink ref="AD82" r:id="rId135" display="https://meatophum.biz/report/accounting/account_statement?start_date=2026-05-01&amp;end_date=2026-05-31&amp;branch_id=20&amp;chart_of_account_id=70730" xr:uid="{00000000-0004-0000-1200-000086000000}"/>
    <hyperlink ref="AE82" r:id="rId136" display="https://meatophum.biz/report/accounting/account_statement?start_date=2026-05-01&amp;end_date=2026-05-31&amp;branch_id=20&amp;chart_of_account_id=70730" xr:uid="{00000000-0004-0000-1200-000087000000}"/>
    <hyperlink ref="AB83" r:id="rId137" display="https://meatophum.biz/report/accounting/account_statement?start_date=2026-05-01&amp;end_date=2026-05-31&amp;branch_id=20&amp;chart_of_account_id=70729" xr:uid="{00000000-0004-0000-1200-000088000000}"/>
    <hyperlink ref="AC83" r:id="rId138" display="https://meatophum.biz/report/accounting/account_statement?start_date=2026-05-01&amp;end_date=2026-05-31&amp;branch_id=20&amp;chart_of_account_id=70729" xr:uid="{00000000-0004-0000-1200-000089000000}"/>
    <hyperlink ref="AD83" r:id="rId139" display="https://meatophum.biz/report/accounting/account_statement?start_date=2026-05-01&amp;end_date=2026-05-31&amp;branch_id=20&amp;chart_of_account_id=70729" xr:uid="{00000000-0004-0000-1200-00008A000000}"/>
    <hyperlink ref="AE83" r:id="rId140" display="https://meatophum.biz/report/accounting/account_statement?start_date=2026-05-01&amp;end_date=2026-05-31&amp;branch_id=20&amp;chart_of_account_id=70729" xr:uid="{00000000-0004-0000-1200-00008B000000}"/>
    <hyperlink ref="AB84" r:id="rId141" display="https://meatophum.biz/report/accounting/account_statement?start_date=2026-05-01&amp;end_date=2026-05-31&amp;branch_id=20&amp;chart_of_account_id=71695" xr:uid="{00000000-0004-0000-1200-00008C000000}"/>
    <hyperlink ref="AC84" r:id="rId142" display="https://meatophum.biz/report/accounting/account_statement?start_date=2026-05-01&amp;end_date=2026-05-31&amp;branch_id=20&amp;chart_of_account_id=71695" xr:uid="{00000000-0004-0000-1200-00008D000000}"/>
    <hyperlink ref="AD84" r:id="rId143" display="https://meatophum.biz/report/accounting/account_statement?start_date=2026-05-01&amp;end_date=2026-05-31&amp;branch_id=20&amp;chart_of_account_id=71695" xr:uid="{00000000-0004-0000-1200-00008E000000}"/>
    <hyperlink ref="AE84" r:id="rId144" display="https://meatophum.biz/report/accounting/account_statement?start_date=2026-05-01&amp;end_date=2026-05-31&amp;branch_id=20&amp;chart_of_account_id=71695" xr:uid="{00000000-0004-0000-1200-00008F000000}"/>
    <hyperlink ref="AB85" r:id="rId145" display="https://meatophum.biz/report/accounting/account_statement?start_date=2026-05-01&amp;end_date=2026-05-31&amp;branch_id=20&amp;chart_of_account_id=70533" xr:uid="{00000000-0004-0000-1200-000090000000}"/>
    <hyperlink ref="AC85" r:id="rId146" display="https://meatophum.biz/report/accounting/account_statement?start_date=2026-05-01&amp;end_date=2026-05-31&amp;branch_id=20&amp;chart_of_account_id=70533" xr:uid="{00000000-0004-0000-1200-000091000000}"/>
    <hyperlink ref="AD85" r:id="rId147" display="https://meatophum.biz/report/accounting/account_statement?start_date=2026-05-01&amp;end_date=2026-05-31&amp;branch_id=20&amp;chart_of_account_id=70533" xr:uid="{00000000-0004-0000-1200-000092000000}"/>
    <hyperlink ref="AE85" r:id="rId148" display="https://meatophum.biz/report/accounting/account_statement?start_date=2026-05-01&amp;end_date=2026-05-31&amp;branch_id=20&amp;chart_of_account_id=70533" xr:uid="{00000000-0004-0000-1200-000093000000}"/>
    <hyperlink ref="AB86" r:id="rId149" display="https://meatophum.biz/report/accounting/account_statement?start_date=2026-05-01&amp;end_date=2026-05-31&amp;branch_id=20&amp;chart_of_account_id=71697" xr:uid="{00000000-0004-0000-1200-000094000000}"/>
    <hyperlink ref="AC86" r:id="rId150" display="https://meatophum.biz/report/accounting/account_statement?start_date=2026-05-01&amp;end_date=2026-05-31&amp;branch_id=20&amp;chart_of_account_id=71697" xr:uid="{00000000-0004-0000-1200-000095000000}"/>
    <hyperlink ref="AD86" r:id="rId151" display="https://meatophum.biz/report/accounting/account_statement?start_date=2026-05-01&amp;end_date=2026-05-31&amp;branch_id=20&amp;chart_of_account_id=71697" xr:uid="{00000000-0004-0000-1200-000096000000}"/>
    <hyperlink ref="AE86" r:id="rId152" display="https://meatophum.biz/report/accounting/account_statement?start_date=2026-05-01&amp;end_date=2026-05-31&amp;branch_id=20&amp;chart_of_account_id=71697" xr:uid="{00000000-0004-0000-1200-000097000000}"/>
    <hyperlink ref="AB87" r:id="rId153" display="https://meatophum.biz/report/accounting/account_statement?start_date=2026-05-01&amp;end_date=2026-05-31&amp;branch_id=20&amp;chart_of_account_id=71101" xr:uid="{00000000-0004-0000-1200-000098000000}"/>
    <hyperlink ref="AC87" r:id="rId154" display="https://meatophum.biz/report/accounting/account_statement?start_date=2026-05-01&amp;end_date=2026-05-31&amp;branch_id=20&amp;chart_of_account_id=71101" xr:uid="{00000000-0004-0000-1200-000099000000}"/>
    <hyperlink ref="AD87" r:id="rId155" display="https://meatophum.biz/report/accounting/account_statement?start_date=2026-05-01&amp;end_date=2026-05-31&amp;branch_id=20&amp;chart_of_account_id=71101" xr:uid="{00000000-0004-0000-1200-00009A000000}"/>
    <hyperlink ref="AE87" r:id="rId156" display="https://meatophum.biz/report/accounting/account_statement?start_date=2026-05-01&amp;end_date=2026-05-31&amp;branch_id=20&amp;chart_of_account_id=71101" xr:uid="{00000000-0004-0000-1200-00009B000000}"/>
    <hyperlink ref="AB88" r:id="rId157" display="https://meatophum.biz/report/accounting/account_statement?start_date=2026-05-01&amp;end_date=2026-05-31&amp;branch_id=20&amp;chart_of_account_id=70788" xr:uid="{00000000-0004-0000-1200-00009C000000}"/>
    <hyperlink ref="AC88" r:id="rId158" display="https://meatophum.biz/report/accounting/account_statement?start_date=2026-05-01&amp;end_date=2026-05-31&amp;branch_id=20&amp;chart_of_account_id=70788" xr:uid="{00000000-0004-0000-1200-00009D000000}"/>
    <hyperlink ref="AD88" r:id="rId159" display="https://meatophum.biz/report/accounting/account_statement?start_date=2026-05-01&amp;end_date=2026-05-31&amp;branch_id=20&amp;chart_of_account_id=70788" xr:uid="{00000000-0004-0000-1200-00009E000000}"/>
    <hyperlink ref="AE88" r:id="rId160" display="https://meatophum.biz/report/accounting/account_statement?start_date=2026-05-01&amp;end_date=2026-05-31&amp;branch_id=20&amp;chart_of_account_id=70788" xr:uid="{00000000-0004-0000-1200-00009F000000}"/>
    <hyperlink ref="AB89" r:id="rId161" display="https://meatophum.biz/report/accounting/account_statement?start_date=2026-05-01&amp;end_date=2026-05-31&amp;branch_id=20&amp;chart_of_account_id=70636" xr:uid="{00000000-0004-0000-1200-0000A0000000}"/>
    <hyperlink ref="AC89" r:id="rId162" display="https://meatophum.biz/report/accounting/account_statement?start_date=2026-05-01&amp;end_date=2026-05-31&amp;branch_id=20&amp;chart_of_account_id=70636" xr:uid="{00000000-0004-0000-1200-0000A1000000}"/>
    <hyperlink ref="AD89" r:id="rId163" display="https://meatophum.biz/report/accounting/account_statement?start_date=2026-05-01&amp;end_date=2026-05-31&amp;branch_id=20&amp;chart_of_account_id=70636" xr:uid="{00000000-0004-0000-1200-0000A2000000}"/>
    <hyperlink ref="AE89" r:id="rId164" display="https://meatophum.biz/report/accounting/account_statement?start_date=2026-05-01&amp;end_date=2026-05-31&amp;branch_id=20&amp;chart_of_account_id=70636" xr:uid="{00000000-0004-0000-1200-0000A3000000}"/>
    <hyperlink ref="AB90" r:id="rId165" display="https://meatophum.biz/report/accounting/account_statement?start_date=2026-05-01&amp;end_date=2026-05-31&amp;branch_id=20&amp;chart_of_account_id=70681" xr:uid="{00000000-0004-0000-1200-0000A4000000}"/>
    <hyperlink ref="AC90" r:id="rId166" display="https://meatophum.biz/report/accounting/account_statement?start_date=2026-05-01&amp;end_date=2026-05-31&amp;branch_id=20&amp;chart_of_account_id=70681" xr:uid="{00000000-0004-0000-1200-0000A5000000}"/>
    <hyperlink ref="AD90" r:id="rId167" display="https://meatophum.biz/report/accounting/account_statement?start_date=2026-05-01&amp;end_date=2026-05-31&amp;branch_id=20&amp;chart_of_account_id=70681" xr:uid="{00000000-0004-0000-1200-0000A6000000}"/>
    <hyperlink ref="AE90" r:id="rId168" display="https://meatophum.biz/report/accounting/account_statement?start_date=2026-05-01&amp;end_date=2026-05-31&amp;branch_id=20&amp;chart_of_account_id=70681" xr:uid="{00000000-0004-0000-1200-0000A7000000}"/>
    <hyperlink ref="AG68" r:id="rId169" display="https://meatophum.biz/report/accounting/account_statement?start_date=2026-06-01&amp;end_date=2026-06-30&amp;branch_id=20&amp;chart_of_account_id=70264" xr:uid="{00000000-0004-0000-1200-0000A8000000}"/>
    <hyperlink ref="AH68" r:id="rId170" display="https://meatophum.biz/report/accounting/account_statement?start_date=2026-06-01&amp;end_date=2026-06-30&amp;branch_id=20&amp;chart_of_account_id=70264" xr:uid="{00000000-0004-0000-1200-0000A9000000}"/>
    <hyperlink ref="AI68" r:id="rId171" display="https://meatophum.biz/report/accounting/account_statement?start_date=2026-06-01&amp;end_date=2026-06-30&amp;branch_id=20&amp;chart_of_account_id=70264" xr:uid="{00000000-0004-0000-1200-0000AA000000}"/>
    <hyperlink ref="AJ68" r:id="rId172" display="https://meatophum.biz/report/accounting/account_statement?start_date=2026-06-01&amp;end_date=2026-06-30&amp;branch_id=20&amp;chart_of_account_id=70264" xr:uid="{00000000-0004-0000-1200-0000AB000000}"/>
    <hyperlink ref="AG69" r:id="rId173" display="https://meatophum.biz/report/accounting/account_statement?start_date=2026-06-01&amp;end_date=2026-06-30&amp;branch_id=20&amp;chart_of_account_id=70035" xr:uid="{00000000-0004-0000-1200-0000AC000000}"/>
    <hyperlink ref="AH69" r:id="rId174" display="https://meatophum.biz/report/accounting/account_statement?start_date=2026-06-01&amp;end_date=2026-06-30&amp;branch_id=20&amp;chart_of_account_id=70035" xr:uid="{00000000-0004-0000-1200-0000AD000000}"/>
    <hyperlink ref="AI69" r:id="rId175" display="https://meatophum.biz/report/accounting/account_statement?start_date=2026-06-01&amp;end_date=2026-06-30&amp;branch_id=20&amp;chart_of_account_id=70035" xr:uid="{00000000-0004-0000-1200-0000AE000000}"/>
    <hyperlink ref="AJ69" r:id="rId176" display="https://meatophum.biz/report/accounting/account_statement?start_date=2026-06-01&amp;end_date=2026-06-30&amp;branch_id=20&amp;chart_of_account_id=70035" xr:uid="{00000000-0004-0000-1200-0000AF000000}"/>
    <hyperlink ref="AG70" r:id="rId177" display="https://meatophum.biz/report/accounting/account_statement?start_date=2026-06-01&amp;end_date=2026-06-30&amp;branch_id=20&amp;chart_of_account_id=70265" xr:uid="{00000000-0004-0000-1200-0000B0000000}"/>
    <hyperlink ref="AH70" r:id="rId178" display="https://meatophum.biz/report/accounting/account_statement?start_date=2026-06-01&amp;end_date=2026-06-30&amp;branch_id=20&amp;chart_of_account_id=70265" xr:uid="{00000000-0004-0000-1200-0000B1000000}"/>
    <hyperlink ref="AI70" r:id="rId179" display="https://meatophum.biz/report/accounting/account_statement?start_date=2026-06-01&amp;end_date=2026-06-30&amp;branch_id=20&amp;chart_of_account_id=70265" xr:uid="{00000000-0004-0000-1200-0000B2000000}"/>
    <hyperlink ref="AJ70" r:id="rId180" display="https://meatophum.biz/report/accounting/account_statement?start_date=2026-06-01&amp;end_date=2026-06-30&amp;branch_id=20&amp;chart_of_account_id=70265" xr:uid="{00000000-0004-0000-1200-0000B3000000}"/>
    <hyperlink ref="AG71" r:id="rId181" display="https://meatophum.biz/report/accounting/account_statement?start_date=2026-06-01&amp;end_date=2026-06-30&amp;branch_id=20&amp;chart_of_account_id=69789" xr:uid="{00000000-0004-0000-1200-0000B4000000}"/>
    <hyperlink ref="AH71" r:id="rId182" display="https://meatophum.biz/report/accounting/account_statement?start_date=2026-06-01&amp;end_date=2026-06-30&amp;branch_id=20&amp;chart_of_account_id=69789" xr:uid="{00000000-0004-0000-1200-0000B5000000}"/>
    <hyperlink ref="AI71" r:id="rId183" display="https://meatophum.biz/report/accounting/account_statement?start_date=2026-06-01&amp;end_date=2026-06-30&amp;branch_id=20&amp;chart_of_account_id=69789" xr:uid="{00000000-0004-0000-1200-0000B6000000}"/>
    <hyperlink ref="AJ71" r:id="rId184" display="https://meatophum.biz/report/accounting/account_statement?start_date=2026-06-01&amp;end_date=2026-06-30&amp;branch_id=20&amp;chart_of_account_id=69789" xr:uid="{00000000-0004-0000-1200-0000B7000000}"/>
    <hyperlink ref="AG73" r:id="rId185" display="https://meatophum.biz/report/accounting/account_statement?start_date=2026-06-01&amp;end_date=2026-06-30&amp;branch_id=20&amp;chart_of_account_id=70882" xr:uid="{00000000-0004-0000-1200-0000B8000000}"/>
    <hyperlink ref="AH73" r:id="rId186" display="https://meatophum.biz/report/accounting/account_statement?start_date=2026-06-01&amp;end_date=2026-06-30&amp;branch_id=20&amp;chart_of_account_id=70882" xr:uid="{00000000-0004-0000-1200-0000B9000000}"/>
    <hyperlink ref="AI73" r:id="rId187" display="https://meatophum.biz/report/accounting/account_statement?start_date=2026-06-01&amp;end_date=2026-06-30&amp;branch_id=20&amp;chart_of_account_id=70882" xr:uid="{00000000-0004-0000-1200-0000BA000000}"/>
    <hyperlink ref="AJ73" r:id="rId188" display="https://meatophum.biz/report/accounting/account_statement?start_date=2026-06-01&amp;end_date=2026-06-30&amp;branch_id=20&amp;chart_of_account_id=70882" xr:uid="{00000000-0004-0000-1200-0000BB000000}"/>
    <hyperlink ref="AG74" r:id="rId189" display="https://meatophum.biz/report/accounting/account_statement?start_date=2026-06-01&amp;end_date=2026-06-30&amp;branch_id=20&amp;chart_of_account_id=70790" xr:uid="{00000000-0004-0000-1200-0000BC000000}"/>
    <hyperlink ref="AH74" r:id="rId190" display="https://meatophum.biz/report/accounting/account_statement?start_date=2026-06-01&amp;end_date=2026-06-30&amp;branch_id=20&amp;chart_of_account_id=70790" xr:uid="{00000000-0004-0000-1200-0000BD000000}"/>
    <hyperlink ref="AI74" r:id="rId191" display="https://meatophum.biz/report/accounting/account_statement?start_date=2026-06-01&amp;end_date=2026-06-30&amp;branch_id=20&amp;chart_of_account_id=70790" xr:uid="{00000000-0004-0000-1200-0000BE000000}"/>
    <hyperlink ref="AJ74" r:id="rId192" display="https://meatophum.biz/report/accounting/account_statement?start_date=2026-06-01&amp;end_date=2026-06-30&amp;branch_id=20&amp;chart_of_account_id=70790" xr:uid="{00000000-0004-0000-1200-0000BF000000}"/>
    <hyperlink ref="AG75" r:id="rId193" display="https://meatophum.biz/report/accounting/account_statement?start_date=2026-06-01&amp;end_date=2026-06-30&amp;branch_id=20&amp;chart_of_account_id=70529" xr:uid="{00000000-0004-0000-1200-0000C0000000}"/>
    <hyperlink ref="AH75" r:id="rId194" display="https://meatophum.biz/report/accounting/account_statement?start_date=2026-06-01&amp;end_date=2026-06-30&amp;branch_id=20&amp;chart_of_account_id=70529" xr:uid="{00000000-0004-0000-1200-0000C1000000}"/>
    <hyperlink ref="AI75" r:id="rId195" display="https://meatophum.biz/report/accounting/account_statement?start_date=2026-06-01&amp;end_date=2026-06-30&amp;branch_id=20&amp;chart_of_account_id=70529" xr:uid="{00000000-0004-0000-1200-0000C2000000}"/>
    <hyperlink ref="AJ75" r:id="rId196" display="https://meatophum.biz/report/accounting/account_statement?start_date=2026-06-01&amp;end_date=2026-06-30&amp;branch_id=20&amp;chart_of_account_id=70529" xr:uid="{00000000-0004-0000-1200-0000C3000000}"/>
    <hyperlink ref="AG76" r:id="rId197" display="https://meatophum.biz/report/accounting/account_statement?start_date=2026-06-01&amp;end_date=2026-06-30&amp;branch_id=20&amp;chart_of_account_id=70986" xr:uid="{00000000-0004-0000-1200-0000C4000000}"/>
    <hyperlink ref="AH76" r:id="rId198" display="https://meatophum.biz/report/accounting/account_statement?start_date=2026-06-01&amp;end_date=2026-06-30&amp;branch_id=20&amp;chart_of_account_id=70986" xr:uid="{00000000-0004-0000-1200-0000C5000000}"/>
    <hyperlink ref="AI76" r:id="rId199" display="https://meatophum.biz/report/accounting/account_statement?start_date=2026-06-01&amp;end_date=2026-06-30&amp;branch_id=20&amp;chart_of_account_id=70986" xr:uid="{00000000-0004-0000-1200-0000C6000000}"/>
    <hyperlink ref="AJ76" r:id="rId200" display="https://meatophum.biz/report/accounting/account_statement?start_date=2026-06-01&amp;end_date=2026-06-30&amp;branch_id=20&amp;chart_of_account_id=70986" xr:uid="{00000000-0004-0000-1200-0000C7000000}"/>
    <hyperlink ref="AG77" r:id="rId201" display="https://meatophum.biz/report/accounting/account_statement?start_date=2026-06-01&amp;end_date=2026-06-30&amp;branch_id=20&amp;chart_of_account_id=70633" xr:uid="{00000000-0004-0000-1200-0000C8000000}"/>
    <hyperlink ref="AH77" r:id="rId202" display="https://meatophum.biz/report/accounting/account_statement?start_date=2026-06-01&amp;end_date=2026-06-30&amp;branch_id=20&amp;chart_of_account_id=70633" xr:uid="{00000000-0004-0000-1200-0000C9000000}"/>
    <hyperlink ref="AI77" r:id="rId203" display="https://meatophum.biz/report/accounting/account_statement?start_date=2026-06-01&amp;end_date=2026-06-30&amp;branch_id=20&amp;chart_of_account_id=70633" xr:uid="{00000000-0004-0000-1200-0000CA000000}"/>
    <hyperlink ref="AJ77" r:id="rId204" display="https://meatophum.biz/report/accounting/account_statement?start_date=2026-06-01&amp;end_date=2026-06-30&amp;branch_id=20&amp;chart_of_account_id=70633" xr:uid="{00000000-0004-0000-1200-0000CB000000}"/>
    <hyperlink ref="AG78" r:id="rId205" display="https://meatophum.biz/report/accounting/account_statement?start_date=2026-06-01&amp;end_date=2026-06-30&amp;branch_id=20&amp;chart_of_account_id=70630" xr:uid="{00000000-0004-0000-1200-0000CC000000}"/>
    <hyperlink ref="AH78" r:id="rId206" display="https://meatophum.biz/report/accounting/account_statement?start_date=2026-06-01&amp;end_date=2026-06-30&amp;branch_id=20&amp;chart_of_account_id=70630" xr:uid="{00000000-0004-0000-1200-0000CD000000}"/>
    <hyperlink ref="AI78" r:id="rId207" display="https://meatophum.biz/report/accounting/account_statement?start_date=2026-06-01&amp;end_date=2026-06-30&amp;branch_id=20&amp;chart_of_account_id=70630" xr:uid="{00000000-0004-0000-1200-0000CE000000}"/>
    <hyperlink ref="AJ78" r:id="rId208" display="https://meatophum.biz/report/accounting/account_statement?start_date=2026-06-01&amp;end_date=2026-06-30&amp;branch_id=20&amp;chart_of_account_id=70630" xr:uid="{00000000-0004-0000-1200-0000CF000000}"/>
    <hyperlink ref="AG79" r:id="rId209" display="https://meatophum.biz/report/accounting/account_statement?start_date=2026-06-01&amp;end_date=2026-06-30&amp;branch_id=20&amp;chart_of_account_id=70707" xr:uid="{00000000-0004-0000-1200-0000D0000000}"/>
    <hyperlink ref="AH79" r:id="rId210" display="https://meatophum.biz/report/accounting/account_statement?start_date=2026-06-01&amp;end_date=2026-06-30&amp;branch_id=20&amp;chart_of_account_id=70707" xr:uid="{00000000-0004-0000-1200-0000D1000000}"/>
    <hyperlink ref="AI79" r:id="rId211" display="https://meatophum.biz/report/accounting/account_statement?start_date=2026-06-01&amp;end_date=2026-06-30&amp;branch_id=20&amp;chart_of_account_id=70707" xr:uid="{00000000-0004-0000-1200-0000D2000000}"/>
    <hyperlink ref="AJ79" r:id="rId212" display="https://meatophum.biz/report/accounting/account_statement?start_date=2026-06-01&amp;end_date=2026-06-30&amp;branch_id=20&amp;chart_of_account_id=70707" xr:uid="{00000000-0004-0000-1200-0000D3000000}"/>
    <hyperlink ref="AG80" r:id="rId213" display="https://meatophum.biz/report/accounting/account_statement?start_date=2026-06-01&amp;end_date=2026-06-30&amp;branch_id=20&amp;chart_of_account_id=70729" xr:uid="{00000000-0004-0000-1200-0000D4000000}"/>
    <hyperlink ref="AH80" r:id="rId214" display="https://meatophum.biz/report/accounting/account_statement?start_date=2026-06-01&amp;end_date=2026-06-30&amp;branch_id=20&amp;chart_of_account_id=70729" xr:uid="{00000000-0004-0000-1200-0000D5000000}"/>
    <hyperlink ref="AI80" r:id="rId215" display="https://meatophum.biz/report/accounting/account_statement?start_date=2026-06-01&amp;end_date=2026-06-30&amp;branch_id=20&amp;chart_of_account_id=70729" xr:uid="{00000000-0004-0000-1200-0000D6000000}"/>
    <hyperlink ref="AJ80" r:id="rId216" display="https://meatophum.biz/report/accounting/account_statement?start_date=2026-06-01&amp;end_date=2026-06-30&amp;branch_id=20&amp;chart_of_account_id=70729" xr:uid="{00000000-0004-0000-1200-0000D7000000}"/>
    <hyperlink ref="AG81" r:id="rId217" display="https://meatophum.biz/report/accounting/account_statement?start_date=2026-06-01&amp;end_date=2026-06-30&amp;branch_id=20&amp;chart_of_account_id=70901" xr:uid="{00000000-0004-0000-1200-0000D8000000}"/>
    <hyperlink ref="AH81" r:id="rId218" display="https://meatophum.biz/report/accounting/account_statement?start_date=2026-06-01&amp;end_date=2026-06-30&amp;branch_id=20&amp;chart_of_account_id=70901" xr:uid="{00000000-0004-0000-1200-0000D9000000}"/>
    <hyperlink ref="AI81" r:id="rId219" display="https://meatophum.biz/report/accounting/account_statement?start_date=2026-06-01&amp;end_date=2026-06-30&amp;branch_id=20&amp;chart_of_account_id=70901" xr:uid="{00000000-0004-0000-1200-0000DA000000}"/>
    <hyperlink ref="AJ81" r:id="rId220" display="https://meatophum.biz/report/accounting/account_statement?start_date=2026-06-01&amp;end_date=2026-06-30&amp;branch_id=20&amp;chart_of_account_id=70901" xr:uid="{00000000-0004-0000-1200-0000DB000000}"/>
    <hyperlink ref="AG82" r:id="rId221" display="https://meatophum.biz/report/accounting/account_statement?start_date=2026-06-01&amp;end_date=2026-06-30&amp;branch_id=20&amp;chart_of_account_id=71695" xr:uid="{00000000-0004-0000-1200-0000DC000000}"/>
    <hyperlink ref="AH82" r:id="rId222" display="https://meatophum.biz/report/accounting/account_statement?start_date=2026-06-01&amp;end_date=2026-06-30&amp;branch_id=20&amp;chart_of_account_id=71695" xr:uid="{00000000-0004-0000-1200-0000DD000000}"/>
    <hyperlink ref="AI82" r:id="rId223" display="https://meatophum.biz/report/accounting/account_statement?start_date=2026-06-01&amp;end_date=2026-06-30&amp;branch_id=20&amp;chart_of_account_id=71695" xr:uid="{00000000-0004-0000-1200-0000DE000000}"/>
    <hyperlink ref="AJ82" r:id="rId224" display="https://meatophum.biz/report/accounting/account_statement?start_date=2026-06-01&amp;end_date=2026-06-30&amp;branch_id=20&amp;chart_of_account_id=71695" xr:uid="{00000000-0004-0000-1200-0000DF000000}"/>
    <hyperlink ref="AG83" r:id="rId225" display="https://meatophum.biz/report/accounting/account_statement?start_date=2026-06-01&amp;end_date=2026-06-30&amp;branch_id=20&amp;chart_of_account_id=70533" xr:uid="{00000000-0004-0000-1200-0000E0000000}"/>
    <hyperlink ref="AH83" r:id="rId226" display="https://meatophum.biz/report/accounting/account_statement?start_date=2026-06-01&amp;end_date=2026-06-30&amp;branch_id=20&amp;chart_of_account_id=70533" xr:uid="{00000000-0004-0000-1200-0000E1000000}"/>
    <hyperlink ref="AI83" r:id="rId227" display="https://meatophum.biz/report/accounting/account_statement?start_date=2026-06-01&amp;end_date=2026-06-30&amp;branch_id=20&amp;chart_of_account_id=70533" xr:uid="{00000000-0004-0000-1200-0000E2000000}"/>
    <hyperlink ref="AJ83" r:id="rId228" display="https://meatophum.biz/report/accounting/account_statement?start_date=2026-06-01&amp;end_date=2026-06-30&amp;branch_id=20&amp;chart_of_account_id=70533" xr:uid="{00000000-0004-0000-1200-0000E3000000}"/>
    <hyperlink ref="AG84" r:id="rId229" display="https://meatophum.biz/report/accounting/account_statement?start_date=2026-06-01&amp;end_date=2026-06-30&amp;branch_id=20&amp;chart_of_account_id=71697" xr:uid="{00000000-0004-0000-1200-0000E4000000}"/>
    <hyperlink ref="AH84" r:id="rId230" display="https://meatophum.biz/report/accounting/account_statement?start_date=2026-06-01&amp;end_date=2026-06-30&amp;branch_id=20&amp;chart_of_account_id=71697" xr:uid="{00000000-0004-0000-1200-0000E5000000}"/>
    <hyperlink ref="AI84" r:id="rId231" display="https://meatophum.biz/report/accounting/account_statement?start_date=2026-06-01&amp;end_date=2026-06-30&amp;branch_id=20&amp;chart_of_account_id=71697" xr:uid="{00000000-0004-0000-1200-0000E6000000}"/>
    <hyperlink ref="AJ84" r:id="rId232" display="https://meatophum.biz/report/accounting/account_statement?start_date=2026-06-01&amp;end_date=2026-06-30&amp;branch_id=20&amp;chart_of_account_id=71697" xr:uid="{00000000-0004-0000-1200-0000E7000000}"/>
    <hyperlink ref="AG85" r:id="rId233" display="https://meatophum.biz/report/accounting/account_statement?start_date=2026-06-01&amp;end_date=2026-06-30&amp;branch_id=20&amp;chart_of_account_id=71101" xr:uid="{00000000-0004-0000-1200-0000E8000000}"/>
    <hyperlink ref="AH85" r:id="rId234" display="https://meatophum.biz/report/accounting/account_statement?start_date=2026-06-01&amp;end_date=2026-06-30&amp;branch_id=20&amp;chart_of_account_id=71101" xr:uid="{00000000-0004-0000-1200-0000E9000000}"/>
    <hyperlink ref="AI85" r:id="rId235" display="https://meatophum.biz/report/accounting/account_statement?start_date=2026-06-01&amp;end_date=2026-06-30&amp;branch_id=20&amp;chart_of_account_id=71101" xr:uid="{00000000-0004-0000-1200-0000EA000000}"/>
    <hyperlink ref="AJ85" r:id="rId236" display="https://meatophum.biz/report/accounting/account_statement?start_date=2026-06-01&amp;end_date=2026-06-30&amp;branch_id=20&amp;chart_of_account_id=71101" xr:uid="{00000000-0004-0000-1200-0000EB000000}"/>
    <hyperlink ref="AG86" r:id="rId237" display="https://meatophum.biz/report/accounting/account_statement?start_date=2026-06-01&amp;end_date=2026-06-30&amp;branch_id=20&amp;chart_of_account_id=70788" xr:uid="{00000000-0004-0000-1200-0000EC000000}"/>
    <hyperlink ref="AH86" r:id="rId238" display="https://meatophum.biz/report/accounting/account_statement?start_date=2026-06-01&amp;end_date=2026-06-30&amp;branch_id=20&amp;chart_of_account_id=70788" xr:uid="{00000000-0004-0000-1200-0000ED000000}"/>
    <hyperlink ref="AI86" r:id="rId239" display="https://meatophum.biz/report/accounting/account_statement?start_date=2026-06-01&amp;end_date=2026-06-30&amp;branch_id=20&amp;chart_of_account_id=70788" xr:uid="{00000000-0004-0000-1200-0000EE000000}"/>
    <hyperlink ref="AJ86" r:id="rId240" display="https://meatophum.biz/report/accounting/account_statement?start_date=2026-06-01&amp;end_date=2026-06-30&amp;branch_id=20&amp;chart_of_account_id=70788" xr:uid="{00000000-0004-0000-1200-0000EF000000}"/>
    <hyperlink ref="AG87" r:id="rId241" display="https://meatophum.biz/report/accounting/account_statement?start_date=2026-06-01&amp;end_date=2026-06-30&amp;branch_id=20&amp;chart_of_account_id=70636" xr:uid="{00000000-0004-0000-1200-0000F0000000}"/>
    <hyperlink ref="AH87" r:id="rId242" display="https://meatophum.biz/report/accounting/account_statement?start_date=2026-06-01&amp;end_date=2026-06-30&amp;branch_id=20&amp;chart_of_account_id=70636" xr:uid="{00000000-0004-0000-1200-0000F1000000}"/>
    <hyperlink ref="AI87" r:id="rId243" display="https://meatophum.biz/report/accounting/account_statement?start_date=2026-06-01&amp;end_date=2026-06-30&amp;branch_id=20&amp;chart_of_account_id=70636" xr:uid="{00000000-0004-0000-1200-0000F2000000}"/>
    <hyperlink ref="AJ87" r:id="rId244" display="https://meatophum.biz/report/accounting/account_statement?start_date=2026-06-01&amp;end_date=2026-06-30&amp;branch_id=20&amp;chart_of_account_id=70636" xr:uid="{00000000-0004-0000-1200-0000F3000000}"/>
    <hyperlink ref="AG88" r:id="rId245" display="https://meatophum.biz/report/accounting/account_statement?start_date=2026-06-01&amp;end_date=2026-06-30&amp;branch_id=20&amp;chart_of_account_id=70898" xr:uid="{00000000-0004-0000-1200-0000F4000000}"/>
    <hyperlink ref="AH88" r:id="rId246" display="https://meatophum.biz/report/accounting/account_statement?start_date=2026-06-01&amp;end_date=2026-06-30&amp;branch_id=20&amp;chart_of_account_id=70898" xr:uid="{00000000-0004-0000-1200-0000F5000000}"/>
    <hyperlink ref="AI88" r:id="rId247" display="https://meatophum.biz/report/accounting/account_statement?start_date=2026-06-01&amp;end_date=2026-06-30&amp;branch_id=20&amp;chart_of_account_id=70898" xr:uid="{00000000-0004-0000-1200-0000F6000000}"/>
    <hyperlink ref="AJ88" r:id="rId248" display="https://meatophum.biz/report/accounting/account_statement?start_date=2026-06-01&amp;end_date=2026-06-30&amp;branch_id=20&amp;chart_of_account_id=70898" xr:uid="{00000000-0004-0000-1200-0000F7000000}"/>
    <hyperlink ref="AM68" r:id="rId249" display="https://meatophum.biz/report/accounting/account_statement?start_date=2026-07-01&amp;end_date=2026-07-31&amp;branch_id=20&amp;chart_of_account_id=70264" xr:uid="{00000000-0004-0000-1200-0000F8000000}"/>
    <hyperlink ref="AN68" r:id="rId250" display="https://meatophum.biz/report/accounting/account_statement?start_date=2026-07-01&amp;end_date=2026-07-31&amp;branch_id=20&amp;chart_of_account_id=70264" xr:uid="{00000000-0004-0000-1200-0000F9000000}"/>
    <hyperlink ref="AO68" r:id="rId251" display="https://meatophum.biz/report/accounting/account_statement?start_date=2026-07-01&amp;end_date=2026-07-31&amp;branch_id=20&amp;chart_of_account_id=70264" xr:uid="{00000000-0004-0000-1200-0000FA000000}"/>
    <hyperlink ref="AP68" r:id="rId252" display="https://meatophum.biz/report/accounting/account_statement?start_date=2026-07-01&amp;end_date=2026-07-31&amp;branch_id=20&amp;chart_of_account_id=70264" xr:uid="{00000000-0004-0000-1200-0000FB000000}"/>
    <hyperlink ref="AM69" r:id="rId253" display="https://meatophum.biz/report/accounting/account_statement?start_date=2026-07-01&amp;end_date=2026-07-31&amp;branch_id=20&amp;chart_of_account_id=70035" xr:uid="{00000000-0004-0000-1200-0000FC000000}"/>
    <hyperlink ref="AN69" r:id="rId254" display="https://meatophum.biz/report/accounting/account_statement?start_date=2026-07-01&amp;end_date=2026-07-31&amp;branch_id=20&amp;chart_of_account_id=70035" xr:uid="{00000000-0004-0000-1200-0000FD000000}"/>
    <hyperlink ref="AO69" r:id="rId255" display="https://meatophum.biz/report/accounting/account_statement?start_date=2026-07-01&amp;end_date=2026-07-31&amp;branch_id=20&amp;chart_of_account_id=70035" xr:uid="{00000000-0004-0000-1200-0000FE000000}"/>
    <hyperlink ref="AP69" r:id="rId256" display="https://meatophum.biz/report/accounting/account_statement?start_date=2026-07-01&amp;end_date=2026-07-31&amp;branch_id=20&amp;chart_of_account_id=70035" xr:uid="{00000000-0004-0000-1200-0000FF000000}"/>
    <hyperlink ref="AM70" r:id="rId257" display="https://meatophum.biz/report/accounting/account_statement?start_date=2026-07-01&amp;end_date=2026-07-31&amp;branch_id=20&amp;chart_of_account_id=70265" xr:uid="{00000000-0004-0000-1200-000000010000}"/>
    <hyperlink ref="AN70" r:id="rId258" display="https://meatophum.biz/report/accounting/account_statement?start_date=2026-07-01&amp;end_date=2026-07-31&amp;branch_id=20&amp;chart_of_account_id=70265" xr:uid="{00000000-0004-0000-1200-000001010000}"/>
    <hyperlink ref="AO70" r:id="rId259" display="https://meatophum.biz/report/accounting/account_statement?start_date=2026-07-01&amp;end_date=2026-07-31&amp;branch_id=20&amp;chart_of_account_id=70265" xr:uid="{00000000-0004-0000-1200-000002010000}"/>
    <hyperlink ref="AP70" r:id="rId260" display="https://meatophum.biz/report/accounting/account_statement?start_date=2026-07-01&amp;end_date=2026-07-31&amp;branch_id=20&amp;chart_of_account_id=70265" xr:uid="{00000000-0004-0000-1200-000003010000}"/>
    <hyperlink ref="AM71" r:id="rId261" display="https://meatophum.biz/report/accounting/account_statement?start_date=2026-07-01&amp;end_date=2026-07-31&amp;branch_id=20&amp;chart_of_account_id=69789" xr:uid="{00000000-0004-0000-1200-000004010000}"/>
    <hyperlink ref="AN71" r:id="rId262" display="https://meatophum.biz/report/accounting/account_statement?start_date=2026-07-01&amp;end_date=2026-07-31&amp;branch_id=20&amp;chart_of_account_id=69789" xr:uid="{00000000-0004-0000-1200-000005010000}"/>
    <hyperlink ref="AO71" r:id="rId263" display="https://meatophum.biz/report/accounting/account_statement?start_date=2026-07-01&amp;end_date=2026-07-31&amp;branch_id=20&amp;chart_of_account_id=69789" xr:uid="{00000000-0004-0000-1200-000006010000}"/>
    <hyperlink ref="AP71" r:id="rId264" display="https://meatophum.biz/report/accounting/account_statement?start_date=2026-07-01&amp;end_date=2026-07-31&amp;branch_id=20&amp;chart_of_account_id=69789" xr:uid="{00000000-0004-0000-1200-000007010000}"/>
    <hyperlink ref="AM73" r:id="rId265" display="https://meatophum.biz/report/accounting/account_statement?start_date=2026-07-01&amp;end_date=2026-07-31&amp;branch_id=20&amp;chart_of_account_id=70882" xr:uid="{00000000-0004-0000-1200-000008010000}"/>
    <hyperlink ref="AN73" r:id="rId266" display="https://meatophum.biz/report/accounting/account_statement?start_date=2026-07-01&amp;end_date=2026-07-31&amp;branch_id=20&amp;chart_of_account_id=70882" xr:uid="{00000000-0004-0000-1200-000009010000}"/>
    <hyperlink ref="AO73" r:id="rId267" display="https://meatophum.biz/report/accounting/account_statement?start_date=2026-07-01&amp;end_date=2026-07-31&amp;branch_id=20&amp;chart_of_account_id=70882" xr:uid="{00000000-0004-0000-1200-00000A010000}"/>
    <hyperlink ref="AP73" r:id="rId268" display="https://meatophum.biz/report/accounting/account_statement?start_date=2026-07-01&amp;end_date=2026-07-31&amp;branch_id=20&amp;chart_of_account_id=70882" xr:uid="{00000000-0004-0000-1200-00000B010000}"/>
    <hyperlink ref="AM74" r:id="rId269" display="https://meatophum.biz/report/accounting/account_statement?start_date=2026-07-01&amp;end_date=2026-07-31&amp;branch_id=20&amp;chart_of_account_id=70529" xr:uid="{00000000-0004-0000-1200-00000C010000}"/>
    <hyperlink ref="AN74" r:id="rId270" display="https://meatophum.biz/report/accounting/account_statement?start_date=2026-07-01&amp;end_date=2026-07-31&amp;branch_id=20&amp;chart_of_account_id=70529" xr:uid="{00000000-0004-0000-1200-00000D010000}"/>
    <hyperlink ref="AO74" r:id="rId271" display="https://meatophum.biz/report/accounting/account_statement?start_date=2026-07-01&amp;end_date=2026-07-31&amp;branch_id=20&amp;chart_of_account_id=70529" xr:uid="{00000000-0004-0000-1200-00000E010000}"/>
    <hyperlink ref="AP74" r:id="rId272" display="https://meatophum.biz/report/accounting/account_statement?start_date=2026-07-01&amp;end_date=2026-07-31&amp;branch_id=20&amp;chart_of_account_id=70529" xr:uid="{00000000-0004-0000-1200-00000F010000}"/>
    <hyperlink ref="AM75" r:id="rId273" display="https://meatophum.biz/report/accounting/account_statement?start_date=2026-07-01&amp;end_date=2026-07-31&amp;branch_id=20&amp;chart_of_account_id=70986" xr:uid="{00000000-0004-0000-1200-000010010000}"/>
    <hyperlink ref="AN75" r:id="rId274" display="https://meatophum.biz/report/accounting/account_statement?start_date=2026-07-01&amp;end_date=2026-07-31&amp;branch_id=20&amp;chart_of_account_id=70986" xr:uid="{00000000-0004-0000-1200-000011010000}"/>
    <hyperlink ref="AO75" r:id="rId275" display="https://meatophum.biz/report/accounting/account_statement?start_date=2026-07-01&amp;end_date=2026-07-31&amp;branch_id=20&amp;chart_of_account_id=70986" xr:uid="{00000000-0004-0000-1200-000012010000}"/>
    <hyperlink ref="AP75" r:id="rId276" display="https://meatophum.biz/report/accounting/account_statement?start_date=2026-07-01&amp;end_date=2026-07-31&amp;branch_id=20&amp;chart_of_account_id=70986" xr:uid="{00000000-0004-0000-1200-000013010000}"/>
    <hyperlink ref="AM76" r:id="rId277" display="https://meatophum.biz/report/accounting/account_statement?start_date=2026-07-01&amp;end_date=2026-07-31&amp;branch_id=20&amp;chart_of_account_id=70633" xr:uid="{00000000-0004-0000-1200-000014010000}"/>
    <hyperlink ref="AN76" r:id="rId278" display="https://meatophum.biz/report/accounting/account_statement?start_date=2026-07-01&amp;end_date=2026-07-31&amp;branch_id=20&amp;chart_of_account_id=70633" xr:uid="{00000000-0004-0000-1200-000015010000}"/>
    <hyperlink ref="AO76" r:id="rId279" display="https://meatophum.biz/report/accounting/account_statement?start_date=2026-07-01&amp;end_date=2026-07-31&amp;branch_id=20&amp;chart_of_account_id=70633" xr:uid="{00000000-0004-0000-1200-000016010000}"/>
    <hyperlink ref="AP76" r:id="rId280" display="https://meatophum.biz/report/accounting/account_statement?start_date=2026-07-01&amp;end_date=2026-07-31&amp;branch_id=20&amp;chart_of_account_id=70633" xr:uid="{00000000-0004-0000-1200-000017010000}"/>
    <hyperlink ref="AM77" r:id="rId281" display="https://meatophum.biz/report/accounting/account_statement?start_date=2026-07-01&amp;end_date=2026-07-31&amp;branch_id=20&amp;chart_of_account_id=70630" xr:uid="{00000000-0004-0000-1200-000018010000}"/>
    <hyperlink ref="AN77" r:id="rId282" display="https://meatophum.biz/report/accounting/account_statement?start_date=2026-07-01&amp;end_date=2026-07-31&amp;branch_id=20&amp;chart_of_account_id=70630" xr:uid="{00000000-0004-0000-1200-000019010000}"/>
    <hyperlink ref="AO77" r:id="rId283" display="https://meatophum.biz/report/accounting/account_statement?start_date=2026-07-01&amp;end_date=2026-07-31&amp;branch_id=20&amp;chart_of_account_id=70630" xr:uid="{00000000-0004-0000-1200-00001A010000}"/>
    <hyperlink ref="AP77" r:id="rId284" display="https://meatophum.biz/report/accounting/account_statement?start_date=2026-07-01&amp;end_date=2026-07-31&amp;branch_id=20&amp;chart_of_account_id=70630" xr:uid="{00000000-0004-0000-1200-00001B010000}"/>
    <hyperlink ref="AM78" r:id="rId285" display="https://meatophum.biz/report/accounting/account_statement?start_date=2026-07-01&amp;end_date=2026-07-31&amp;branch_id=20&amp;chart_of_account_id=70707" xr:uid="{00000000-0004-0000-1200-00001C010000}"/>
    <hyperlink ref="AN78" r:id="rId286" display="https://meatophum.biz/report/accounting/account_statement?start_date=2026-07-01&amp;end_date=2026-07-31&amp;branch_id=20&amp;chart_of_account_id=70707" xr:uid="{00000000-0004-0000-1200-00001D010000}"/>
    <hyperlink ref="AO78" r:id="rId287" display="https://meatophum.biz/report/accounting/account_statement?start_date=2026-07-01&amp;end_date=2026-07-31&amp;branch_id=20&amp;chart_of_account_id=70707" xr:uid="{00000000-0004-0000-1200-00001E010000}"/>
    <hyperlink ref="AP78" r:id="rId288" display="https://meatophum.biz/report/accounting/account_statement?start_date=2026-07-01&amp;end_date=2026-07-31&amp;branch_id=20&amp;chart_of_account_id=70707" xr:uid="{00000000-0004-0000-1200-00001F010000}"/>
    <hyperlink ref="AM79" r:id="rId289" display="https://meatophum.biz/report/accounting/account_statement?start_date=2026-07-01&amp;end_date=2026-07-31&amp;branch_id=20&amp;chart_of_account_id=70729" xr:uid="{00000000-0004-0000-1200-000020010000}"/>
    <hyperlink ref="AN79" r:id="rId290" display="https://meatophum.biz/report/accounting/account_statement?start_date=2026-07-01&amp;end_date=2026-07-31&amp;branch_id=20&amp;chart_of_account_id=70729" xr:uid="{00000000-0004-0000-1200-000021010000}"/>
    <hyperlink ref="AO79" r:id="rId291" display="https://meatophum.biz/report/accounting/account_statement?start_date=2026-07-01&amp;end_date=2026-07-31&amp;branch_id=20&amp;chart_of_account_id=70729" xr:uid="{00000000-0004-0000-1200-000022010000}"/>
    <hyperlink ref="AP79" r:id="rId292" display="https://meatophum.biz/report/accounting/account_statement?start_date=2026-07-01&amp;end_date=2026-07-31&amp;branch_id=20&amp;chart_of_account_id=70729" xr:uid="{00000000-0004-0000-1200-000023010000}"/>
    <hyperlink ref="AM80" r:id="rId293" display="https://meatophum.biz/report/accounting/account_statement?start_date=2026-07-01&amp;end_date=2026-07-31&amp;branch_id=20&amp;chart_of_account_id=70901" xr:uid="{00000000-0004-0000-1200-000024010000}"/>
    <hyperlink ref="AN80" r:id="rId294" display="https://meatophum.biz/report/accounting/account_statement?start_date=2026-07-01&amp;end_date=2026-07-31&amp;branch_id=20&amp;chart_of_account_id=70901" xr:uid="{00000000-0004-0000-1200-000025010000}"/>
    <hyperlink ref="AO80" r:id="rId295" display="https://meatophum.biz/report/accounting/account_statement?start_date=2026-07-01&amp;end_date=2026-07-31&amp;branch_id=20&amp;chart_of_account_id=70901" xr:uid="{00000000-0004-0000-1200-000026010000}"/>
    <hyperlink ref="AP80" r:id="rId296" display="https://meatophum.biz/report/accounting/account_statement?start_date=2026-07-01&amp;end_date=2026-07-31&amp;branch_id=20&amp;chart_of_account_id=70901" xr:uid="{00000000-0004-0000-1200-000027010000}"/>
    <hyperlink ref="AM81" r:id="rId297" display="https://meatophum.biz/report/accounting/account_statement?start_date=2026-07-01&amp;end_date=2026-07-31&amp;branch_id=20&amp;chart_of_account_id=71695" xr:uid="{00000000-0004-0000-1200-000028010000}"/>
    <hyperlink ref="AN81" r:id="rId298" display="https://meatophum.biz/report/accounting/account_statement?start_date=2026-07-01&amp;end_date=2026-07-31&amp;branch_id=20&amp;chart_of_account_id=71695" xr:uid="{00000000-0004-0000-1200-000029010000}"/>
    <hyperlink ref="AO81" r:id="rId299" display="https://meatophum.biz/report/accounting/account_statement?start_date=2026-07-01&amp;end_date=2026-07-31&amp;branch_id=20&amp;chart_of_account_id=71695" xr:uid="{00000000-0004-0000-1200-00002A010000}"/>
    <hyperlink ref="AP81" r:id="rId300" display="https://meatophum.biz/report/accounting/account_statement?start_date=2026-07-01&amp;end_date=2026-07-31&amp;branch_id=20&amp;chart_of_account_id=71695" xr:uid="{00000000-0004-0000-1200-00002B010000}"/>
    <hyperlink ref="AM82" r:id="rId301" display="https://meatophum.biz/report/accounting/account_statement?start_date=2026-07-01&amp;end_date=2026-07-31&amp;branch_id=20&amp;chart_of_account_id=70531" xr:uid="{00000000-0004-0000-1200-00002C010000}"/>
    <hyperlink ref="AN82" r:id="rId302" display="https://meatophum.biz/report/accounting/account_statement?start_date=2026-07-01&amp;end_date=2026-07-31&amp;branch_id=20&amp;chart_of_account_id=70531" xr:uid="{00000000-0004-0000-1200-00002D010000}"/>
    <hyperlink ref="AO82" r:id="rId303" display="https://meatophum.biz/report/accounting/account_statement?start_date=2026-07-01&amp;end_date=2026-07-31&amp;branch_id=20&amp;chart_of_account_id=70531" xr:uid="{00000000-0004-0000-1200-00002E010000}"/>
    <hyperlink ref="AP82" r:id="rId304" display="https://meatophum.biz/report/accounting/account_statement?start_date=2026-07-01&amp;end_date=2026-07-31&amp;branch_id=20&amp;chart_of_account_id=70531" xr:uid="{00000000-0004-0000-1200-00002F010000}"/>
    <hyperlink ref="AM83" r:id="rId305" display="https://meatophum.biz/report/accounting/account_statement?start_date=2026-07-01&amp;end_date=2026-07-31&amp;branch_id=20&amp;chart_of_account_id=70533" xr:uid="{00000000-0004-0000-1200-000030010000}"/>
    <hyperlink ref="AN83" r:id="rId306" display="https://meatophum.biz/report/accounting/account_statement?start_date=2026-07-01&amp;end_date=2026-07-31&amp;branch_id=20&amp;chart_of_account_id=70533" xr:uid="{00000000-0004-0000-1200-000031010000}"/>
    <hyperlink ref="AO83" r:id="rId307" display="https://meatophum.biz/report/accounting/account_statement?start_date=2026-07-01&amp;end_date=2026-07-31&amp;branch_id=20&amp;chart_of_account_id=70533" xr:uid="{00000000-0004-0000-1200-000032010000}"/>
    <hyperlink ref="AP83" r:id="rId308" display="https://meatophum.biz/report/accounting/account_statement?start_date=2026-07-01&amp;end_date=2026-07-31&amp;branch_id=20&amp;chart_of_account_id=70533" xr:uid="{00000000-0004-0000-1200-000033010000}"/>
    <hyperlink ref="AM84" r:id="rId309" display="https://meatophum.biz/report/accounting/account_statement?start_date=2026-07-01&amp;end_date=2026-07-31&amp;branch_id=20&amp;chart_of_account_id=71697" xr:uid="{00000000-0004-0000-1200-000034010000}"/>
    <hyperlink ref="AN84" r:id="rId310" display="https://meatophum.biz/report/accounting/account_statement?start_date=2026-07-01&amp;end_date=2026-07-31&amp;branch_id=20&amp;chart_of_account_id=71697" xr:uid="{00000000-0004-0000-1200-000035010000}"/>
    <hyperlink ref="AO84" r:id="rId311" display="https://meatophum.biz/report/accounting/account_statement?start_date=2026-07-01&amp;end_date=2026-07-31&amp;branch_id=20&amp;chart_of_account_id=71697" xr:uid="{00000000-0004-0000-1200-000036010000}"/>
    <hyperlink ref="AP84" r:id="rId312" display="https://meatophum.biz/report/accounting/account_statement?start_date=2026-07-01&amp;end_date=2026-07-31&amp;branch_id=20&amp;chart_of_account_id=71697" xr:uid="{00000000-0004-0000-1200-000037010000}"/>
    <hyperlink ref="AM85" r:id="rId313" display="https://meatophum.biz/report/accounting/account_statement?start_date=2026-07-01&amp;end_date=2026-07-31&amp;branch_id=20&amp;chart_of_account_id=71101" xr:uid="{00000000-0004-0000-1200-000038010000}"/>
    <hyperlink ref="AN85" r:id="rId314" display="https://meatophum.biz/report/accounting/account_statement?start_date=2026-07-01&amp;end_date=2026-07-31&amp;branch_id=20&amp;chart_of_account_id=71101" xr:uid="{00000000-0004-0000-1200-000039010000}"/>
    <hyperlink ref="AO85" r:id="rId315" display="https://meatophum.biz/report/accounting/account_statement?start_date=2026-07-01&amp;end_date=2026-07-31&amp;branch_id=20&amp;chart_of_account_id=71101" xr:uid="{00000000-0004-0000-1200-00003A010000}"/>
    <hyperlink ref="AP85" r:id="rId316" display="https://meatophum.biz/report/accounting/account_statement?start_date=2026-07-01&amp;end_date=2026-07-31&amp;branch_id=20&amp;chart_of_account_id=71101" xr:uid="{00000000-0004-0000-1200-00003B010000}"/>
    <hyperlink ref="AM86" r:id="rId317" display="https://meatophum.biz/report/accounting/account_statement?start_date=2026-07-01&amp;end_date=2026-07-31&amp;branch_id=20&amp;chart_of_account_id=70788" xr:uid="{00000000-0004-0000-1200-00003C010000}"/>
    <hyperlink ref="AN86" r:id="rId318" display="https://meatophum.biz/report/accounting/account_statement?start_date=2026-07-01&amp;end_date=2026-07-31&amp;branch_id=20&amp;chart_of_account_id=70788" xr:uid="{00000000-0004-0000-1200-00003D010000}"/>
    <hyperlink ref="AO86" r:id="rId319" display="https://meatophum.biz/report/accounting/account_statement?start_date=2026-07-01&amp;end_date=2026-07-31&amp;branch_id=20&amp;chart_of_account_id=70788" xr:uid="{00000000-0004-0000-1200-00003E010000}"/>
    <hyperlink ref="AP86" r:id="rId320" display="https://meatophum.biz/report/accounting/account_statement?start_date=2026-07-01&amp;end_date=2026-07-31&amp;branch_id=20&amp;chart_of_account_id=70788" xr:uid="{00000000-0004-0000-1200-00003F010000}"/>
    <hyperlink ref="AM87" r:id="rId321" display="https://meatophum.biz/report/accounting/account_statement?start_date=2026-07-01&amp;end_date=2026-07-31&amp;branch_id=20&amp;chart_of_account_id=70636" xr:uid="{00000000-0004-0000-1200-000040010000}"/>
    <hyperlink ref="AN87" r:id="rId322" display="https://meatophum.biz/report/accounting/account_statement?start_date=2026-07-01&amp;end_date=2026-07-31&amp;branch_id=20&amp;chart_of_account_id=70636" xr:uid="{00000000-0004-0000-1200-000041010000}"/>
    <hyperlink ref="AO87" r:id="rId323" display="https://meatophum.biz/report/accounting/account_statement?start_date=2026-07-01&amp;end_date=2026-07-31&amp;branch_id=20&amp;chart_of_account_id=70636" xr:uid="{00000000-0004-0000-1200-000042010000}"/>
    <hyperlink ref="AP87" r:id="rId324" display="https://meatophum.biz/report/accounting/account_statement?start_date=2026-07-01&amp;end_date=2026-07-31&amp;branch_id=20&amp;chart_of_account_id=70636" xr:uid="{00000000-0004-0000-1200-000043010000}"/>
    <hyperlink ref="AM88" r:id="rId325" display="https://meatophum.biz/report/accounting/account_statement?start_date=2026-07-01&amp;end_date=2026-07-31&amp;branch_id=20&amp;chart_of_account_id=70959" xr:uid="{00000000-0004-0000-1200-000044010000}"/>
    <hyperlink ref="AN88" r:id="rId326" display="https://meatophum.biz/report/accounting/account_statement?start_date=2026-07-01&amp;end_date=2026-07-31&amp;branch_id=20&amp;chart_of_account_id=70959" xr:uid="{00000000-0004-0000-1200-000045010000}"/>
    <hyperlink ref="AO88" r:id="rId327" display="https://meatophum.biz/report/accounting/account_statement?start_date=2026-07-01&amp;end_date=2026-07-31&amp;branch_id=20&amp;chart_of_account_id=70959" xr:uid="{00000000-0004-0000-1200-000046010000}"/>
    <hyperlink ref="AP88" r:id="rId328" display="https://meatophum.biz/report/accounting/account_statement?start_date=2026-07-01&amp;end_date=2026-07-31&amp;branch_id=20&amp;chart_of_account_id=70959" xr:uid="{00000000-0004-0000-1200-000047010000}"/>
  </hyperlinks>
  <pageMargins left="0.7" right="0.7" top="0.75" bottom="0.75" header="0.3" footer="0.3"/>
  <pageSetup orientation="portrait" horizontalDpi="0" verticalDpi="0" r:id="rId329"/>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B2:AS82"/>
  <sheetViews>
    <sheetView topLeftCell="AM78" workbookViewId="0">
      <selection activeCell="AS32" sqref="AS32"/>
    </sheetView>
  </sheetViews>
  <sheetFormatPr defaultRowHeight="14.4"/>
  <cols>
    <col min="2" max="2" width="11.88671875" customWidth="1"/>
    <col min="3" max="3" width="61.109375" customWidth="1"/>
    <col min="4" max="4" width="8.88671875" bestFit="1" customWidth="1"/>
    <col min="5" max="5" width="11.5546875" bestFit="1" customWidth="1"/>
    <col min="6" max="6" width="8.88671875" bestFit="1" customWidth="1"/>
    <col min="7" max="7" width="2.6640625" customWidth="1"/>
    <col min="8" max="8" width="14.33203125" customWidth="1"/>
    <col min="9" max="9" width="58" customWidth="1"/>
    <col min="10" max="10" width="16.33203125" customWidth="1"/>
    <col min="11" max="11" width="18" customWidth="1"/>
    <col min="12" max="12" width="20.33203125" customWidth="1"/>
    <col min="13" max="14" width="2.5546875" customWidth="1"/>
    <col min="15" max="15" width="10.88671875" customWidth="1"/>
    <col min="16" max="16" width="78.6640625" customWidth="1"/>
    <col min="17" max="17" width="13.44140625" customWidth="1"/>
    <col min="18" max="18" width="19.88671875" customWidth="1"/>
    <col min="21" max="21" width="13.44140625" customWidth="1"/>
    <col min="22" max="22" width="14.33203125" customWidth="1"/>
    <col min="23" max="23" width="57" customWidth="1"/>
    <col min="24" max="24" width="14.6640625" customWidth="1"/>
    <col min="25" max="25" width="17" customWidth="1"/>
    <col min="26" max="26" width="15.109375" customWidth="1"/>
    <col min="30" max="30" width="62.109375" customWidth="1"/>
    <col min="31" max="31" width="11.6640625" customWidth="1"/>
    <col min="32" max="32" width="15.44140625" customWidth="1"/>
    <col min="33" max="33" width="8.33203125" customWidth="1"/>
    <col min="42" max="42" width="67.88671875" customWidth="1"/>
  </cols>
  <sheetData>
    <row r="2" spans="2:45" ht="23.25" customHeight="1">
      <c r="B2" s="623" t="s">
        <v>0</v>
      </c>
      <c r="C2" s="623"/>
      <c r="D2" s="623"/>
      <c r="E2" s="623"/>
      <c r="F2" s="623"/>
      <c r="H2" s="574" t="s">
        <v>0</v>
      </c>
      <c r="I2" s="574"/>
      <c r="J2" s="574"/>
      <c r="K2" s="574"/>
      <c r="L2" s="574"/>
      <c r="O2" s="574" t="s">
        <v>0</v>
      </c>
      <c r="P2" s="574"/>
      <c r="Q2" s="574"/>
      <c r="R2" s="574"/>
      <c r="S2" s="574"/>
      <c r="V2" s="574" t="s">
        <v>0</v>
      </c>
      <c r="W2" s="574"/>
      <c r="X2" s="574"/>
      <c r="Y2" s="574"/>
      <c r="Z2" s="574"/>
      <c r="AC2" s="574" t="s">
        <v>0</v>
      </c>
      <c r="AD2" s="574"/>
      <c r="AE2" s="574"/>
      <c r="AF2" s="574"/>
      <c r="AG2" s="574"/>
      <c r="AI2" s="574" t="s">
        <v>0</v>
      </c>
      <c r="AJ2" s="574"/>
      <c r="AK2" s="574"/>
      <c r="AL2" s="574"/>
      <c r="AM2" s="574"/>
      <c r="AO2" s="574" t="s">
        <v>0</v>
      </c>
      <c r="AP2" s="574"/>
      <c r="AQ2" s="574"/>
      <c r="AR2" s="574"/>
      <c r="AS2" s="574"/>
    </row>
    <row r="3" spans="2:45" ht="19.5" customHeight="1">
      <c r="B3" s="623" t="s">
        <v>86</v>
      </c>
      <c r="C3" s="623"/>
      <c r="D3" s="623"/>
      <c r="E3" s="623"/>
      <c r="F3" s="623"/>
      <c r="H3" s="575" t="s">
        <v>86</v>
      </c>
      <c r="I3" s="575"/>
      <c r="J3" s="575"/>
      <c r="K3" s="575"/>
      <c r="L3" s="575"/>
      <c r="O3" s="575" t="s">
        <v>86</v>
      </c>
      <c r="P3" s="575"/>
      <c r="Q3" s="575"/>
      <c r="R3" s="575"/>
      <c r="S3" s="575"/>
      <c r="V3" s="575" t="s">
        <v>86</v>
      </c>
      <c r="W3" s="575"/>
      <c r="X3" s="575"/>
      <c r="Y3" s="575"/>
      <c r="Z3" s="575"/>
      <c r="AC3" s="575" t="s">
        <v>86</v>
      </c>
      <c r="AD3" s="575"/>
      <c r="AE3" s="575"/>
      <c r="AF3" s="575"/>
      <c r="AG3" s="575"/>
      <c r="AI3" s="575" t="s">
        <v>86</v>
      </c>
      <c r="AJ3" s="575"/>
      <c r="AK3" s="575"/>
      <c r="AL3" s="575"/>
      <c r="AM3" s="575"/>
      <c r="AO3" s="575" t="s">
        <v>86</v>
      </c>
      <c r="AP3" s="575"/>
      <c r="AQ3" s="575"/>
      <c r="AR3" s="575"/>
      <c r="AS3" s="575"/>
    </row>
    <row r="4" spans="2:45">
      <c r="B4" s="624" t="s">
        <v>2</v>
      </c>
      <c r="C4" s="624"/>
      <c r="D4" s="624"/>
      <c r="E4" s="624"/>
      <c r="F4" s="624"/>
      <c r="H4" s="576" t="s">
        <v>2</v>
      </c>
      <c r="I4" s="576"/>
      <c r="J4" s="576"/>
      <c r="K4" s="576"/>
      <c r="L4" s="576"/>
      <c r="O4" s="576" t="s">
        <v>2</v>
      </c>
      <c r="P4" s="576"/>
      <c r="Q4" s="576"/>
      <c r="R4" s="576"/>
      <c r="S4" s="576"/>
      <c r="V4" s="576" t="s">
        <v>2</v>
      </c>
      <c r="W4" s="576"/>
      <c r="X4" s="576"/>
      <c r="Y4" s="576"/>
      <c r="Z4" s="576"/>
      <c r="AC4" s="576" t="s">
        <v>2</v>
      </c>
      <c r="AD4" s="576"/>
      <c r="AE4" s="576"/>
      <c r="AF4" s="576"/>
      <c r="AG4" s="576"/>
      <c r="AI4" s="576" t="s">
        <v>2</v>
      </c>
      <c r="AJ4" s="576"/>
      <c r="AK4" s="576"/>
      <c r="AL4" s="576"/>
      <c r="AM4" s="576"/>
      <c r="AO4" s="576" t="s">
        <v>2</v>
      </c>
      <c r="AP4" s="576"/>
      <c r="AQ4" s="576"/>
      <c r="AR4" s="576"/>
      <c r="AS4" s="576"/>
    </row>
    <row r="5" spans="2:45">
      <c r="B5" s="624"/>
      <c r="C5" s="624"/>
      <c r="D5" s="624"/>
      <c r="E5" s="624"/>
      <c r="F5" s="624"/>
      <c r="H5" s="576"/>
      <c r="I5" s="576"/>
      <c r="J5" s="576"/>
      <c r="K5" s="576"/>
      <c r="L5" s="576"/>
      <c r="O5" s="576"/>
      <c r="P5" s="576"/>
      <c r="Q5" s="576"/>
      <c r="R5" s="576"/>
      <c r="S5" s="576"/>
      <c r="V5" s="576"/>
      <c r="W5" s="576"/>
      <c r="X5" s="576"/>
      <c r="Y5" s="576"/>
      <c r="Z5" s="576"/>
      <c r="AC5" s="576"/>
      <c r="AD5" s="576"/>
      <c r="AE5" s="576"/>
      <c r="AF5" s="576"/>
      <c r="AG5" s="576"/>
      <c r="AI5" s="576"/>
      <c r="AJ5" s="576"/>
      <c r="AK5" s="576"/>
      <c r="AL5" s="576"/>
      <c r="AM5" s="576"/>
      <c r="AO5" s="576"/>
      <c r="AP5" s="576"/>
      <c r="AQ5" s="576"/>
      <c r="AR5" s="576"/>
      <c r="AS5" s="576"/>
    </row>
    <row r="6" spans="2:45" ht="15" thickBot="1">
      <c r="B6" s="625"/>
      <c r="C6" s="625"/>
      <c r="D6" s="625"/>
      <c r="E6" s="625"/>
      <c r="F6" s="625"/>
      <c r="H6" s="577"/>
      <c r="I6" s="577"/>
      <c r="J6" s="577"/>
      <c r="K6" s="577"/>
      <c r="L6" s="577"/>
      <c r="O6" s="577"/>
      <c r="P6" s="577"/>
      <c r="Q6" s="577"/>
      <c r="R6" s="577"/>
      <c r="S6" s="577"/>
      <c r="V6" s="577"/>
      <c r="W6" s="577"/>
      <c r="X6" s="577"/>
      <c r="Y6" s="577"/>
      <c r="Z6" s="577"/>
      <c r="AC6" s="577"/>
      <c r="AD6" s="577"/>
      <c r="AE6" s="577"/>
      <c r="AF6" s="577"/>
      <c r="AG6" s="577"/>
      <c r="AI6" s="577"/>
      <c r="AJ6" s="577"/>
      <c r="AK6" s="577"/>
      <c r="AL6" s="577"/>
      <c r="AM6" s="577"/>
      <c r="AO6" s="577"/>
      <c r="AP6" s="577"/>
      <c r="AQ6" s="577"/>
      <c r="AR6" s="577"/>
      <c r="AS6" s="577"/>
    </row>
    <row r="7" spans="2:45">
      <c r="B7" s="624"/>
      <c r="C7" s="624"/>
      <c r="D7" s="624"/>
      <c r="E7" s="624"/>
      <c r="F7" s="624"/>
      <c r="H7" s="576"/>
      <c r="I7" s="576"/>
      <c r="J7" s="576"/>
      <c r="K7" s="576"/>
      <c r="L7" s="576"/>
      <c r="O7" s="576"/>
      <c r="P7" s="576"/>
      <c r="Q7" s="576"/>
      <c r="R7" s="576"/>
      <c r="S7" s="576"/>
      <c r="V7" s="576"/>
      <c r="W7" s="576"/>
      <c r="X7" s="576"/>
      <c r="Y7" s="576"/>
      <c r="Z7" s="576"/>
      <c r="AC7" s="576"/>
      <c r="AD7" s="576"/>
      <c r="AE7" s="576"/>
      <c r="AF7" s="576"/>
      <c r="AG7" s="576"/>
      <c r="AI7" s="576"/>
      <c r="AJ7" s="576"/>
      <c r="AK7" s="576"/>
      <c r="AL7" s="576"/>
      <c r="AM7" s="576"/>
      <c r="AO7" s="576"/>
      <c r="AP7" s="576"/>
      <c r="AQ7" s="576"/>
      <c r="AR7" s="576"/>
      <c r="AS7" s="576"/>
    </row>
    <row r="8" spans="2:45">
      <c r="B8" s="624" t="s">
        <v>276</v>
      </c>
      <c r="C8" s="624"/>
      <c r="D8" s="624"/>
      <c r="E8" s="624"/>
      <c r="F8" s="624"/>
      <c r="H8" s="576" t="s">
        <v>3</v>
      </c>
      <c r="I8" s="576"/>
      <c r="J8" s="576"/>
      <c r="K8" s="576"/>
      <c r="L8" s="576"/>
      <c r="O8" s="576" t="s">
        <v>257</v>
      </c>
      <c r="P8" s="576"/>
      <c r="Q8" s="576"/>
      <c r="R8" s="576"/>
      <c r="S8" s="576"/>
      <c r="V8" s="576" t="s">
        <v>302</v>
      </c>
      <c r="W8" s="576"/>
      <c r="X8" s="576"/>
      <c r="Y8" s="576"/>
      <c r="Z8" s="576"/>
      <c r="AC8" s="576" t="s">
        <v>301</v>
      </c>
      <c r="AD8" s="576"/>
      <c r="AE8" s="576"/>
      <c r="AF8" s="576"/>
      <c r="AG8" s="576"/>
      <c r="AI8" s="576" t="s">
        <v>322</v>
      </c>
      <c r="AJ8" s="576"/>
      <c r="AK8" s="576"/>
      <c r="AL8" s="576"/>
      <c r="AM8" s="576"/>
      <c r="AO8" s="576" t="s">
        <v>326</v>
      </c>
      <c r="AP8" s="576"/>
      <c r="AQ8" s="576"/>
      <c r="AR8" s="576"/>
      <c r="AS8" s="576"/>
    </row>
    <row r="9" spans="2:45" ht="15" thickBot="1">
      <c r="B9" s="626"/>
      <c r="C9" s="626"/>
      <c r="D9" s="626"/>
      <c r="E9" s="626"/>
      <c r="F9" s="626"/>
      <c r="H9" s="578"/>
      <c r="I9" s="578"/>
      <c r="J9" s="578"/>
      <c r="K9" s="578"/>
      <c r="L9" s="578"/>
      <c r="O9" s="578"/>
      <c r="P9" s="578"/>
      <c r="Q9" s="578"/>
      <c r="R9" s="578"/>
      <c r="S9" s="578"/>
      <c r="V9" s="578"/>
      <c r="W9" s="578"/>
      <c r="X9" s="578"/>
      <c r="Y9" s="578"/>
      <c r="Z9" s="578"/>
      <c r="AC9" s="578"/>
      <c r="AD9" s="578"/>
      <c r="AE9" s="578"/>
      <c r="AF9" s="578"/>
      <c r="AG9" s="578"/>
      <c r="AI9" s="578"/>
      <c r="AJ9" s="578"/>
      <c r="AK9" s="578"/>
      <c r="AL9" s="578"/>
      <c r="AM9" s="578"/>
      <c r="AO9" s="578"/>
      <c r="AP9" s="578"/>
      <c r="AQ9" s="578"/>
      <c r="AR9" s="578"/>
      <c r="AS9" s="578"/>
    </row>
    <row r="10" spans="2:45" ht="43.8" thickBot="1">
      <c r="B10" s="180" t="s">
        <v>96</v>
      </c>
      <c r="C10" s="180" t="s">
        <v>4</v>
      </c>
      <c r="D10" s="180" t="s">
        <v>5</v>
      </c>
      <c r="E10" s="180" t="s">
        <v>6</v>
      </c>
      <c r="F10" s="180" t="s">
        <v>7</v>
      </c>
      <c r="H10" s="2" t="s">
        <v>96</v>
      </c>
      <c r="I10" s="2" t="s">
        <v>4</v>
      </c>
      <c r="J10" s="2" t="s">
        <v>5</v>
      </c>
      <c r="K10" s="2" t="s">
        <v>6</v>
      </c>
      <c r="L10" s="2" t="s">
        <v>7</v>
      </c>
      <c r="O10" s="2" t="s">
        <v>96</v>
      </c>
      <c r="P10" s="2" t="s">
        <v>4</v>
      </c>
      <c r="Q10" s="2" t="s">
        <v>5</v>
      </c>
      <c r="R10" s="2" t="s">
        <v>6</v>
      </c>
      <c r="S10" s="2" t="s">
        <v>7</v>
      </c>
      <c r="V10" s="2" t="s">
        <v>96</v>
      </c>
      <c r="W10" s="2" t="s">
        <v>4</v>
      </c>
      <c r="X10" s="2" t="s">
        <v>5</v>
      </c>
      <c r="Y10" s="2" t="s">
        <v>6</v>
      </c>
      <c r="Z10" s="2" t="s">
        <v>7</v>
      </c>
      <c r="AC10" s="2" t="s">
        <v>96</v>
      </c>
      <c r="AD10" s="2" t="s">
        <v>4</v>
      </c>
      <c r="AE10" s="2" t="s">
        <v>5</v>
      </c>
      <c r="AF10" s="2" t="s">
        <v>6</v>
      </c>
      <c r="AG10" s="2" t="s">
        <v>7</v>
      </c>
      <c r="AI10" s="2" t="s">
        <v>96</v>
      </c>
      <c r="AJ10" s="2" t="s">
        <v>4</v>
      </c>
      <c r="AK10" s="2" t="s">
        <v>5</v>
      </c>
      <c r="AL10" s="2" t="s">
        <v>6</v>
      </c>
      <c r="AM10" s="2" t="s">
        <v>7</v>
      </c>
      <c r="AO10" s="2" t="s">
        <v>96</v>
      </c>
      <c r="AP10" s="2" t="s">
        <v>4</v>
      </c>
      <c r="AQ10" s="2" t="s">
        <v>5</v>
      </c>
      <c r="AR10" s="2" t="s">
        <v>6</v>
      </c>
      <c r="AS10" s="2" t="s">
        <v>7</v>
      </c>
    </row>
    <row r="11" spans="2:45" ht="24.6" thickBot="1">
      <c r="B11" s="181"/>
      <c r="C11" s="182" t="s">
        <v>8</v>
      </c>
      <c r="D11" s="183"/>
      <c r="E11" s="184"/>
      <c r="F11" s="184"/>
      <c r="H11" s="128"/>
      <c r="I11" s="3" t="s">
        <v>8</v>
      </c>
      <c r="J11" s="4"/>
      <c r="K11" s="5"/>
      <c r="L11" s="5"/>
      <c r="O11" s="128"/>
      <c r="P11" s="3" t="s">
        <v>8</v>
      </c>
      <c r="Q11" s="4"/>
      <c r="R11" s="5"/>
      <c r="S11" s="5"/>
      <c r="V11" s="128"/>
      <c r="W11" s="3" t="s">
        <v>8</v>
      </c>
      <c r="X11" s="4"/>
      <c r="Y11" s="5"/>
      <c r="Z11" s="5"/>
      <c r="AC11" s="128"/>
      <c r="AD11" s="3" t="s">
        <v>8</v>
      </c>
      <c r="AE11" s="4"/>
      <c r="AF11" s="5"/>
      <c r="AG11" s="5"/>
      <c r="AI11" s="128"/>
      <c r="AJ11" s="3" t="s">
        <v>8</v>
      </c>
      <c r="AK11" s="4"/>
      <c r="AL11" s="5"/>
      <c r="AM11" s="5"/>
      <c r="AO11" s="128"/>
      <c r="AP11" s="3" t="s">
        <v>8</v>
      </c>
      <c r="AQ11" s="4"/>
      <c r="AR11" s="5"/>
      <c r="AS11" s="5"/>
    </row>
    <row r="12" spans="2:45" ht="24.6" thickBot="1">
      <c r="B12" s="181"/>
      <c r="C12" s="182" t="s">
        <v>9</v>
      </c>
      <c r="D12" s="183"/>
      <c r="E12" s="184"/>
      <c r="F12" s="184"/>
      <c r="H12" s="128"/>
      <c r="I12" s="3" t="s">
        <v>9</v>
      </c>
      <c r="J12" s="4"/>
      <c r="K12" s="5"/>
      <c r="L12" s="5"/>
      <c r="O12" s="128"/>
      <c r="P12" s="3" t="s">
        <v>9</v>
      </c>
      <c r="Q12" s="4"/>
      <c r="R12" s="5"/>
      <c r="S12" s="5"/>
      <c r="V12" s="128"/>
      <c r="W12" s="3" t="s">
        <v>9</v>
      </c>
      <c r="X12" s="4"/>
      <c r="Y12" s="5"/>
      <c r="Z12" s="5"/>
      <c r="AC12" s="128"/>
      <c r="AD12" s="3" t="s">
        <v>9</v>
      </c>
      <c r="AE12" s="4"/>
      <c r="AF12" s="5"/>
      <c r="AG12" s="5"/>
      <c r="AI12" s="128"/>
      <c r="AJ12" s="3" t="s">
        <v>9</v>
      </c>
      <c r="AK12" s="4"/>
      <c r="AL12" s="5"/>
      <c r="AM12" s="5"/>
      <c r="AO12" s="128"/>
      <c r="AP12" s="3" t="s">
        <v>9</v>
      </c>
      <c r="AQ12" s="4"/>
      <c r="AR12" s="5"/>
      <c r="AS12" s="5"/>
    </row>
    <row r="13" spans="2:45" ht="36.6" thickBot="1">
      <c r="B13" s="181"/>
      <c r="C13" s="182" t="s">
        <v>10</v>
      </c>
      <c r="D13" s="183"/>
      <c r="E13" s="184"/>
      <c r="F13" s="184"/>
      <c r="H13" s="128"/>
      <c r="I13" s="3" t="s">
        <v>10</v>
      </c>
      <c r="J13" s="4"/>
      <c r="K13" s="5"/>
      <c r="L13" s="5"/>
      <c r="O13" s="128"/>
      <c r="P13" s="3" t="s">
        <v>10</v>
      </c>
      <c r="Q13" s="4"/>
      <c r="R13" s="5"/>
      <c r="S13" s="5"/>
      <c r="V13" s="128"/>
      <c r="W13" s="3" t="s">
        <v>10</v>
      </c>
      <c r="X13" s="4"/>
      <c r="Y13" s="5"/>
      <c r="Z13" s="5"/>
      <c r="AC13" s="128"/>
      <c r="AD13" s="3" t="s">
        <v>10</v>
      </c>
      <c r="AE13" s="4"/>
      <c r="AF13" s="5"/>
      <c r="AG13" s="5"/>
      <c r="AI13" s="128"/>
      <c r="AJ13" s="3" t="s">
        <v>10</v>
      </c>
      <c r="AK13" s="4"/>
      <c r="AL13" s="5"/>
      <c r="AM13" s="5"/>
      <c r="AO13" s="128"/>
      <c r="AP13" s="3" t="s">
        <v>10</v>
      </c>
      <c r="AQ13" s="4"/>
      <c r="AR13" s="5"/>
      <c r="AS13" s="5"/>
    </row>
    <row r="14" spans="2:45" ht="60.6" thickBot="1">
      <c r="B14" s="183">
        <v>111111102</v>
      </c>
      <c r="C14" s="183" t="s">
        <v>11</v>
      </c>
      <c r="D14" s="184">
        <v>0</v>
      </c>
      <c r="E14" s="185">
        <v>963400</v>
      </c>
      <c r="F14" s="184">
        <v>241</v>
      </c>
      <c r="H14" s="4">
        <v>111111102</v>
      </c>
      <c r="I14" s="4" t="s">
        <v>11</v>
      </c>
      <c r="J14" s="5">
        <v>0</v>
      </c>
      <c r="K14" s="6">
        <v>2566300</v>
      </c>
      <c r="L14" s="5">
        <v>642</v>
      </c>
      <c r="O14" s="4">
        <v>111111102</v>
      </c>
      <c r="P14" s="4" t="s">
        <v>11</v>
      </c>
      <c r="Q14" s="5">
        <v>0</v>
      </c>
      <c r="R14" s="6">
        <v>874600</v>
      </c>
      <c r="S14" s="5">
        <v>219</v>
      </c>
      <c r="V14" s="4">
        <v>111111102</v>
      </c>
      <c r="W14" s="4" t="s">
        <v>11</v>
      </c>
      <c r="X14" s="5">
        <v>0</v>
      </c>
      <c r="Y14" s="6">
        <v>1250000</v>
      </c>
      <c r="Z14" s="5">
        <v>313</v>
      </c>
      <c r="AC14" s="4">
        <v>111111102</v>
      </c>
      <c r="AD14" s="4" t="s">
        <v>11</v>
      </c>
      <c r="AE14" s="5">
        <v>0</v>
      </c>
      <c r="AF14" s="6">
        <v>1959200</v>
      </c>
      <c r="AG14" s="5">
        <v>490</v>
      </c>
      <c r="AI14" s="4">
        <v>111111102</v>
      </c>
      <c r="AJ14" s="4" t="s">
        <v>11</v>
      </c>
      <c r="AK14" s="5">
        <v>0</v>
      </c>
      <c r="AL14" s="6">
        <v>1505700</v>
      </c>
      <c r="AM14" s="5">
        <v>376</v>
      </c>
      <c r="AO14" s="4">
        <v>111111102</v>
      </c>
      <c r="AP14" s="4" t="s">
        <v>11</v>
      </c>
      <c r="AQ14" s="5">
        <v>0</v>
      </c>
      <c r="AR14" s="6">
        <v>7650100</v>
      </c>
      <c r="AS14" s="6">
        <v>1913</v>
      </c>
    </row>
    <row r="15" spans="2:45" ht="96.6" thickBot="1">
      <c r="B15" s="183">
        <v>113211101</v>
      </c>
      <c r="C15" s="183" t="s">
        <v>13</v>
      </c>
      <c r="D15" s="184">
        <v>0</v>
      </c>
      <c r="E15" s="185">
        <v>2018850</v>
      </c>
      <c r="F15" s="184">
        <v>505</v>
      </c>
      <c r="H15" s="4">
        <v>113211101</v>
      </c>
      <c r="I15" s="4" t="s">
        <v>13</v>
      </c>
      <c r="J15" s="5">
        <v>0</v>
      </c>
      <c r="K15" s="6">
        <v>1045321</v>
      </c>
      <c r="L15" s="5">
        <v>261</v>
      </c>
      <c r="O15" s="4">
        <v>113211101</v>
      </c>
      <c r="P15" s="4" t="s">
        <v>13</v>
      </c>
      <c r="Q15" s="5">
        <v>0</v>
      </c>
      <c r="R15" s="6">
        <v>5041747</v>
      </c>
      <c r="S15" s="6">
        <v>1260</v>
      </c>
      <c r="V15" s="4">
        <v>113211101</v>
      </c>
      <c r="W15" s="4" t="s">
        <v>13</v>
      </c>
      <c r="X15" s="5">
        <v>0</v>
      </c>
      <c r="Y15" s="6">
        <v>7347835</v>
      </c>
      <c r="Z15" s="6">
        <v>1837</v>
      </c>
      <c r="AC15" s="4">
        <v>113211101</v>
      </c>
      <c r="AD15" s="4" t="s">
        <v>13</v>
      </c>
      <c r="AE15" s="5">
        <v>0</v>
      </c>
      <c r="AF15" s="6">
        <v>1241957</v>
      </c>
      <c r="AG15" s="5">
        <v>310</v>
      </c>
      <c r="AI15" s="4">
        <v>113211101</v>
      </c>
      <c r="AJ15" s="4" t="s">
        <v>13</v>
      </c>
      <c r="AK15" s="5">
        <v>0</v>
      </c>
      <c r="AL15" s="6">
        <v>1002857</v>
      </c>
      <c r="AM15" s="5">
        <v>251</v>
      </c>
      <c r="AO15" s="4">
        <v>112121</v>
      </c>
      <c r="AP15" s="4" t="s">
        <v>12</v>
      </c>
      <c r="AQ15" s="5">
        <v>0</v>
      </c>
      <c r="AR15" s="6">
        <v>4000000</v>
      </c>
      <c r="AS15" s="6">
        <v>1000</v>
      </c>
    </row>
    <row r="16" spans="2:45" ht="48.6" thickBot="1">
      <c r="B16" s="181"/>
      <c r="C16" s="182" t="s">
        <v>14</v>
      </c>
      <c r="D16" s="183"/>
      <c r="E16" s="186">
        <v>2982250</v>
      </c>
      <c r="F16" s="184">
        <v>745.56</v>
      </c>
      <c r="H16" s="128"/>
      <c r="I16" s="3" t="s">
        <v>14</v>
      </c>
      <c r="J16" s="4"/>
      <c r="K16" s="7">
        <v>3611621</v>
      </c>
      <c r="L16" s="5">
        <v>902.91</v>
      </c>
      <c r="O16" s="128"/>
      <c r="P16" s="3" t="s">
        <v>14</v>
      </c>
      <c r="Q16" s="4"/>
      <c r="R16" s="7">
        <v>5916347</v>
      </c>
      <c r="S16" s="7">
        <v>1479.09</v>
      </c>
      <c r="V16" s="128"/>
      <c r="W16" s="3" t="s">
        <v>14</v>
      </c>
      <c r="X16" s="4"/>
      <c r="Y16" s="7">
        <v>8597835</v>
      </c>
      <c r="Z16" s="7">
        <v>2149.46</v>
      </c>
      <c r="AC16" s="128"/>
      <c r="AD16" s="3" t="s">
        <v>14</v>
      </c>
      <c r="AE16" s="4"/>
      <c r="AF16" s="7">
        <v>3201157</v>
      </c>
      <c r="AG16" s="5">
        <v>800.29</v>
      </c>
      <c r="AI16" s="128"/>
      <c r="AJ16" s="3" t="s">
        <v>14</v>
      </c>
      <c r="AK16" s="4"/>
      <c r="AL16" s="7">
        <v>2508557</v>
      </c>
      <c r="AM16" s="5">
        <v>627.14</v>
      </c>
      <c r="AO16" s="4">
        <v>113211101</v>
      </c>
      <c r="AP16" s="4" t="s">
        <v>13</v>
      </c>
      <c r="AQ16" s="5">
        <v>0</v>
      </c>
      <c r="AR16" s="6">
        <v>284153</v>
      </c>
      <c r="AS16" s="5">
        <v>71</v>
      </c>
    </row>
    <row r="17" spans="2:45" ht="36.6" thickBot="1">
      <c r="B17" s="181"/>
      <c r="C17" s="182" t="s">
        <v>15</v>
      </c>
      <c r="D17" s="183"/>
      <c r="E17" s="184"/>
      <c r="F17" s="184"/>
      <c r="H17" s="128"/>
      <c r="I17" s="3" t="s">
        <v>15</v>
      </c>
      <c r="J17" s="4"/>
      <c r="K17" s="5"/>
      <c r="L17" s="5"/>
      <c r="O17" s="128"/>
      <c r="P17" s="3" t="s">
        <v>15</v>
      </c>
      <c r="Q17" s="4"/>
      <c r="R17" s="5"/>
      <c r="S17" s="5"/>
      <c r="V17" s="128"/>
      <c r="W17" s="3" t="s">
        <v>15</v>
      </c>
      <c r="X17" s="4"/>
      <c r="Y17" s="5"/>
      <c r="Z17" s="5"/>
      <c r="AC17" s="128"/>
      <c r="AD17" s="3" t="s">
        <v>15</v>
      </c>
      <c r="AE17" s="4"/>
      <c r="AF17" s="5"/>
      <c r="AG17" s="5"/>
      <c r="AI17" s="128"/>
      <c r="AJ17" s="3" t="s">
        <v>15</v>
      </c>
      <c r="AK17" s="4"/>
      <c r="AL17" s="5"/>
      <c r="AM17" s="5"/>
      <c r="AO17" s="128"/>
      <c r="AP17" s="3" t="s">
        <v>14</v>
      </c>
      <c r="AQ17" s="4"/>
      <c r="AR17" s="7">
        <v>11934253</v>
      </c>
      <c r="AS17" s="7">
        <v>2983.56</v>
      </c>
    </row>
    <row r="18" spans="2:45" ht="48.6" thickBot="1">
      <c r="B18" s="181"/>
      <c r="C18" s="182" t="s">
        <v>16</v>
      </c>
      <c r="D18" s="183"/>
      <c r="E18" s="184">
        <v>0</v>
      </c>
      <c r="F18" s="184">
        <v>0</v>
      </c>
      <c r="H18" s="128"/>
      <c r="I18" s="3" t="s">
        <v>16</v>
      </c>
      <c r="J18" s="4"/>
      <c r="K18" s="5">
        <v>0</v>
      </c>
      <c r="L18" s="5">
        <v>0</v>
      </c>
      <c r="O18" s="128"/>
      <c r="P18" s="3" t="s">
        <v>16</v>
      </c>
      <c r="Q18" s="4"/>
      <c r="R18" s="5">
        <v>0</v>
      </c>
      <c r="S18" s="5">
        <v>0</v>
      </c>
      <c r="V18" s="128"/>
      <c r="W18" s="3" t="s">
        <v>16</v>
      </c>
      <c r="X18" s="4"/>
      <c r="Y18" s="5">
        <v>0</v>
      </c>
      <c r="Z18" s="5">
        <v>0</v>
      </c>
      <c r="AC18" s="128"/>
      <c r="AD18" s="3" t="s">
        <v>16</v>
      </c>
      <c r="AE18" s="4"/>
      <c r="AF18" s="5">
        <v>0</v>
      </c>
      <c r="AG18" s="5">
        <v>0</v>
      </c>
      <c r="AI18" s="128"/>
      <c r="AJ18" s="3" t="s">
        <v>16</v>
      </c>
      <c r="AK18" s="4"/>
      <c r="AL18" s="5">
        <v>0</v>
      </c>
      <c r="AM18" s="5">
        <v>0</v>
      </c>
      <c r="AO18" s="128"/>
      <c r="AP18" s="3" t="s">
        <v>15</v>
      </c>
      <c r="AQ18" s="4"/>
      <c r="AR18" s="5"/>
      <c r="AS18" s="5"/>
    </row>
    <row r="19" spans="2:45" ht="36.6" thickBot="1">
      <c r="B19" s="181"/>
      <c r="C19" s="182" t="s">
        <v>17</v>
      </c>
      <c r="D19" s="183"/>
      <c r="E19" s="184"/>
      <c r="F19" s="184"/>
      <c r="H19" s="128"/>
      <c r="I19" s="3" t="s">
        <v>17</v>
      </c>
      <c r="J19" s="4"/>
      <c r="K19" s="5"/>
      <c r="L19" s="5"/>
      <c r="O19" s="128"/>
      <c r="P19" s="3" t="s">
        <v>17</v>
      </c>
      <c r="Q19" s="4"/>
      <c r="R19" s="5"/>
      <c r="S19" s="5"/>
      <c r="V19" s="128"/>
      <c r="W19" s="3" t="s">
        <v>17</v>
      </c>
      <c r="X19" s="4"/>
      <c r="Y19" s="5"/>
      <c r="Z19" s="5"/>
      <c r="AC19" s="128"/>
      <c r="AD19" s="3" t="s">
        <v>17</v>
      </c>
      <c r="AE19" s="4"/>
      <c r="AF19" s="5"/>
      <c r="AG19" s="5"/>
      <c r="AI19" s="128"/>
      <c r="AJ19" s="3" t="s">
        <v>17</v>
      </c>
      <c r="AK19" s="4"/>
      <c r="AL19" s="5"/>
      <c r="AM19" s="5"/>
      <c r="AO19" s="128"/>
      <c r="AP19" s="3" t="s">
        <v>16</v>
      </c>
      <c r="AQ19" s="4"/>
      <c r="AR19" s="5">
        <v>0</v>
      </c>
      <c r="AS19" s="5">
        <v>0</v>
      </c>
    </row>
    <row r="20" spans="2:45" ht="120.6" thickBot="1">
      <c r="B20" s="183">
        <v>123111101</v>
      </c>
      <c r="C20" s="183" t="s">
        <v>84</v>
      </c>
      <c r="D20" s="184">
        <v>0</v>
      </c>
      <c r="E20" s="185">
        <v>5746900</v>
      </c>
      <c r="F20" s="185">
        <v>1437</v>
      </c>
      <c r="H20" s="4">
        <v>123111101</v>
      </c>
      <c r="I20" s="4" t="s">
        <v>84</v>
      </c>
      <c r="J20" s="5">
        <v>0</v>
      </c>
      <c r="K20" s="6">
        <v>18827000</v>
      </c>
      <c r="L20" s="6">
        <v>4707</v>
      </c>
      <c r="O20" s="4">
        <v>123111101</v>
      </c>
      <c r="P20" s="4" t="s">
        <v>84</v>
      </c>
      <c r="Q20" s="5">
        <v>0</v>
      </c>
      <c r="R20" s="6">
        <v>18890300</v>
      </c>
      <c r="S20" s="6">
        <v>4723</v>
      </c>
      <c r="V20" s="4">
        <v>123111101</v>
      </c>
      <c r="W20" s="4" t="s">
        <v>84</v>
      </c>
      <c r="X20" s="5">
        <v>0</v>
      </c>
      <c r="Y20" s="6">
        <v>16589800</v>
      </c>
      <c r="Z20" s="6">
        <v>4147</v>
      </c>
      <c r="AC20" s="4">
        <v>123111101</v>
      </c>
      <c r="AD20" s="4" t="s">
        <v>84</v>
      </c>
      <c r="AE20" s="5">
        <v>0</v>
      </c>
      <c r="AF20" s="6">
        <v>21791000</v>
      </c>
      <c r="AG20" s="6">
        <v>5448</v>
      </c>
      <c r="AI20" s="4">
        <v>123111101</v>
      </c>
      <c r="AJ20" s="4" t="s">
        <v>84</v>
      </c>
      <c r="AK20" s="5">
        <v>0</v>
      </c>
      <c r="AL20" s="6">
        <v>27663601</v>
      </c>
      <c r="AM20" s="6">
        <v>6916</v>
      </c>
      <c r="AO20" s="128"/>
      <c r="AP20" s="3" t="s">
        <v>17</v>
      </c>
      <c r="AQ20" s="4"/>
      <c r="AR20" s="5"/>
      <c r="AS20" s="5"/>
    </row>
    <row r="21" spans="2:45" ht="108.6" thickBot="1">
      <c r="B21" s="183">
        <v>123211101</v>
      </c>
      <c r="C21" s="183" t="s">
        <v>18</v>
      </c>
      <c r="D21" s="184">
        <v>0</v>
      </c>
      <c r="E21" s="185">
        <v>540000</v>
      </c>
      <c r="F21" s="184">
        <v>135</v>
      </c>
      <c r="H21" s="4">
        <v>123211101</v>
      </c>
      <c r="I21" s="4" t="s">
        <v>18</v>
      </c>
      <c r="J21" s="5">
        <v>0</v>
      </c>
      <c r="K21" s="6">
        <v>509400</v>
      </c>
      <c r="L21" s="5">
        <v>127</v>
      </c>
      <c r="O21" s="4">
        <v>123211101</v>
      </c>
      <c r="P21" s="4" t="s">
        <v>18</v>
      </c>
      <c r="Q21" s="5">
        <v>0</v>
      </c>
      <c r="R21" s="6">
        <v>509400</v>
      </c>
      <c r="S21" s="5">
        <v>127</v>
      </c>
      <c r="V21" s="4">
        <v>123211101</v>
      </c>
      <c r="W21" s="4" t="s">
        <v>18</v>
      </c>
      <c r="X21" s="5">
        <v>0</v>
      </c>
      <c r="Y21" s="6">
        <v>509400</v>
      </c>
      <c r="Z21" s="5">
        <v>127</v>
      </c>
      <c r="AC21" s="4">
        <v>123211101</v>
      </c>
      <c r="AD21" s="4" t="s">
        <v>18</v>
      </c>
      <c r="AE21" s="5">
        <v>0</v>
      </c>
      <c r="AF21" s="6">
        <v>509400</v>
      </c>
      <c r="AG21" s="5">
        <v>127</v>
      </c>
      <c r="AI21" s="4">
        <v>123211101</v>
      </c>
      <c r="AJ21" s="4" t="s">
        <v>18</v>
      </c>
      <c r="AK21" s="5">
        <v>0</v>
      </c>
      <c r="AL21" s="6">
        <v>509400</v>
      </c>
      <c r="AM21" s="5">
        <v>127</v>
      </c>
      <c r="AO21" s="4">
        <v>123111101</v>
      </c>
      <c r="AP21" s="4" t="s">
        <v>84</v>
      </c>
      <c r="AQ21" s="5">
        <v>0</v>
      </c>
      <c r="AR21" s="6">
        <v>31003801</v>
      </c>
      <c r="AS21" s="6">
        <v>7751</v>
      </c>
    </row>
    <row r="22" spans="2:45" ht="108.6" thickBot="1">
      <c r="B22" s="183">
        <v>123511101</v>
      </c>
      <c r="C22" s="183" t="s">
        <v>19</v>
      </c>
      <c r="D22" s="184">
        <v>0</v>
      </c>
      <c r="E22" s="185">
        <v>8372400</v>
      </c>
      <c r="F22" s="185">
        <v>2093</v>
      </c>
      <c r="H22" s="4">
        <v>123511101</v>
      </c>
      <c r="I22" s="4" t="s">
        <v>19</v>
      </c>
      <c r="J22" s="5">
        <v>0</v>
      </c>
      <c r="K22" s="6">
        <v>8250400</v>
      </c>
      <c r="L22" s="6">
        <v>2063</v>
      </c>
      <c r="O22" s="4">
        <v>123511101</v>
      </c>
      <c r="P22" s="4" t="s">
        <v>19</v>
      </c>
      <c r="Q22" s="5">
        <v>0</v>
      </c>
      <c r="R22" s="6">
        <v>8531400</v>
      </c>
      <c r="S22" s="6">
        <v>2133</v>
      </c>
      <c r="V22" s="4">
        <v>123511101</v>
      </c>
      <c r="W22" s="4" t="s">
        <v>19</v>
      </c>
      <c r="X22" s="5">
        <v>0</v>
      </c>
      <c r="Y22" s="6">
        <v>8026400</v>
      </c>
      <c r="Z22" s="6">
        <v>2007</v>
      </c>
      <c r="AC22" s="4">
        <v>123511101</v>
      </c>
      <c r="AD22" s="4" t="s">
        <v>19</v>
      </c>
      <c r="AE22" s="5">
        <v>0</v>
      </c>
      <c r="AF22" s="6">
        <v>8026400</v>
      </c>
      <c r="AG22" s="6">
        <v>2007</v>
      </c>
      <c r="AI22" s="4">
        <v>123511101</v>
      </c>
      <c r="AJ22" s="4" t="s">
        <v>19</v>
      </c>
      <c r="AK22" s="5">
        <v>0</v>
      </c>
      <c r="AL22" s="6">
        <v>7981400</v>
      </c>
      <c r="AM22" s="6">
        <v>1995</v>
      </c>
      <c r="AO22" s="4">
        <v>123211101</v>
      </c>
      <c r="AP22" s="4" t="s">
        <v>18</v>
      </c>
      <c r="AQ22" s="5">
        <v>0</v>
      </c>
      <c r="AR22" s="6">
        <v>509400</v>
      </c>
      <c r="AS22" s="5">
        <v>127</v>
      </c>
    </row>
    <row r="23" spans="2:45" ht="48.6" thickBot="1">
      <c r="B23" s="181"/>
      <c r="C23" s="182" t="s">
        <v>20</v>
      </c>
      <c r="D23" s="183"/>
      <c r="E23" s="186">
        <v>14659300</v>
      </c>
      <c r="F23" s="186">
        <v>3664.83</v>
      </c>
      <c r="H23" s="128"/>
      <c r="I23" s="3" t="s">
        <v>20</v>
      </c>
      <c r="J23" s="4"/>
      <c r="K23" s="7">
        <v>27586800</v>
      </c>
      <c r="L23" s="7">
        <v>6896.7</v>
      </c>
      <c r="O23" s="128"/>
      <c r="P23" s="3" t="s">
        <v>20</v>
      </c>
      <c r="Q23" s="4"/>
      <c r="R23" s="7">
        <v>27931100</v>
      </c>
      <c r="S23" s="7">
        <v>6982.78</v>
      </c>
      <c r="V23" s="128"/>
      <c r="W23" s="3" t="s">
        <v>20</v>
      </c>
      <c r="X23" s="4"/>
      <c r="Y23" s="7">
        <v>25125600</v>
      </c>
      <c r="Z23" s="7">
        <v>6281.4</v>
      </c>
      <c r="AC23" s="128"/>
      <c r="AD23" s="3" t="s">
        <v>20</v>
      </c>
      <c r="AE23" s="4"/>
      <c r="AF23" s="7">
        <v>30326800</v>
      </c>
      <c r="AG23" s="7">
        <v>7581.7</v>
      </c>
      <c r="AI23" s="128"/>
      <c r="AJ23" s="3" t="s">
        <v>20</v>
      </c>
      <c r="AK23" s="4"/>
      <c r="AL23" s="7">
        <v>36154401</v>
      </c>
      <c r="AM23" s="7">
        <v>9038.6</v>
      </c>
      <c r="AO23" s="4">
        <v>123511101</v>
      </c>
      <c r="AP23" s="4" t="s">
        <v>19</v>
      </c>
      <c r="AQ23" s="5">
        <v>0</v>
      </c>
      <c r="AR23" s="6">
        <v>7756900</v>
      </c>
      <c r="AS23" s="6">
        <v>1939</v>
      </c>
    </row>
    <row r="24" spans="2:45" ht="36.6" thickBot="1">
      <c r="B24" s="181"/>
      <c r="C24" s="182" t="s">
        <v>21</v>
      </c>
      <c r="D24" s="183"/>
      <c r="E24" s="184">
        <v>0</v>
      </c>
      <c r="F24" s="184">
        <v>0</v>
      </c>
      <c r="H24" s="128"/>
      <c r="I24" s="3" t="s">
        <v>21</v>
      </c>
      <c r="J24" s="4"/>
      <c r="K24" s="5">
        <v>0</v>
      </c>
      <c r="L24" s="5">
        <v>0</v>
      </c>
      <c r="O24" s="128"/>
      <c r="P24" s="3" t="s">
        <v>21</v>
      </c>
      <c r="Q24" s="4"/>
      <c r="R24" s="5">
        <v>0</v>
      </c>
      <c r="S24" s="5">
        <v>0</v>
      </c>
      <c r="V24" s="128"/>
      <c r="W24" s="3" t="s">
        <v>21</v>
      </c>
      <c r="X24" s="4"/>
      <c r="Y24" s="5">
        <v>0</v>
      </c>
      <c r="Z24" s="5">
        <v>0</v>
      </c>
      <c r="AC24" s="128"/>
      <c r="AD24" s="3" t="s">
        <v>21</v>
      </c>
      <c r="AE24" s="4"/>
      <c r="AF24" s="5">
        <v>0</v>
      </c>
      <c r="AG24" s="5">
        <v>0</v>
      </c>
      <c r="AI24" s="128"/>
      <c r="AJ24" s="3" t="s">
        <v>21</v>
      </c>
      <c r="AK24" s="4"/>
      <c r="AL24" s="5">
        <v>0</v>
      </c>
      <c r="AM24" s="5">
        <v>0</v>
      </c>
      <c r="AO24" s="128"/>
      <c r="AP24" s="3" t="s">
        <v>20</v>
      </c>
      <c r="AQ24" s="4"/>
      <c r="AR24" s="7">
        <v>39270101</v>
      </c>
      <c r="AS24" s="7">
        <v>9817.5300000000007</v>
      </c>
    </row>
    <row r="25" spans="2:45" ht="24.6" thickBot="1">
      <c r="B25" s="181"/>
      <c r="C25" s="182" t="s">
        <v>22</v>
      </c>
      <c r="D25" s="183"/>
      <c r="E25" s="184"/>
      <c r="F25" s="184"/>
      <c r="H25" s="128"/>
      <c r="I25" s="3" t="s">
        <v>22</v>
      </c>
      <c r="J25" s="4"/>
      <c r="K25" s="5"/>
      <c r="L25" s="5"/>
      <c r="O25" s="128"/>
      <c r="P25" s="3" t="s">
        <v>22</v>
      </c>
      <c r="Q25" s="4"/>
      <c r="R25" s="5"/>
      <c r="S25" s="5"/>
      <c r="V25" s="128"/>
      <c r="W25" s="3" t="s">
        <v>22</v>
      </c>
      <c r="X25" s="4"/>
      <c r="Y25" s="5"/>
      <c r="Z25" s="5"/>
      <c r="AC25" s="128"/>
      <c r="AD25" s="3" t="s">
        <v>22</v>
      </c>
      <c r="AE25" s="4"/>
      <c r="AF25" s="5"/>
      <c r="AG25" s="5"/>
      <c r="AI25" s="128"/>
      <c r="AJ25" s="3" t="s">
        <v>22</v>
      </c>
      <c r="AK25" s="4"/>
      <c r="AL25" s="5"/>
      <c r="AM25" s="5"/>
      <c r="AO25" s="128"/>
      <c r="AP25" s="3" t="s">
        <v>21</v>
      </c>
      <c r="AQ25" s="4"/>
      <c r="AR25" s="5">
        <v>0</v>
      </c>
      <c r="AS25" s="5">
        <v>0</v>
      </c>
    </row>
    <row r="26" spans="2:45" ht="24.6" thickBot="1">
      <c r="B26" s="183">
        <v>273211</v>
      </c>
      <c r="C26" s="183" t="s">
        <v>23</v>
      </c>
      <c r="D26" s="184">
        <v>0</v>
      </c>
      <c r="E26" s="185">
        <v>460000</v>
      </c>
      <c r="F26" s="184">
        <v>115</v>
      </c>
      <c r="H26" s="4">
        <v>273211</v>
      </c>
      <c r="I26" s="4" t="s">
        <v>23</v>
      </c>
      <c r="J26" s="5">
        <v>0</v>
      </c>
      <c r="K26" s="6">
        <v>460000</v>
      </c>
      <c r="L26" s="5">
        <v>115</v>
      </c>
      <c r="O26" s="4">
        <v>273211</v>
      </c>
      <c r="P26" s="4" t="s">
        <v>23</v>
      </c>
      <c r="Q26" s="5">
        <v>0</v>
      </c>
      <c r="R26" s="6">
        <v>460000</v>
      </c>
      <c r="S26" s="5">
        <v>115</v>
      </c>
      <c r="V26" s="4">
        <v>273211</v>
      </c>
      <c r="W26" s="4" t="s">
        <v>23</v>
      </c>
      <c r="X26" s="5">
        <v>0</v>
      </c>
      <c r="Y26" s="6">
        <v>460000</v>
      </c>
      <c r="Z26" s="5">
        <v>115</v>
      </c>
      <c r="AC26" s="4">
        <v>273211</v>
      </c>
      <c r="AD26" s="4" t="s">
        <v>23</v>
      </c>
      <c r="AE26" s="5">
        <v>0</v>
      </c>
      <c r="AF26" s="6">
        <v>460000</v>
      </c>
      <c r="AG26" s="5">
        <v>115</v>
      </c>
      <c r="AI26" s="4">
        <v>273211</v>
      </c>
      <c r="AJ26" s="4" t="s">
        <v>23</v>
      </c>
      <c r="AK26" s="5">
        <v>0</v>
      </c>
      <c r="AL26" s="6">
        <v>460000</v>
      </c>
      <c r="AM26" s="5">
        <v>115</v>
      </c>
      <c r="AO26" s="128"/>
      <c r="AP26" s="3" t="s">
        <v>22</v>
      </c>
      <c r="AQ26" s="4"/>
      <c r="AR26" s="5"/>
      <c r="AS26" s="5"/>
    </row>
    <row r="27" spans="2:45" ht="84.6" thickBot="1">
      <c r="B27" s="183">
        <v>274321</v>
      </c>
      <c r="C27" s="183" t="s">
        <v>25</v>
      </c>
      <c r="D27" s="184">
        <v>0</v>
      </c>
      <c r="E27" s="185">
        <v>-96000</v>
      </c>
      <c r="F27" s="184">
        <v>-24</v>
      </c>
      <c r="H27" s="4">
        <v>274321</v>
      </c>
      <c r="I27" s="4" t="s">
        <v>25</v>
      </c>
      <c r="J27" s="5">
        <v>0</v>
      </c>
      <c r="K27" s="6">
        <v>-115200</v>
      </c>
      <c r="L27" s="5">
        <v>-29</v>
      </c>
      <c r="O27" s="4">
        <v>274321</v>
      </c>
      <c r="P27" s="4" t="s">
        <v>25</v>
      </c>
      <c r="Q27" s="5">
        <v>0</v>
      </c>
      <c r="R27" s="6">
        <v>-134400</v>
      </c>
      <c r="S27" s="5">
        <v>-34</v>
      </c>
      <c r="V27" s="4">
        <v>274321</v>
      </c>
      <c r="W27" s="4" t="s">
        <v>25</v>
      </c>
      <c r="X27" s="5">
        <v>0</v>
      </c>
      <c r="Y27" s="6">
        <v>-153600</v>
      </c>
      <c r="Z27" s="5">
        <v>-38</v>
      </c>
      <c r="AC27" s="4">
        <v>274321</v>
      </c>
      <c r="AD27" s="4" t="s">
        <v>25</v>
      </c>
      <c r="AE27" s="5">
        <v>0</v>
      </c>
      <c r="AF27" s="6">
        <v>-172800</v>
      </c>
      <c r="AG27" s="5">
        <v>-43</v>
      </c>
      <c r="AI27" s="4">
        <v>274321</v>
      </c>
      <c r="AJ27" s="4" t="s">
        <v>25</v>
      </c>
      <c r="AK27" s="5">
        <v>0</v>
      </c>
      <c r="AL27" s="6">
        <v>-192000</v>
      </c>
      <c r="AM27" s="5">
        <v>-48</v>
      </c>
      <c r="AO27" s="4">
        <v>273211</v>
      </c>
      <c r="AP27" s="4" t="s">
        <v>23</v>
      </c>
      <c r="AQ27" s="5">
        <v>0</v>
      </c>
      <c r="AR27" s="6">
        <v>460000</v>
      </c>
      <c r="AS27" s="5">
        <v>115</v>
      </c>
    </row>
    <row r="28" spans="2:45" ht="36.6" thickBot="1">
      <c r="B28" s="181"/>
      <c r="C28" s="182" t="s">
        <v>27</v>
      </c>
      <c r="D28" s="183"/>
      <c r="E28" s="186">
        <v>364000</v>
      </c>
      <c r="F28" s="184">
        <v>91</v>
      </c>
      <c r="H28" s="128"/>
      <c r="I28" s="3" t="s">
        <v>27</v>
      </c>
      <c r="J28" s="4"/>
      <c r="K28" s="7">
        <v>344800</v>
      </c>
      <c r="L28" s="5">
        <v>86.2</v>
      </c>
      <c r="O28" s="128"/>
      <c r="P28" s="3" t="s">
        <v>27</v>
      </c>
      <c r="Q28" s="4"/>
      <c r="R28" s="7">
        <v>325600</v>
      </c>
      <c r="S28" s="5">
        <v>81.400000000000006</v>
      </c>
      <c r="V28" s="128"/>
      <c r="W28" s="3" t="s">
        <v>27</v>
      </c>
      <c r="X28" s="4"/>
      <c r="Y28" s="7">
        <v>306400</v>
      </c>
      <c r="Z28" s="5">
        <v>76.599999999999994</v>
      </c>
      <c r="AC28" s="128"/>
      <c r="AD28" s="3" t="s">
        <v>27</v>
      </c>
      <c r="AE28" s="4"/>
      <c r="AF28" s="7">
        <v>287200</v>
      </c>
      <c r="AG28" s="5">
        <v>71.8</v>
      </c>
      <c r="AI28" s="128"/>
      <c r="AJ28" s="3" t="s">
        <v>27</v>
      </c>
      <c r="AK28" s="4"/>
      <c r="AL28" s="7">
        <v>268000</v>
      </c>
      <c r="AM28" s="5">
        <v>67</v>
      </c>
      <c r="AO28" s="4">
        <v>274321</v>
      </c>
      <c r="AP28" s="4" t="s">
        <v>25</v>
      </c>
      <c r="AQ28" s="5">
        <v>0</v>
      </c>
      <c r="AR28" s="6">
        <v>-211200</v>
      </c>
      <c r="AS28" s="5">
        <v>-53</v>
      </c>
    </row>
    <row r="29" spans="2:45" ht="24.6" thickBot="1">
      <c r="B29" s="181"/>
      <c r="C29" s="182" t="s">
        <v>28</v>
      </c>
      <c r="D29" s="183"/>
      <c r="E29" s="184"/>
      <c r="F29" s="184"/>
      <c r="H29" s="128"/>
      <c r="I29" s="3" t="s">
        <v>28</v>
      </c>
      <c r="J29" s="4"/>
      <c r="K29" s="5"/>
      <c r="L29" s="5"/>
      <c r="O29" s="128"/>
      <c r="P29" s="3" t="s">
        <v>28</v>
      </c>
      <c r="Q29" s="4"/>
      <c r="R29" s="5"/>
      <c r="S29" s="5"/>
      <c r="V29" s="128"/>
      <c r="W29" s="3" t="s">
        <v>28</v>
      </c>
      <c r="X29" s="4"/>
      <c r="Y29" s="5"/>
      <c r="Z29" s="5"/>
      <c r="AC29" s="128"/>
      <c r="AD29" s="3" t="s">
        <v>28</v>
      </c>
      <c r="AE29" s="4"/>
      <c r="AF29" s="5"/>
      <c r="AG29" s="5"/>
      <c r="AI29" s="128"/>
      <c r="AJ29" s="3" t="s">
        <v>28</v>
      </c>
      <c r="AK29" s="4"/>
      <c r="AL29" s="5"/>
      <c r="AM29" s="5"/>
      <c r="AO29" s="128"/>
      <c r="AP29" s="3" t="s">
        <v>27</v>
      </c>
      <c r="AQ29" s="4"/>
      <c r="AR29" s="7">
        <v>248800</v>
      </c>
      <c r="AS29" s="5">
        <v>62.2</v>
      </c>
    </row>
    <row r="30" spans="2:45" ht="36.6" thickBot="1">
      <c r="B30" s="181"/>
      <c r="C30" s="182" t="s">
        <v>29</v>
      </c>
      <c r="D30" s="183"/>
      <c r="E30" s="184">
        <v>0</v>
      </c>
      <c r="F30" s="184">
        <v>0</v>
      </c>
      <c r="H30" s="128"/>
      <c r="I30" s="3" t="s">
        <v>29</v>
      </c>
      <c r="J30" s="4"/>
      <c r="K30" s="5">
        <v>0</v>
      </c>
      <c r="L30" s="5">
        <v>0</v>
      </c>
      <c r="O30" s="128"/>
      <c r="P30" s="3" t="s">
        <v>29</v>
      </c>
      <c r="Q30" s="4"/>
      <c r="R30" s="5">
        <v>0</v>
      </c>
      <c r="S30" s="5">
        <v>0</v>
      </c>
      <c r="V30" s="128"/>
      <c r="W30" s="3" t="s">
        <v>29</v>
      </c>
      <c r="X30" s="4"/>
      <c r="Y30" s="5">
        <v>0</v>
      </c>
      <c r="Z30" s="5">
        <v>0</v>
      </c>
      <c r="AC30" s="128"/>
      <c r="AD30" s="3" t="s">
        <v>29</v>
      </c>
      <c r="AE30" s="4"/>
      <c r="AF30" s="5">
        <v>0</v>
      </c>
      <c r="AG30" s="5">
        <v>0</v>
      </c>
      <c r="AI30" s="128"/>
      <c r="AJ30" s="3" t="s">
        <v>29</v>
      </c>
      <c r="AK30" s="4"/>
      <c r="AL30" s="5">
        <v>0</v>
      </c>
      <c r="AM30" s="5">
        <v>0</v>
      </c>
      <c r="AO30" s="128"/>
      <c r="AP30" s="3" t="s">
        <v>28</v>
      </c>
      <c r="AQ30" s="4"/>
      <c r="AR30" s="5"/>
      <c r="AS30" s="5"/>
    </row>
    <row r="31" spans="2:45" ht="24.6" thickBot="1">
      <c r="B31" s="181"/>
      <c r="C31" s="182" t="s">
        <v>30</v>
      </c>
      <c r="D31" s="183"/>
      <c r="E31" s="186">
        <v>18005550</v>
      </c>
      <c r="F31" s="186">
        <v>4501.3900000000003</v>
      </c>
      <c r="H31" s="128"/>
      <c r="I31" s="3" t="s">
        <v>30</v>
      </c>
      <c r="J31" s="4"/>
      <c r="K31" s="7">
        <v>31543221</v>
      </c>
      <c r="L31" s="7">
        <v>7885.81</v>
      </c>
      <c r="O31" s="128"/>
      <c r="P31" s="3" t="s">
        <v>30</v>
      </c>
      <c r="Q31" s="4"/>
      <c r="R31" s="7">
        <v>34173047</v>
      </c>
      <c r="S31" s="7">
        <v>8543.26</v>
      </c>
      <c r="V31" s="128"/>
      <c r="W31" s="3" t="s">
        <v>30</v>
      </c>
      <c r="X31" s="4"/>
      <c r="Y31" s="7">
        <v>34029835</v>
      </c>
      <c r="Z31" s="7">
        <v>8507.4599999999991</v>
      </c>
      <c r="AC31" s="128"/>
      <c r="AD31" s="3" t="s">
        <v>30</v>
      </c>
      <c r="AE31" s="4"/>
      <c r="AF31" s="7">
        <v>33815157</v>
      </c>
      <c r="AG31" s="7">
        <v>8453.7900000000009</v>
      </c>
      <c r="AI31" s="128"/>
      <c r="AJ31" s="3" t="s">
        <v>30</v>
      </c>
      <c r="AK31" s="4"/>
      <c r="AL31" s="7">
        <v>38930958</v>
      </c>
      <c r="AM31" s="7">
        <v>9732.74</v>
      </c>
      <c r="AO31" s="128"/>
      <c r="AP31" s="3" t="s">
        <v>29</v>
      </c>
      <c r="AQ31" s="4"/>
      <c r="AR31" s="5">
        <v>0</v>
      </c>
      <c r="AS31" s="5">
        <v>0</v>
      </c>
    </row>
    <row r="32" spans="2:45" ht="36.6" thickBot="1">
      <c r="B32" s="181"/>
      <c r="C32" s="182" t="s">
        <v>31</v>
      </c>
      <c r="D32" s="183"/>
      <c r="E32" s="184"/>
      <c r="F32" s="184"/>
      <c r="H32" s="128"/>
      <c r="I32" s="3" t="s">
        <v>31</v>
      </c>
      <c r="J32" s="4"/>
      <c r="K32" s="5"/>
      <c r="L32" s="5"/>
      <c r="O32" s="128"/>
      <c r="P32" s="3" t="s">
        <v>31</v>
      </c>
      <c r="Q32" s="4"/>
      <c r="R32" s="5"/>
      <c r="S32" s="5"/>
      <c r="V32" s="128"/>
      <c r="W32" s="3" t="s">
        <v>31</v>
      </c>
      <c r="X32" s="4"/>
      <c r="Y32" s="5"/>
      <c r="Z32" s="5"/>
      <c r="AC32" s="128"/>
      <c r="AD32" s="3" t="s">
        <v>31</v>
      </c>
      <c r="AE32" s="4"/>
      <c r="AF32" s="5"/>
      <c r="AG32" s="5"/>
      <c r="AI32" s="128"/>
      <c r="AJ32" s="3" t="s">
        <v>31</v>
      </c>
      <c r="AK32" s="4"/>
      <c r="AL32" s="5"/>
      <c r="AM32" s="5"/>
      <c r="AO32" s="128"/>
      <c r="AP32" s="3" t="s">
        <v>30</v>
      </c>
      <c r="AQ32" s="4"/>
      <c r="AR32" s="7">
        <v>51453154</v>
      </c>
      <c r="AS32" s="7">
        <v>12863.29</v>
      </c>
    </row>
    <row r="33" spans="2:45" ht="15" thickBot="1">
      <c r="B33" s="181"/>
      <c r="C33" s="182" t="s">
        <v>32</v>
      </c>
      <c r="D33" s="183"/>
      <c r="E33" s="184"/>
      <c r="F33" s="184"/>
      <c r="H33" s="128"/>
      <c r="I33" s="3" t="s">
        <v>32</v>
      </c>
      <c r="J33" s="4"/>
      <c r="K33" s="5"/>
      <c r="L33" s="5"/>
      <c r="O33" s="128"/>
      <c r="P33" s="3" t="s">
        <v>32</v>
      </c>
      <c r="Q33" s="4"/>
      <c r="R33" s="5"/>
      <c r="S33" s="5"/>
      <c r="V33" s="128"/>
      <c r="W33" s="3" t="s">
        <v>32</v>
      </c>
      <c r="X33" s="4"/>
      <c r="Y33" s="5"/>
      <c r="Z33" s="5"/>
      <c r="AC33" s="128"/>
      <c r="AD33" s="3" t="s">
        <v>32</v>
      </c>
      <c r="AE33" s="4"/>
      <c r="AF33" s="5"/>
      <c r="AG33" s="5"/>
      <c r="AI33" s="128"/>
      <c r="AJ33" s="3" t="s">
        <v>32</v>
      </c>
      <c r="AK33" s="4"/>
      <c r="AL33" s="5"/>
      <c r="AM33" s="5"/>
      <c r="AO33" s="128"/>
      <c r="AP33" s="3" t="s">
        <v>31</v>
      </c>
      <c r="AQ33" s="4"/>
      <c r="AR33" s="5"/>
      <c r="AS33" s="5"/>
    </row>
    <row r="34" spans="2:45" ht="24.6" thickBot="1">
      <c r="B34" s="181"/>
      <c r="C34" s="182" t="s">
        <v>33</v>
      </c>
      <c r="D34" s="183"/>
      <c r="E34" s="184"/>
      <c r="F34" s="184"/>
      <c r="H34" s="128"/>
      <c r="I34" s="3" t="s">
        <v>33</v>
      </c>
      <c r="J34" s="4"/>
      <c r="K34" s="5"/>
      <c r="L34" s="5"/>
      <c r="O34" s="128"/>
      <c r="P34" s="3" t="s">
        <v>33</v>
      </c>
      <c r="Q34" s="4"/>
      <c r="R34" s="5"/>
      <c r="S34" s="5"/>
      <c r="V34" s="128"/>
      <c r="W34" s="3" t="s">
        <v>33</v>
      </c>
      <c r="X34" s="4"/>
      <c r="Y34" s="5"/>
      <c r="Z34" s="5"/>
      <c r="AC34" s="128"/>
      <c r="AD34" s="3" t="s">
        <v>33</v>
      </c>
      <c r="AE34" s="4"/>
      <c r="AF34" s="5"/>
      <c r="AG34" s="5"/>
      <c r="AI34" s="128"/>
      <c r="AJ34" s="3" t="s">
        <v>33</v>
      </c>
      <c r="AK34" s="4"/>
      <c r="AL34" s="5"/>
      <c r="AM34" s="5"/>
      <c r="AO34" s="128"/>
      <c r="AP34" s="3" t="s">
        <v>32</v>
      </c>
      <c r="AQ34" s="4"/>
      <c r="AR34" s="5"/>
      <c r="AS34" s="5"/>
    </row>
    <row r="35" spans="2:45" ht="48.6" thickBot="1">
      <c r="B35" s="183">
        <v>351211101</v>
      </c>
      <c r="C35" s="183" t="s">
        <v>34</v>
      </c>
      <c r="D35" s="184">
        <v>0</v>
      </c>
      <c r="E35" s="185">
        <v>501300</v>
      </c>
      <c r="F35" s="184">
        <v>125</v>
      </c>
      <c r="H35" s="4">
        <v>351211101</v>
      </c>
      <c r="I35" s="4" t="s">
        <v>34</v>
      </c>
      <c r="J35" s="5">
        <v>0</v>
      </c>
      <c r="K35" s="6">
        <v>564600</v>
      </c>
      <c r="L35" s="5">
        <v>141</v>
      </c>
      <c r="O35" s="4">
        <v>351211101</v>
      </c>
      <c r="P35" s="4" t="s">
        <v>34</v>
      </c>
      <c r="Q35" s="5">
        <v>0</v>
      </c>
      <c r="R35" s="6">
        <v>627900</v>
      </c>
      <c r="S35" s="5">
        <v>157</v>
      </c>
      <c r="V35" s="4">
        <v>351211101</v>
      </c>
      <c r="W35" s="4" t="s">
        <v>34</v>
      </c>
      <c r="X35" s="5">
        <v>0</v>
      </c>
      <c r="Y35" s="6">
        <v>691200</v>
      </c>
      <c r="Z35" s="5">
        <v>173</v>
      </c>
      <c r="AC35" s="4">
        <v>351211101</v>
      </c>
      <c r="AD35" s="4" t="s">
        <v>34</v>
      </c>
      <c r="AE35" s="5">
        <v>0</v>
      </c>
      <c r="AF35" s="6">
        <v>754500</v>
      </c>
      <c r="AG35" s="5">
        <v>189</v>
      </c>
      <c r="AI35" s="4">
        <v>351211101</v>
      </c>
      <c r="AJ35" s="4" t="s">
        <v>34</v>
      </c>
      <c r="AK35" s="5">
        <v>0</v>
      </c>
      <c r="AL35" s="6">
        <v>817800</v>
      </c>
      <c r="AM35" s="5">
        <v>204</v>
      </c>
      <c r="AO35" s="128"/>
      <c r="AP35" s="3" t="s">
        <v>33</v>
      </c>
      <c r="AQ35" s="4"/>
      <c r="AR35" s="5"/>
      <c r="AS35" s="5"/>
    </row>
    <row r="36" spans="2:45" ht="24.6" thickBot="1">
      <c r="B36" s="181"/>
      <c r="C36" s="182" t="s">
        <v>35</v>
      </c>
      <c r="D36" s="183"/>
      <c r="E36" s="184"/>
      <c r="F36" s="184"/>
      <c r="H36" s="128"/>
      <c r="I36" s="3" t="s">
        <v>35</v>
      </c>
      <c r="J36" s="4"/>
      <c r="K36" s="5"/>
      <c r="L36" s="5"/>
      <c r="O36" s="128"/>
      <c r="P36" s="3" t="s">
        <v>35</v>
      </c>
      <c r="Q36" s="4"/>
      <c r="R36" s="5"/>
      <c r="S36" s="5"/>
      <c r="V36" s="128"/>
      <c r="W36" s="3" t="s">
        <v>35</v>
      </c>
      <c r="X36" s="4"/>
      <c r="Y36" s="5"/>
      <c r="Z36" s="5"/>
      <c r="AC36" s="128"/>
      <c r="AD36" s="3" t="s">
        <v>35</v>
      </c>
      <c r="AE36" s="4"/>
      <c r="AF36" s="5"/>
      <c r="AG36" s="5"/>
      <c r="AI36" s="128"/>
      <c r="AJ36" s="3" t="s">
        <v>35</v>
      </c>
      <c r="AK36" s="4"/>
      <c r="AL36" s="5"/>
      <c r="AM36" s="5"/>
      <c r="AO36" s="4">
        <v>351211101</v>
      </c>
      <c r="AP36" s="4" t="s">
        <v>34</v>
      </c>
      <c r="AQ36" s="5">
        <v>0</v>
      </c>
      <c r="AR36" s="6">
        <v>881100</v>
      </c>
      <c r="AS36" s="5">
        <v>220</v>
      </c>
    </row>
    <row r="37" spans="2:45" ht="36.6" thickBot="1">
      <c r="B37" s="181"/>
      <c r="C37" s="182" t="s">
        <v>36</v>
      </c>
      <c r="D37" s="183"/>
      <c r="E37" s="184">
        <v>0</v>
      </c>
      <c r="F37" s="184">
        <v>0</v>
      </c>
      <c r="H37" s="128"/>
      <c r="I37" s="3" t="s">
        <v>36</v>
      </c>
      <c r="J37" s="4"/>
      <c r="K37" s="5">
        <v>0</v>
      </c>
      <c r="L37" s="5">
        <v>0</v>
      </c>
      <c r="O37" s="128"/>
      <c r="P37" s="3" t="s">
        <v>36</v>
      </c>
      <c r="Q37" s="4"/>
      <c r="R37" s="5">
        <v>0</v>
      </c>
      <c r="S37" s="5">
        <v>0</v>
      </c>
      <c r="V37" s="128"/>
      <c r="W37" s="3" t="s">
        <v>36</v>
      </c>
      <c r="X37" s="4"/>
      <c r="Y37" s="5">
        <v>0</v>
      </c>
      <c r="Z37" s="5">
        <v>0</v>
      </c>
      <c r="AC37" s="128"/>
      <c r="AD37" s="3" t="s">
        <v>36</v>
      </c>
      <c r="AE37" s="4"/>
      <c r="AF37" s="5">
        <v>0</v>
      </c>
      <c r="AG37" s="5">
        <v>0</v>
      </c>
      <c r="AI37" s="128"/>
      <c r="AJ37" s="3" t="s">
        <v>36</v>
      </c>
      <c r="AK37" s="4"/>
      <c r="AL37" s="5">
        <v>0</v>
      </c>
      <c r="AM37" s="5">
        <v>0</v>
      </c>
      <c r="AO37" s="128"/>
      <c r="AP37" s="3" t="s">
        <v>35</v>
      </c>
      <c r="AQ37" s="4"/>
      <c r="AR37" s="5"/>
      <c r="AS37" s="5"/>
    </row>
    <row r="38" spans="2:45" ht="36.6" thickBot="1">
      <c r="B38" s="181"/>
      <c r="C38" s="182" t="s">
        <v>37</v>
      </c>
      <c r="D38" s="183"/>
      <c r="E38" s="184"/>
      <c r="F38" s="184"/>
      <c r="H38" s="128"/>
      <c r="I38" s="3" t="s">
        <v>37</v>
      </c>
      <c r="J38" s="4"/>
      <c r="K38" s="5"/>
      <c r="L38" s="5"/>
      <c r="O38" s="128"/>
      <c r="P38" s="3" t="s">
        <v>37</v>
      </c>
      <c r="Q38" s="4"/>
      <c r="R38" s="5"/>
      <c r="S38" s="5"/>
      <c r="V38" s="128"/>
      <c r="W38" s="3" t="s">
        <v>37</v>
      </c>
      <c r="X38" s="4"/>
      <c r="Y38" s="5"/>
      <c r="Z38" s="5"/>
      <c r="AC38" s="128"/>
      <c r="AD38" s="3" t="s">
        <v>37</v>
      </c>
      <c r="AE38" s="4"/>
      <c r="AF38" s="5"/>
      <c r="AG38" s="5"/>
      <c r="AI38" s="128"/>
      <c r="AJ38" s="3" t="s">
        <v>37</v>
      </c>
      <c r="AK38" s="4"/>
      <c r="AL38" s="5"/>
      <c r="AM38" s="5"/>
      <c r="AO38" s="128"/>
      <c r="AP38" s="3" t="s">
        <v>36</v>
      </c>
      <c r="AQ38" s="4"/>
      <c r="AR38" s="5">
        <v>0</v>
      </c>
      <c r="AS38" s="5">
        <v>0</v>
      </c>
    </row>
    <row r="39" spans="2:45" ht="48.6" thickBot="1">
      <c r="B39" s="181"/>
      <c r="C39" s="182" t="s">
        <v>38</v>
      </c>
      <c r="D39" s="183"/>
      <c r="E39" s="184">
        <v>0</v>
      </c>
      <c r="F39" s="184">
        <v>0</v>
      </c>
      <c r="H39" s="128"/>
      <c r="I39" s="3" t="s">
        <v>38</v>
      </c>
      <c r="J39" s="4"/>
      <c r="K39" s="5">
        <v>0</v>
      </c>
      <c r="L39" s="5">
        <v>0</v>
      </c>
      <c r="O39" s="128"/>
      <c r="P39" s="3" t="s">
        <v>38</v>
      </c>
      <c r="Q39" s="4"/>
      <c r="R39" s="5">
        <v>0</v>
      </c>
      <c r="S39" s="5">
        <v>0</v>
      </c>
      <c r="V39" s="128"/>
      <c r="W39" s="3" t="s">
        <v>38</v>
      </c>
      <c r="X39" s="4"/>
      <c r="Y39" s="5">
        <v>0</v>
      </c>
      <c r="Z39" s="5">
        <v>0</v>
      </c>
      <c r="AC39" s="128"/>
      <c r="AD39" s="3" t="s">
        <v>38</v>
      </c>
      <c r="AE39" s="4"/>
      <c r="AF39" s="5">
        <v>0</v>
      </c>
      <c r="AG39" s="5">
        <v>0</v>
      </c>
      <c r="AI39" s="128"/>
      <c r="AJ39" s="3" t="s">
        <v>38</v>
      </c>
      <c r="AK39" s="4"/>
      <c r="AL39" s="5">
        <v>0</v>
      </c>
      <c r="AM39" s="5">
        <v>0</v>
      </c>
      <c r="AO39" s="128"/>
      <c r="AP39" s="3" t="s">
        <v>37</v>
      </c>
      <c r="AQ39" s="4"/>
      <c r="AR39" s="5"/>
      <c r="AS39" s="5"/>
    </row>
    <row r="40" spans="2:45" ht="36.6" thickBot="1">
      <c r="B40" s="181"/>
      <c r="C40" s="182" t="s">
        <v>39</v>
      </c>
      <c r="D40" s="183"/>
      <c r="E40" s="186">
        <v>501300</v>
      </c>
      <c r="F40" s="184">
        <v>125.33</v>
      </c>
      <c r="H40" s="128"/>
      <c r="I40" s="3" t="s">
        <v>39</v>
      </c>
      <c r="J40" s="4"/>
      <c r="K40" s="7">
        <v>564600</v>
      </c>
      <c r="L40" s="5">
        <v>141.15</v>
      </c>
      <c r="O40" s="128"/>
      <c r="P40" s="3" t="s">
        <v>39</v>
      </c>
      <c r="Q40" s="4"/>
      <c r="R40" s="7">
        <v>627900</v>
      </c>
      <c r="S40" s="5">
        <v>156.97999999999999</v>
      </c>
      <c r="V40" s="128"/>
      <c r="W40" s="3" t="s">
        <v>39</v>
      </c>
      <c r="X40" s="4"/>
      <c r="Y40" s="7">
        <v>691200</v>
      </c>
      <c r="Z40" s="5">
        <v>172.8</v>
      </c>
      <c r="AC40" s="128"/>
      <c r="AD40" s="3" t="s">
        <v>39</v>
      </c>
      <c r="AE40" s="4"/>
      <c r="AF40" s="7">
        <v>754500</v>
      </c>
      <c r="AG40" s="5">
        <v>188.63</v>
      </c>
      <c r="AI40" s="128"/>
      <c r="AJ40" s="3" t="s">
        <v>39</v>
      </c>
      <c r="AK40" s="4"/>
      <c r="AL40" s="7">
        <v>817800</v>
      </c>
      <c r="AM40" s="5">
        <v>204.45</v>
      </c>
      <c r="AO40" s="128"/>
      <c r="AP40" s="3" t="s">
        <v>38</v>
      </c>
      <c r="AQ40" s="4"/>
      <c r="AR40" s="5">
        <v>0</v>
      </c>
      <c r="AS40" s="5">
        <v>0</v>
      </c>
    </row>
    <row r="41" spans="2:45" ht="36.6" thickBot="1">
      <c r="B41" s="181"/>
      <c r="C41" s="182" t="s">
        <v>40</v>
      </c>
      <c r="D41" s="183"/>
      <c r="E41" s="184"/>
      <c r="F41" s="184"/>
      <c r="H41" s="128"/>
      <c r="I41" s="3" t="s">
        <v>40</v>
      </c>
      <c r="J41" s="4"/>
      <c r="K41" s="5"/>
      <c r="L41" s="5"/>
      <c r="O41" s="128"/>
      <c r="P41" s="3" t="s">
        <v>40</v>
      </c>
      <c r="Q41" s="4"/>
      <c r="R41" s="5"/>
      <c r="S41" s="5"/>
      <c r="V41" s="128"/>
      <c r="W41" s="3" t="s">
        <v>40</v>
      </c>
      <c r="X41" s="4"/>
      <c r="Y41" s="5"/>
      <c r="Z41" s="5"/>
      <c r="AC41" s="128"/>
      <c r="AD41" s="3" t="s">
        <v>40</v>
      </c>
      <c r="AE41" s="4"/>
      <c r="AF41" s="5"/>
      <c r="AG41" s="5"/>
      <c r="AI41" s="128"/>
      <c r="AJ41" s="3" t="s">
        <v>40</v>
      </c>
      <c r="AK41" s="4"/>
      <c r="AL41" s="5"/>
      <c r="AM41" s="5"/>
      <c r="AO41" s="128"/>
      <c r="AP41" s="3" t="s">
        <v>39</v>
      </c>
      <c r="AQ41" s="4"/>
      <c r="AR41" s="7">
        <v>881100</v>
      </c>
      <c r="AS41" s="5">
        <v>220.28</v>
      </c>
    </row>
    <row r="42" spans="2:45" ht="48.6" thickBot="1">
      <c r="B42" s="181"/>
      <c r="C42" s="182" t="s">
        <v>41</v>
      </c>
      <c r="D42" s="183"/>
      <c r="E42" s="184">
        <v>0</v>
      </c>
      <c r="F42" s="184">
        <v>0</v>
      </c>
      <c r="H42" s="128"/>
      <c r="I42" s="3" t="s">
        <v>41</v>
      </c>
      <c r="J42" s="4"/>
      <c r="K42" s="5">
        <v>0</v>
      </c>
      <c r="L42" s="5">
        <v>0</v>
      </c>
      <c r="O42" s="128"/>
      <c r="P42" s="3" t="s">
        <v>41</v>
      </c>
      <c r="Q42" s="4"/>
      <c r="R42" s="5">
        <v>0</v>
      </c>
      <c r="S42" s="5">
        <v>0</v>
      </c>
      <c r="V42" s="128"/>
      <c r="W42" s="3" t="s">
        <v>41</v>
      </c>
      <c r="X42" s="4"/>
      <c r="Y42" s="5">
        <v>0</v>
      </c>
      <c r="Z42" s="5">
        <v>0</v>
      </c>
      <c r="AC42" s="128"/>
      <c r="AD42" s="3" t="s">
        <v>41</v>
      </c>
      <c r="AE42" s="4"/>
      <c r="AF42" s="5">
        <v>0</v>
      </c>
      <c r="AG42" s="5">
        <v>0</v>
      </c>
      <c r="AI42" s="128"/>
      <c r="AJ42" s="3" t="s">
        <v>41</v>
      </c>
      <c r="AK42" s="4"/>
      <c r="AL42" s="5">
        <v>0</v>
      </c>
      <c r="AM42" s="5">
        <v>0</v>
      </c>
      <c r="AO42" s="128"/>
      <c r="AP42" s="3" t="s">
        <v>40</v>
      </c>
      <c r="AQ42" s="4"/>
      <c r="AR42" s="5"/>
      <c r="AS42" s="5"/>
    </row>
    <row r="43" spans="2:45" ht="24.6" thickBot="1">
      <c r="B43" s="181"/>
      <c r="C43" s="182" t="s">
        <v>42</v>
      </c>
      <c r="D43" s="183"/>
      <c r="E43" s="184">
        <v>0</v>
      </c>
      <c r="F43" s="184">
        <v>0</v>
      </c>
      <c r="H43" s="128"/>
      <c r="I43" s="3" t="s">
        <v>42</v>
      </c>
      <c r="J43" s="4"/>
      <c r="K43" s="5">
        <v>0</v>
      </c>
      <c r="L43" s="5">
        <v>0</v>
      </c>
      <c r="O43" s="128"/>
      <c r="P43" s="3" t="s">
        <v>42</v>
      </c>
      <c r="Q43" s="4"/>
      <c r="R43" s="5">
        <v>0</v>
      </c>
      <c r="S43" s="5">
        <v>0</v>
      </c>
      <c r="V43" s="128"/>
      <c r="W43" s="3" t="s">
        <v>42</v>
      </c>
      <c r="X43" s="4"/>
      <c r="Y43" s="5">
        <v>0</v>
      </c>
      <c r="Z43" s="5">
        <v>0</v>
      </c>
      <c r="AC43" s="128"/>
      <c r="AD43" s="3" t="s">
        <v>42</v>
      </c>
      <c r="AE43" s="4"/>
      <c r="AF43" s="5">
        <v>0</v>
      </c>
      <c r="AG43" s="5">
        <v>0</v>
      </c>
      <c r="AI43" s="128"/>
      <c r="AJ43" s="3" t="s">
        <v>42</v>
      </c>
      <c r="AK43" s="4"/>
      <c r="AL43" s="5">
        <v>0</v>
      </c>
      <c r="AM43" s="5">
        <v>0</v>
      </c>
      <c r="AO43" s="128"/>
      <c r="AP43" s="3" t="s">
        <v>41</v>
      </c>
      <c r="AQ43" s="4"/>
      <c r="AR43" s="5">
        <v>0</v>
      </c>
      <c r="AS43" s="5">
        <v>0</v>
      </c>
    </row>
    <row r="44" spans="2:45" ht="36.6" thickBot="1">
      <c r="B44" s="181"/>
      <c r="C44" s="182" t="s">
        <v>43</v>
      </c>
      <c r="D44" s="183"/>
      <c r="E44" s="184"/>
      <c r="F44" s="184"/>
      <c r="H44" s="128"/>
      <c r="I44" s="3" t="s">
        <v>43</v>
      </c>
      <c r="J44" s="4"/>
      <c r="K44" s="5"/>
      <c r="L44" s="5"/>
      <c r="O44" s="128"/>
      <c r="P44" s="3" t="s">
        <v>43</v>
      </c>
      <c r="Q44" s="4"/>
      <c r="R44" s="5"/>
      <c r="S44" s="5"/>
      <c r="V44" s="128"/>
      <c r="W44" s="3" t="s">
        <v>43</v>
      </c>
      <c r="X44" s="4"/>
      <c r="Y44" s="5"/>
      <c r="Z44" s="5"/>
      <c r="AC44" s="128"/>
      <c r="AD44" s="3" t="s">
        <v>43</v>
      </c>
      <c r="AE44" s="4"/>
      <c r="AF44" s="5"/>
      <c r="AG44" s="5"/>
      <c r="AI44" s="128"/>
      <c r="AJ44" s="3" t="s">
        <v>43</v>
      </c>
      <c r="AK44" s="4"/>
      <c r="AL44" s="5"/>
      <c r="AM44" s="5"/>
      <c r="AO44" s="128"/>
      <c r="AP44" s="3" t="s">
        <v>42</v>
      </c>
      <c r="AQ44" s="4"/>
      <c r="AR44" s="5">
        <v>0</v>
      </c>
      <c r="AS44" s="5">
        <v>0</v>
      </c>
    </row>
    <row r="45" spans="2:45" ht="60.6" thickBot="1">
      <c r="B45" s="189">
        <v>411211</v>
      </c>
      <c r="C45" s="189" t="s">
        <v>44</v>
      </c>
      <c r="D45" s="196">
        <v>0</v>
      </c>
      <c r="E45" s="137">
        <v>35000000</v>
      </c>
      <c r="F45" s="137">
        <v>8750</v>
      </c>
      <c r="H45" s="4">
        <v>411211</v>
      </c>
      <c r="I45" s="4" t="s">
        <v>44</v>
      </c>
      <c r="J45" s="5">
        <v>0</v>
      </c>
      <c r="K45" s="6">
        <v>50000000</v>
      </c>
      <c r="L45" s="6">
        <v>12500</v>
      </c>
      <c r="O45" s="4">
        <v>411211</v>
      </c>
      <c r="P45" s="4" t="s">
        <v>44</v>
      </c>
      <c r="Q45" s="5">
        <v>0</v>
      </c>
      <c r="R45" s="6">
        <v>50000000</v>
      </c>
      <c r="S45" s="6">
        <v>12500</v>
      </c>
      <c r="V45" s="4">
        <v>411211</v>
      </c>
      <c r="W45" s="4" t="s">
        <v>44</v>
      </c>
      <c r="X45" s="5">
        <v>0</v>
      </c>
      <c r="Y45" s="6">
        <v>50000000</v>
      </c>
      <c r="Z45" s="6">
        <v>12500</v>
      </c>
      <c r="AC45" s="4">
        <v>411211</v>
      </c>
      <c r="AD45" s="4" t="s">
        <v>44</v>
      </c>
      <c r="AE45" s="5">
        <v>0</v>
      </c>
      <c r="AF45" s="6">
        <v>50000000</v>
      </c>
      <c r="AG45" s="6">
        <v>12500</v>
      </c>
      <c r="AI45" s="4">
        <v>411211</v>
      </c>
      <c r="AJ45" s="4" t="s">
        <v>44</v>
      </c>
      <c r="AK45" s="5">
        <v>0</v>
      </c>
      <c r="AL45" s="6">
        <v>55000000</v>
      </c>
      <c r="AM45" s="6">
        <v>13750</v>
      </c>
      <c r="AO45" s="128"/>
      <c r="AP45" s="3" t="s">
        <v>43</v>
      </c>
      <c r="AQ45" s="4"/>
      <c r="AR45" s="5"/>
      <c r="AS45" s="5"/>
    </row>
    <row r="46" spans="2:45" ht="48.6" thickBot="1">
      <c r="B46" s="181"/>
      <c r="C46" s="182" t="s">
        <v>46</v>
      </c>
      <c r="D46" s="183"/>
      <c r="E46" s="186">
        <v>35000000</v>
      </c>
      <c r="F46" s="186">
        <v>8750</v>
      </c>
      <c r="H46" s="128"/>
      <c r="I46" s="3" t="s">
        <v>46</v>
      </c>
      <c r="J46" s="4"/>
      <c r="K46" s="7">
        <v>50000000</v>
      </c>
      <c r="L46" s="7">
        <v>12500</v>
      </c>
      <c r="O46" s="128"/>
      <c r="P46" s="3" t="s">
        <v>46</v>
      </c>
      <c r="Q46" s="4"/>
      <c r="R46" s="7">
        <v>50000000</v>
      </c>
      <c r="S46" s="7">
        <v>12500</v>
      </c>
      <c r="V46" s="128"/>
      <c r="W46" s="3" t="s">
        <v>46</v>
      </c>
      <c r="X46" s="4"/>
      <c r="Y46" s="7">
        <v>50000000</v>
      </c>
      <c r="Z46" s="7">
        <v>12500</v>
      </c>
      <c r="AC46" s="128"/>
      <c r="AD46" s="3" t="s">
        <v>46</v>
      </c>
      <c r="AE46" s="4"/>
      <c r="AF46" s="7">
        <v>50000000</v>
      </c>
      <c r="AG46" s="7">
        <v>12500</v>
      </c>
      <c r="AI46" s="128"/>
      <c r="AJ46" s="3" t="s">
        <v>46</v>
      </c>
      <c r="AK46" s="4"/>
      <c r="AL46" s="7">
        <v>55000000</v>
      </c>
      <c r="AM46" s="7">
        <v>13750</v>
      </c>
      <c r="AO46" s="4">
        <v>411211</v>
      </c>
      <c r="AP46" s="4" t="s">
        <v>44</v>
      </c>
      <c r="AQ46" s="5">
        <v>0</v>
      </c>
      <c r="AR46" s="6">
        <v>65000000</v>
      </c>
      <c r="AS46" s="6">
        <v>16250</v>
      </c>
    </row>
    <row r="47" spans="2:45" ht="36.6" thickBot="1">
      <c r="B47" s="181"/>
      <c r="C47" s="182" t="s">
        <v>47</v>
      </c>
      <c r="D47" s="183"/>
      <c r="E47" s="186">
        <v>-17495750</v>
      </c>
      <c r="F47" s="186">
        <v>-4373.9399999999996</v>
      </c>
      <c r="H47" s="128"/>
      <c r="I47" s="3" t="s">
        <v>47</v>
      </c>
      <c r="J47" s="4"/>
      <c r="K47" s="7">
        <v>-19021379</v>
      </c>
      <c r="L47" s="7">
        <v>-4755.34</v>
      </c>
      <c r="O47" s="128"/>
      <c r="P47" s="3" t="s">
        <v>47</v>
      </c>
      <c r="Q47" s="4"/>
      <c r="R47" s="7">
        <v>-16454853</v>
      </c>
      <c r="S47" s="7">
        <v>-4113.71</v>
      </c>
      <c r="V47" s="128"/>
      <c r="W47" s="3" t="s">
        <v>47</v>
      </c>
      <c r="X47" s="4"/>
      <c r="Y47" s="7">
        <v>-16661365</v>
      </c>
      <c r="Z47" s="7">
        <v>-4165.34</v>
      </c>
      <c r="AC47" s="128"/>
      <c r="AD47" s="3" t="s">
        <v>47</v>
      </c>
      <c r="AE47" s="4"/>
      <c r="AF47" s="7">
        <v>-16939343</v>
      </c>
      <c r="AG47" s="7">
        <v>-4234.84</v>
      </c>
      <c r="AI47" s="128"/>
      <c r="AJ47" s="3" t="s">
        <v>47</v>
      </c>
      <c r="AK47" s="4"/>
      <c r="AL47" s="7">
        <v>-16886842</v>
      </c>
      <c r="AM47" s="7">
        <v>-4221.71</v>
      </c>
      <c r="AO47" s="128"/>
      <c r="AP47" s="3" t="s">
        <v>46</v>
      </c>
      <c r="AQ47" s="4"/>
      <c r="AR47" s="7">
        <v>65000000</v>
      </c>
      <c r="AS47" s="7">
        <v>16250</v>
      </c>
    </row>
    <row r="48" spans="2:45" ht="48.6" thickBot="1">
      <c r="B48" s="181"/>
      <c r="C48" s="182" t="s">
        <v>48</v>
      </c>
      <c r="D48" s="183"/>
      <c r="E48" s="186">
        <v>18005550</v>
      </c>
      <c r="F48" s="186">
        <v>4501.3900000000003</v>
      </c>
      <c r="H48" s="297"/>
      <c r="I48" s="13" t="s">
        <v>48</v>
      </c>
      <c r="J48" s="14"/>
      <c r="K48" s="15">
        <v>31543221</v>
      </c>
      <c r="L48" s="15">
        <v>7885.81</v>
      </c>
      <c r="O48" s="128"/>
      <c r="P48" s="3" t="s">
        <v>48</v>
      </c>
      <c r="Q48" s="4"/>
      <c r="R48" s="7">
        <v>34173047</v>
      </c>
      <c r="S48" s="7">
        <v>8543.26</v>
      </c>
      <c r="V48" s="297"/>
      <c r="W48" s="13" t="s">
        <v>48</v>
      </c>
      <c r="X48" s="14"/>
      <c r="Y48" s="15">
        <v>34029835</v>
      </c>
      <c r="Z48" s="15">
        <v>8507.4599999999991</v>
      </c>
      <c r="AC48" s="297"/>
      <c r="AD48" s="13" t="s">
        <v>48</v>
      </c>
      <c r="AE48" s="14"/>
      <c r="AF48" s="15">
        <v>33815157</v>
      </c>
      <c r="AG48" s="15">
        <v>8453.7900000000009</v>
      </c>
      <c r="AI48" s="297"/>
      <c r="AJ48" s="13" t="s">
        <v>48</v>
      </c>
      <c r="AK48" s="14"/>
      <c r="AL48" s="15">
        <v>38930958</v>
      </c>
      <c r="AM48" s="15">
        <v>9732.74</v>
      </c>
      <c r="AO48" s="128"/>
      <c r="AP48" s="3" t="s">
        <v>47</v>
      </c>
      <c r="AQ48" s="4"/>
      <c r="AR48" s="7">
        <v>-14427946</v>
      </c>
      <c r="AS48" s="7">
        <v>-3606.99</v>
      </c>
    </row>
    <row r="49" spans="2:45" ht="36.6" thickBot="1">
      <c r="O49" s="129" t="s">
        <v>49</v>
      </c>
      <c r="P49" s="129" t="s">
        <v>51</v>
      </c>
      <c r="Q49" s="12" t="s">
        <v>53</v>
      </c>
      <c r="R49" s="1"/>
      <c r="S49" s="1"/>
      <c r="AO49" s="297"/>
      <c r="AP49" s="13" t="s">
        <v>48</v>
      </c>
      <c r="AQ49" s="14"/>
      <c r="AR49" s="15">
        <v>51453154</v>
      </c>
      <c r="AS49" s="15">
        <v>12863.29</v>
      </c>
    </row>
    <row r="50" spans="2:45">
      <c r="O50" s="8"/>
      <c r="P50" s="8"/>
      <c r="Q50" s="129" t="s">
        <v>54</v>
      </c>
      <c r="R50" s="1"/>
      <c r="S50" s="1"/>
    </row>
    <row r="51" spans="2:45">
      <c r="B51" s="25"/>
      <c r="C51" s="197"/>
      <c r="D51" s="197"/>
      <c r="E51" s="197"/>
      <c r="O51" s="10" t="s">
        <v>50</v>
      </c>
      <c r="P51" s="10" t="s">
        <v>52</v>
      </c>
      <c r="Q51" s="8"/>
      <c r="R51" s="1"/>
      <c r="S51" s="1"/>
    </row>
    <row r="52" spans="2:45" ht="22.8">
      <c r="B52" s="18" t="s">
        <v>92</v>
      </c>
      <c r="I52" s="18" t="s">
        <v>92</v>
      </c>
      <c r="O52" s="26" t="s">
        <v>92</v>
      </c>
      <c r="U52" s="18" t="s">
        <v>92</v>
      </c>
      <c r="AC52" s="18" t="s">
        <v>92</v>
      </c>
      <c r="AH52" s="18" t="s">
        <v>92</v>
      </c>
      <c r="AN52" s="18" t="s">
        <v>92</v>
      </c>
    </row>
    <row r="53" spans="2:45" ht="22.8">
      <c r="B53" s="18" t="s">
        <v>168</v>
      </c>
      <c r="I53" s="18" t="s">
        <v>168</v>
      </c>
      <c r="O53" s="26" t="s">
        <v>168</v>
      </c>
      <c r="U53" s="18" t="s">
        <v>168</v>
      </c>
      <c r="AC53" s="18" t="s">
        <v>168</v>
      </c>
      <c r="AH53" s="18" t="s">
        <v>168</v>
      </c>
      <c r="AN53" s="18" t="s">
        <v>168</v>
      </c>
    </row>
    <row r="54" spans="2:45">
      <c r="B54" s="572" t="s">
        <v>94</v>
      </c>
      <c r="I54" s="30" t="s">
        <v>94</v>
      </c>
      <c r="O54" s="620" t="s">
        <v>94</v>
      </c>
      <c r="U54" s="572" t="s">
        <v>94</v>
      </c>
      <c r="AC54" s="572" t="s">
        <v>94</v>
      </c>
      <c r="AH54" s="572" t="s">
        <v>94</v>
      </c>
      <c r="AN54" s="572" t="s">
        <v>94</v>
      </c>
    </row>
    <row r="55" spans="2:45">
      <c r="B55" s="572"/>
      <c r="I55" s="30"/>
      <c r="O55" s="620"/>
      <c r="U55" s="572"/>
      <c r="AC55" s="572"/>
      <c r="AH55" s="572"/>
      <c r="AN55" s="572"/>
    </row>
    <row r="56" spans="2:45" ht="15" thickBot="1">
      <c r="B56" s="573"/>
      <c r="I56" s="31"/>
      <c r="O56" s="621"/>
      <c r="U56" s="573"/>
      <c r="AC56" s="573"/>
      <c r="AH56" s="573"/>
      <c r="AN56" s="573"/>
    </row>
    <row r="57" spans="2:45">
      <c r="B57" s="572"/>
      <c r="I57" s="30"/>
      <c r="O57" s="620"/>
      <c r="U57" s="572"/>
      <c r="AC57" s="572"/>
      <c r="AH57" s="572"/>
      <c r="AN57" s="572"/>
    </row>
    <row r="58" spans="2:45" ht="60">
      <c r="B58" s="19" t="s">
        <v>282</v>
      </c>
      <c r="I58" s="19" t="s">
        <v>95</v>
      </c>
      <c r="O58" s="19" t="s">
        <v>260</v>
      </c>
      <c r="U58" s="19" t="s">
        <v>288</v>
      </c>
      <c r="AC58" s="19" t="s">
        <v>303</v>
      </c>
      <c r="AH58" s="19" t="s">
        <v>317</v>
      </c>
      <c r="AN58" s="19" t="s">
        <v>325</v>
      </c>
    </row>
    <row r="59" spans="2:45" ht="15" thickBot="1">
      <c r="B59" s="20"/>
      <c r="I59" s="20"/>
      <c r="O59" s="20"/>
      <c r="U59" s="20"/>
      <c r="AC59" s="20"/>
      <c r="AH59" s="20"/>
      <c r="AN59" s="20"/>
    </row>
    <row r="60" spans="2:45" ht="25.2" thickBot="1">
      <c r="B60" s="21" t="s">
        <v>96</v>
      </c>
      <c r="C60" s="21" t="s">
        <v>97</v>
      </c>
      <c r="D60" s="21" t="s">
        <v>98</v>
      </c>
      <c r="E60" s="21" t="s">
        <v>99</v>
      </c>
      <c r="I60" s="21" t="s">
        <v>96</v>
      </c>
      <c r="J60" s="21" t="s">
        <v>97</v>
      </c>
      <c r="K60" s="21" t="s">
        <v>98</v>
      </c>
      <c r="L60" s="21" t="s">
        <v>99</v>
      </c>
      <c r="O60" s="21" t="s">
        <v>96</v>
      </c>
      <c r="P60" s="21" t="s">
        <v>97</v>
      </c>
      <c r="Q60" s="21" t="s">
        <v>98</v>
      </c>
      <c r="R60" s="21" t="s">
        <v>99</v>
      </c>
      <c r="U60" s="21" t="s">
        <v>96</v>
      </c>
      <c r="V60" s="21" t="s">
        <v>97</v>
      </c>
      <c r="W60" s="21" t="s">
        <v>98</v>
      </c>
      <c r="X60" s="21" t="s">
        <v>99</v>
      </c>
      <c r="AC60" s="21" t="s">
        <v>96</v>
      </c>
      <c r="AD60" s="21" t="s">
        <v>97</v>
      </c>
      <c r="AE60" s="21" t="s">
        <v>98</v>
      </c>
      <c r="AF60" s="21" t="s">
        <v>99</v>
      </c>
      <c r="AH60" s="21" t="s">
        <v>96</v>
      </c>
      <c r="AI60" s="21" t="s">
        <v>97</v>
      </c>
      <c r="AJ60" s="21" t="s">
        <v>98</v>
      </c>
      <c r="AK60" s="21" t="s">
        <v>99</v>
      </c>
      <c r="AN60" s="21" t="s">
        <v>96</v>
      </c>
      <c r="AO60" s="21" t="s">
        <v>97</v>
      </c>
      <c r="AP60" s="21" t="s">
        <v>98</v>
      </c>
      <c r="AQ60" s="21" t="s">
        <v>99</v>
      </c>
    </row>
    <row r="61" spans="2:45" ht="87.6" thickTop="1" thickBot="1">
      <c r="B61" s="130">
        <v>531111102</v>
      </c>
      <c r="C61" s="130" t="s">
        <v>117</v>
      </c>
      <c r="D61" s="131">
        <v>1332100</v>
      </c>
      <c r="E61" s="131">
        <v>1332100</v>
      </c>
      <c r="I61">
        <v>531111102</v>
      </c>
      <c r="J61" t="s">
        <v>117</v>
      </c>
      <c r="K61">
        <v>4152000</v>
      </c>
      <c r="L61">
        <v>5484100</v>
      </c>
      <c r="O61">
        <v>531111102</v>
      </c>
      <c r="P61" t="s">
        <v>117</v>
      </c>
      <c r="Q61">
        <v>6928500</v>
      </c>
      <c r="R61">
        <v>12412600</v>
      </c>
      <c r="U61">
        <v>531111102</v>
      </c>
      <c r="V61" t="s">
        <v>117</v>
      </c>
      <c r="W61">
        <v>4450200</v>
      </c>
      <c r="X61">
        <v>16862800</v>
      </c>
      <c r="AC61" s="130">
        <v>531111102</v>
      </c>
      <c r="AD61" s="130" t="s">
        <v>117</v>
      </c>
      <c r="AE61" s="131">
        <v>4108500</v>
      </c>
      <c r="AF61" s="131">
        <v>20971300</v>
      </c>
      <c r="AH61" s="130">
        <v>531111102</v>
      </c>
      <c r="AI61" s="130" t="s">
        <v>117</v>
      </c>
      <c r="AJ61" s="131">
        <v>5436400</v>
      </c>
      <c r="AK61" s="131">
        <v>26407700</v>
      </c>
      <c r="AN61" s="130">
        <v>531111102</v>
      </c>
      <c r="AO61" s="130" t="s">
        <v>117</v>
      </c>
      <c r="AP61" s="131">
        <v>8300800</v>
      </c>
      <c r="AQ61" s="131">
        <v>34708500</v>
      </c>
    </row>
    <row r="62" spans="2:45" ht="159" thickBot="1">
      <c r="B62" s="130">
        <v>522311101</v>
      </c>
      <c r="C62" s="130" t="s">
        <v>164</v>
      </c>
      <c r="D62" s="131">
        <v>77100</v>
      </c>
      <c r="E62" s="131">
        <v>77100</v>
      </c>
      <c r="I62">
        <v>522311101</v>
      </c>
      <c r="J62" t="s">
        <v>164</v>
      </c>
      <c r="K62">
        <v>213100</v>
      </c>
      <c r="L62">
        <v>290200</v>
      </c>
      <c r="O62">
        <v>522311101</v>
      </c>
      <c r="P62" t="s">
        <v>164</v>
      </c>
      <c r="Q62">
        <v>530600</v>
      </c>
      <c r="R62">
        <v>820800</v>
      </c>
      <c r="U62">
        <v>522311101</v>
      </c>
      <c r="V62" t="s">
        <v>164</v>
      </c>
      <c r="W62">
        <v>403900</v>
      </c>
      <c r="X62">
        <v>1224700</v>
      </c>
      <c r="AC62" s="130">
        <v>522311101</v>
      </c>
      <c r="AD62" s="130" t="s">
        <v>164</v>
      </c>
      <c r="AE62" s="131">
        <v>277500</v>
      </c>
      <c r="AF62" s="131">
        <v>1502200</v>
      </c>
      <c r="AH62" s="130">
        <v>522311101</v>
      </c>
      <c r="AI62" s="130" t="s">
        <v>164</v>
      </c>
      <c r="AJ62" s="131">
        <v>370100</v>
      </c>
      <c r="AK62" s="131">
        <v>1872300</v>
      </c>
      <c r="AN62" s="130">
        <v>522311101</v>
      </c>
      <c r="AO62" s="130" t="s">
        <v>164</v>
      </c>
      <c r="AP62" s="131">
        <v>552800</v>
      </c>
      <c r="AQ62" s="131">
        <v>2425100</v>
      </c>
    </row>
    <row r="63" spans="2:45" ht="101.4" thickBot="1">
      <c r="B63" s="130">
        <v>531111103</v>
      </c>
      <c r="C63" s="130" t="s">
        <v>119</v>
      </c>
      <c r="D63" s="131">
        <v>33700</v>
      </c>
      <c r="E63" s="131">
        <v>33700</v>
      </c>
      <c r="I63">
        <v>531111103</v>
      </c>
      <c r="J63" t="s">
        <v>119</v>
      </c>
      <c r="K63">
        <v>9000</v>
      </c>
      <c r="L63">
        <v>42700</v>
      </c>
      <c r="O63">
        <v>531111103</v>
      </c>
      <c r="P63" t="s">
        <v>119</v>
      </c>
      <c r="Q63">
        <v>31900</v>
      </c>
      <c r="R63">
        <v>74600</v>
      </c>
      <c r="U63">
        <v>531111103</v>
      </c>
      <c r="V63" t="s">
        <v>119</v>
      </c>
      <c r="W63">
        <v>43000</v>
      </c>
      <c r="X63">
        <v>117600</v>
      </c>
      <c r="AC63" s="130">
        <v>531111103</v>
      </c>
      <c r="AD63" s="130" t="s">
        <v>119</v>
      </c>
      <c r="AE63" s="131">
        <v>28500</v>
      </c>
      <c r="AF63" s="131">
        <v>146100</v>
      </c>
      <c r="AH63" s="130">
        <v>531111103</v>
      </c>
      <c r="AI63" s="130" t="s">
        <v>119</v>
      </c>
      <c r="AJ63" s="131">
        <v>83001</v>
      </c>
      <c r="AK63" s="131">
        <v>229101</v>
      </c>
      <c r="AN63" s="130">
        <v>531111103</v>
      </c>
      <c r="AO63" s="130" t="s">
        <v>119</v>
      </c>
      <c r="AP63" s="131">
        <v>282300</v>
      </c>
      <c r="AQ63" s="131">
        <v>511401</v>
      </c>
    </row>
    <row r="64" spans="2:45" ht="159" thickBot="1">
      <c r="B64" s="568" t="s">
        <v>103</v>
      </c>
      <c r="C64" s="569"/>
      <c r="D64" s="22">
        <v>1442900</v>
      </c>
      <c r="E64" s="22">
        <v>1442900</v>
      </c>
      <c r="I64">
        <v>523211101</v>
      </c>
      <c r="J64" t="s">
        <v>120</v>
      </c>
      <c r="K64">
        <v>2400</v>
      </c>
      <c r="L64">
        <v>2400</v>
      </c>
      <c r="O64">
        <v>512111101</v>
      </c>
      <c r="P64" t="s">
        <v>102</v>
      </c>
      <c r="Q64">
        <v>200</v>
      </c>
      <c r="R64">
        <v>1100</v>
      </c>
      <c r="U64">
        <v>512111101</v>
      </c>
      <c r="V64" t="s">
        <v>102</v>
      </c>
      <c r="W64">
        <v>700</v>
      </c>
      <c r="X64">
        <v>1800</v>
      </c>
      <c r="AC64" s="130">
        <v>536911</v>
      </c>
      <c r="AD64" s="130" t="s">
        <v>100</v>
      </c>
      <c r="AE64" s="131">
        <v>22300</v>
      </c>
      <c r="AF64" s="131">
        <v>22300</v>
      </c>
      <c r="AH64" s="130">
        <v>512111101</v>
      </c>
      <c r="AI64" s="130" t="s">
        <v>102</v>
      </c>
      <c r="AJ64" s="132">
        <v>900</v>
      </c>
      <c r="AK64" s="131">
        <v>5900</v>
      </c>
      <c r="AN64" s="130">
        <v>512111101</v>
      </c>
      <c r="AO64" s="130" t="s">
        <v>102</v>
      </c>
      <c r="AP64" s="132">
        <v>200</v>
      </c>
      <c r="AQ64" s="131">
        <v>6100</v>
      </c>
    </row>
    <row r="65" spans="2:43" ht="29.4" thickBot="1">
      <c r="B65" s="130">
        <v>645211101</v>
      </c>
      <c r="C65" s="130" t="s">
        <v>127</v>
      </c>
      <c r="D65" s="132">
        <v>100</v>
      </c>
      <c r="E65" s="132">
        <v>100</v>
      </c>
      <c r="I65">
        <v>512111101</v>
      </c>
      <c r="J65" t="s">
        <v>102</v>
      </c>
      <c r="K65">
        <v>900</v>
      </c>
      <c r="L65">
        <v>900</v>
      </c>
      <c r="O65" s="568" t="s">
        <v>103</v>
      </c>
      <c r="P65" s="569"/>
      <c r="Q65" s="22">
        <v>7491200</v>
      </c>
      <c r="R65" s="22">
        <v>13311500</v>
      </c>
      <c r="U65" s="581" t="s">
        <v>103</v>
      </c>
      <c r="V65" s="582"/>
      <c r="W65" s="137">
        <v>4897800</v>
      </c>
      <c r="X65" s="137">
        <v>18209300</v>
      </c>
      <c r="AC65" s="130">
        <v>512111101</v>
      </c>
      <c r="AD65" s="130" t="s">
        <v>102</v>
      </c>
      <c r="AE65" s="131">
        <v>3200</v>
      </c>
      <c r="AF65" s="131">
        <v>5000</v>
      </c>
      <c r="AH65" s="568" t="s">
        <v>103</v>
      </c>
      <c r="AI65" s="569"/>
      <c r="AJ65" s="22">
        <v>5890401</v>
      </c>
      <c r="AK65" s="22">
        <v>28539701</v>
      </c>
      <c r="AN65" s="568" t="s">
        <v>103</v>
      </c>
      <c r="AO65" s="569"/>
      <c r="AP65" s="22">
        <v>9136100</v>
      </c>
      <c r="AQ65" s="22">
        <v>37675801</v>
      </c>
    </row>
    <row r="66" spans="2:43" ht="58.2" thickBot="1">
      <c r="B66" s="130">
        <v>661611104</v>
      </c>
      <c r="C66" s="130" t="s">
        <v>134</v>
      </c>
      <c r="D66" s="131">
        <v>266400</v>
      </c>
      <c r="E66" s="131">
        <v>266400</v>
      </c>
      <c r="I66" s="568" t="s">
        <v>103</v>
      </c>
      <c r="J66" s="569"/>
      <c r="K66" s="22">
        <v>4377400</v>
      </c>
      <c r="L66" s="22">
        <v>5820300</v>
      </c>
      <c r="O66">
        <v>633211103</v>
      </c>
      <c r="P66" t="s">
        <v>137</v>
      </c>
      <c r="Q66">
        <v>600000</v>
      </c>
      <c r="R66">
        <v>600000</v>
      </c>
      <c r="U66">
        <v>636211103</v>
      </c>
      <c r="V66" t="s">
        <v>122</v>
      </c>
      <c r="W66">
        <v>60500</v>
      </c>
      <c r="X66">
        <v>60500</v>
      </c>
      <c r="AC66" s="568" t="s">
        <v>103</v>
      </c>
      <c r="AD66" s="569"/>
      <c r="AE66" s="22">
        <v>4440000</v>
      </c>
      <c r="AF66" s="22">
        <v>22649300</v>
      </c>
      <c r="AH66" s="130">
        <v>633211103</v>
      </c>
      <c r="AI66" s="130" t="s">
        <v>137</v>
      </c>
      <c r="AJ66" s="131">
        <v>600000</v>
      </c>
      <c r="AK66" s="131">
        <v>1800000</v>
      </c>
      <c r="AN66" s="130">
        <v>633211103</v>
      </c>
      <c r="AO66" s="130" t="s">
        <v>137</v>
      </c>
      <c r="AP66" s="131">
        <v>600000</v>
      </c>
      <c r="AQ66" s="131">
        <v>2400000</v>
      </c>
    </row>
    <row r="67" spans="2:43" ht="72.599999999999994" thickBot="1">
      <c r="B67" s="130">
        <v>631111101</v>
      </c>
      <c r="C67" s="130" t="s">
        <v>121</v>
      </c>
      <c r="D67" s="131">
        <v>3800000</v>
      </c>
      <c r="E67" s="131">
        <v>3800000</v>
      </c>
      <c r="I67">
        <v>634311102</v>
      </c>
      <c r="J67" t="s">
        <v>126</v>
      </c>
      <c r="K67">
        <v>400000</v>
      </c>
      <c r="L67">
        <v>400000</v>
      </c>
      <c r="O67">
        <v>637121102</v>
      </c>
      <c r="P67" t="s">
        <v>130</v>
      </c>
      <c r="Q67">
        <v>12000</v>
      </c>
      <c r="R67">
        <v>12000</v>
      </c>
      <c r="U67">
        <v>661311102</v>
      </c>
      <c r="V67" t="s">
        <v>281</v>
      </c>
      <c r="W67">
        <v>40000</v>
      </c>
      <c r="X67">
        <v>40000</v>
      </c>
      <c r="AC67" s="130">
        <v>634211104</v>
      </c>
      <c r="AD67" s="130" t="s">
        <v>165</v>
      </c>
      <c r="AE67" s="131">
        <v>400000</v>
      </c>
      <c r="AF67" s="131">
        <v>400000</v>
      </c>
      <c r="AH67" s="130">
        <v>633311102</v>
      </c>
      <c r="AI67" s="130" t="s">
        <v>125</v>
      </c>
      <c r="AJ67" s="131">
        <v>55000</v>
      </c>
      <c r="AK67" s="131">
        <v>55000</v>
      </c>
      <c r="AN67" s="130">
        <v>633311102</v>
      </c>
      <c r="AO67" s="130" t="s">
        <v>125</v>
      </c>
      <c r="AP67" s="131">
        <v>66000</v>
      </c>
      <c r="AQ67" s="131">
        <v>121000</v>
      </c>
    </row>
    <row r="68" spans="2:43" ht="58.2" thickBot="1">
      <c r="B68" s="130">
        <v>631111105</v>
      </c>
      <c r="C68" s="130" t="s">
        <v>133</v>
      </c>
      <c r="D68" s="131">
        <v>63300</v>
      </c>
      <c r="E68" s="131">
        <v>63300</v>
      </c>
      <c r="I68">
        <v>645211101</v>
      </c>
      <c r="J68" t="s">
        <v>127</v>
      </c>
      <c r="K68">
        <v>14429</v>
      </c>
      <c r="L68">
        <v>14529</v>
      </c>
      <c r="O68">
        <v>645211101</v>
      </c>
      <c r="P68" t="s">
        <v>127</v>
      </c>
      <c r="Q68">
        <v>43774</v>
      </c>
      <c r="R68">
        <v>58303</v>
      </c>
      <c r="U68">
        <v>645211101</v>
      </c>
      <c r="V68" t="s">
        <v>127</v>
      </c>
      <c r="W68">
        <v>74912</v>
      </c>
      <c r="X68">
        <v>133215</v>
      </c>
      <c r="AC68" s="130">
        <v>645211101</v>
      </c>
      <c r="AD68" s="130" t="s">
        <v>127</v>
      </c>
      <c r="AE68" s="131">
        <v>48978</v>
      </c>
      <c r="AF68" s="131">
        <v>182193</v>
      </c>
      <c r="AH68" s="130">
        <v>633311101</v>
      </c>
      <c r="AI68" s="130" t="s">
        <v>123</v>
      </c>
      <c r="AJ68" s="131">
        <v>89600</v>
      </c>
      <c r="AK68" s="131">
        <v>89600</v>
      </c>
      <c r="AN68" s="130">
        <v>633311101</v>
      </c>
      <c r="AO68" s="130" t="s">
        <v>123</v>
      </c>
      <c r="AP68" s="131">
        <v>92400</v>
      </c>
      <c r="AQ68" s="131">
        <v>182000</v>
      </c>
    </row>
    <row r="69" spans="2:43" ht="101.4" thickBot="1">
      <c r="B69" s="130">
        <v>645212104</v>
      </c>
      <c r="C69" s="130" t="s">
        <v>136</v>
      </c>
      <c r="D69" s="131">
        <v>60000</v>
      </c>
      <c r="E69" s="131">
        <v>60000</v>
      </c>
      <c r="I69">
        <v>661611104</v>
      </c>
      <c r="J69" t="s">
        <v>134</v>
      </c>
      <c r="K69">
        <v>266400</v>
      </c>
      <c r="L69">
        <v>532800</v>
      </c>
      <c r="O69">
        <v>661611104</v>
      </c>
      <c r="P69" t="s">
        <v>134</v>
      </c>
      <c r="Q69">
        <v>266400</v>
      </c>
      <c r="R69">
        <v>799200</v>
      </c>
      <c r="U69">
        <v>661611104</v>
      </c>
      <c r="V69" t="s">
        <v>134</v>
      </c>
      <c r="W69">
        <v>266400</v>
      </c>
      <c r="X69">
        <v>1065600</v>
      </c>
      <c r="AC69" s="130">
        <v>661611104</v>
      </c>
      <c r="AD69" s="130" t="s">
        <v>134</v>
      </c>
      <c r="AE69" s="131">
        <v>266400</v>
      </c>
      <c r="AF69" s="131">
        <v>1332000</v>
      </c>
      <c r="AH69" s="130">
        <v>637121101</v>
      </c>
      <c r="AI69" s="130" t="s">
        <v>158</v>
      </c>
      <c r="AJ69" s="131">
        <v>18000</v>
      </c>
      <c r="AK69" s="131">
        <v>18000</v>
      </c>
      <c r="AN69" s="130">
        <v>636211103</v>
      </c>
      <c r="AO69" s="130" t="s">
        <v>122</v>
      </c>
      <c r="AP69" s="131">
        <v>60500</v>
      </c>
      <c r="AQ69" s="131">
        <v>121000</v>
      </c>
    </row>
    <row r="70" spans="2:43" ht="101.4" thickBot="1">
      <c r="B70" s="130">
        <v>634211101</v>
      </c>
      <c r="C70" s="130" t="s">
        <v>109</v>
      </c>
      <c r="D70" s="131">
        <v>18000</v>
      </c>
      <c r="E70" s="131">
        <v>18000</v>
      </c>
      <c r="I70">
        <v>631111101</v>
      </c>
      <c r="J70" t="s">
        <v>121</v>
      </c>
      <c r="K70">
        <v>3786700</v>
      </c>
      <c r="L70">
        <v>7586700</v>
      </c>
      <c r="O70">
        <v>631111101</v>
      </c>
      <c r="P70" t="s">
        <v>121</v>
      </c>
      <c r="Q70">
        <v>3800000</v>
      </c>
      <c r="R70">
        <v>11386700</v>
      </c>
      <c r="U70">
        <v>631111101</v>
      </c>
      <c r="V70" t="s">
        <v>121</v>
      </c>
      <c r="W70">
        <v>3800000</v>
      </c>
      <c r="X70">
        <v>15186700</v>
      </c>
      <c r="AC70" s="130">
        <v>631111101</v>
      </c>
      <c r="AD70" s="130" t="s">
        <v>121</v>
      </c>
      <c r="AE70" s="131">
        <v>3800000</v>
      </c>
      <c r="AF70" s="131">
        <v>18986700</v>
      </c>
      <c r="AH70" s="130">
        <v>637121102</v>
      </c>
      <c r="AI70" s="130" t="s">
        <v>130</v>
      </c>
      <c r="AJ70" s="131">
        <v>90000</v>
      </c>
      <c r="AK70" s="131">
        <v>102000</v>
      </c>
      <c r="AN70" s="130">
        <v>637121102</v>
      </c>
      <c r="AO70" s="130" t="s">
        <v>130</v>
      </c>
      <c r="AP70" s="132">
        <v>500</v>
      </c>
      <c r="AQ70" s="131">
        <v>102500</v>
      </c>
    </row>
    <row r="71" spans="2:43" ht="101.4" thickBot="1">
      <c r="B71" s="130">
        <v>632151</v>
      </c>
      <c r="C71" s="130" t="s">
        <v>112</v>
      </c>
      <c r="D71" s="131">
        <v>19200</v>
      </c>
      <c r="E71" s="131">
        <v>19200</v>
      </c>
      <c r="I71">
        <v>631111105</v>
      </c>
      <c r="J71" t="s">
        <v>133</v>
      </c>
      <c r="K71">
        <v>63300</v>
      </c>
      <c r="L71">
        <v>126600</v>
      </c>
      <c r="O71">
        <v>631111105</v>
      </c>
      <c r="P71" t="s">
        <v>133</v>
      </c>
      <c r="Q71">
        <v>63300</v>
      </c>
      <c r="R71">
        <v>189900</v>
      </c>
      <c r="U71">
        <v>631111105</v>
      </c>
      <c r="V71" t="s">
        <v>133</v>
      </c>
      <c r="W71">
        <v>63300</v>
      </c>
      <c r="X71">
        <v>253200</v>
      </c>
      <c r="AC71" s="130">
        <v>631111105</v>
      </c>
      <c r="AD71" s="130" t="s">
        <v>133</v>
      </c>
      <c r="AE71" s="131">
        <v>63300</v>
      </c>
      <c r="AF71" s="131">
        <v>316500</v>
      </c>
      <c r="AH71" s="130">
        <v>634211103</v>
      </c>
      <c r="AI71" s="130" t="s">
        <v>263</v>
      </c>
      <c r="AJ71" s="131">
        <v>12000</v>
      </c>
      <c r="AK71" s="131">
        <v>12000</v>
      </c>
      <c r="AN71" s="130">
        <v>645211101</v>
      </c>
      <c r="AO71" s="130" t="s">
        <v>127</v>
      </c>
      <c r="AP71" s="131">
        <v>58904</v>
      </c>
      <c r="AQ71" s="131">
        <v>285497</v>
      </c>
    </row>
    <row r="72" spans="2:43" ht="87" thickBot="1">
      <c r="B72" s="568" t="s">
        <v>114</v>
      </c>
      <c r="C72" s="569"/>
      <c r="D72" s="22">
        <v>4227000</v>
      </c>
      <c r="E72" s="22">
        <v>4227000</v>
      </c>
      <c r="I72">
        <v>637111103</v>
      </c>
      <c r="J72" t="s">
        <v>143</v>
      </c>
      <c r="K72">
        <v>15000</v>
      </c>
      <c r="L72">
        <v>15000</v>
      </c>
      <c r="O72">
        <v>645212104</v>
      </c>
      <c r="P72" t="s">
        <v>136</v>
      </c>
      <c r="Q72">
        <v>60000</v>
      </c>
      <c r="R72">
        <v>180000</v>
      </c>
      <c r="U72">
        <v>645212104</v>
      </c>
      <c r="V72" t="s">
        <v>136</v>
      </c>
      <c r="W72">
        <v>60000</v>
      </c>
      <c r="X72">
        <v>240000</v>
      </c>
      <c r="AC72" s="130">
        <v>645212104</v>
      </c>
      <c r="AD72" s="130" t="s">
        <v>136</v>
      </c>
      <c r="AE72" s="131">
        <v>60000</v>
      </c>
      <c r="AF72" s="131">
        <v>300000</v>
      </c>
      <c r="AH72" s="130">
        <v>645211101</v>
      </c>
      <c r="AI72" s="130" t="s">
        <v>127</v>
      </c>
      <c r="AJ72" s="131">
        <v>44400</v>
      </c>
      <c r="AK72" s="131">
        <v>226593</v>
      </c>
      <c r="AN72" s="130">
        <v>661611104</v>
      </c>
      <c r="AO72" s="130" t="s">
        <v>134</v>
      </c>
      <c r="AP72" s="131">
        <v>266400</v>
      </c>
      <c r="AQ72" s="131">
        <v>1864800</v>
      </c>
    </row>
    <row r="73" spans="2:43" ht="87" thickBot="1">
      <c r="B73" s="570" t="s">
        <v>115</v>
      </c>
      <c r="C73" s="571"/>
      <c r="D73" s="22">
        <v>-2784100</v>
      </c>
      <c r="E73" s="22">
        <v>-2784100</v>
      </c>
      <c r="I73">
        <v>633211109</v>
      </c>
      <c r="J73" t="s">
        <v>169</v>
      </c>
      <c r="K73">
        <v>1200000</v>
      </c>
      <c r="L73">
        <v>1200000</v>
      </c>
      <c r="O73">
        <v>634211101</v>
      </c>
      <c r="P73" t="s">
        <v>109</v>
      </c>
      <c r="Q73">
        <v>60000</v>
      </c>
      <c r="R73">
        <v>96000</v>
      </c>
      <c r="U73">
        <v>634211101</v>
      </c>
      <c r="V73" t="s">
        <v>109</v>
      </c>
      <c r="W73">
        <v>60000</v>
      </c>
      <c r="X73">
        <v>156000</v>
      </c>
      <c r="AC73" s="130">
        <v>634211101</v>
      </c>
      <c r="AD73" s="130" t="s">
        <v>109</v>
      </c>
      <c r="AE73" s="131">
        <v>60000</v>
      </c>
      <c r="AF73" s="131">
        <v>216000</v>
      </c>
      <c r="AH73" s="130">
        <v>661611104</v>
      </c>
      <c r="AI73" s="130" t="s">
        <v>134</v>
      </c>
      <c r="AJ73" s="131">
        <v>266400</v>
      </c>
      <c r="AK73" s="131">
        <v>1598400</v>
      </c>
      <c r="AN73" s="130">
        <v>631111101</v>
      </c>
      <c r="AO73" s="130" t="s">
        <v>121</v>
      </c>
      <c r="AP73" s="131">
        <v>3800000</v>
      </c>
      <c r="AQ73" s="131">
        <v>26586700</v>
      </c>
    </row>
    <row r="74" spans="2:43" ht="101.4" thickBot="1">
      <c r="I74">
        <v>645212104</v>
      </c>
      <c r="J74" t="s">
        <v>136</v>
      </c>
      <c r="K74">
        <v>60000</v>
      </c>
      <c r="L74">
        <v>120000</v>
      </c>
      <c r="O74">
        <v>632151</v>
      </c>
      <c r="P74" t="s">
        <v>112</v>
      </c>
      <c r="Q74">
        <v>19200</v>
      </c>
      <c r="R74">
        <v>57600</v>
      </c>
      <c r="U74">
        <v>632151</v>
      </c>
      <c r="V74" t="s">
        <v>112</v>
      </c>
      <c r="W74">
        <v>19200</v>
      </c>
      <c r="X74">
        <v>76800</v>
      </c>
      <c r="AC74" s="130">
        <v>632151</v>
      </c>
      <c r="AD74" s="130" t="s">
        <v>112</v>
      </c>
      <c r="AE74" s="131">
        <v>19200</v>
      </c>
      <c r="AF74" s="131">
        <v>96000</v>
      </c>
      <c r="AH74" s="130">
        <v>631111101</v>
      </c>
      <c r="AI74" s="130" t="s">
        <v>121</v>
      </c>
      <c r="AJ74" s="131">
        <v>3800000</v>
      </c>
      <c r="AK74" s="131">
        <v>22786700</v>
      </c>
      <c r="AN74" s="130">
        <v>631111105</v>
      </c>
      <c r="AO74" s="130" t="s">
        <v>133</v>
      </c>
      <c r="AP74" s="131">
        <v>63300</v>
      </c>
      <c r="AQ74" s="131">
        <v>443100</v>
      </c>
    </row>
    <row r="75" spans="2:43" ht="101.4" thickBot="1">
      <c r="I75">
        <v>634211101</v>
      </c>
      <c r="J75" t="s">
        <v>109</v>
      </c>
      <c r="K75">
        <v>18000</v>
      </c>
      <c r="L75">
        <v>36000</v>
      </c>
      <c r="O75" s="568" t="s">
        <v>114</v>
      </c>
      <c r="P75" s="569"/>
      <c r="Q75" s="22">
        <v>4924674</v>
      </c>
      <c r="R75" s="22">
        <v>15054703</v>
      </c>
      <c r="U75">
        <v>661211102</v>
      </c>
      <c r="V75" t="s">
        <v>261</v>
      </c>
      <c r="W75">
        <v>60000</v>
      </c>
      <c r="X75">
        <v>60000</v>
      </c>
      <c r="AC75" s="130">
        <v>645311</v>
      </c>
      <c r="AD75" s="130" t="s">
        <v>113</v>
      </c>
      <c r="AE75" s="132">
        <v>100</v>
      </c>
      <c r="AF75" s="132">
        <v>100</v>
      </c>
      <c r="AH75" s="130">
        <v>631111105</v>
      </c>
      <c r="AI75" s="130" t="s">
        <v>133</v>
      </c>
      <c r="AJ75" s="131">
        <v>63300</v>
      </c>
      <c r="AK75" s="131">
        <v>379800</v>
      </c>
      <c r="AN75" s="130">
        <v>637111103</v>
      </c>
      <c r="AO75" s="130" t="s">
        <v>143</v>
      </c>
      <c r="AP75" s="131">
        <v>10000</v>
      </c>
      <c r="AQ75" s="131">
        <v>25000</v>
      </c>
    </row>
    <row r="76" spans="2:43" ht="58.2" thickBot="1">
      <c r="I76">
        <v>632151</v>
      </c>
      <c r="J76" t="s">
        <v>112</v>
      </c>
      <c r="K76">
        <v>19200</v>
      </c>
      <c r="L76">
        <v>38400</v>
      </c>
      <c r="O76" s="570" t="s">
        <v>115</v>
      </c>
      <c r="P76" s="571"/>
      <c r="Q76" s="22">
        <v>2566526</v>
      </c>
      <c r="R76" s="22">
        <v>-1743203</v>
      </c>
      <c r="U76" s="581" t="s">
        <v>114</v>
      </c>
      <c r="V76" s="582"/>
      <c r="W76" s="137">
        <v>4504312</v>
      </c>
      <c r="X76" s="137">
        <v>19559015</v>
      </c>
      <c r="AC76" s="568" t="s">
        <v>114</v>
      </c>
      <c r="AD76" s="569"/>
      <c r="AE76" s="22">
        <v>4717978</v>
      </c>
      <c r="AF76" s="22">
        <v>24876993</v>
      </c>
      <c r="AH76" s="130">
        <v>645212104</v>
      </c>
      <c r="AI76" s="130" t="s">
        <v>136</v>
      </c>
      <c r="AJ76" s="131">
        <v>60000</v>
      </c>
      <c r="AK76" s="131">
        <v>360000</v>
      </c>
      <c r="AN76" s="130">
        <v>645212104</v>
      </c>
      <c r="AO76" s="130" t="s">
        <v>136</v>
      </c>
      <c r="AP76" s="131">
        <v>60000</v>
      </c>
      <c r="AQ76" s="131">
        <v>420000</v>
      </c>
    </row>
    <row r="77" spans="2:43" ht="101.4" thickBot="1">
      <c r="I77">
        <v>637111101</v>
      </c>
      <c r="J77" t="s">
        <v>146</v>
      </c>
      <c r="K77">
        <v>20000</v>
      </c>
      <c r="L77">
        <v>20000</v>
      </c>
      <c r="O77" s="133" t="s">
        <v>262</v>
      </c>
      <c r="P77" s="133" t="s">
        <v>51</v>
      </c>
      <c r="Q77" s="134" t="s">
        <v>53</v>
      </c>
      <c r="U77" s="579" t="s">
        <v>115</v>
      </c>
      <c r="V77" s="580"/>
      <c r="W77" s="137">
        <v>393488</v>
      </c>
      <c r="X77" s="137">
        <v>-1349715</v>
      </c>
      <c r="AC77" s="570" t="s">
        <v>115</v>
      </c>
      <c r="AD77" s="571"/>
      <c r="AE77" s="22">
        <v>-277978</v>
      </c>
      <c r="AF77" s="22">
        <v>-2227693</v>
      </c>
      <c r="AH77" s="130">
        <v>634211101</v>
      </c>
      <c r="AI77" s="130" t="s">
        <v>109</v>
      </c>
      <c r="AJ77" s="131">
        <v>120000</v>
      </c>
      <c r="AK77" s="131">
        <v>336000</v>
      </c>
      <c r="AN77" s="130">
        <v>634211101</v>
      </c>
      <c r="AO77" s="130" t="s">
        <v>109</v>
      </c>
      <c r="AP77" s="131">
        <v>120000</v>
      </c>
      <c r="AQ77" s="131">
        <v>456000</v>
      </c>
    </row>
    <row r="78" spans="2:43" ht="87" thickBot="1">
      <c r="I78">
        <v>633111105</v>
      </c>
      <c r="J78" t="s">
        <v>170</v>
      </c>
      <c r="K78">
        <v>40000</v>
      </c>
      <c r="L78">
        <v>40000</v>
      </c>
      <c r="O78" s="8"/>
      <c r="P78" s="8"/>
      <c r="Q78" s="133" t="s">
        <v>54</v>
      </c>
      <c r="AH78" s="130">
        <v>632151</v>
      </c>
      <c r="AI78" s="130" t="s">
        <v>112</v>
      </c>
      <c r="AJ78" s="131">
        <v>19200</v>
      </c>
      <c r="AK78" s="131">
        <v>115200</v>
      </c>
      <c r="AN78" s="130">
        <v>632151</v>
      </c>
      <c r="AO78" s="130" t="s">
        <v>112</v>
      </c>
      <c r="AP78" s="131">
        <v>19200</v>
      </c>
      <c r="AQ78" s="131">
        <v>134400</v>
      </c>
    </row>
    <row r="79" spans="2:43" ht="87" thickBot="1">
      <c r="I79" s="568" t="s">
        <v>114</v>
      </c>
      <c r="J79" s="569"/>
      <c r="K79" s="22">
        <v>5903029</v>
      </c>
      <c r="L79" s="22">
        <v>10130029</v>
      </c>
      <c r="O79" s="35" t="s">
        <v>50</v>
      </c>
      <c r="P79" s="35" t="s">
        <v>52</v>
      </c>
      <c r="Q79" s="8"/>
      <c r="AH79" s="568" t="s">
        <v>114</v>
      </c>
      <c r="AI79" s="569"/>
      <c r="AJ79" s="22">
        <v>5237900</v>
      </c>
      <c r="AK79" s="22">
        <v>30714893</v>
      </c>
      <c r="AN79" s="130">
        <v>661211102</v>
      </c>
      <c r="AO79" s="130" t="s">
        <v>261</v>
      </c>
      <c r="AP79" s="131">
        <v>800000</v>
      </c>
      <c r="AQ79" s="131">
        <v>860000</v>
      </c>
    </row>
    <row r="80" spans="2:43" ht="72.599999999999994" thickBot="1">
      <c r="B80" s="156"/>
      <c r="C80" s="157"/>
      <c r="D80" s="137"/>
      <c r="E80" s="137"/>
      <c r="I80" s="570" t="s">
        <v>115</v>
      </c>
      <c r="J80" s="571"/>
      <c r="K80" s="22">
        <v>-1525629</v>
      </c>
      <c r="L80" s="22">
        <v>-4309729</v>
      </c>
      <c r="O80" s="11"/>
      <c r="P80" s="11"/>
      <c r="Q80" s="35" t="s">
        <v>55</v>
      </c>
      <c r="AH80" s="570" t="s">
        <v>115</v>
      </c>
      <c r="AI80" s="571"/>
      <c r="AJ80" s="22">
        <v>652501</v>
      </c>
      <c r="AK80" s="22">
        <v>-2175192</v>
      </c>
      <c r="AN80" s="130">
        <v>634231103</v>
      </c>
      <c r="AO80" s="130" t="s">
        <v>166</v>
      </c>
      <c r="AP80" s="131">
        <v>660000</v>
      </c>
      <c r="AQ80" s="131">
        <v>660000</v>
      </c>
    </row>
    <row r="81" spans="2:43" ht="15" thickBot="1">
      <c r="B81" s="579"/>
      <c r="C81" s="580"/>
      <c r="D81" s="137"/>
      <c r="E81" s="137"/>
      <c r="AN81" s="568" t="s">
        <v>114</v>
      </c>
      <c r="AO81" s="569"/>
      <c r="AP81" s="22">
        <v>6677204</v>
      </c>
      <c r="AQ81" s="22">
        <v>37392097</v>
      </c>
    </row>
    <row r="82" spans="2:43" ht="15" thickBot="1">
      <c r="AN82" s="570" t="s">
        <v>115</v>
      </c>
      <c r="AO82" s="571"/>
      <c r="AP82" s="22">
        <v>2458896</v>
      </c>
      <c r="AQ82" s="22">
        <v>283704</v>
      </c>
    </row>
  </sheetData>
  <mergeCells count="63">
    <mergeCell ref="AN54:AN57"/>
    <mergeCell ref="AN65:AO65"/>
    <mergeCell ref="AN81:AO81"/>
    <mergeCell ref="AN82:AO82"/>
    <mergeCell ref="H9:L9"/>
    <mergeCell ref="AH54:AH57"/>
    <mergeCell ref="AH65:AI65"/>
    <mergeCell ref="AH79:AI79"/>
    <mergeCell ref="AH80:AI80"/>
    <mergeCell ref="AC54:AC57"/>
    <mergeCell ref="AC66:AD66"/>
    <mergeCell ref="AC76:AD76"/>
    <mergeCell ref="AC77:AD77"/>
    <mergeCell ref="U54:U57"/>
    <mergeCell ref="U65:V65"/>
    <mergeCell ref="U76:V76"/>
    <mergeCell ref="AO2:AS2"/>
    <mergeCell ref="AO3:AS3"/>
    <mergeCell ref="AO4:AS7"/>
    <mergeCell ref="AO8:AS8"/>
    <mergeCell ref="AO9:AS9"/>
    <mergeCell ref="AC2:AG2"/>
    <mergeCell ref="AC3:AG3"/>
    <mergeCell ref="AC4:AG7"/>
    <mergeCell ref="AC8:AG8"/>
    <mergeCell ref="AC9:AG9"/>
    <mergeCell ref="V2:Z2"/>
    <mergeCell ref="V3:Z3"/>
    <mergeCell ref="V4:Z7"/>
    <mergeCell ref="V8:Z8"/>
    <mergeCell ref="V9:Z9"/>
    <mergeCell ref="U77:V77"/>
    <mergeCell ref="B54:B57"/>
    <mergeCell ref="B64:C64"/>
    <mergeCell ref="B72:C72"/>
    <mergeCell ref="B73:C73"/>
    <mergeCell ref="I66:J66"/>
    <mergeCell ref="B81:C81"/>
    <mergeCell ref="B2:F2"/>
    <mergeCell ref="B3:F3"/>
    <mergeCell ref="B4:F7"/>
    <mergeCell ref="B8:F8"/>
    <mergeCell ref="B9:F9"/>
    <mergeCell ref="I79:J79"/>
    <mergeCell ref="I80:J80"/>
    <mergeCell ref="O2:S2"/>
    <mergeCell ref="O3:S3"/>
    <mergeCell ref="O4:S7"/>
    <mergeCell ref="O8:S8"/>
    <mergeCell ref="O9:S9"/>
    <mergeCell ref="O54:O57"/>
    <mergeCell ref="O65:P65"/>
    <mergeCell ref="O75:P75"/>
    <mergeCell ref="O76:P76"/>
    <mergeCell ref="H2:L2"/>
    <mergeCell ref="H3:L3"/>
    <mergeCell ref="H4:L7"/>
    <mergeCell ref="H8:L8"/>
    <mergeCell ref="AI2:AM2"/>
    <mergeCell ref="AI3:AM3"/>
    <mergeCell ref="AI4:AM7"/>
    <mergeCell ref="AI8:AM8"/>
    <mergeCell ref="AI9:AM9"/>
  </mergeCells>
  <hyperlinks>
    <hyperlink ref="B61" r:id="rId1" display="https://meatophum.biz/report/accounting/account_statement?start_date=2026-01-01&amp;end_date=2026-01-31&amp;branch_id=21&amp;chart_of_account_id=74480" xr:uid="{00000000-0004-0000-1300-000000000000}"/>
    <hyperlink ref="C61" r:id="rId2" display="https://meatophum.biz/report/accounting/account_statement?start_date=2026-01-01&amp;end_date=2026-01-31&amp;branch_id=21&amp;chart_of_account_id=74480" xr:uid="{00000000-0004-0000-1300-000001000000}"/>
    <hyperlink ref="D61" r:id="rId3" display="https://meatophum.biz/report/accounting/account_statement?start_date=2026-01-01&amp;end_date=2026-01-31&amp;branch_id=21&amp;chart_of_account_id=74480" xr:uid="{00000000-0004-0000-1300-000002000000}"/>
    <hyperlink ref="E61" r:id="rId4" display="https://meatophum.biz/report/accounting/account_statement?start_date=2026-01-01&amp;end_date=2026-01-31&amp;branch_id=21&amp;chart_of_account_id=74480" xr:uid="{00000000-0004-0000-1300-000003000000}"/>
    <hyperlink ref="B62" r:id="rId5" display="https://meatophum.biz/report/accounting/account_statement?start_date=2026-01-01&amp;end_date=2026-01-31&amp;branch_id=21&amp;chart_of_account_id=74145" xr:uid="{00000000-0004-0000-1300-000004000000}"/>
    <hyperlink ref="C62" r:id="rId6" display="https://meatophum.biz/report/accounting/account_statement?start_date=2026-01-01&amp;end_date=2026-01-31&amp;branch_id=21&amp;chart_of_account_id=74145" xr:uid="{00000000-0004-0000-1300-000005000000}"/>
    <hyperlink ref="D62" r:id="rId7" display="https://meatophum.biz/report/accounting/account_statement?start_date=2026-01-01&amp;end_date=2026-01-31&amp;branch_id=21&amp;chart_of_account_id=74145" xr:uid="{00000000-0004-0000-1300-000006000000}"/>
    <hyperlink ref="E62" r:id="rId8" display="https://meatophum.biz/report/accounting/account_statement?start_date=2026-01-01&amp;end_date=2026-01-31&amp;branch_id=21&amp;chart_of_account_id=74145" xr:uid="{00000000-0004-0000-1300-000007000000}"/>
    <hyperlink ref="B63" r:id="rId9" display="https://meatophum.biz/report/accounting/account_statement?start_date=2026-01-01&amp;end_date=2026-01-31&amp;branch_id=21&amp;chart_of_account_id=74481" xr:uid="{00000000-0004-0000-1300-000008000000}"/>
    <hyperlink ref="C63" r:id="rId10" display="https://meatophum.biz/report/accounting/account_statement?start_date=2026-01-01&amp;end_date=2026-01-31&amp;branch_id=21&amp;chart_of_account_id=74481" xr:uid="{00000000-0004-0000-1300-000009000000}"/>
    <hyperlink ref="D63" r:id="rId11" display="https://meatophum.biz/report/accounting/account_statement?start_date=2026-01-01&amp;end_date=2026-01-31&amp;branch_id=21&amp;chart_of_account_id=74481" xr:uid="{00000000-0004-0000-1300-00000A000000}"/>
    <hyperlink ref="E63" r:id="rId12" display="https://meatophum.biz/report/accounting/account_statement?start_date=2026-01-01&amp;end_date=2026-01-31&amp;branch_id=21&amp;chart_of_account_id=74481" xr:uid="{00000000-0004-0000-1300-00000B000000}"/>
    <hyperlink ref="B65" r:id="rId13" display="https://meatophum.biz/report/accounting/account_statement?start_date=2026-01-01&amp;end_date=2026-01-31&amp;branch_id=21&amp;chart_of_account_id=75216" xr:uid="{00000000-0004-0000-1300-00000C000000}"/>
    <hyperlink ref="C65" r:id="rId14" display="https://meatophum.biz/report/accounting/account_statement?start_date=2026-01-01&amp;end_date=2026-01-31&amp;branch_id=21&amp;chart_of_account_id=75216" xr:uid="{00000000-0004-0000-1300-00000D000000}"/>
    <hyperlink ref="D65" r:id="rId15" display="https://meatophum.biz/report/accounting/account_statement?start_date=2026-01-01&amp;end_date=2026-01-31&amp;branch_id=21&amp;chart_of_account_id=75216" xr:uid="{00000000-0004-0000-1300-00000E000000}"/>
    <hyperlink ref="E65" r:id="rId16" display="https://meatophum.biz/report/accounting/account_statement?start_date=2026-01-01&amp;end_date=2026-01-31&amp;branch_id=21&amp;chart_of_account_id=75216" xr:uid="{00000000-0004-0000-1300-00000F000000}"/>
    <hyperlink ref="B66" r:id="rId17" display="https://meatophum.biz/report/accounting/account_statement?start_date=2026-01-01&amp;end_date=2026-01-31&amp;branch_id=21&amp;chart_of_account_id=80140" xr:uid="{00000000-0004-0000-1300-000010000000}"/>
    <hyperlink ref="C66" r:id="rId18" display="https://meatophum.biz/report/accounting/account_statement?start_date=2026-01-01&amp;end_date=2026-01-31&amp;branch_id=21&amp;chart_of_account_id=80140" xr:uid="{00000000-0004-0000-1300-000011000000}"/>
    <hyperlink ref="D66" r:id="rId19" display="https://meatophum.biz/report/accounting/account_statement?start_date=2026-01-01&amp;end_date=2026-01-31&amp;branch_id=21&amp;chart_of_account_id=80140" xr:uid="{00000000-0004-0000-1300-000012000000}"/>
    <hyperlink ref="E66" r:id="rId20" display="https://meatophum.biz/report/accounting/account_statement?start_date=2026-01-01&amp;end_date=2026-01-31&amp;branch_id=21&amp;chart_of_account_id=80140" xr:uid="{00000000-0004-0000-1300-000013000000}"/>
    <hyperlink ref="B67" r:id="rId21" display="https://meatophum.biz/report/accounting/account_statement?start_date=2026-01-01&amp;end_date=2026-01-31&amp;branch_id=21&amp;chart_of_account_id=74745" xr:uid="{00000000-0004-0000-1300-000014000000}"/>
    <hyperlink ref="C67" r:id="rId22" display="https://meatophum.biz/report/accounting/account_statement?start_date=2026-01-01&amp;end_date=2026-01-31&amp;branch_id=21&amp;chart_of_account_id=74745" xr:uid="{00000000-0004-0000-1300-000015000000}"/>
    <hyperlink ref="D67" r:id="rId23" display="https://meatophum.biz/report/accounting/account_statement?start_date=2026-01-01&amp;end_date=2026-01-31&amp;branch_id=21&amp;chart_of_account_id=74745" xr:uid="{00000000-0004-0000-1300-000016000000}"/>
    <hyperlink ref="E67" r:id="rId24" display="https://meatophum.biz/report/accounting/account_statement?start_date=2026-01-01&amp;end_date=2026-01-31&amp;branch_id=21&amp;chart_of_account_id=74745" xr:uid="{00000000-0004-0000-1300-000017000000}"/>
    <hyperlink ref="B68" r:id="rId25" display="https://meatophum.biz/report/accounting/account_statement?start_date=2026-01-01&amp;end_date=2026-01-31&amp;branch_id=21&amp;chart_of_account_id=74749" xr:uid="{00000000-0004-0000-1300-000018000000}"/>
    <hyperlink ref="C68" r:id="rId26" display="https://meatophum.biz/report/accounting/account_statement?start_date=2026-01-01&amp;end_date=2026-01-31&amp;branch_id=21&amp;chart_of_account_id=74749" xr:uid="{00000000-0004-0000-1300-000019000000}"/>
    <hyperlink ref="D68" r:id="rId27" display="https://meatophum.biz/report/accounting/account_statement?start_date=2026-01-01&amp;end_date=2026-01-31&amp;branch_id=21&amp;chart_of_account_id=74749" xr:uid="{00000000-0004-0000-1300-00001A000000}"/>
    <hyperlink ref="E68" r:id="rId28" display="https://meatophum.biz/report/accounting/account_statement?start_date=2026-01-01&amp;end_date=2026-01-31&amp;branch_id=21&amp;chart_of_account_id=74749" xr:uid="{00000000-0004-0000-1300-00001B000000}"/>
    <hyperlink ref="B69" r:id="rId29" display="https://meatophum.biz/report/accounting/account_statement?start_date=2026-01-01&amp;end_date=2026-01-31&amp;branch_id=21&amp;chart_of_account_id=88652" xr:uid="{00000000-0004-0000-1300-00001C000000}"/>
    <hyperlink ref="C69" r:id="rId30" display="https://meatophum.biz/report/accounting/account_statement?start_date=2026-01-01&amp;end_date=2026-01-31&amp;branch_id=21&amp;chart_of_account_id=88652" xr:uid="{00000000-0004-0000-1300-00001D000000}"/>
    <hyperlink ref="D69" r:id="rId31" display="https://meatophum.biz/report/accounting/account_statement?start_date=2026-01-01&amp;end_date=2026-01-31&amp;branch_id=21&amp;chart_of_account_id=88652" xr:uid="{00000000-0004-0000-1300-00001E000000}"/>
    <hyperlink ref="E69" r:id="rId32" display="https://meatophum.biz/report/accounting/account_statement?start_date=2026-01-01&amp;end_date=2026-01-31&amp;branch_id=21&amp;chart_of_account_id=88652" xr:uid="{00000000-0004-0000-1300-00001F000000}"/>
    <hyperlink ref="B70" r:id="rId33" display="https://meatophum.biz/report/accounting/account_statement?start_date=2026-01-01&amp;end_date=2026-01-31&amp;branch_id=21&amp;chart_of_account_id=75004" xr:uid="{00000000-0004-0000-1300-000020000000}"/>
    <hyperlink ref="C70" r:id="rId34" display="https://meatophum.biz/report/accounting/account_statement?start_date=2026-01-01&amp;end_date=2026-01-31&amp;branch_id=21&amp;chart_of_account_id=75004" xr:uid="{00000000-0004-0000-1300-000021000000}"/>
    <hyperlink ref="D70" r:id="rId35" display="https://meatophum.biz/report/accounting/account_statement?start_date=2026-01-01&amp;end_date=2026-01-31&amp;branch_id=21&amp;chart_of_account_id=75004" xr:uid="{00000000-0004-0000-1300-000022000000}"/>
    <hyperlink ref="E70" r:id="rId36" display="https://meatophum.biz/report/accounting/account_statement?start_date=2026-01-01&amp;end_date=2026-01-31&amp;branch_id=21&amp;chart_of_account_id=75004" xr:uid="{00000000-0004-0000-1300-000023000000}"/>
    <hyperlink ref="B71" r:id="rId37" display="https://meatophum.biz/report/accounting/account_statement?start_date=2026-01-01&amp;end_date=2026-01-31&amp;branch_id=21&amp;chart_of_account_id=74846" xr:uid="{00000000-0004-0000-1300-000024000000}"/>
    <hyperlink ref="C71" r:id="rId38" display="https://meatophum.biz/report/accounting/account_statement?start_date=2026-01-01&amp;end_date=2026-01-31&amp;branch_id=21&amp;chart_of_account_id=74846" xr:uid="{00000000-0004-0000-1300-000025000000}"/>
    <hyperlink ref="D71" r:id="rId39" display="https://meatophum.biz/report/accounting/account_statement?start_date=2026-01-01&amp;end_date=2026-01-31&amp;branch_id=21&amp;chart_of_account_id=74846" xr:uid="{00000000-0004-0000-1300-000026000000}"/>
    <hyperlink ref="E71" r:id="rId40" display="https://meatophum.biz/report/accounting/account_statement?start_date=2026-01-01&amp;end_date=2026-01-31&amp;branch_id=21&amp;chart_of_account_id=74846" xr:uid="{00000000-0004-0000-1300-000027000000}"/>
    <hyperlink ref="AC61" r:id="rId41" display="https://meatophum.biz/report/accounting/account_statement?start_date=2026-05-01&amp;end_date=2026-05-31&amp;branch_id=21&amp;chart_of_account_id=74480" xr:uid="{00000000-0004-0000-1300-000028000000}"/>
    <hyperlink ref="AD61" r:id="rId42" display="https://meatophum.biz/report/accounting/account_statement?start_date=2026-05-01&amp;end_date=2026-05-31&amp;branch_id=21&amp;chart_of_account_id=74480" xr:uid="{00000000-0004-0000-1300-000029000000}"/>
    <hyperlink ref="AE61" r:id="rId43" display="https://meatophum.biz/report/accounting/account_statement?start_date=2026-05-01&amp;end_date=2026-05-31&amp;branch_id=21&amp;chart_of_account_id=74480" xr:uid="{00000000-0004-0000-1300-00002A000000}"/>
    <hyperlink ref="AF61" r:id="rId44" display="https://meatophum.biz/report/accounting/account_statement?start_date=2026-05-01&amp;end_date=2026-05-31&amp;branch_id=21&amp;chart_of_account_id=74480" xr:uid="{00000000-0004-0000-1300-00002B000000}"/>
    <hyperlink ref="AC62" r:id="rId45" display="https://meatophum.biz/report/accounting/account_statement?start_date=2026-05-01&amp;end_date=2026-05-31&amp;branch_id=21&amp;chart_of_account_id=74145" xr:uid="{00000000-0004-0000-1300-00002C000000}"/>
    <hyperlink ref="AD62" r:id="rId46" display="https://meatophum.biz/report/accounting/account_statement?start_date=2026-05-01&amp;end_date=2026-05-31&amp;branch_id=21&amp;chart_of_account_id=74145" xr:uid="{00000000-0004-0000-1300-00002D000000}"/>
    <hyperlink ref="AE62" r:id="rId47" display="https://meatophum.biz/report/accounting/account_statement?start_date=2026-05-01&amp;end_date=2026-05-31&amp;branch_id=21&amp;chart_of_account_id=74145" xr:uid="{00000000-0004-0000-1300-00002E000000}"/>
    <hyperlink ref="AF62" r:id="rId48" display="https://meatophum.biz/report/accounting/account_statement?start_date=2026-05-01&amp;end_date=2026-05-31&amp;branch_id=21&amp;chart_of_account_id=74145" xr:uid="{00000000-0004-0000-1300-00002F000000}"/>
    <hyperlink ref="AC63" r:id="rId49" display="https://meatophum.biz/report/accounting/account_statement?start_date=2026-05-01&amp;end_date=2026-05-31&amp;branch_id=21&amp;chart_of_account_id=74481" xr:uid="{00000000-0004-0000-1300-000030000000}"/>
    <hyperlink ref="AD63" r:id="rId50" display="https://meatophum.biz/report/accounting/account_statement?start_date=2026-05-01&amp;end_date=2026-05-31&amp;branch_id=21&amp;chart_of_account_id=74481" xr:uid="{00000000-0004-0000-1300-000031000000}"/>
    <hyperlink ref="AE63" r:id="rId51" display="https://meatophum.biz/report/accounting/account_statement?start_date=2026-05-01&amp;end_date=2026-05-31&amp;branch_id=21&amp;chart_of_account_id=74481" xr:uid="{00000000-0004-0000-1300-000032000000}"/>
    <hyperlink ref="AF63" r:id="rId52" display="https://meatophum.biz/report/accounting/account_statement?start_date=2026-05-01&amp;end_date=2026-05-31&amp;branch_id=21&amp;chart_of_account_id=74481" xr:uid="{00000000-0004-0000-1300-000033000000}"/>
    <hyperlink ref="AC64" r:id="rId53" display="https://meatophum.biz/report/accounting/account_statement?start_date=2026-05-01&amp;end_date=2026-05-31&amp;branch_id=21&amp;chart_of_account_id=74610" xr:uid="{00000000-0004-0000-1300-000034000000}"/>
    <hyperlink ref="AD64" r:id="rId54" display="https://meatophum.biz/report/accounting/account_statement?start_date=2026-05-01&amp;end_date=2026-05-31&amp;branch_id=21&amp;chart_of_account_id=74610" xr:uid="{00000000-0004-0000-1300-000035000000}"/>
    <hyperlink ref="AE64" r:id="rId55" display="https://meatophum.biz/report/accounting/account_statement?start_date=2026-05-01&amp;end_date=2026-05-31&amp;branch_id=21&amp;chart_of_account_id=74610" xr:uid="{00000000-0004-0000-1300-000036000000}"/>
    <hyperlink ref="AF64" r:id="rId56" display="https://meatophum.biz/report/accounting/account_statement?start_date=2026-05-01&amp;end_date=2026-05-31&amp;branch_id=21&amp;chart_of_account_id=74610" xr:uid="{00000000-0004-0000-1300-000037000000}"/>
    <hyperlink ref="AC65" r:id="rId57" display="https://meatophum.biz/report/accounting/account_statement?start_date=2026-05-01&amp;end_date=2026-05-31&amp;branch_id=21&amp;chart_of_account_id=74005" xr:uid="{00000000-0004-0000-1300-000038000000}"/>
    <hyperlink ref="AD65" r:id="rId58" display="https://meatophum.biz/report/accounting/account_statement?start_date=2026-05-01&amp;end_date=2026-05-31&amp;branch_id=21&amp;chart_of_account_id=74005" xr:uid="{00000000-0004-0000-1300-000039000000}"/>
    <hyperlink ref="AE65" r:id="rId59" display="https://meatophum.biz/report/accounting/account_statement?start_date=2026-05-01&amp;end_date=2026-05-31&amp;branch_id=21&amp;chart_of_account_id=74005" xr:uid="{00000000-0004-0000-1300-00003A000000}"/>
    <hyperlink ref="AF65" r:id="rId60" display="https://meatophum.biz/report/accounting/account_statement?start_date=2026-05-01&amp;end_date=2026-05-31&amp;branch_id=21&amp;chart_of_account_id=74005" xr:uid="{00000000-0004-0000-1300-00003B000000}"/>
    <hyperlink ref="AC67" r:id="rId61" display="https://meatophum.biz/report/accounting/account_statement?start_date=2026-05-01&amp;end_date=2026-05-31&amp;branch_id=21&amp;chart_of_account_id=75007" xr:uid="{00000000-0004-0000-1300-00003C000000}"/>
    <hyperlink ref="AD67" r:id="rId62" display="https://meatophum.biz/report/accounting/account_statement?start_date=2026-05-01&amp;end_date=2026-05-31&amp;branch_id=21&amp;chart_of_account_id=75007" xr:uid="{00000000-0004-0000-1300-00003D000000}"/>
    <hyperlink ref="AE67" r:id="rId63" display="https://meatophum.biz/report/accounting/account_statement?start_date=2026-05-01&amp;end_date=2026-05-31&amp;branch_id=21&amp;chart_of_account_id=75007" xr:uid="{00000000-0004-0000-1300-00003E000000}"/>
    <hyperlink ref="AF67" r:id="rId64" display="https://meatophum.biz/report/accounting/account_statement?start_date=2026-05-01&amp;end_date=2026-05-31&amp;branch_id=21&amp;chart_of_account_id=75007" xr:uid="{00000000-0004-0000-1300-00003F000000}"/>
    <hyperlink ref="AC68" r:id="rId65" display="https://meatophum.biz/report/accounting/account_statement?start_date=2026-05-01&amp;end_date=2026-05-31&amp;branch_id=21&amp;chart_of_account_id=75216" xr:uid="{00000000-0004-0000-1300-000040000000}"/>
    <hyperlink ref="AD68" r:id="rId66" display="https://meatophum.biz/report/accounting/account_statement?start_date=2026-05-01&amp;end_date=2026-05-31&amp;branch_id=21&amp;chart_of_account_id=75216" xr:uid="{00000000-0004-0000-1300-000041000000}"/>
    <hyperlink ref="AE68" r:id="rId67" display="https://meatophum.biz/report/accounting/account_statement?start_date=2026-05-01&amp;end_date=2026-05-31&amp;branch_id=21&amp;chart_of_account_id=75216" xr:uid="{00000000-0004-0000-1300-000042000000}"/>
    <hyperlink ref="AF68" r:id="rId68" display="https://meatophum.biz/report/accounting/account_statement?start_date=2026-05-01&amp;end_date=2026-05-31&amp;branch_id=21&amp;chart_of_account_id=75216" xr:uid="{00000000-0004-0000-1300-000043000000}"/>
    <hyperlink ref="AC69" r:id="rId69" display="https://meatophum.biz/report/accounting/account_statement?start_date=2026-05-01&amp;end_date=2026-05-31&amp;branch_id=21&amp;chart_of_account_id=80140" xr:uid="{00000000-0004-0000-1300-000044000000}"/>
    <hyperlink ref="AD69" r:id="rId70" display="https://meatophum.biz/report/accounting/account_statement?start_date=2026-05-01&amp;end_date=2026-05-31&amp;branch_id=21&amp;chart_of_account_id=80140" xr:uid="{00000000-0004-0000-1300-000045000000}"/>
    <hyperlink ref="AE69" r:id="rId71" display="https://meatophum.biz/report/accounting/account_statement?start_date=2026-05-01&amp;end_date=2026-05-31&amp;branch_id=21&amp;chart_of_account_id=80140" xr:uid="{00000000-0004-0000-1300-000046000000}"/>
    <hyperlink ref="AF69" r:id="rId72" display="https://meatophum.biz/report/accounting/account_statement?start_date=2026-05-01&amp;end_date=2026-05-31&amp;branch_id=21&amp;chart_of_account_id=80140" xr:uid="{00000000-0004-0000-1300-000047000000}"/>
    <hyperlink ref="AC70" r:id="rId73" display="https://meatophum.biz/report/accounting/account_statement?start_date=2026-05-01&amp;end_date=2026-05-31&amp;branch_id=21&amp;chart_of_account_id=74745" xr:uid="{00000000-0004-0000-1300-000048000000}"/>
    <hyperlink ref="AD70" r:id="rId74" display="https://meatophum.biz/report/accounting/account_statement?start_date=2026-05-01&amp;end_date=2026-05-31&amp;branch_id=21&amp;chart_of_account_id=74745" xr:uid="{00000000-0004-0000-1300-000049000000}"/>
    <hyperlink ref="AE70" r:id="rId75" display="https://meatophum.biz/report/accounting/account_statement?start_date=2026-05-01&amp;end_date=2026-05-31&amp;branch_id=21&amp;chart_of_account_id=74745" xr:uid="{00000000-0004-0000-1300-00004A000000}"/>
    <hyperlink ref="AF70" r:id="rId76" display="https://meatophum.biz/report/accounting/account_statement?start_date=2026-05-01&amp;end_date=2026-05-31&amp;branch_id=21&amp;chart_of_account_id=74745" xr:uid="{00000000-0004-0000-1300-00004B000000}"/>
    <hyperlink ref="AC71" r:id="rId77" display="https://meatophum.biz/report/accounting/account_statement?start_date=2026-05-01&amp;end_date=2026-05-31&amp;branch_id=21&amp;chart_of_account_id=74749" xr:uid="{00000000-0004-0000-1300-00004C000000}"/>
    <hyperlink ref="AD71" r:id="rId78" display="https://meatophum.biz/report/accounting/account_statement?start_date=2026-05-01&amp;end_date=2026-05-31&amp;branch_id=21&amp;chart_of_account_id=74749" xr:uid="{00000000-0004-0000-1300-00004D000000}"/>
    <hyperlink ref="AE71" r:id="rId79" display="https://meatophum.biz/report/accounting/account_statement?start_date=2026-05-01&amp;end_date=2026-05-31&amp;branch_id=21&amp;chart_of_account_id=74749" xr:uid="{00000000-0004-0000-1300-00004E000000}"/>
    <hyperlink ref="AF71" r:id="rId80" display="https://meatophum.biz/report/accounting/account_statement?start_date=2026-05-01&amp;end_date=2026-05-31&amp;branch_id=21&amp;chart_of_account_id=74749" xr:uid="{00000000-0004-0000-1300-00004F000000}"/>
    <hyperlink ref="AC72" r:id="rId81" display="https://meatophum.biz/report/accounting/account_statement?start_date=2026-05-01&amp;end_date=2026-05-31&amp;branch_id=21&amp;chart_of_account_id=88652" xr:uid="{00000000-0004-0000-1300-000050000000}"/>
    <hyperlink ref="AD72" r:id="rId82" display="https://meatophum.biz/report/accounting/account_statement?start_date=2026-05-01&amp;end_date=2026-05-31&amp;branch_id=21&amp;chart_of_account_id=88652" xr:uid="{00000000-0004-0000-1300-000051000000}"/>
    <hyperlink ref="AE72" r:id="rId83" display="https://meatophum.biz/report/accounting/account_statement?start_date=2026-05-01&amp;end_date=2026-05-31&amp;branch_id=21&amp;chart_of_account_id=88652" xr:uid="{00000000-0004-0000-1300-000052000000}"/>
    <hyperlink ref="AF72" r:id="rId84" display="https://meatophum.biz/report/accounting/account_statement?start_date=2026-05-01&amp;end_date=2026-05-31&amp;branch_id=21&amp;chart_of_account_id=88652" xr:uid="{00000000-0004-0000-1300-000053000000}"/>
    <hyperlink ref="AC73" r:id="rId85" display="https://meatophum.biz/report/accounting/account_statement?start_date=2026-05-01&amp;end_date=2026-05-31&amp;branch_id=21&amp;chart_of_account_id=75004" xr:uid="{00000000-0004-0000-1300-000054000000}"/>
    <hyperlink ref="AD73" r:id="rId86" display="https://meatophum.biz/report/accounting/account_statement?start_date=2026-05-01&amp;end_date=2026-05-31&amp;branch_id=21&amp;chart_of_account_id=75004" xr:uid="{00000000-0004-0000-1300-000055000000}"/>
    <hyperlink ref="AE73" r:id="rId87" display="https://meatophum.biz/report/accounting/account_statement?start_date=2026-05-01&amp;end_date=2026-05-31&amp;branch_id=21&amp;chart_of_account_id=75004" xr:uid="{00000000-0004-0000-1300-000056000000}"/>
    <hyperlink ref="AF73" r:id="rId88" display="https://meatophum.biz/report/accounting/account_statement?start_date=2026-05-01&amp;end_date=2026-05-31&amp;branch_id=21&amp;chart_of_account_id=75004" xr:uid="{00000000-0004-0000-1300-000057000000}"/>
    <hyperlink ref="AC74" r:id="rId89" display="https://meatophum.biz/report/accounting/account_statement?start_date=2026-05-01&amp;end_date=2026-05-31&amp;branch_id=21&amp;chart_of_account_id=74846" xr:uid="{00000000-0004-0000-1300-000058000000}"/>
    <hyperlink ref="AD74" r:id="rId90" display="https://meatophum.biz/report/accounting/account_statement?start_date=2026-05-01&amp;end_date=2026-05-31&amp;branch_id=21&amp;chart_of_account_id=74846" xr:uid="{00000000-0004-0000-1300-000059000000}"/>
    <hyperlink ref="AE74" r:id="rId91" display="https://meatophum.biz/report/accounting/account_statement?start_date=2026-05-01&amp;end_date=2026-05-31&amp;branch_id=21&amp;chart_of_account_id=74846" xr:uid="{00000000-0004-0000-1300-00005A000000}"/>
    <hyperlink ref="AF74" r:id="rId92" display="https://meatophum.biz/report/accounting/account_statement?start_date=2026-05-01&amp;end_date=2026-05-31&amp;branch_id=21&amp;chart_of_account_id=74846" xr:uid="{00000000-0004-0000-1300-00005B000000}"/>
    <hyperlink ref="AC75" r:id="rId93" display="https://meatophum.biz/report/accounting/account_statement?start_date=2026-05-01&amp;end_date=2026-05-31&amp;branch_id=21&amp;chart_of_account_id=75224" xr:uid="{00000000-0004-0000-1300-00005C000000}"/>
    <hyperlink ref="AD75" r:id="rId94" display="https://meatophum.biz/report/accounting/account_statement?start_date=2026-05-01&amp;end_date=2026-05-31&amp;branch_id=21&amp;chart_of_account_id=75224" xr:uid="{00000000-0004-0000-1300-00005D000000}"/>
    <hyperlink ref="AE75" r:id="rId95" display="https://meatophum.biz/report/accounting/account_statement?start_date=2026-05-01&amp;end_date=2026-05-31&amp;branch_id=21&amp;chart_of_account_id=75224" xr:uid="{00000000-0004-0000-1300-00005E000000}"/>
    <hyperlink ref="AF75" r:id="rId96" display="https://meatophum.biz/report/accounting/account_statement?start_date=2026-05-01&amp;end_date=2026-05-31&amp;branch_id=21&amp;chart_of_account_id=75224" xr:uid="{00000000-0004-0000-1300-00005F000000}"/>
    <hyperlink ref="AH61" r:id="rId97" display="https://meatophum.biz/report/accounting/account_statement?start_date=2026-06-01&amp;end_date=2026-06-30&amp;branch_id=21&amp;chart_of_account_id=74480" xr:uid="{00000000-0004-0000-1300-000060000000}"/>
    <hyperlink ref="AI61" r:id="rId98" display="https://meatophum.biz/report/accounting/account_statement?start_date=2026-06-01&amp;end_date=2026-06-30&amp;branch_id=21&amp;chart_of_account_id=74480" xr:uid="{00000000-0004-0000-1300-000061000000}"/>
    <hyperlink ref="AJ61" r:id="rId99" display="https://meatophum.biz/report/accounting/account_statement?start_date=2026-06-01&amp;end_date=2026-06-30&amp;branch_id=21&amp;chart_of_account_id=74480" xr:uid="{00000000-0004-0000-1300-000062000000}"/>
    <hyperlink ref="AK61" r:id="rId100" display="https://meatophum.biz/report/accounting/account_statement?start_date=2026-06-01&amp;end_date=2026-06-30&amp;branch_id=21&amp;chart_of_account_id=74480" xr:uid="{00000000-0004-0000-1300-000063000000}"/>
    <hyperlink ref="AH62" r:id="rId101" display="https://meatophum.biz/report/accounting/account_statement?start_date=2026-06-01&amp;end_date=2026-06-30&amp;branch_id=21&amp;chart_of_account_id=74145" xr:uid="{00000000-0004-0000-1300-000064000000}"/>
    <hyperlink ref="AI62" r:id="rId102" display="https://meatophum.biz/report/accounting/account_statement?start_date=2026-06-01&amp;end_date=2026-06-30&amp;branch_id=21&amp;chart_of_account_id=74145" xr:uid="{00000000-0004-0000-1300-000065000000}"/>
    <hyperlink ref="AJ62" r:id="rId103" display="https://meatophum.biz/report/accounting/account_statement?start_date=2026-06-01&amp;end_date=2026-06-30&amp;branch_id=21&amp;chart_of_account_id=74145" xr:uid="{00000000-0004-0000-1300-000066000000}"/>
    <hyperlink ref="AK62" r:id="rId104" display="https://meatophum.biz/report/accounting/account_statement?start_date=2026-06-01&amp;end_date=2026-06-30&amp;branch_id=21&amp;chart_of_account_id=74145" xr:uid="{00000000-0004-0000-1300-000067000000}"/>
    <hyperlink ref="AH63" r:id="rId105" display="https://meatophum.biz/report/accounting/account_statement?start_date=2026-06-01&amp;end_date=2026-06-30&amp;branch_id=21&amp;chart_of_account_id=74481" xr:uid="{00000000-0004-0000-1300-000068000000}"/>
    <hyperlink ref="AI63" r:id="rId106" display="https://meatophum.biz/report/accounting/account_statement?start_date=2026-06-01&amp;end_date=2026-06-30&amp;branch_id=21&amp;chart_of_account_id=74481" xr:uid="{00000000-0004-0000-1300-000069000000}"/>
    <hyperlink ref="AJ63" r:id="rId107" display="https://meatophum.biz/report/accounting/account_statement?start_date=2026-06-01&amp;end_date=2026-06-30&amp;branch_id=21&amp;chart_of_account_id=74481" xr:uid="{00000000-0004-0000-1300-00006A000000}"/>
    <hyperlink ref="AK63" r:id="rId108" display="https://meatophum.biz/report/accounting/account_statement?start_date=2026-06-01&amp;end_date=2026-06-30&amp;branch_id=21&amp;chart_of_account_id=74481" xr:uid="{00000000-0004-0000-1300-00006B000000}"/>
    <hyperlink ref="AH64" r:id="rId109" display="https://meatophum.biz/report/accounting/account_statement?start_date=2026-06-01&amp;end_date=2026-06-30&amp;branch_id=21&amp;chart_of_account_id=74005" xr:uid="{00000000-0004-0000-1300-00006C000000}"/>
    <hyperlink ref="AI64" r:id="rId110" display="https://meatophum.biz/report/accounting/account_statement?start_date=2026-06-01&amp;end_date=2026-06-30&amp;branch_id=21&amp;chart_of_account_id=74005" xr:uid="{00000000-0004-0000-1300-00006D000000}"/>
    <hyperlink ref="AJ64" r:id="rId111" display="https://meatophum.biz/report/accounting/account_statement?start_date=2026-06-01&amp;end_date=2026-06-30&amp;branch_id=21&amp;chart_of_account_id=74005" xr:uid="{00000000-0004-0000-1300-00006E000000}"/>
    <hyperlink ref="AK64" r:id="rId112" display="https://meatophum.biz/report/accounting/account_statement?start_date=2026-06-01&amp;end_date=2026-06-30&amp;branch_id=21&amp;chart_of_account_id=74005" xr:uid="{00000000-0004-0000-1300-00006F000000}"/>
    <hyperlink ref="AH66" r:id="rId113" display="https://meatophum.biz/report/accounting/account_statement?start_date=2026-06-01&amp;end_date=2026-06-30&amp;branch_id=21&amp;chart_of_account_id=74923" xr:uid="{00000000-0004-0000-1300-000070000000}"/>
    <hyperlink ref="AI66" r:id="rId114" display="https://meatophum.biz/report/accounting/account_statement?start_date=2026-06-01&amp;end_date=2026-06-30&amp;branch_id=21&amp;chart_of_account_id=74923" xr:uid="{00000000-0004-0000-1300-000071000000}"/>
    <hyperlink ref="AJ66" r:id="rId115" display="https://meatophum.biz/report/accounting/account_statement?start_date=2026-06-01&amp;end_date=2026-06-30&amp;branch_id=21&amp;chart_of_account_id=74923" xr:uid="{00000000-0004-0000-1300-000072000000}"/>
    <hyperlink ref="AK66" r:id="rId116" display="https://meatophum.biz/report/accounting/account_statement?start_date=2026-06-01&amp;end_date=2026-06-30&amp;branch_id=21&amp;chart_of_account_id=74923" xr:uid="{00000000-0004-0000-1300-000073000000}"/>
    <hyperlink ref="AH67" r:id="rId117" display="https://meatophum.biz/report/accounting/account_statement?start_date=2026-06-01&amp;end_date=2026-06-30&amp;branch_id=21&amp;chart_of_account_id=74946" xr:uid="{00000000-0004-0000-1300-000074000000}"/>
    <hyperlink ref="AI67" r:id="rId118" display="https://meatophum.biz/report/accounting/account_statement?start_date=2026-06-01&amp;end_date=2026-06-30&amp;branch_id=21&amp;chart_of_account_id=74946" xr:uid="{00000000-0004-0000-1300-000075000000}"/>
    <hyperlink ref="AJ67" r:id="rId119" display="https://meatophum.biz/report/accounting/account_statement?start_date=2026-06-01&amp;end_date=2026-06-30&amp;branch_id=21&amp;chart_of_account_id=74946" xr:uid="{00000000-0004-0000-1300-000076000000}"/>
    <hyperlink ref="AK67" r:id="rId120" display="https://meatophum.biz/report/accounting/account_statement?start_date=2026-06-01&amp;end_date=2026-06-30&amp;branch_id=21&amp;chart_of_account_id=74946" xr:uid="{00000000-0004-0000-1300-000077000000}"/>
    <hyperlink ref="AH68" r:id="rId121" display="https://meatophum.biz/report/accounting/account_statement?start_date=2026-06-01&amp;end_date=2026-06-30&amp;branch_id=21&amp;chart_of_account_id=74945" xr:uid="{00000000-0004-0000-1300-000078000000}"/>
    <hyperlink ref="AI68" r:id="rId122" display="https://meatophum.biz/report/accounting/account_statement?start_date=2026-06-01&amp;end_date=2026-06-30&amp;branch_id=21&amp;chart_of_account_id=74945" xr:uid="{00000000-0004-0000-1300-000079000000}"/>
    <hyperlink ref="AJ68" r:id="rId123" display="https://meatophum.biz/report/accounting/account_statement?start_date=2026-06-01&amp;end_date=2026-06-30&amp;branch_id=21&amp;chart_of_account_id=74945" xr:uid="{00000000-0004-0000-1300-00007A000000}"/>
    <hyperlink ref="AK68" r:id="rId124" display="https://meatophum.biz/report/accounting/account_statement?start_date=2026-06-01&amp;end_date=2026-06-30&amp;branch_id=21&amp;chart_of_account_id=74945" xr:uid="{00000000-0004-0000-1300-00007B000000}"/>
    <hyperlink ref="AH69" r:id="rId125" display="https://meatophum.biz/report/accounting/account_statement?start_date=2026-06-01&amp;end_date=2026-06-30&amp;branch_id=21&amp;chart_of_account_id=75129" xr:uid="{00000000-0004-0000-1300-00007C000000}"/>
    <hyperlink ref="AI69" r:id="rId126" display="https://meatophum.biz/report/accounting/account_statement?start_date=2026-06-01&amp;end_date=2026-06-30&amp;branch_id=21&amp;chart_of_account_id=75129" xr:uid="{00000000-0004-0000-1300-00007D000000}"/>
    <hyperlink ref="AJ69" r:id="rId127" display="https://meatophum.biz/report/accounting/account_statement?start_date=2026-06-01&amp;end_date=2026-06-30&amp;branch_id=21&amp;chart_of_account_id=75129" xr:uid="{00000000-0004-0000-1300-00007E000000}"/>
    <hyperlink ref="AK69" r:id="rId128" display="https://meatophum.biz/report/accounting/account_statement?start_date=2026-06-01&amp;end_date=2026-06-30&amp;branch_id=21&amp;chart_of_account_id=75129" xr:uid="{00000000-0004-0000-1300-00007F000000}"/>
    <hyperlink ref="AH70" r:id="rId129" display="https://meatophum.biz/report/accounting/account_statement?start_date=2026-06-01&amp;end_date=2026-06-30&amp;branch_id=21&amp;chart_of_account_id=75130" xr:uid="{00000000-0004-0000-1300-000080000000}"/>
    <hyperlink ref="AI70" r:id="rId130" display="https://meatophum.biz/report/accounting/account_statement?start_date=2026-06-01&amp;end_date=2026-06-30&amp;branch_id=21&amp;chart_of_account_id=75130" xr:uid="{00000000-0004-0000-1300-000081000000}"/>
    <hyperlink ref="AJ70" r:id="rId131" display="https://meatophum.biz/report/accounting/account_statement?start_date=2026-06-01&amp;end_date=2026-06-30&amp;branch_id=21&amp;chart_of_account_id=75130" xr:uid="{00000000-0004-0000-1300-000082000000}"/>
    <hyperlink ref="AK70" r:id="rId132" display="https://meatophum.biz/report/accounting/account_statement?start_date=2026-06-01&amp;end_date=2026-06-30&amp;branch_id=21&amp;chart_of_account_id=75130" xr:uid="{00000000-0004-0000-1300-000083000000}"/>
    <hyperlink ref="AH71" r:id="rId133" display="https://meatophum.biz/report/accounting/account_statement?start_date=2026-06-01&amp;end_date=2026-06-30&amp;branch_id=21&amp;chart_of_account_id=75006" xr:uid="{00000000-0004-0000-1300-000084000000}"/>
    <hyperlink ref="AI71" r:id="rId134" display="https://meatophum.biz/report/accounting/account_statement?start_date=2026-06-01&amp;end_date=2026-06-30&amp;branch_id=21&amp;chart_of_account_id=75006" xr:uid="{00000000-0004-0000-1300-000085000000}"/>
    <hyperlink ref="AJ71" r:id="rId135" display="https://meatophum.biz/report/accounting/account_statement?start_date=2026-06-01&amp;end_date=2026-06-30&amp;branch_id=21&amp;chart_of_account_id=75006" xr:uid="{00000000-0004-0000-1300-000086000000}"/>
    <hyperlink ref="AK71" r:id="rId136" display="https://meatophum.biz/report/accounting/account_statement?start_date=2026-06-01&amp;end_date=2026-06-30&amp;branch_id=21&amp;chart_of_account_id=75006" xr:uid="{00000000-0004-0000-1300-000087000000}"/>
    <hyperlink ref="AH72" r:id="rId137" display="https://meatophum.biz/report/accounting/account_statement?start_date=2026-06-01&amp;end_date=2026-06-30&amp;branch_id=21&amp;chart_of_account_id=75216" xr:uid="{00000000-0004-0000-1300-000088000000}"/>
    <hyperlink ref="AI72" r:id="rId138" display="https://meatophum.biz/report/accounting/account_statement?start_date=2026-06-01&amp;end_date=2026-06-30&amp;branch_id=21&amp;chart_of_account_id=75216" xr:uid="{00000000-0004-0000-1300-000089000000}"/>
    <hyperlink ref="AJ72" r:id="rId139" display="https://meatophum.biz/report/accounting/account_statement?start_date=2026-06-01&amp;end_date=2026-06-30&amp;branch_id=21&amp;chart_of_account_id=75216" xr:uid="{00000000-0004-0000-1300-00008A000000}"/>
    <hyperlink ref="AK72" r:id="rId140" display="https://meatophum.biz/report/accounting/account_statement?start_date=2026-06-01&amp;end_date=2026-06-30&amp;branch_id=21&amp;chart_of_account_id=75216" xr:uid="{00000000-0004-0000-1300-00008B000000}"/>
    <hyperlink ref="AH73" r:id="rId141" display="https://meatophum.biz/report/accounting/account_statement?start_date=2026-06-01&amp;end_date=2026-06-30&amp;branch_id=21&amp;chart_of_account_id=80140" xr:uid="{00000000-0004-0000-1300-00008C000000}"/>
    <hyperlink ref="AI73" r:id="rId142" display="https://meatophum.biz/report/accounting/account_statement?start_date=2026-06-01&amp;end_date=2026-06-30&amp;branch_id=21&amp;chart_of_account_id=80140" xr:uid="{00000000-0004-0000-1300-00008D000000}"/>
    <hyperlink ref="AJ73" r:id="rId143" display="https://meatophum.biz/report/accounting/account_statement?start_date=2026-06-01&amp;end_date=2026-06-30&amp;branch_id=21&amp;chart_of_account_id=80140" xr:uid="{00000000-0004-0000-1300-00008E000000}"/>
    <hyperlink ref="AK73" r:id="rId144" display="https://meatophum.biz/report/accounting/account_statement?start_date=2026-06-01&amp;end_date=2026-06-30&amp;branch_id=21&amp;chart_of_account_id=80140" xr:uid="{00000000-0004-0000-1300-00008F000000}"/>
    <hyperlink ref="AH74" r:id="rId145" display="https://meatophum.biz/report/accounting/account_statement?start_date=2026-06-01&amp;end_date=2026-06-30&amp;branch_id=21&amp;chart_of_account_id=74745" xr:uid="{00000000-0004-0000-1300-000090000000}"/>
    <hyperlink ref="AI74" r:id="rId146" display="https://meatophum.biz/report/accounting/account_statement?start_date=2026-06-01&amp;end_date=2026-06-30&amp;branch_id=21&amp;chart_of_account_id=74745" xr:uid="{00000000-0004-0000-1300-000091000000}"/>
    <hyperlink ref="AJ74" r:id="rId147" display="https://meatophum.biz/report/accounting/account_statement?start_date=2026-06-01&amp;end_date=2026-06-30&amp;branch_id=21&amp;chart_of_account_id=74745" xr:uid="{00000000-0004-0000-1300-000092000000}"/>
    <hyperlink ref="AK74" r:id="rId148" display="https://meatophum.biz/report/accounting/account_statement?start_date=2026-06-01&amp;end_date=2026-06-30&amp;branch_id=21&amp;chart_of_account_id=74745" xr:uid="{00000000-0004-0000-1300-000093000000}"/>
    <hyperlink ref="AH75" r:id="rId149" display="https://meatophum.biz/report/accounting/account_statement?start_date=2026-06-01&amp;end_date=2026-06-30&amp;branch_id=21&amp;chart_of_account_id=74749" xr:uid="{00000000-0004-0000-1300-000094000000}"/>
    <hyperlink ref="AI75" r:id="rId150" display="https://meatophum.biz/report/accounting/account_statement?start_date=2026-06-01&amp;end_date=2026-06-30&amp;branch_id=21&amp;chart_of_account_id=74749" xr:uid="{00000000-0004-0000-1300-000095000000}"/>
    <hyperlink ref="AJ75" r:id="rId151" display="https://meatophum.biz/report/accounting/account_statement?start_date=2026-06-01&amp;end_date=2026-06-30&amp;branch_id=21&amp;chart_of_account_id=74749" xr:uid="{00000000-0004-0000-1300-000096000000}"/>
    <hyperlink ref="AK75" r:id="rId152" display="https://meatophum.biz/report/accounting/account_statement?start_date=2026-06-01&amp;end_date=2026-06-30&amp;branch_id=21&amp;chart_of_account_id=74749" xr:uid="{00000000-0004-0000-1300-000097000000}"/>
    <hyperlink ref="AH76" r:id="rId153" display="https://meatophum.biz/report/accounting/account_statement?start_date=2026-06-01&amp;end_date=2026-06-30&amp;branch_id=21&amp;chart_of_account_id=88652" xr:uid="{00000000-0004-0000-1300-000098000000}"/>
    <hyperlink ref="AI76" r:id="rId154" display="https://meatophum.biz/report/accounting/account_statement?start_date=2026-06-01&amp;end_date=2026-06-30&amp;branch_id=21&amp;chart_of_account_id=88652" xr:uid="{00000000-0004-0000-1300-000099000000}"/>
    <hyperlink ref="AJ76" r:id="rId155" display="https://meatophum.biz/report/accounting/account_statement?start_date=2026-06-01&amp;end_date=2026-06-30&amp;branch_id=21&amp;chart_of_account_id=88652" xr:uid="{00000000-0004-0000-1300-00009A000000}"/>
    <hyperlink ref="AK76" r:id="rId156" display="https://meatophum.biz/report/accounting/account_statement?start_date=2026-06-01&amp;end_date=2026-06-30&amp;branch_id=21&amp;chart_of_account_id=88652" xr:uid="{00000000-0004-0000-1300-00009B000000}"/>
    <hyperlink ref="AH77" r:id="rId157" display="https://meatophum.biz/report/accounting/account_statement?start_date=2026-06-01&amp;end_date=2026-06-30&amp;branch_id=21&amp;chart_of_account_id=75004" xr:uid="{00000000-0004-0000-1300-00009C000000}"/>
    <hyperlink ref="AI77" r:id="rId158" display="https://meatophum.biz/report/accounting/account_statement?start_date=2026-06-01&amp;end_date=2026-06-30&amp;branch_id=21&amp;chart_of_account_id=75004" xr:uid="{00000000-0004-0000-1300-00009D000000}"/>
    <hyperlink ref="AJ77" r:id="rId159" display="https://meatophum.biz/report/accounting/account_statement?start_date=2026-06-01&amp;end_date=2026-06-30&amp;branch_id=21&amp;chart_of_account_id=75004" xr:uid="{00000000-0004-0000-1300-00009E000000}"/>
    <hyperlink ref="AK77" r:id="rId160" display="https://meatophum.biz/report/accounting/account_statement?start_date=2026-06-01&amp;end_date=2026-06-30&amp;branch_id=21&amp;chart_of_account_id=75004" xr:uid="{00000000-0004-0000-1300-00009F000000}"/>
    <hyperlink ref="AH78" r:id="rId161" display="https://meatophum.biz/report/accounting/account_statement?start_date=2026-06-01&amp;end_date=2026-06-30&amp;branch_id=21&amp;chart_of_account_id=74846" xr:uid="{00000000-0004-0000-1300-0000A0000000}"/>
    <hyperlink ref="AI78" r:id="rId162" display="https://meatophum.biz/report/accounting/account_statement?start_date=2026-06-01&amp;end_date=2026-06-30&amp;branch_id=21&amp;chart_of_account_id=74846" xr:uid="{00000000-0004-0000-1300-0000A1000000}"/>
    <hyperlink ref="AJ78" r:id="rId163" display="https://meatophum.biz/report/accounting/account_statement?start_date=2026-06-01&amp;end_date=2026-06-30&amp;branch_id=21&amp;chart_of_account_id=74846" xr:uid="{00000000-0004-0000-1300-0000A2000000}"/>
    <hyperlink ref="AK78" r:id="rId164" display="https://meatophum.biz/report/accounting/account_statement?start_date=2026-06-01&amp;end_date=2026-06-30&amp;branch_id=21&amp;chart_of_account_id=74846" xr:uid="{00000000-0004-0000-1300-0000A3000000}"/>
    <hyperlink ref="AN61" r:id="rId165" display="https://meatophum.biz/report/accounting/account_statement?start_date=2026-07-01&amp;end_date=2026-07-31&amp;branch_id=21&amp;chart_of_account_id=74480" xr:uid="{00000000-0004-0000-1300-0000A4000000}"/>
    <hyperlink ref="AO61" r:id="rId166" display="https://meatophum.biz/report/accounting/account_statement?start_date=2026-07-01&amp;end_date=2026-07-31&amp;branch_id=21&amp;chart_of_account_id=74480" xr:uid="{00000000-0004-0000-1300-0000A5000000}"/>
    <hyperlink ref="AP61" r:id="rId167" display="https://meatophum.biz/report/accounting/account_statement?start_date=2026-07-01&amp;end_date=2026-07-31&amp;branch_id=21&amp;chart_of_account_id=74480" xr:uid="{00000000-0004-0000-1300-0000A6000000}"/>
    <hyperlink ref="AQ61" r:id="rId168" display="https://meatophum.biz/report/accounting/account_statement?start_date=2026-07-01&amp;end_date=2026-07-31&amp;branch_id=21&amp;chart_of_account_id=74480" xr:uid="{00000000-0004-0000-1300-0000A7000000}"/>
    <hyperlink ref="AN62" r:id="rId169" display="https://meatophum.biz/report/accounting/account_statement?start_date=2026-07-01&amp;end_date=2026-07-31&amp;branch_id=21&amp;chart_of_account_id=74145" xr:uid="{00000000-0004-0000-1300-0000A8000000}"/>
    <hyperlink ref="AO62" r:id="rId170" display="https://meatophum.biz/report/accounting/account_statement?start_date=2026-07-01&amp;end_date=2026-07-31&amp;branch_id=21&amp;chart_of_account_id=74145" xr:uid="{00000000-0004-0000-1300-0000A9000000}"/>
    <hyperlink ref="AP62" r:id="rId171" display="https://meatophum.biz/report/accounting/account_statement?start_date=2026-07-01&amp;end_date=2026-07-31&amp;branch_id=21&amp;chart_of_account_id=74145" xr:uid="{00000000-0004-0000-1300-0000AA000000}"/>
    <hyperlink ref="AQ62" r:id="rId172" display="https://meatophum.biz/report/accounting/account_statement?start_date=2026-07-01&amp;end_date=2026-07-31&amp;branch_id=21&amp;chart_of_account_id=74145" xr:uid="{00000000-0004-0000-1300-0000AB000000}"/>
    <hyperlink ref="AN63" r:id="rId173" display="https://meatophum.biz/report/accounting/account_statement?start_date=2026-07-01&amp;end_date=2026-07-31&amp;branch_id=21&amp;chart_of_account_id=74481" xr:uid="{00000000-0004-0000-1300-0000AC000000}"/>
    <hyperlink ref="AO63" r:id="rId174" display="https://meatophum.biz/report/accounting/account_statement?start_date=2026-07-01&amp;end_date=2026-07-31&amp;branch_id=21&amp;chart_of_account_id=74481" xr:uid="{00000000-0004-0000-1300-0000AD000000}"/>
    <hyperlink ref="AP63" r:id="rId175" display="https://meatophum.biz/report/accounting/account_statement?start_date=2026-07-01&amp;end_date=2026-07-31&amp;branch_id=21&amp;chart_of_account_id=74481" xr:uid="{00000000-0004-0000-1300-0000AE000000}"/>
    <hyperlink ref="AQ63" r:id="rId176" display="https://meatophum.biz/report/accounting/account_statement?start_date=2026-07-01&amp;end_date=2026-07-31&amp;branch_id=21&amp;chart_of_account_id=74481" xr:uid="{00000000-0004-0000-1300-0000AF000000}"/>
    <hyperlink ref="AN64" r:id="rId177" display="https://meatophum.biz/report/accounting/account_statement?start_date=2026-07-01&amp;end_date=2026-07-31&amp;branch_id=21&amp;chart_of_account_id=74005" xr:uid="{00000000-0004-0000-1300-0000B0000000}"/>
    <hyperlink ref="AO64" r:id="rId178" display="https://meatophum.biz/report/accounting/account_statement?start_date=2026-07-01&amp;end_date=2026-07-31&amp;branch_id=21&amp;chart_of_account_id=74005" xr:uid="{00000000-0004-0000-1300-0000B1000000}"/>
    <hyperlink ref="AP64" r:id="rId179" display="https://meatophum.biz/report/accounting/account_statement?start_date=2026-07-01&amp;end_date=2026-07-31&amp;branch_id=21&amp;chart_of_account_id=74005" xr:uid="{00000000-0004-0000-1300-0000B2000000}"/>
    <hyperlink ref="AQ64" r:id="rId180" display="https://meatophum.biz/report/accounting/account_statement?start_date=2026-07-01&amp;end_date=2026-07-31&amp;branch_id=21&amp;chart_of_account_id=74005" xr:uid="{00000000-0004-0000-1300-0000B3000000}"/>
    <hyperlink ref="AN66" r:id="rId181" display="https://meatophum.biz/report/accounting/account_statement?start_date=2026-07-01&amp;end_date=2026-07-31&amp;branch_id=21&amp;chart_of_account_id=74923" xr:uid="{00000000-0004-0000-1300-0000B4000000}"/>
    <hyperlink ref="AO66" r:id="rId182" display="https://meatophum.biz/report/accounting/account_statement?start_date=2026-07-01&amp;end_date=2026-07-31&amp;branch_id=21&amp;chart_of_account_id=74923" xr:uid="{00000000-0004-0000-1300-0000B5000000}"/>
    <hyperlink ref="AP66" r:id="rId183" display="https://meatophum.biz/report/accounting/account_statement?start_date=2026-07-01&amp;end_date=2026-07-31&amp;branch_id=21&amp;chart_of_account_id=74923" xr:uid="{00000000-0004-0000-1300-0000B6000000}"/>
    <hyperlink ref="AQ66" r:id="rId184" display="https://meatophum.biz/report/accounting/account_statement?start_date=2026-07-01&amp;end_date=2026-07-31&amp;branch_id=21&amp;chart_of_account_id=74923" xr:uid="{00000000-0004-0000-1300-0000B7000000}"/>
    <hyperlink ref="AN67" r:id="rId185" display="https://meatophum.biz/report/accounting/account_statement?start_date=2026-07-01&amp;end_date=2026-07-31&amp;branch_id=21&amp;chart_of_account_id=74946" xr:uid="{00000000-0004-0000-1300-0000B8000000}"/>
    <hyperlink ref="AO67" r:id="rId186" display="https://meatophum.biz/report/accounting/account_statement?start_date=2026-07-01&amp;end_date=2026-07-31&amp;branch_id=21&amp;chart_of_account_id=74946" xr:uid="{00000000-0004-0000-1300-0000B9000000}"/>
    <hyperlink ref="AP67" r:id="rId187" display="https://meatophum.biz/report/accounting/account_statement?start_date=2026-07-01&amp;end_date=2026-07-31&amp;branch_id=21&amp;chart_of_account_id=74946" xr:uid="{00000000-0004-0000-1300-0000BA000000}"/>
    <hyperlink ref="AQ67" r:id="rId188" display="https://meatophum.biz/report/accounting/account_statement?start_date=2026-07-01&amp;end_date=2026-07-31&amp;branch_id=21&amp;chart_of_account_id=74946" xr:uid="{00000000-0004-0000-1300-0000BB000000}"/>
    <hyperlink ref="AN68" r:id="rId189" display="https://meatophum.biz/report/accounting/account_statement?start_date=2026-07-01&amp;end_date=2026-07-31&amp;branch_id=21&amp;chart_of_account_id=74945" xr:uid="{00000000-0004-0000-1300-0000BC000000}"/>
    <hyperlink ref="AO68" r:id="rId190" display="https://meatophum.biz/report/accounting/account_statement?start_date=2026-07-01&amp;end_date=2026-07-31&amp;branch_id=21&amp;chart_of_account_id=74945" xr:uid="{00000000-0004-0000-1300-0000BD000000}"/>
    <hyperlink ref="AP68" r:id="rId191" display="https://meatophum.biz/report/accounting/account_statement?start_date=2026-07-01&amp;end_date=2026-07-31&amp;branch_id=21&amp;chart_of_account_id=74945" xr:uid="{00000000-0004-0000-1300-0000BE000000}"/>
    <hyperlink ref="AQ68" r:id="rId192" display="https://meatophum.biz/report/accounting/account_statement?start_date=2026-07-01&amp;end_date=2026-07-31&amp;branch_id=21&amp;chart_of_account_id=74945" xr:uid="{00000000-0004-0000-1300-0000BF000000}"/>
    <hyperlink ref="AN69" r:id="rId193" display="https://meatophum.biz/report/accounting/account_statement?start_date=2026-07-01&amp;end_date=2026-07-31&amp;branch_id=21&amp;chart_of_account_id=75098" xr:uid="{00000000-0004-0000-1300-0000C0000000}"/>
    <hyperlink ref="AO69" r:id="rId194" display="https://meatophum.biz/report/accounting/account_statement?start_date=2026-07-01&amp;end_date=2026-07-31&amp;branch_id=21&amp;chart_of_account_id=75098" xr:uid="{00000000-0004-0000-1300-0000C1000000}"/>
    <hyperlink ref="AP69" r:id="rId195" display="https://meatophum.biz/report/accounting/account_statement?start_date=2026-07-01&amp;end_date=2026-07-31&amp;branch_id=21&amp;chart_of_account_id=75098" xr:uid="{00000000-0004-0000-1300-0000C2000000}"/>
    <hyperlink ref="AQ69" r:id="rId196" display="https://meatophum.biz/report/accounting/account_statement?start_date=2026-07-01&amp;end_date=2026-07-31&amp;branch_id=21&amp;chart_of_account_id=75098" xr:uid="{00000000-0004-0000-1300-0000C3000000}"/>
    <hyperlink ref="AN70" r:id="rId197" display="https://meatophum.biz/report/accounting/account_statement?start_date=2026-07-01&amp;end_date=2026-07-31&amp;branch_id=21&amp;chart_of_account_id=75130" xr:uid="{00000000-0004-0000-1300-0000C4000000}"/>
    <hyperlink ref="AO70" r:id="rId198" display="https://meatophum.biz/report/accounting/account_statement?start_date=2026-07-01&amp;end_date=2026-07-31&amp;branch_id=21&amp;chart_of_account_id=75130" xr:uid="{00000000-0004-0000-1300-0000C5000000}"/>
    <hyperlink ref="AP70" r:id="rId199" display="https://meatophum.biz/report/accounting/account_statement?start_date=2026-07-01&amp;end_date=2026-07-31&amp;branch_id=21&amp;chart_of_account_id=75130" xr:uid="{00000000-0004-0000-1300-0000C6000000}"/>
    <hyperlink ref="AQ70" r:id="rId200" display="https://meatophum.biz/report/accounting/account_statement?start_date=2026-07-01&amp;end_date=2026-07-31&amp;branch_id=21&amp;chart_of_account_id=75130" xr:uid="{00000000-0004-0000-1300-0000C7000000}"/>
    <hyperlink ref="AN71" r:id="rId201" display="https://meatophum.biz/report/accounting/account_statement?start_date=2026-07-01&amp;end_date=2026-07-31&amp;branch_id=21&amp;chart_of_account_id=75216" xr:uid="{00000000-0004-0000-1300-0000C8000000}"/>
    <hyperlink ref="AO71" r:id="rId202" display="https://meatophum.biz/report/accounting/account_statement?start_date=2026-07-01&amp;end_date=2026-07-31&amp;branch_id=21&amp;chart_of_account_id=75216" xr:uid="{00000000-0004-0000-1300-0000C9000000}"/>
    <hyperlink ref="AP71" r:id="rId203" display="https://meatophum.biz/report/accounting/account_statement?start_date=2026-07-01&amp;end_date=2026-07-31&amp;branch_id=21&amp;chart_of_account_id=75216" xr:uid="{00000000-0004-0000-1300-0000CA000000}"/>
    <hyperlink ref="AQ71" r:id="rId204" display="https://meatophum.biz/report/accounting/account_statement?start_date=2026-07-01&amp;end_date=2026-07-31&amp;branch_id=21&amp;chart_of_account_id=75216" xr:uid="{00000000-0004-0000-1300-0000CB000000}"/>
    <hyperlink ref="AN72" r:id="rId205" display="https://meatophum.biz/report/accounting/account_statement?start_date=2026-07-01&amp;end_date=2026-07-31&amp;branch_id=21&amp;chart_of_account_id=80140" xr:uid="{00000000-0004-0000-1300-0000CC000000}"/>
    <hyperlink ref="AO72" r:id="rId206" display="https://meatophum.biz/report/accounting/account_statement?start_date=2026-07-01&amp;end_date=2026-07-31&amp;branch_id=21&amp;chart_of_account_id=80140" xr:uid="{00000000-0004-0000-1300-0000CD000000}"/>
    <hyperlink ref="AP72" r:id="rId207" display="https://meatophum.biz/report/accounting/account_statement?start_date=2026-07-01&amp;end_date=2026-07-31&amp;branch_id=21&amp;chart_of_account_id=80140" xr:uid="{00000000-0004-0000-1300-0000CE000000}"/>
    <hyperlink ref="AQ72" r:id="rId208" display="https://meatophum.biz/report/accounting/account_statement?start_date=2026-07-01&amp;end_date=2026-07-31&amp;branch_id=21&amp;chart_of_account_id=80140" xr:uid="{00000000-0004-0000-1300-0000CF000000}"/>
    <hyperlink ref="AN73" r:id="rId209" display="https://meatophum.biz/report/accounting/account_statement?start_date=2026-07-01&amp;end_date=2026-07-31&amp;branch_id=21&amp;chart_of_account_id=74745" xr:uid="{00000000-0004-0000-1300-0000D0000000}"/>
    <hyperlink ref="AO73" r:id="rId210" display="https://meatophum.biz/report/accounting/account_statement?start_date=2026-07-01&amp;end_date=2026-07-31&amp;branch_id=21&amp;chart_of_account_id=74745" xr:uid="{00000000-0004-0000-1300-0000D1000000}"/>
    <hyperlink ref="AP73" r:id="rId211" display="https://meatophum.biz/report/accounting/account_statement?start_date=2026-07-01&amp;end_date=2026-07-31&amp;branch_id=21&amp;chart_of_account_id=74745" xr:uid="{00000000-0004-0000-1300-0000D2000000}"/>
    <hyperlink ref="AQ73" r:id="rId212" display="https://meatophum.biz/report/accounting/account_statement?start_date=2026-07-01&amp;end_date=2026-07-31&amp;branch_id=21&amp;chart_of_account_id=74745" xr:uid="{00000000-0004-0000-1300-0000D3000000}"/>
    <hyperlink ref="AN74" r:id="rId213" display="https://meatophum.biz/report/accounting/account_statement?start_date=2026-07-01&amp;end_date=2026-07-31&amp;branch_id=21&amp;chart_of_account_id=74749" xr:uid="{00000000-0004-0000-1300-0000D4000000}"/>
    <hyperlink ref="AO74" r:id="rId214" display="https://meatophum.biz/report/accounting/account_statement?start_date=2026-07-01&amp;end_date=2026-07-31&amp;branch_id=21&amp;chart_of_account_id=74749" xr:uid="{00000000-0004-0000-1300-0000D5000000}"/>
    <hyperlink ref="AP74" r:id="rId215" display="https://meatophum.biz/report/accounting/account_statement?start_date=2026-07-01&amp;end_date=2026-07-31&amp;branch_id=21&amp;chart_of_account_id=74749" xr:uid="{00000000-0004-0000-1300-0000D6000000}"/>
    <hyperlink ref="AQ74" r:id="rId216" display="https://meatophum.biz/report/accounting/account_statement?start_date=2026-07-01&amp;end_date=2026-07-31&amp;branch_id=21&amp;chart_of_account_id=74749" xr:uid="{00000000-0004-0000-1300-0000D7000000}"/>
    <hyperlink ref="AN75" r:id="rId217" display="https://meatophum.biz/report/accounting/account_statement?start_date=2026-07-01&amp;end_date=2026-07-31&amp;branch_id=21&amp;chart_of_account_id=75116" xr:uid="{00000000-0004-0000-1300-0000D8000000}"/>
    <hyperlink ref="AO75" r:id="rId218" display="https://meatophum.biz/report/accounting/account_statement?start_date=2026-07-01&amp;end_date=2026-07-31&amp;branch_id=21&amp;chart_of_account_id=75116" xr:uid="{00000000-0004-0000-1300-0000D9000000}"/>
    <hyperlink ref="AP75" r:id="rId219" display="https://meatophum.biz/report/accounting/account_statement?start_date=2026-07-01&amp;end_date=2026-07-31&amp;branch_id=21&amp;chart_of_account_id=75116" xr:uid="{00000000-0004-0000-1300-0000DA000000}"/>
    <hyperlink ref="AQ75" r:id="rId220" display="https://meatophum.biz/report/accounting/account_statement?start_date=2026-07-01&amp;end_date=2026-07-31&amp;branch_id=21&amp;chart_of_account_id=75116" xr:uid="{00000000-0004-0000-1300-0000DB000000}"/>
    <hyperlink ref="AN76" r:id="rId221" display="https://meatophum.biz/report/accounting/account_statement?start_date=2026-07-01&amp;end_date=2026-07-31&amp;branch_id=21&amp;chart_of_account_id=88652" xr:uid="{00000000-0004-0000-1300-0000DC000000}"/>
    <hyperlink ref="AO76" r:id="rId222" display="https://meatophum.biz/report/accounting/account_statement?start_date=2026-07-01&amp;end_date=2026-07-31&amp;branch_id=21&amp;chart_of_account_id=88652" xr:uid="{00000000-0004-0000-1300-0000DD000000}"/>
    <hyperlink ref="AP76" r:id="rId223" display="https://meatophum.biz/report/accounting/account_statement?start_date=2026-07-01&amp;end_date=2026-07-31&amp;branch_id=21&amp;chart_of_account_id=88652" xr:uid="{00000000-0004-0000-1300-0000DE000000}"/>
    <hyperlink ref="AQ76" r:id="rId224" display="https://meatophum.biz/report/accounting/account_statement?start_date=2026-07-01&amp;end_date=2026-07-31&amp;branch_id=21&amp;chart_of_account_id=88652" xr:uid="{00000000-0004-0000-1300-0000DF000000}"/>
    <hyperlink ref="AN77" r:id="rId225" display="https://meatophum.biz/report/accounting/account_statement?start_date=2026-07-01&amp;end_date=2026-07-31&amp;branch_id=21&amp;chart_of_account_id=75004" xr:uid="{00000000-0004-0000-1300-0000E0000000}"/>
    <hyperlink ref="AO77" r:id="rId226" display="https://meatophum.biz/report/accounting/account_statement?start_date=2026-07-01&amp;end_date=2026-07-31&amp;branch_id=21&amp;chart_of_account_id=75004" xr:uid="{00000000-0004-0000-1300-0000E1000000}"/>
    <hyperlink ref="AP77" r:id="rId227" display="https://meatophum.biz/report/accounting/account_statement?start_date=2026-07-01&amp;end_date=2026-07-31&amp;branch_id=21&amp;chart_of_account_id=75004" xr:uid="{00000000-0004-0000-1300-0000E2000000}"/>
    <hyperlink ref="AQ77" r:id="rId228" display="https://meatophum.biz/report/accounting/account_statement?start_date=2026-07-01&amp;end_date=2026-07-31&amp;branch_id=21&amp;chart_of_account_id=75004" xr:uid="{00000000-0004-0000-1300-0000E3000000}"/>
    <hyperlink ref="AN78" r:id="rId229" display="https://meatophum.biz/report/accounting/account_statement?start_date=2026-07-01&amp;end_date=2026-07-31&amp;branch_id=21&amp;chart_of_account_id=74846" xr:uid="{00000000-0004-0000-1300-0000E4000000}"/>
    <hyperlink ref="AO78" r:id="rId230" display="https://meatophum.biz/report/accounting/account_statement?start_date=2026-07-01&amp;end_date=2026-07-31&amp;branch_id=21&amp;chart_of_account_id=74846" xr:uid="{00000000-0004-0000-1300-0000E5000000}"/>
    <hyperlink ref="AP78" r:id="rId231" display="https://meatophum.biz/report/accounting/account_statement?start_date=2026-07-01&amp;end_date=2026-07-31&amp;branch_id=21&amp;chart_of_account_id=74846" xr:uid="{00000000-0004-0000-1300-0000E6000000}"/>
    <hyperlink ref="AQ78" r:id="rId232" display="https://meatophum.biz/report/accounting/account_statement?start_date=2026-07-01&amp;end_date=2026-07-31&amp;branch_id=21&amp;chart_of_account_id=74846" xr:uid="{00000000-0004-0000-1300-0000E7000000}"/>
    <hyperlink ref="AN79" r:id="rId233" display="https://meatophum.biz/report/accounting/account_statement?start_date=2026-07-01&amp;end_date=2026-07-31&amp;branch_id=21&amp;chart_of_account_id=75667" xr:uid="{00000000-0004-0000-1300-0000E8000000}"/>
    <hyperlink ref="AO79" r:id="rId234" display="https://meatophum.biz/report/accounting/account_statement?start_date=2026-07-01&amp;end_date=2026-07-31&amp;branch_id=21&amp;chart_of_account_id=75667" xr:uid="{00000000-0004-0000-1300-0000E9000000}"/>
    <hyperlink ref="AP79" r:id="rId235" display="https://meatophum.biz/report/accounting/account_statement?start_date=2026-07-01&amp;end_date=2026-07-31&amp;branch_id=21&amp;chart_of_account_id=75667" xr:uid="{00000000-0004-0000-1300-0000EA000000}"/>
    <hyperlink ref="AQ79" r:id="rId236" display="https://meatophum.biz/report/accounting/account_statement?start_date=2026-07-01&amp;end_date=2026-07-31&amp;branch_id=21&amp;chart_of_account_id=75667" xr:uid="{00000000-0004-0000-1300-0000EB000000}"/>
    <hyperlink ref="AN80" r:id="rId237" display="https://meatophum.biz/report/accounting/account_statement?start_date=2026-07-01&amp;end_date=2026-07-31&amp;branch_id=21&amp;chart_of_account_id=75034" xr:uid="{00000000-0004-0000-1300-0000EC000000}"/>
    <hyperlink ref="AO80" r:id="rId238" display="https://meatophum.biz/report/accounting/account_statement?start_date=2026-07-01&amp;end_date=2026-07-31&amp;branch_id=21&amp;chart_of_account_id=75034" xr:uid="{00000000-0004-0000-1300-0000ED000000}"/>
    <hyperlink ref="AP80" r:id="rId239" display="https://meatophum.biz/report/accounting/account_statement?start_date=2026-07-01&amp;end_date=2026-07-31&amp;branch_id=21&amp;chart_of_account_id=75034" xr:uid="{00000000-0004-0000-1300-0000EE000000}"/>
    <hyperlink ref="AQ80" r:id="rId240" display="https://meatophum.biz/report/accounting/account_statement?start_date=2026-07-01&amp;end_date=2026-07-31&amp;branch_id=21&amp;chart_of_account_id=75034" xr:uid="{00000000-0004-0000-1300-0000EF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dimension ref="B2:AR108"/>
  <sheetViews>
    <sheetView topLeftCell="AG97" workbookViewId="0">
      <selection activeCell="AO39" sqref="AO39"/>
    </sheetView>
  </sheetViews>
  <sheetFormatPr defaultRowHeight="14.4"/>
  <cols>
    <col min="2" max="2" width="11.88671875" customWidth="1"/>
    <col min="3" max="3" width="80.5546875" customWidth="1"/>
    <col min="4" max="4" width="9.33203125" bestFit="1" customWidth="1"/>
    <col min="5" max="5" width="12.109375" bestFit="1" customWidth="1"/>
    <col min="6" max="6" width="8.88671875" bestFit="1" customWidth="1"/>
    <col min="7" max="7" width="3.6640625" customWidth="1"/>
    <col min="8" max="8" width="12.44140625" customWidth="1"/>
    <col min="9" max="9" width="62.88671875" customWidth="1"/>
    <col min="13" max="13" width="4.6640625" customWidth="1"/>
    <col min="14" max="14" width="12.33203125" customWidth="1"/>
    <col min="15" max="15" width="83.109375" customWidth="1"/>
    <col min="16" max="16" width="13.44140625" customWidth="1"/>
    <col min="17" max="17" width="14.33203125" customWidth="1"/>
    <col min="22" max="22" width="60.109375" customWidth="1"/>
    <col min="41" max="41" width="67.109375" customWidth="1"/>
  </cols>
  <sheetData>
    <row r="2" spans="2:44" ht="23.25" customHeight="1">
      <c r="B2" s="623" t="s">
        <v>0</v>
      </c>
      <c r="C2" s="623"/>
      <c r="D2" s="623"/>
      <c r="E2" s="623"/>
      <c r="F2" s="623"/>
      <c r="H2" s="574" t="s">
        <v>0</v>
      </c>
      <c r="I2" s="574"/>
      <c r="J2" s="574"/>
      <c r="K2" s="574"/>
      <c r="L2" s="574"/>
      <c r="N2" s="574" t="s">
        <v>0</v>
      </c>
      <c r="O2" s="574"/>
      <c r="P2" s="574"/>
      <c r="Q2" s="574"/>
      <c r="R2" s="574"/>
      <c r="U2" s="574" t="s">
        <v>0</v>
      </c>
      <c r="V2" s="574"/>
      <c r="W2" s="574"/>
      <c r="X2" s="574"/>
      <c r="Y2" s="574"/>
      <c r="AB2" s="574" t="s">
        <v>0</v>
      </c>
      <c r="AC2" s="574"/>
      <c r="AD2" s="574"/>
      <c r="AE2" s="574"/>
      <c r="AF2" s="574"/>
      <c r="AH2" s="574" t="s">
        <v>0</v>
      </c>
      <c r="AI2" s="574"/>
      <c r="AJ2" s="574"/>
      <c r="AK2" s="574"/>
      <c r="AL2" s="574"/>
      <c r="AN2" s="574" t="s">
        <v>0</v>
      </c>
      <c r="AO2" s="574"/>
      <c r="AP2" s="574"/>
      <c r="AQ2" s="574"/>
      <c r="AR2" s="574"/>
    </row>
    <row r="3" spans="2:44" ht="19.5" customHeight="1">
      <c r="B3" s="623" t="s">
        <v>87</v>
      </c>
      <c r="C3" s="623"/>
      <c r="D3" s="623"/>
      <c r="E3" s="623"/>
      <c r="F3" s="623"/>
      <c r="H3" s="575" t="s">
        <v>87</v>
      </c>
      <c r="I3" s="575"/>
      <c r="J3" s="575"/>
      <c r="K3" s="575"/>
      <c r="L3" s="575"/>
      <c r="N3" s="575" t="s">
        <v>87</v>
      </c>
      <c r="O3" s="575"/>
      <c r="P3" s="575"/>
      <c r="Q3" s="575"/>
      <c r="R3" s="575"/>
      <c r="U3" s="575" t="s">
        <v>87</v>
      </c>
      <c r="V3" s="575"/>
      <c r="W3" s="575"/>
      <c r="X3" s="575"/>
      <c r="Y3" s="575"/>
      <c r="AB3" s="575" t="s">
        <v>87</v>
      </c>
      <c r="AC3" s="575"/>
      <c r="AD3" s="575"/>
      <c r="AE3" s="575"/>
      <c r="AF3" s="575"/>
      <c r="AH3" s="575" t="s">
        <v>87</v>
      </c>
      <c r="AI3" s="575"/>
      <c r="AJ3" s="575"/>
      <c r="AK3" s="575"/>
      <c r="AL3" s="575"/>
      <c r="AN3" s="575" t="s">
        <v>87</v>
      </c>
      <c r="AO3" s="575"/>
      <c r="AP3" s="575"/>
      <c r="AQ3" s="575"/>
      <c r="AR3" s="575"/>
    </row>
    <row r="4" spans="2:44" ht="15" customHeight="1">
      <c r="B4" s="624" t="s">
        <v>2</v>
      </c>
      <c r="C4" s="624"/>
      <c r="D4" s="624"/>
      <c r="E4" s="624"/>
      <c r="F4" s="624"/>
      <c r="H4" s="576" t="s">
        <v>2</v>
      </c>
      <c r="I4" s="576"/>
      <c r="J4" s="576"/>
      <c r="K4" s="576"/>
      <c r="L4" s="576"/>
      <c r="N4" s="576" t="s">
        <v>2</v>
      </c>
      <c r="O4" s="576"/>
      <c r="P4" s="576"/>
      <c r="Q4" s="576"/>
      <c r="R4" s="576"/>
      <c r="U4" s="576" t="s">
        <v>2</v>
      </c>
      <c r="V4" s="576"/>
      <c r="W4" s="576"/>
      <c r="X4" s="576"/>
      <c r="Y4" s="576"/>
      <c r="AB4" s="576" t="s">
        <v>2</v>
      </c>
      <c r="AC4" s="576"/>
      <c r="AD4" s="576"/>
      <c r="AE4" s="576"/>
      <c r="AF4" s="576"/>
      <c r="AH4" s="576" t="s">
        <v>2</v>
      </c>
      <c r="AI4" s="576"/>
      <c r="AJ4" s="576"/>
      <c r="AK4" s="576"/>
      <c r="AL4" s="576"/>
      <c r="AN4" s="576" t="s">
        <v>2</v>
      </c>
      <c r="AO4" s="576"/>
      <c r="AP4" s="576"/>
      <c r="AQ4" s="576"/>
      <c r="AR4" s="576"/>
    </row>
    <row r="5" spans="2:44">
      <c r="B5" s="624"/>
      <c r="C5" s="624"/>
      <c r="D5" s="624"/>
      <c r="E5" s="624"/>
      <c r="F5" s="624"/>
      <c r="H5" s="576"/>
      <c r="I5" s="576"/>
      <c r="J5" s="576"/>
      <c r="K5" s="576"/>
      <c r="L5" s="576"/>
      <c r="N5" s="576"/>
      <c r="O5" s="576"/>
      <c r="P5" s="576"/>
      <c r="Q5" s="576"/>
      <c r="R5" s="576"/>
      <c r="U5" s="576"/>
      <c r="V5" s="576"/>
      <c r="W5" s="576"/>
      <c r="X5" s="576"/>
      <c r="Y5" s="576"/>
      <c r="AB5" s="576"/>
      <c r="AC5" s="576"/>
      <c r="AD5" s="576"/>
      <c r="AE5" s="576"/>
      <c r="AF5" s="576"/>
      <c r="AH5" s="576"/>
      <c r="AI5" s="576"/>
      <c r="AJ5" s="576"/>
      <c r="AK5" s="576"/>
      <c r="AL5" s="576"/>
      <c r="AN5" s="576"/>
      <c r="AO5" s="576"/>
      <c r="AP5" s="576"/>
      <c r="AQ5" s="576"/>
      <c r="AR5" s="576"/>
    </row>
    <row r="6" spans="2:44" ht="15" thickBot="1">
      <c r="B6" s="625"/>
      <c r="C6" s="625"/>
      <c r="D6" s="625"/>
      <c r="E6" s="625"/>
      <c r="F6" s="625"/>
      <c r="H6" s="577"/>
      <c r="I6" s="577"/>
      <c r="J6" s="577"/>
      <c r="K6" s="577"/>
      <c r="L6" s="577"/>
      <c r="N6" s="577"/>
      <c r="O6" s="577"/>
      <c r="P6" s="577"/>
      <c r="Q6" s="577"/>
      <c r="R6" s="577"/>
      <c r="U6" s="577"/>
      <c r="V6" s="577"/>
      <c r="W6" s="577"/>
      <c r="X6" s="577"/>
      <c r="Y6" s="577"/>
      <c r="AB6" s="577"/>
      <c r="AC6" s="577"/>
      <c r="AD6" s="577"/>
      <c r="AE6" s="577"/>
      <c r="AF6" s="577"/>
      <c r="AH6" s="577"/>
      <c r="AI6" s="577"/>
      <c r="AJ6" s="577"/>
      <c r="AK6" s="577"/>
      <c r="AL6" s="577"/>
      <c r="AN6" s="577"/>
      <c r="AO6" s="577"/>
      <c r="AP6" s="577"/>
      <c r="AQ6" s="577"/>
      <c r="AR6" s="577"/>
    </row>
    <row r="7" spans="2:44">
      <c r="B7" s="624"/>
      <c r="C7" s="624"/>
      <c r="D7" s="624"/>
      <c r="E7" s="624"/>
      <c r="F7" s="624"/>
      <c r="H7" s="576"/>
      <c r="I7" s="576"/>
      <c r="J7" s="576"/>
      <c r="K7" s="576"/>
      <c r="L7" s="576"/>
      <c r="N7" s="576"/>
      <c r="O7" s="576"/>
      <c r="P7" s="576"/>
      <c r="Q7" s="576"/>
      <c r="R7" s="576"/>
      <c r="U7" s="576"/>
      <c r="V7" s="576"/>
      <c r="W7" s="576"/>
      <c r="X7" s="576"/>
      <c r="Y7" s="576"/>
      <c r="AB7" s="576"/>
      <c r="AC7" s="576"/>
      <c r="AD7" s="576"/>
      <c r="AE7" s="576"/>
      <c r="AF7" s="576"/>
      <c r="AH7" s="576"/>
      <c r="AI7" s="576"/>
      <c r="AJ7" s="576"/>
      <c r="AK7" s="576"/>
      <c r="AL7" s="576"/>
      <c r="AN7" s="576"/>
      <c r="AO7" s="576"/>
      <c r="AP7" s="576"/>
      <c r="AQ7" s="576"/>
      <c r="AR7" s="576"/>
    </row>
    <row r="8" spans="2:44">
      <c r="B8" s="624" t="s">
        <v>276</v>
      </c>
      <c r="C8" s="624"/>
      <c r="D8" s="624"/>
      <c r="E8" s="624"/>
      <c r="F8" s="624"/>
      <c r="H8" s="576" t="s">
        <v>3</v>
      </c>
      <c r="I8" s="576"/>
      <c r="J8" s="576"/>
      <c r="K8" s="576"/>
      <c r="L8" s="576"/>
      <c r="N8" s="576" t="s">
        <v>257</v>
      </c>
      <c r="O8" s="576"/>
      <c r="P8" s="576"/>
      <c r="Q8" s="576"/>
      <c r="R8" s="576"/>
      <c r="U8" s="576" t="s">
        <v>302</v>
      </c>
      <c r="V8" s="576"/>
      <c r="W8" s="576"/>
      <c r="X8" s="576"/>
      <c r="Y8" s="576"/>
      <c r="AB8" s="576" t="s">
        <v>301</v>
      </c>
      <c r="AC8" s="576"/>
      <c r="AD8" s="576"/>
      <c r="AE8" s="576"/>
      <c r="AF8" s="576"/>
      <c r="AH8" s="576" t="s">
        <v>322</v>
      </c>
      <c r="AI8" s="576"/>
      <c r="AJ8" s="576"/>
      <c r="AK8" s="576"/>
      <c r="AL8" s="576"/>
      <c r="AN8" s="576" t="s">
        <v>326</v>
      </c>
      <c r="AO8" s="576"/>
      <c r="AP8" s="576"/>
      <c r="AQ8" s="576"/>
      <c r="AR8" s="576"/>
    </row>
    <row r="9" spans="2:44" ht="15" thickBot="1">
      <c r="B9" s="626"/>
      <c r="C9" s="626"/>
      <c r="D9" s="626"/>
      <c r="E9" s="626"/>
      <c r="F9" s="626"/>
      <c r="H9" s="578"/>
      <c r="I9" s="578"/>
      <c r="J9" s="578"/>
      <c r="K9" s="578"/>
      <c r="L9" s="578"/>
      <c r="N9" s="578"/>
      <c r="O9" s="578"/>
      <c r="P9" s="578"/>
      <c r="Q9" s="578"/>
      <c r="R9" s="578"/>
      <c r="U9" s="578"/>
      <c r="V9" s="578"/>
      <c r="W9" s="578"/>
      <c r="X9" s="578"/>
      <c r="Y9" s="578"/>
      <c r="AB9" s="578"/>
      <c r="AC9" s="578"/>
      <c r="AD9" s="578"/>
      <c r="AE9" s="578"/>
      <c r="AF9" s="578"/>
      <c r="AH9" s="578"/>
      <c r="AI9" s="578"/>
      <c r="AJ9" s="578"/>
      <c r="AK9" s="578"/>
      <c r="AL9" s="578"/>
      <c r="AN9" s="578"/>
      <c r="AO9" s="578"/>
      <c r="AP9" s="578"/>
      <c r="AQ9" s="578"/>
      <c r="AR9" s="578"/>
    </row>
    <row r="10" spans="2:44"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U10" s="2" t="s">
        <v>96</v>
      </c>
      <c r="V10" s="2" t="s">
        <v>4</v>
      </c>
      <c r="W10" s="2" t="s">
        <v>5</v>
      </c>
      <c r="X10" s="2" t="s">
        <v>6</v>
      </c>
      <c r="Y10" s="2" t="s">
        <v>7</v>
      </c>
      <c r="AB10" s="2" t="s">
        <v>96</v>
      </c>
      <c r="AC10" s="2" t="s">
        <v>4</v>
      </c>
      <c r="AD10" s="2" t="s">
        <v>5</v>
      </c>
      <c r="AE10" s="2" t="s">
        <v>6</v>
      </c>
      <c r="AF10" s="2" t="s">
        <v>7</v>
      </c>
      <c r="AH10" s="2" t="s">
        <v>96</v>
      </c>
      <c r="AI10" s="2" t="s">
        <v>4</v>
      </c>
      <c r="AJ10" s="2" t="s">
        <v>5</v>
      </c>
      <c r="AK10" s="2" t="s">
        <v>6</v>
      </c>
      <c r="AL10" s="2" t="s">
        <v>7</v>
      </c>
      <c r="AN10" s="2" t="s">
        <v>96</v>
      </c>
      <c r="AO10" s="2" t="s">
        <v>4</v>
      </c>
      <c r="AP10" s="2" t="s">
        <v>5</v>
      </c>
      <c r="AQ10" s="2" t="s">
        <v>6</v>
      </c>
      <c r="AR10" s="2" t="s">
        <v>7</v>
      </c>
    </row>
    <row r="11" spans="2:44" ht="24.75" customHeight="1" thickBot="1">
      <c r="B11" s="181"/>
      <c r="C11" s="182" t="s">
        <v>8</v>
      </c>
      <c r="D11" s="183"/>
      <c r="E11" s="184"/>
      <c r="F11" s="184"/>
      <c r="H11" s="128"/>
      <c r="I11" s="3" t="s">
        <v>8</v>
      </c>
      <c r="J11" s="4"/>
      <c r="K11" s="5"/>
      <c r="L11" s="5"/>
      <c r="N11" s="128"/>
      <c r="O11" s="3" t="s">
        <v>8</v>
      </c>
      <c r="P11" s="4"/>
      <c r="Q11" s="5"/>
      <c r="R11" s="5"/>
      <c r="U11" s="128"/>
      <c r="V11" s="3" t="s">
        <v>8</v>
      </c>
      <c r="W11" s="4"/>
      <c r="X11" s="5"/>
      <c r="Y11" s="5"/>
      <c r="AB11" s="128"/>
      <c r="AC11" s="3" t="s">
        <v>8</v>
      </c>
      <c r="AD11" s="4"/>
      <c r="AE11" s="5"/>
      <c r="AF11" s="5"/>
      <c r="AH11" s="128"/>
      <c r="AI11" s="3" t="s">
        <v>8</v>
      </c>
      <c r="AJ11" s="4"/>
      <c r="AK11" s="5"/>
      <c r="AL11" s="5"/>
      <c r="AN11" s="128"/>
      <c r="AO11" s="3" t="s">
        <v>8</v>
      </c>
      <c r="AP11" s="4"/>
      <c r="AQ11" s="5"/>
      <c r="AR11" s="5"/>
    </row>
    <row r="12" spans="2:44" ht="24.75" customHeight="1" thickBot="1">
      <c r="B12" s="181"/>
      <c r="C12" s="182" t="s">
        <v>9</v>
      </c>
      <c r="D12" s="183"/>
      <c r="E12" s="184"/>
      <c r="F12" s="184"/>
      <c r="H12" s="128"/>
      <c r="I12" s="3" t="s">
        <v>9</v>
      </c>
      <c r="J12" s="4"/>
      <c r="K12" s="5"/>
      <c r="L12" s="5"/>
      <c r="N12" s="128"/>
      <c r="O12" s="3" t="s">
        <v>9</v>
      </c>
      <c r="P12" s="4"/>
      <c r="Q12" s="5"/>
      <c r="R12" s="5"/>
      <c r="U12" s="128"/>
      <c r="V12" s="3" t="s">
        <v>9</v>
      </c>
      <c r="W12" s="4"/>
      <c r="X12" s="5"/>
      <c r="Y12" s="5"/>
      <c r="AB12" s="128"/>
      <c r="AC12" s="3" t="s">
        <v>9</v>
      </c>
      <c r="AD12" s="4"/>
      <c r="AE12" s="5"/>
      <c r="AF12" s="5"/>
      <c r="AH12" s="128"/>
      <c r="AI12" s="3" t="s">
        <v>9</v>
      </c>
      <c r="AJ12" s="4"/>
      <c r="AK12" s="5"/>
      <c r="AL12" s="5"/>
      <c r="AN12" s="128"/>
      <c r="AO12" s="3" t="s">
        <v>9</v>
      </c>
      <c r="AP12" s="4"/>
      <c r="AQ12" s="5"/>
      <c r="AR12" s="5"/>
    </row>
    <row r="13" spans="2:44" ht="36.75" customHeight="1" thickBot="1">
      <c r="B13" s="181"/>
      <c r="C13" s="182" t="s">
        <v>10</v>
      </c>
      <c r="D13" s="183"/>
      <c r="E13" s="184"/>
      <c r="F13" s="184"/>
      <c r="H13" s="128"/>
      <c r="I13" s="3" t="s">
        <v>10</v>
      </c>
      <c r="J13" s="4"/>
      <c r="K13" s="5"/>
      <c r="L13" s="5"/>
      <c r="N13" s="128"/>
      <c r="O13" s="3" t="s">
        <v>10</v>
      </c>
      <c r="P13" s="4"/>
      <c r="Q13" s="5"/>
      <c r="R13" s="5"/>
      <c r="U13" s="128"/>
      <c r="V13" s="3" t="s">
        <v>10</v>
      </c>
      <c r="W13" s="4"/>
      <c r="X13" s="5"/>
      <c r="Y13" s="5"/>
      <c r="AB13" s="128"/>
      <c r="AC13" s="3" t="s">
        <v>10</v>
      </c>
      <c r="AD13" s="4"/>
      <c r="AE13" s="5"/>
      <c r="AF13" s="5"/>
      <c r="AH13" s="128"/>
      <c r="AI13" s="3" t="s">
        <v>10</v>
      </c>
      <c r="AJ13" s="4"/>
      <c r="AK13" s="5"/>
      <c r="AL13" s="5"/>
      <c r="AN13" s="128"/>
      <c r="AO13" s="3" t="s">
        <v>10</v>
      </c>
      <c r="AP13" s="4"/>
      <c r="AQ13" s="5"/>
      <c r="AR13" s="5"/>
    </row>
    <row r="14" spans="2:44" ht="60.75" customHeight="1" thickBot="1">
      <c r="B14" s="183">
        <v>111111102</v>
      </c>
      <c r="C14" s="183" t="s">
        <v>11</v>
      </c>
      <c r="D14" s="184">
        <v>0</v>
      </c>
      <c r="E14" s="185">
        <v>2493900</v>
      </c>
      <c r="F14" s="184">
        <v>623</v>
      </c>
      <c r="H14" s="4">
        <v>111111102</v>
      </c>
      <c r="I14" s="4" t="s">
        <v>11</v>
      </c>
      <c r="J14" s="5">
        <v>0</v>
      </c>
      <c r="K14" s="6">
        <v>6165520</v>
      </c>
      <c r="L14" s="6">
        <v>1541</v>
      </c>
      <c r="N14" s="4">
        <v>111111102</v>
      </c>
      <c r="O14" s="4" t="s">
        <v>11</v>
      </c>
      <c r="P14" s="5">
        <v>0</v>
      </c>
      <c r="Q14" s="6">
        <v>3092800</v>
      </c>
      <c r="R14" s="5">
        <v>773</v>
      </c>
      <c r="U14" s="4">
        <v>111111102</v>
      </c>
      <c r="V14" s="4" t="s">
        <v>11</v>
      </c>
      <c r="W14" s="5">
        <v>0</v>
      </c>
      <c r="X14" s="6">
        <v>1202500</v>
      </c>
      <c r="Y14" s="5">
        <v>301</v>
      </c>
      <c r="AB14" s="4">
        <v>111111102</v>
      </c>
      <c r="AC14" s="4" t="s">
        <v>11</v>
      </c>
      <c r="AD14" s="5">
        <v>0</v>
      </c>
      <c r="AE14" s="6">
        <v>3644500</v>
      </c>
      <c r="AF14" s="5">
        <v>911</v>
      </c>
      <c r="AH14" s="4">
        <v>111111102</v>
      </c>
      <c r="AI14" s="4" t="s">
        <v>11</v>
      </c>
      <c r="AJ14" s="5">
        <v>0</v>
      </c>
      <c r="AK14" s="6">
        <v>5891500</v>
      </c>
      <c r="AL14" s="6">
        <v>1473</v>
      </c>
      <c r="AN14" s="4">
        <v>111111102</v>
      </c>
      <c r="AO14" s="4" t="s">
        <v>11</v>
      </c>
      <c r="AP14" s="5">
        <v>0</v>
      </c>
      <c r="AQ14" s="6">
        <v>4068500</v>
      </c>
      <c r="AR14" s="6">
        <v>1017</v>
      </c>
    </row>
    <row r="15" spans="2:44" ht="96.75" customHeight="1" thickBot="1">
      <c r="B15" s="183">
        <v>113211101</v>
      </c>
      <c r="C15" s="183" t="s">
        <v>13</v>
      </c>
      <c r="D15" s="184">
        <v>0</v>
      </c>
      <c r="E15" s="185">
        <v>219820</v>
      </c>
      <c r="F15" s="184">
        <v>55</v>
      </c>
      <c r="H15" s="4">
        <v>113211101</v>
      </c>
      <c r="I15" s="4" t="s">
        <v>13</v>
      </c>
      <c r="J15" s="5">
        <v>0</v>
      </c>
      <c r="K15" s="6">
        <v>20340</v>
      </c>
      <c r="L15" s="5">
        <v>5</v>
      </c>
      <c r="N15" s="4">
        <v>113211101</v>
      </c>
      <c r="O15" s="4" t="s">
        <v>13</v>
      </c>
      <c r="P15" s="5">
        <v>0</v>
      </c>
      <c r="Q15" s="6">
        <v>1119160</v>
      </c>
      <c r="R15" s="5">
        <v>280</v>
      </c>
      <c r="U15" s="4">
        <v>113211101</v>
      </c>
      <c r="V15" s="4" t="s">
        <v>13</v>
      </c>
      <c r="W15" s="5">
        <v>0</v>
      </c>
      <c r="X15" s="6">
        <v>99260</v>
      </c>
      <c r="Y15" s="5">
        <v>25</v>
      </c>
      <c r="AB15" s="4">
        <v>113211101</v>
      </c>
      <c r="AC15" s="4" t="s">
        <v>13</v>
      </c>
      <c r="AD15" s="5">
        <v>0</v>
      </c>
      <c r="AE15" s="6">
        <v>305760</v>
      </c>
      <c r="AF15" s="5">
        <v>76</v>
      </c>
      <c r="AH15" s="4">
        <v>113211101</v>
      </c>
      <c r="AI15" s="4" t="s">
        <v>13</v>
      </c>
      <c r="AJ15" s="5">
        <v>0</v>
      </c>
      <c r="AK15" s="6">
        <v>5006160</v>
      </c>
      <c r="AL15" s="6">
        <v>1252</v>
      </c>
      <c r="AN15" s="4">
        <v>113211101</v>
      </c>
      <c r="AO15" s="4" t="s">
        <v>13</v>
      </c>
      <c r="AP15" s="5">
        <v>0</v>
      </c>
      <c r="AQ15" s="6">
        <v>2461060</v>
      </c>
      <c r="AR15" s="5">
        <v>615</v>
      </c>
    </row>
    <row r="16" spans="2:44" ht="48.75" customHeight="1" thickBot="1">
      <c r="B16" s="181"/>
      <c r="C16" s="182" t="s">
        <v>14</v>
      </c>
      <c r="D16" s="183"/>
      <c r="E16" s="186">
        <v>2713720</v>
      </c>
      <c r="F16" s="184">
        <v>678.43</v>
      </c>
      <c r="H16" s="128"/>
      <c r="I16" s="3" t="s">
        <v>14</v>
      </c>
      <c r="J16" s="4"/>
      <c r="K16" s="7">
        <v>6185860</v>
      </c>
      <c r="L16" s="7">
        <v>1546.47</v>
      </c>
      <c r="N16" s="128"/>
      <c r="O16" s="3" t="s">
        <v>14</v>
      </c>
      <c r="P16" s="4"/>
      <c r="Q16" s="7">
        <v>4211960</v>
      </c>
      <c r="R16" s="7">
        <v>1052.99</v>
      </c>
      <c r="U16" s="128"/>
      <c r="V16" s="3" t="s">
        <v>14</v>
      </c>
      <c r="W16" s="4"/>
      <c r="X16" s="7">
        <v>1301760</v>
      </c>
      <c r="Y16" s="5">
        <v>325.44</v>
      </c>
      <c r="AB16" s="128"/>
      <c r="AC16" s="3" t="s">
        <v>14</v>
      </c>
      <c r="AD16" s="4"/>
      <c r="AE16" s="7">
        <v>3950260</v>
      </c>
      <c r="AF16" s="5">
        <v>987.57</v>
      </c>
      <c r="AH16" s="128"/>
      <c r="AI16" s="3" t="s">
        <v>14</v>
      </c>
      <c r="AJ16" s="4"/>
      <c r="AK16" s="7">
        <v>10897660</v>
      </c>
      <c r="AL16" s="7">
        <v>2724.42</v>
      </c>
      <c r="AN16" s="128"/>
      <c r="AO16" s="3" t="s">
        <v>14</v>
      </c>
      <c r="AP16" s="4"/>
      <c r="AQ16" s="7">
        <v>6529560</v>
      </c>
      <c r="AR16" s="7">
        <v>1632.39</v>
      </c>
    </row>
    <row r="17" spans="2:44" ht="24.75" customHeight="1" thickBot="1">
      <c r="B17" s="181"/>
      <c r="C17" s="182" t="s">
        <v>15</v>
      </c>
      <c r="D17" s="183"/>
      <c r="E17" s="184"/>
      <c r="F17" s="184"/>
      <c r="H17" s="128"/>
      <c r="I17" s="3" t="s">
        <v>15</v>
      </c>
      <c r="J17" s="4"/>
      <c r="K17" s="5"/>
      <c r="L17" s="5"/>
      <c r="N17" s="128"/>
      <c r="O17" s="3" t="s">
        <v>15</v>
      </c>
      <c r="P17" s="4"/>
      <c r="Q17" s="5"/>
      <c r="R17" s="5"/>
      <c r="U17" s="128"/>
      <c r="V17" s="3" t="s">
        <v>15</v>
      </c>
      <c r="W17" s="4"/>
      <c r="X17" s="5"/>
      <c r="Y17" s="5"/>
      <c r="AB17" s="128"/>
      <c r="AC17" s="3" t="s">
        <v>15</v>
      </c>
      <c r="AD17" s="4"/>
      <c r="AE17" s="5"/>
      <c r="AF17" s="5"/>
      <c r="AH17" s="128"/>
      <c r="AI17" s="3" t="s">
        <v>15</v>
      </c>
      <c r="AJ17" s="4"/>
      <c r="AK17" s="5"/>
      <c r="AL17" s="5"/>
      <c r="AN17" s="128"/>
      <c r="AO17" s="3" t="s">
        <v>15</v>
      </c>
      <c r="AP17" s="4"/>
      <c r="AQ17" s="5"/>
      <c r="AR17" s="5"/>
    </row>
    <row r="18" spans="2:44" ht="156.75" customHeight="1" thickBot="1">
      <c r="B18" s="183">
        <v>133111105</v>
      </c>
      <c r="C18" s="183" t="s">
        <v>56</v>
      </c>
      <c r="D18" s="184">
        <v>0</v>
      </c>
      <c r="E18" s="185">
        <v>-4700300</v>
      </c>
      <c r="F18" s="185">
        <v>-1175</v>
      </c>
      <c r="H18" s="4">
        <v>133111105</v>
      </c>
      <c r="I18" s="4" t="s">
        <v>56</v>
      </c>
      <c r="J18" s="5">
        <v>0</v>
      </c>
      <c r="K18" s="6">
        <v>-4700300</v>
      </c>
      <c r="L18" s="6">
        <v>-1175</v>
      </c>
      <c r="N18" s="4">
        <v>133111105</v>
      </c>
      <c r="O18" s="4" t="s">
        <v>56</v>
      </c>
      <c r="P18" s="5">
        <v>0</v>
      </c>
      <c r="Q18" s="6">
        <v>-7100800</v>
      </c>
      <c r="R18" s="6">
        <v>-1775</v>
      </c>
      <c r="U18" s="4">
        <v>133111105</v>
      </c>
      <c r="V18" s="4" t="s">
        <v>56</v>
      </c>
      <c r="W18" s="5">
        <v>0</v>
      </c>
      <c r="X18" s="6">
        <v>-9553200</v>
      </c>
      <c r="Y18" s="6">
        <v>-2388</v>
      </c>
      <c r="AB18" s="4">
        <v>133111105</v>
      </c>
      <c r="AC18" s="4" t="s">
        <v>56</v>
      </c>
      <c r="AD18" s="5">
        <v>0</v>
      </c>
      <c r="AE18" s="6">
        <v>-12274100</v>
      </c>
      <c r="AF18" s="6">
        <v>-3069</v>
      </c>
      <c r="AH18" s="4">
        <v>133111105</v>
      </c>
      <c r="AI18" s="4" t="s">
        <v>56</v>
      </c>
      <c r="AJ18" s="5">
        <v>0</v>
      </c>
      <c r="AK18" s="6">
        <v>-15409300</v>
      </c>
      <c r="AL18" s="6">
        <v>-3852</v>
      </c>
      <c r="AN18" s="4">
        <v>133111105</v>
      </c>
      <c r="AO18" s="4" t="s">
        <v>56</v>
      </c>
      <c r="AP18" s="5">
        <v>0</v>
      </c>
      <c r="AQ18" s="6">
        <v>-18843000</v>
      </c>
      <c r="AR18" s="6">
        <v>-4711</v>
      </c>
    </row>
    <row r="19" spans="2:44" ht="36.75" customHeight="1" thickBot="1">
      <c r="B19" s="181"/>
      <c r="C19" s="182" t="s">
        <v>16</v>
      </c>
      <c r="D19" s="183"/>
      <c r="E19" s="186">
        <v>-4700300</v>
      </c>
      <c r="F19" s="186">
        <v>-1175.08</v>
      </c>
      <c r="H19" s="128"/>
      <c r="I19" s="3" t="s">
        <v>16</v>
      </c>
      <c r="J19" s="4"/>
      <c r="K19" s="7">
        <v>-4700300</v>
      </c>
      <c r="L19" s="7">
        <v>-1175.08</v>
      </c>
      <c r="N19" s="128"/>
      <c r="O19" s="3" t="s">
        <v>16</v>
      </c>
      <c r="P19" s="4"/>
      <c r="Q19" s="7">
        <v>-7100800</v>
      </c>
      <c r="R19" s="7">
        <v>-1775.2</v>
      </c>
      <c r="U19" s="128"/>
      <c r="V19" s="3" t="s">
        <v>16</v>
      </c>
      <c r="W19" s="4"/>
      <c r="X19" s="7">
        <v>-9553200</v>
      </c>
      <c r="Y19" s="7">
        <v>-2388.3000000000002</v>
      </c>
      <c r="AB19" s="128"/>
      <c r="AC19" s="3" t="s">
        <v>16</v>
      </c>
      <c r="AD19" s="4"/>
      <c r="AE19" s="7">
        <v>-12274100</v>
      </c>
      <c r="AF19" s="7">
        <v>-3068.53</v>
      </c>
      <c r="AH19" s="128"/>
      <c r="AI19" s="3" t="s">
        <v>16</v>
      </c>
      <c r="AJ19" s="4"/>
      <c r="AK19" s="7">
        <v>-15409300</v>
      </c>
      <c r="AL19" s="7">
        <v>-3852.33</v>
      </c>
      <c r="AN19" s="128"/>
      <c r="AO19" s="3" t="s">
        <v>16</v>
      </c>
      <c r="AP19" s="4"/>
      <c r="AQ19" s="7">
        <v>-18843000</v>
      </c>
      <c r="AR19" s="7">
        <v>-4710.75</v>
      </c>
    </row>
    <row r="20" spans="2:44" ht="36.75" customHeight="1" thickBot="1">
      <c r="B20" s="181"/>
      <c r="C20" s="182" t="s">
        <v>17</v>
      </c>
      <c r="D20" s="183"/>
      <c r="E20" s="184"/>
      <c r="F20" s="184"/>
      <c r="H20" s="128"/>
      <c r="I20" s="3" t="s">
        <v>17</v>
      </c>
      <c r="J20" s="4"/>
      <c r="K20" s="5"/>
      <c r="L20" s="5"/>
      <c r="N20" s="128"/>
      <c r="O20" s="3" t="s">
        <v>17</v>
      </c>
      <c r="P20" s="4"/>
      <c r="Q20" s="5"/>
      <c r="R20" s="5"/>
      <c r="U20" s="128"/>
      <c r="V20" s="3" t="s">
        <v>17</v>
      </c>
      <c r="W20" s="4"/>
      <c r="X20" s="5"/>
      <c r="Y20" s="5"/>
      <c r="AB20" s="128"/>
      <c r="AC20" s="3" t="s">
        <v>17</v>
      </c>
      <c r="AD20" s="4"/>
      <c r="AE20" s="5"/>
      <c r="AF20" s="5"/>
      <c r="AH20" s="128"/>
      <c r="AI20" s="3" t="s">
        <v>17</v>
      </c>
      <c r="AJ20" s="4"/>
      <c r="AK20" s="5"/>
      <c r="AL20" s="5"/>
      <c r="AN20" s="128"/>
      <c r="AO20" s="3" t="s">
        <v>17</v>
      </c>
      <c r="AP20" s="4"/>
      <c r="AQ20" s="5"/>
      <c r="AR20" s="5"/>
    </row>
    <row r="21" spans="2:44" ht="120.75" customHeight="1" thickBot="1">
      <c r="B21" s="183">
        <v>123511101</v>
      </c>
      <c r="C21" s="183" t="s">
        <v>19</v>
      </c>
      <c r="D21" s="184">
        <v>0</v>
      </c>
      <c r="E21" s="185">
        <v>100811600</v>
      </c>
      <c r="F21" s="185">
        <v>25203</v>
      </c>
      <c r="H21" s="4">
        <v>123511101</v>
      </c>
      <c r="I21" s="4" t="s">
        <v>19</v>
      </c>
      <c r="J21" s="5">
        <v>0</v>
      </c>
      <c r="K21" s="6">
        <v>117407800</v>
      </c>
      <c r="L21" s="6">
        <v>29352</v>
      </c>
      <c r="N21" s="4">
        <v>123111101</v>
      </c>
      <c r="O21" s="4" t="s">
        <v>84</v>
      </c>
      <c r="P21" s="5">
        <v>0</v>
      </c>
      <c r="Q21" s="6">
        <v>1630000</v>
      </c>
      <c r="R21" s="5">
        <v>408</v>
      </c>
      <c r="U21" s="4">
        <v>123111101</v>
      </c>
      <c r="V21" s="4" t="s">
        <v>84</v>
      </c>
      <c r="W21" s="5">
        <v>0</v>
      </c>
      <c r="X21" s="6">
        <v>1533500</v>
      </c>
      <c r="Y21" s="5">
        <v>383</v>
      </c>
      <c r="AB21" s="4">
        <v>123111101</v>
      </c>
      <c r="AC21" s="4" t="s">
        <v>84</v>
      </c>
      <c r="AD21" s="5">
        <v>0</v>
      </c>
      <c r="AE21" s="6">
        <v>1447100</v>
      </c>
      <c r="AF21" s="5">
        <v>362</v>
      </c>
      <c r="AH21" s="4">
        <v>123111101</v>
      </c>
      <c r="AI21" s="4" t="s">
        <v>84</v>
      </c>
      <c r="AJ21" s="5">
        <v>0</v>
      </c>
      <c r="AK21" s="6">
        <v>1447100</v>
      </c>
      <c r="AL21" s="5">
        <v>362</v>
      </c>
      <c r="AN21" s="4">
        <v>123111101</v>
      </c>
      <c r="AO21" s="4" t="s">
        <v>84</v>
      </c>
      <c r="AP21" s="5">
        <v>0</v>
      </c>
      <c r="AQ21" s="6">
        <v>560000</v>
      </c>
      <c r="AR21" s="5">
        <v>140</v>
      </c>
    </row>
    <row r="22" spans="2:44" ht="108.75" customHeight="1" thickBot="1">
      <c r="B22" s="183">
        <v>221511101</v>
      </c>
      <c r="C22" s="183" t="s">
        <v>64</v>
      </c>
      <c r="D22" s="184">
        <v>0</v>
      </c>
      <c r="E22" s="185">
        <v>600000</v>
      </c>
      <c r="F22" s="184">
        <v>150</v>
      </c>
      <c r="H22" s="4">
        <v>221511101</v>
      </c>
      <c r="I22" s="4" t="s">
        <v>64</v>
      </c>
      <c r="J22" s="5">
        <v>0</v>
      </c>
      <c r="K22" s="6">
        <v>600000</v>
      </c>
      <c r="L22" s="5">
        <v>150</v>
      </c>
      <c r="N22" s="4">
        <v>123511101</v>
      </c>
      <c r="O22" s="4" t="s">
        <v>19</v>
      </c>
      <c r="P22" s="5">
        <v>0</v>
      </c>
      <c r="Q22" s="6">
        <v>124560800</v>
      </c>
      <c r="R22" s="6">
        <v>31140</v>
      </c>
      <c r="U22" s="4">
        <v>123511101</v>
      </c>
      <c r="V22" s="4" t="s">
        <v>19</v>
      </c>
      <c r="W22" s="5">
        <v>0</v>
      </c>
      <c r="X22" s="6">
        <v>131431200</v>
      </c>
      <c r="Y22" s="6">
        <v>32858</v>
      </c>
      <c r="AB22" s="4">
        <v>123511101</v>
      </c>
      <c r="AC22" s="4" t="s">
        <v>19</v>
      </c>
      <c r="AD22" s="5">
        <v>0</v>
      </c>
      <c r="AE22" s="6">
        <v>140539900</v>
      </c>
      <c r="AF22" s="6">
        <v>35135</v>
      </c>
      <c r="AH22" s="4">
        <v>123511101</v>
      </c>
      <c r="AI22" s="4" t="s">
        <v>19</v>
      </c>
      <c r="AJ22" s="5">
        <v>0</v>
      </c>
      <c r="AK22" s="6">
        <v>139701700</v>
      </c>
      <c r="AL22" s="6">
        <v>34925</v>
      </c>
      <c r="AN22" s="4">
        <v>123511101</v>
      </c>
      <c r="AO22" s="4" t="s">
        <v>19</v>
      </c>
      <c r="AP22" s="5">
        <v>0</v>
      </c>
      <c r="AQ22" s="6">
        <v>159450100</v>
      </c>
      <c r="AR22" s="6">
        <v>39863</v>
      </c>
    </row>
    <row r="23" spans="2:44" ht="48.75" customHeight="1" thickBot="1">
      <c r="B23" s="181"/>
      <c r="C23" s="182" t="s">
        <v>20</v>
      </c>
      <c r="D23" s="183"/>
      <c r="E23" s="186">
        <v>101411600</v>
      </c>
      <c r="F23" s="186">
        <v>25352.9</v>
      </c>
      <c r="H23" s="4">
        <v>222811104</v>
      </c>
      <c r="I23" s="4" t="s">
        <v>258</v>
      </c>
      <c r="J23" s="5">
        <v>0</v>
      </c>
      <c r="K23" s="6">
        <v>6245000</v>
      </c>
      <c r="L23" s="6">
        <v>1561</v>
      </c>
      <c r="N23" s="4">
        <v>221511101</v>
      </c>
      <c r="O23" s="4" t="s">
        <v>64</v>
      </c>
      <c r="P23" s="5">
        <v>0</v>
      </c>
      <c r="Q23" s="6">
        <v>600000</v>
      </c>
      <c r="R23" s="5">
        <v>150</v>
      </c>
      <c r="U23" s="4">
        <v>221511101</v>
      </c>
      <c r="V23" s="4" t="s">
        <v>64</v>
      </c>
      <c r="W23" s="5">
        <v>0</v>
      </c>
      <c r="X23" s="6">
        <v>600000</v>
      </c>
      <c r="Y23" s="5">
        <v>150</v>
      </c>
      <c r="AB23" s="4">
        <v>221511101</v>
      </c>
      <c r="AC23" s="4" t="s">
        <v>64</v>
      </c>
      <c r="AD23" s="5">
        <v>0</v>
      </c>
      <c r="AE23" s="6">
        <v>600000</v>
      </c>
      <c r="AF23" s="5">
        <v>150</v>
      </c>
      <c r="AH23" s="4">
        <v>221511101</v>
      </c>
      <c r="AI23" s="4" t="s">
        <v>64</v>
      </c>
      <c r="AJ23" s="5">
        <v>0</v>
      </c>
      <c r="AK23" s="6">
        <v>600000</v>
      </c>
      <c r="AL23" s="5">
        <v>150</v>
      </c>
      <c r="AN23" s="4">
        <v>221511101</v>
      </c>
      <c r="AO23" s="4" t="s">
        <v>64</v>
      </c>
      <c r="AP23" s="5">
        <v>0</v>
      </c>
      <c r="AQ23" s="6">
        <v>600000</v>
      </c>
      <c r="AR23" s="5">
        <v>150</v>
      </c>
    </row>
    <row r="24" spans="2:44" ht="36.75" customHeight="1" thickBot="1">
      <c r="B24" s="181"/>
      <c r="C24" s="182" t="s">
        <v>21</v>
      </c>
      <c r="D24" s="183"/>
      <c r="E24" s="184">
        <v>0</v>
      </c>
      <c r="F24" s="184">
        <v>0</v>
      </c>
      <c r="H24" s="128"/>
      <c r="I24" s="3" t="s">
        <v>20</v>
      </c>
      <c r="J24" s="4"/>
      <c r="K24" s="7">
        <v>124252800</v>
      </c>
      <c r="L24" s="7">
        <v>31063.200000000001</v>
      </c>
      <c r="N24" s="4">
        <v>221812</v>
      </c>
      <c r="O24" s="4" t="s">
        <v>259</v>
      </c>
      <c r="P24" s="5">
        <v>0</v>
      </c>
      <c r="Q24" s="6">
        <v>200000</v>
      </c>
      <c r="R24" s="5">
        <v>50</v>
      </c>
      <c r="U24" s="4">
        <v>222811104</v>
      </c>
      <c r="V24" s="4" t="s">
        <v>258</v>
      </c>
      <c r="W24" s="5">
        <v>0</v>
      </c>
      <c r="X24" s="6">
        <v>5692000</v>
      </c>
      <c r="Y24" s="6">
        <v>1423</v>
      </c>
      <c r="AB24" s="4">
        <v>222811104</v>
      </c>
      <c r="AC24" s="4" t="s">
        <v>258</v>
      </c>
      <c r="AD24" s="5">
        <v>0</v>
      </c>
      <c r="AE24" s="6">
        <v>3965000</v>
      </c>
      <c r="AF24" s="5">
        <v>991</v>
      </c>
      <c r="AH24" s="4">
        <v>222811104</v>
      </c>
      <c r="AI24" s="4" t="s">
        <v>258</v>
      </c>
      <c r="AJ24" s="5">
        <v>0</v>
      </c>
      <c r="AK24" s="6">
        <v>2023000</v>
      </c>
      <c r="AL24" s="5">
        <v>506</v>
      </c>
      <c r="AN24" s="4">
        <v>222811104</v>
      </c>
      <c r="AO24" s="4" t="s">
        <v>258</v>
      </c>
      <c r="AP24" s="5">
        <v>0</v>
      </c>
      <c r="AQ24" s="6">
        <v>934000</v>
      </c>
      <c r="AR24" s="5">
        <v>234</v>
      </c>
    </row>
    <row r="25" spans="2:44" ht="48.75" customHeight="1" thickBot="1">
      <c r="B25" s="181"/>
      <c r="C25" s="182" t="s">
        <v>22</v>
      </c>
      <c r="D25" s="183"/>
      <c r="E25" s="184"/>
      <c r="F25" s="184"/>
      <c r="H25" s="128"/>
      <c r="I25" s="3" t="s">
        <v>21</v>
      </c>
      <c r="J25" s="4"/>
      <c r="K25" s="5">
        <v>0</v>
      </c>
      <c r="L25" s="5">
        <v>0</v>
      </c>
      <c r="N25" s="4">
        <v>222811104</v>
      </c>
      <c r="O25" s="4" t="s">
        <v>258</v>
      </c>
      <c r="P25" s="5">
        <v>0</v>
      </c>
      <c r="Q25" s="6">
        <v>5850000</v>
      </c>
      <c r="R25" s="6">
        <v>1463</v>
      </c>
      <c r="U25" s="128"/>
      <c r="V25" s="3" t="s">
        <v>20</v>
      </c>
      <c r="W25" s="4"/>
      <c r="X25" s="7">
        <v>139256700</v>
      </c>
      <c r="Y25" s="7">
        <v>34814.18</v>
      </c>
      <c r="AB25" s="128"/>
      <c r="AC25" s="3" t="s">
        <v>20</v>
      </c>
      <c r="AD25" s="4"/>
      <c r="AE25" s="7">
        <v>146552000</v>
      </c>
      <c r="AF25" s="7">
        <v>36638</v>
      </c>
      <c r="AH25" s="128"/>
      <c r="AI25" s="3" t="s">
        <v>20</v>
      </c>
      <c r="AJ25" s="4"/>
      <c r="AK25" s="7">
        <v>143771800</v>
      </c>
      <c r="AL25" s="7">
        <v>35942.949999999997</v>
      </c>
      <c r="AN25" s="128"/>
      <c r="AO25" s="3" t="s">
        <v>20</v>
      </c>
      <c r="AP25" s="4"/>
      <c r="AQ25" s="7">
        <v>161544100</v>
      </c>
      <c r="AR25" s="7">
        <v>40386.03</v>
      </c>
    </row>
    <row r="26" spans="2:44" ht="36.75" customHeight="1" thickBot="1">
      <c r="B26" s="183">
        <v>273111</v>
      </c>
      <c r="C26" s="183" t="s">
        <v>57</v>
      </c>
      <c r="D26" s="184">
        <v>0</v>
      </c>
      <c r="E26" s="185">
        <v>621200</v>
      </c>
      <c r="F26" s="184">
        <v>155</v>
      </c>
      <c r="H26" s="128"/>
      <c r="I26" s="3" t="s">
        <v>22</v>
      </c>
      <c r="J26" s="4"/>
      <c r="K26" s="5"/>
      <c r="L26" s="5"/>
      <c r="N26" s="128"/>
      <c r="O26" s="3" t="s">
        <v>20</v>
      </c>
      <c r="P26" s="4"/>
      <c r="Q26" s="7">
        <v>132840800</v>
      </c>
      <c r="R26" s="7">
        <v>33210.199999999997</v>
      </c>
      <c r="U26" s="128"/>
      <c r="V26" s="3" t="s">
        <v>21</v>
      </c>
      <c r="W26" s="4"/>
      <c r="X26" s="5">
        <v>0</v>
      </c>
      <c r="Y26" s="5">
        <v>0</v>
      </c>
      <c r="AB26" s="128"/>
      <c r="AC26" s="3" t="s">
        <v>21</v>
      </c>
      <c r="AD26" s="4"/>
      <c r="AE26" s="5">
        <v>0</v>
      </c>
      <c r="AF26" s="5">
        <v>0</v>
      </c>
      <c r="AH26" s="128"/>
      <c r="AI26" s="3" t="s">
        <v>21</v>
      </c>
      <c r="AJ26" s="4"/>
      <c r="AK26" s="5">
        <v>0</v>
      </c>
      <c r="AL26" s="5">
        <v>0</v>
      </c>
      <c r="AN26" s="128"/>
      <c r="AO26" s="3" t="s">
        <v>21</v>
      </c>
      <c r="AP26" s="4"/>
      <c r="AQ26" s="5">
        <v>0</v>
      </c>
      <c r="AR26" s="5">
        <v>0</v>
      </c>
    </row>
    <row r="27" spans="2:44" ht="24.75" customHeight="1" thickBot="1">
      <c r="B27" s="183">
        <v>273211</v>
      </c>
      <c r="C27" s="183" t="s">
        <v>23</v>
      </c>
      <c r="D27" s="184">
        <v>0</v>
      </c>
      <c r="E27" s="185">
        <v>1223660</v>
      </c>
      <c r="F27" s="184">
        <v>306</v>
      </c>
      <c r="H27" s="4">
        <v>273111</v>
      </c>
      <c r="I27" s="4" t="s">
        <v>57</v>
      </c>
      <c r="J27" s="5">
        <v>0</v>
      </c>
      <c r="K27" s="6">
        <v>621200</v>
      </c>
      <c r="L27" s="5">
        <v>155</v>
      </c>
      <c r="N27" s="128"/>
      <c r="O27" s="3" t="s">
        <v>21</v>
      </c>
      <c r="P27" s="4"/>
      <c r="Q27" s="5">
        <v>0</v>
      </c>
      <c r="R27" s="5">
        <v>0</v>
      </c>
      <c r="U27" s="128"/>
      <c r="V27" s="3" t="s">
        <v>22</v>
      </c>
      <c r="W27" s="4"/>
      <c r="X27" s="5"/>
      <c r="Y27" s="5"/>
      <c r="AB27" s="128"/>
      <c r="AC27" s="3" t="s">
        <v>22</v>
      </c>
      <c r="AD27" s="4"/>
      <c r="AE27" s="5"/>
      <c r="AF27" s="5"/>
      <c r="AH27" s="128"/>
      <c r="AI27" s="3" t="s">
        <v>22</v>
      </c>
      <c r="AJ27" s="4"/>
      <c r="AK27" s="5"/>
      <c r="AL27" s="5"/>
      <c r="AN27" s="128"/>
      <c r="AO27" s="3" t="s">
        <v>22</v>
      </c>
      <c r="AP27" s="4"/>
      <c r="AQ27" s="5"/>
      <c r="AR27" s="5"/>
    </row>
    <row r="28" spans="2:44" ht="48.75" customHeight="1" thickBot="1">
      <c r="B28" s="183">
        <v>273311</v>
      </c>
      <c r="C28" s="183" t="s">
        <v>24</v>
      </c>
      <c r="D28" s="184">
        <v>0</v>
      </c>
      <c r="E28" s="185">
        <v>1403860</v>
      </c>
      <c r="F28" s="184">
        <v>351</v>
      </c>
      <c r="H28" s="4">
        <v>273211</v>
      </c>
      <c r="I28" s="4" t="s">
        <v>23</v>
      </c>
      <c r="J28" s="5">
        <v>0</v>
      </c>
      <c r="K28" s="6">
        <v>1223660</v>
      </c>
      <c r="L28" s="5">
        <v>306</v>
      </c>
      <c r="N28" s="128"/>
      <c r="O28" s="3" t="s">
        <v>22</v>
      </c>
      <c r="P28" s="4"/>
      <c r="Q28" s="5"/>
      <c r="R28" s="5"/>
      <c r="U28" s="4">
        <v>273111</v>
      </c>
      <c r="V28" s="4" t="s">
        <v>57</v>
      </c>
      <c r="W28" s="5">
        <v>0</v>
      </c>
      <c r="X28" s="6">
        <v>621200</v>
      </c>
      <c r="Y28" s="5">
        <v>155</v>
      </c>
      <c r="AB28" s="4">
        <v>273111</v>
      </c>
      <c r="AC28" s="4" t="s">
        <v>57</v>
      </c>
      <c r="AD28" s="5">
        <v>0</v>
      </c>
      <c r="AE28" s="6">
        <v>621200</v>
      </c>
      <c r="AF28" s="5">
        <v>155</v>
      </c>
      <c r="AH28" s="4">
        <v>273111</v>
      </c>
      <c r="AI28" s="4" t="s">
        <v>57</v>
      </c>
      <c r="AJ28" s="5">
        <v>0</v>
      </c>
      <c r="AK28" s="6">
        <v>621200</v>
      </c>
      <c r="AL28" s="5">
        <v>155</v>
      </c>
      <c r="AN28" s="4">
        <v>273111</v>
      </c>
      <c r="AO28" s="4" t="s">
        <v>57</v>
      </c>
      <c r="AP28" s="5">
        <v>0</v>
      </c>
      <c r="AQ28" s="6">
        <v>621200</v>
      </c>
      <c r="AR28" s="5">
        <v>155</v>
      </c>
    </row>
    <row r="29" spans="2:44" ht="24.75" customHeight="1" thickBot="1">
      <c r="B29" s="183">
        <v>274311</v>
      </c>
      <c r="C29" s="183" t="s">
        <v>58</v>
      </c>
      <c r="D29" s="184">
        <v>0</v>
      </c>
      <c r="E29" s="185">
        <v>-224050</v>
      </c>
      <c r="F29" s="184">
        <v>-56</v>
      </c>
      <c r="H29" s="4">
        <v>273311</v>
      </c>
      <c r="I29" s="4" t="s">
        <v>24</v>
      </c>
      <c r="J29" s="5">
        <v>0</v>
      </c>
      <c r="K29" s="6">
        <v>1403860</v>
      </c>
      <c r="L29" s="5">
        <v>351</v>
      </c>
      <c r="N29" s="4">
        <v>273111</v>
      </c>
      <c r="O29" s="4" t="s">
        <v>57</v>
      </c>
      <c r="P29" s="5">
        <v>0</v>
      </c>
      <c r="Q29" s="6">
        <v>621200</v>
      </c>
      <c r="R29" s="5">
        <v>155</v>
      </c>
      <c r="U29" s="4">
        <v>273211</v>
      </c>
      <c r="V29" s="4" t="s">
        <v>23</v>
      </c>
      <c r="W29" s="5">
        <v>0</v>
      </c>
      <c r="X29" s="6">
        <v>1223660</v>
      </c>
      <c r="Y29" s="5">
        <v>306</v>
      </c>
      <c r="AB29" s="4">
        <v>273211</v>
      </c>
      <c r="AC29" s="4" t="s">
        <v>23</v>
      </c>
      <c r="AD29" s="5">
        <v>0</v>
      </c>
      <c r="AE29" s="6">
        <v>1223660</v>
      </c>
      <c r="AF29" s="5">
        <v>306</v>
      </c>
      <c r="AH29" s="4">
        <v>273211</v>
      </c>
      <c r="AI29" s="4" t="s">
        <v>23</v>
      </c>
      <c r="AJ29" s="5">
        <v>0</v>
      </c>
      <c r="AK29" s="6">
        <v>1223660</v>
      </c>
      <c r="AL29" s="5">
        <v>306</v>
      </c>
      <c r="AN29" s="4">
        <v>273211</v>
      </c>
      <c r="AO29" s="4" t="s">
        <v>23</v>
      </c>
      <c r="AP29" s="5">
        <v>0</v>
      </c>
      <c r="AQ29" s="6">
        <v>1223660</v>
      </c>
      <c r="AR29" s="5">
        <v>306</v>
      </c>
    </row>
    <row r="30" spans="2:44" ht="36.75" customHeight="1" thickBot="1">
      <c r="B30" s="183">
        <v>274321</v>
      </c>
      <c r="C30" s="183" t="s">
        <v>25</v>
      </c>
      <c r="D30" s="184">
        <v>0</v>
      </c>
      <c r="E30" s="185">
        <v>-458872</v>
      </c>
      <c r="F30" s="184">
        <v>-115</v>
      </c>
      <c r="H30" s="4">
        <v>274311</v>
      </c>
      <c r="I30" s="4" t="s">
        <v>58</v>
      </c>
      <c r="J30" s="5">
        <v>0</v>
      </c>
      <c r="K30" s="6">
        <v>-259167</v>
      </c>
      <c r="L30" s="5">
        <v>-65</v>
      </c>
      <c r="N30" s="4">
        <v>273211</v>
      </c>
      <c r="O30" s="4" t="s">
        <v>23</v>
      </c>
      <c r="P30" s="5">
        <v>0</v>
      </c>
      <c r="Q30" s="6">
        <v>1223660</v>
      </c>
      <c r="R30" s="5">
        <v>306</v>
      </c>
      <c r="U30" s="4">
        <v>273311</v>
      </c>
      <c r="V30" s="4" t="s">
        <v>24</v>
      </c>
      <c r="W30" s="5">
        <v>0</v>
      </c>
      <c r="X30" s="6">
        <v>1403860</v>
      </c>
      <c r="Y30" s="5">
        <v>351</v>
      </c>
      <c r="AB30" s="4">
        <v>273311</v>
      </c>
      <c r="AC30" s="4" t="s">
        <v>24</v>
      </c>
      <c r="AD30" s="5">
        <v>0</v>
      </c>
      <c r="AE30" s="6">
        <v>1403860</v>
      </c>
      <c r="AF30" s="5">
        <v>351</v>
      </c>
      <c r="AH30" s="4">
        <v>273311</v>
      </c>
      <c r="AI30" s="4" t="s">
        <v>24</v>
      </c>
      <c r="AJ30" s="5">
        <v>0</v>
      </c>
      <c r="AK30" s="6">
        <v>1403860</v>
      </c>
      <c r="AL30" s="5">
        <v>351</v>
      </c>
      <c r="AN30" s="4">
        <v>273311</v>
      </c>
      <c r="AO30" s="4" t="s">
        <v>24</v>
      </c>
      <c r="AP30" s="5">
        <v>0</v>
      </c>
      <c r="AQ30" s="6">
        <v>1403860</v>
      </c>
      <c r="AR30" s="5">
        <v>351</v>
      </c>
    </row>
    <row r="31" spans="2:44" ht="108.75" customHeight="1" thickBot="1">
      <c r="B31" s="183">
        <v>274331</v>
      </c>
      <c r="C31" s="183" t="s">
        <v>26</v>
      </c>
      <c r="D31" s="184">
        <v>0</v>
      </c>
      <c r="E31" s="185">
        <v>-493864</v>
      </c>
      <c r="F31" s="184">
        <v>-123</v>
      </c>
      <c r="H31" s="4">
        <v>274321</v>
      </c>
      <c r="I31" s="4" t="s">
        <v>25</v>
      </c>
      <c r="J31" s="5">
        <v>0</v>
      </c>
      <c r="K31" s="6">
        <v>-509858</v>
      </c>
      <c r="L31" s="5">
        <v>-127</v>
      </c>
      <c r="N31" s="4">
        <v>273311</v>
      </c>
      <c r="O31" s="4" t="s">
        <v>24</v>
      </c>
      <c r="P31" s="5">
        <v>0</v>
      </c>
      <c r="Q31" s="6">
        <v>1403860</v>
      </c>
      <c r="R31" s="5">
        <v>351</v>
      </c>
      <c r="U31" s="4">
        <v>274311</v>
      </c>
      <c r="V31" s="4" t="s">
        <v>58</v>
      </c>
      <c r="W31" s="5">
        <v>0</v>
      </c>
      <c r="X31" s="6">
        <v>-329400</v>
      </c>
      <c r="Y31" s="5">
        <v>-82</v>
      </c>
      <c r="AB31" s="4">
        <v>274311</v>
      </c>
      <c r="AC31" s="4" t="s">
        <v>58</v>
      </c>
      <c r="AD31" s="5">
        <v>0</v>
      </c>
      <c r="AE31" s="6">
        <v>-364517</v>
      </c>
      <c r="AF31" s="5">
        <v>-91</v>
      </c>
      <c r="AH31" s="4">
        <v>274311</v>
      </c>
      <c r="AI31" s="4" t="s">
        <v>58</v>
      </c>
      <c r="AJ31" s="5">
        <v>0</v>
      </c>
      <c r="AK31" s="6">
        <v>-399633</v>
      </c>
      <c r="AL31" s="5">
        <v>-100</v>
      </c>
      <c r="AN31" s="4">
        <v>274311</v>
      </c>
      <c r="AO31" s="4" t="s">
        <v>58</v>
      </c>
      <c r="AP31" s="5">
        <v>0</v>
      </c>
      <c r="AQ31" s="6">
        <v>-434750</v>
      </c>
      <c r="AR31" s="5">
        <v>-109</v>
      </c>
    </row>
    <row r="32" spans="2:44" ht="84.75" customHeight="1" thickBot="1">
      <c r="B32" s="181"/>
      <c r="C32" s="182" t="s">
        <v>27</v>
      </c>
      <c r="D32" s="183"/>
      <c r="E32" s="186">
        <v>2071934</v>
      </c>
      <c r="F32" s="184">
        <v>517.98</v>
      </c>
      <c r="H32" s="4">
        <v>274331</v>
      </c>
      <c r="I32" s="4" t="s">
        <v>26</v>
      </c>
      <c r="J32" s="5">
        <v>0</v>
      </c>
      <c r="K32" s="6">
        <v>-552358</v>
      </c>
      <c r="L32" s="5">
        <v>-138</v>
      </c>
      <c r="N32" s="4">
        <v>274311</v>
      </c>
      <c r="O32" s="4" t="s">
        <v>58</v>
      </c>
      <c r="P32" s="5">
        <v>0</v>
      </c>
      <c r="Q32" s="6">
        <v>-294283</v>
      </c>
      <c r="R32" s="5">
        <v>-74</v>
      </c>
      <c r="U32" s="4">
        <v>274321</v>
      </c>
      <c r="V32" s="4" t="s">
        <v>25</v>
      </c>
      <c r="W32" s="5">
        <v>0</v>
      </c>
      <c r="X32" s="6">
        <v>-611830</v>
      </c>
      <c r="Y32" s="5">
        <v>-153</v>
      </c>
      <c r="AB32" s="4">
        <v>274321</v>
      </c>
      <c r="AC32" s="4" t="s">
        <v>25</v>
      </c>
      <c r="AD32" s="5">
        <v>0</v>
      </c>
      <c r="AE32" s="6">
        <v>-662816</v>
      </c>
      <c r="AF32" s="5">
        <v>-166</v>
      </c>
      <c r="AH32" s="4">
        <v>274321</v>
      </c>
      <c r="AI32" s="4" t="s">
        <v>25</v>
      </c>
      <c r="AJ32" s="5">
        <v>0</v>
      </c>
      <c r="AK32" s="6">
        <v>-713802</v>
      </c>
      <c r="AL32" s="5">
        <v>-178</v>
      </c>
      <c r="AN32" s="4">
        <v>274321</v>
      </c>
      <c r="AO32" s="4" t="s">
        <v>25</v>
      </c>
      <c r="AP32" s="5">
        <v>0</v>
      </c>
      <c r="AQ32" s="6">
        <v>-764787</v>
      </c>
      <c r="AR32" s="5">
        <v>-191</v>
      </c>
    </row>
    <row r="33" spans="2:44" ht="96.75" customHeight="1" thickBot="1">
      <c r="B33" s="181"/>
      <c r="C33" s="182" t="s">
        <v>28</v>
      </c>
      <c r="D33" s="183"/>
      <c r="E33" s="184"/>
      <c r="F33" s="184"/>
      <c r="H33" s="128"/>
      <c r="I33" s="3" t="s">
        <v>27</v>
      </c>
      <c r="J33" s="4"/>
      <c r="K33" s="7">
        <v>1927337</v>
      </c>
      <c r="L33" s="5">
        <v>481.83</v>
      </c>
      <c r="N33" s="4">
        <v>274321</v>
      </c>
      <c r="O33" s="4" t="s">
        <v>25</v>
      </c>
      <c r="P33" s="5">
        <v>0</v>
      </c>
      <c r="Q33" s="6">
        <v>-560844</v>
      </c>
      <c r="R33" s="5">
        <v>-140</v>
      </c>
      <c r="U33" s="4">
        <v>274331</v>
      </c>
      <c r="V33" s="4" t="s">
        <v>26</v>
      </c>
      <c r="W33" s="5">
        <v>0</v>
      </c>
      <c r="X33" s="6">
        <v>-669347</v>
      </c>
      <c r="Y33" s="5">
        <v>-167</v>
      </c>
      <c r="AB33" s="4">
        <v>274331</v>
      </c>
      <c r="AC33" s="4" t="s">
        <v>26</v>
      </c>
      <c r="AD33" s="5">
        <v>0</v>
      </c>
      <c r="AE33" s="6">
        <v>-727841</v>
      </c>
      <c r="AF33" s="5">
        <v>-182</v>
      </c>
      <c r="AH33" s="4">
        <v>274331</v>
      </c>
      <c r="AI33" s="4" t="s">
        <v>26</v>
      </c>
      <c r="AJ33" s="5">
        <v>0</v>
      </c>
      <c r="AK33" s="6">
        <v>-786335</v>
      </c>
      <c r="AL33" s="5">
        <v>-197</v>
      </c>
      <c r="AN33" s="4">
        <v>274331</v>
      </c>
      <c r="AO33" s="4" t="s">
        <v>26</v>
      </c>
      <c r="AP33" s="5">
        <v>0</v>
      </c>
      <c r="AQ33" s="6">
        <v>-844829</v>
      </c>
      <c r="AR33" s="5">
        <v>-211</v>
      </c>
    </row>
    <row r="34" spans="2:44" ht="36.75" customHeight="1" thickBot="1">
      <c r="B34" s="183">
        <v>278511</v>
      </c>
      <c r="C34" s="183" t="s">
        <v>60</v>
      </c>
      <c r="D34" s="184">
        <v>0</v>
      </c>
      <c r="E34" s="185">
        <v>-81962400</v>
      </c>
      <c r="F34" s="185">
        <v>-20491</v>
      </c>
      <c r="H34" s="128"/>
      <c r="I34" s="3" t="s">
        <v>28</v>
      </c>
      <c r="J34" s="4"/>
      <c r="K34" s="5"/>
      <c r="L34" s="5"/>
      <c r="N34" s="4">
        <v>274331</v>
      </c>
      <c r="O34" s="4" t="s">
        <v>26</v>
      </c>
      <c r="P34" s="5">
        <v>0</v>
      </c>
      <c r="Q34" s="6">
        <v>-610852</v>
      </c>
      <c r="R34" s="5">
        <v>-153</v>
      </c>
      <c r="U34" s="128"/>
      <c r="V34" s="3" t="s">
        <v>27</v>
      </c>
      <c r="W34" s="4"/>
      <c r="X34" s="7">
        <v>1638143</v>
      </c>
      <c r="Y34" s="5">
        <v>409.54</v>
      </c>
      <c r="AB34" s="128"/>
      <c r="AC34" s="3" t="s">
        <v>27</v>
      </c>
      <c r="AD34" s="4"/>
      <c r="AE34" s="7">
        <v>1493546</v>
      </c>
      <c r="AF34" s="5">
        <v>373.39</v>
      </c>
      <c r="AH34" s="128"/>
      <c r="AI34" s="3" t="s">
        <v>27</v>
      </c>
      <c r="AJ34" s="4"/>
      <c r="AK34" s="7">
        <v>1348950</v>
      </c>
      <c r="AL34" s="5">
        <v>337.24</v>
      </c>
      <c r="AN34" s="128"/>
      <c r="AO34" s="3" t="s">
        <v>27</v>
      </c>
      <c r="AP34" s="4"/>
      <c r="AQ34" s="7">
        <v>1204354</v>
      </c>
      <c r="AR34" s="5">
        <v>301.08999999999997</v>
      </c>
    </row>
    <row r="35" spans="2:44" ht="24.75" customHeight="1" thickBot="1">
      <c r="B35" s="181"/>
      <c r="C35" s="182" t="s">
        <v>29</v>
      </c>
      <c r="D35" s="183"/>
      <c r="E35" s="186">
        <v>-81962400</v>
      </c>
      <c r="F35" s="186">
        <v>-20490.599999999999</v>
      </c>
      <c r="H35" s="4">
        <v>278511</v>
      </c>
      <c r="I35" s="4" t="s">
        <v>60</v>
      </c>
      <c r="J35" s="5">
        <v>0</v>
      </c>
      <c r="K35" s="6">
        <v>-109361400</v>
      </c>
      <c r="L35" s="6">
        <v>-27340</v>
      </c>
      <c r="N35" s="128"/>
      <c r="O35" s="3" t="s">
        <v>27</v>
      </c>
      <c r="P35" s="4"/>
      <c r="Q35" s="7">
        <v>1782741</v>
      </c>
      <c r="R35" s="5">
        <v>445.69</v>
      </c>
      <c r="U35" s="128"/>
      <c r="V35" s="3" t="s">
        <v>28</v>
      </c>
      <c r="W35" s="4"/>
      <c r="X35" s="5"/>
      <c r="Y35" s="5"/>
      <c r="AB35" s="128"/>
      <c r="AC35" s="3" t="s">
        <v>28</v>
      </c>
      <c r="AD35" s="4"/>
      <c r="AE35" s="5"/>
      <c r="AF35" s="5"/>
      <c r="AH35" s="128"/>
      <c r="AI35" s="3" t="s">
        <v>28</v>
      </c>
      <c r="AJ35" s="4"/>
      <c r="AK35" s="5"/>
      <c r="AL35" s="5"/>
      <c r="AN35" s="128"/>
      <c r="AO35" s="3" t="s">
        <v>28</v>
      </c>
      <c r="AP35" s="4"/>
      <c r="AQ35" s="5"/>
      <c r="AR35" s="5"/>
    </row>
    <row r="36" spans="2:44" ht="48.75" customHeight="1" thickBot="1">
      <c r="B36" s="181"/>
      <c r="C36" s="182" t="s">
        <v>30</v>
      </c>
      <c r="D36" s="183"/>
      <c r="E36" s="186">
        <v>19534554</v>
      </c>
      <c r="F36" s="186">
        <v>4883.6400000000003</v>
      </c>
      <c r="H36" s="128"/>
      <c r="I36" s="3" t="s">
        <v>29</v>
      </c>
      <c r="J36" s="4"/>
      <c r="K36" s="7">
        <v>-109361400</v>
      </c>
      <c r="L36" s="7">
        <v>-27340.35</v>
      </c>
      <c r="N36" s="128"/>
      <c r="O36" s="3" t="s">
        <v>28</v>
      </c>
      <c r="P36" s="4"/>
      <c r="Q36" s="5"/>
      <c r="R36" s="5"/>
      <c r="U36" s="4">
        <v>278511</v>
      </c>
      <c r="V36" s="4" t="s">
        <v>60</v>
      </c>
      <c r="W36" s="5">
        <v>0</v>
      </c>
      <c r="X36" s="6">
        <v>-111539200</v>
      </c>
      <c r="Y36" s="6">
        <v>-27885</v>
      </c>
      <c r="AB36" s="4">
        <v>278511</v>
      </c>
      <c r="AC36" s="4" t="s">
        <v>60</v>
      </c>
      <c r="AD36" s="5">
        <v>0</v>
      </c>
      <c r="AE36" s="6">
        <v>-117539200</v>
      </c>
      <c r="AF36" s="6">
        <v>-29385</v>
      </c>
      <c r="AH36" s="4">
        <v>278511</v>
      </c>
      <c r="AI36" s="4" t="s">
        <v>60</v>
      </c>
      <c r="AJ36" s="5">
        <v>0</v>
      </c>
      <c r="AK36" s="6">
        <v>-117539200</v>
      </c>
      <c r="AL36" s="6">
        <v>-29385</v>
      </c>
      <c r="AN36" s="4">
        <v>278511</v>
      </c>
      <c r="AO36" s="4" t="s">
        <v>60</v>
      </c>
      <c r="AP36" s="5">
        <v>0</v>
      </c>
      <c r="AQ36" s="6">
        <v>-123879200</v>
      </c>
      <c r="AR36" s="6">
        <v>-30970</v>
      </c>
    </row>
    <row r="37" spans="2:44" ht="36.75" customHeight="1" thickBot="1">
      <c r="B37" s="181"/>
      <c r="C37" s="182" t="s">
        <v>31</v>
      </c>
      <c r="D37" s="183"/>
      <c r="E37" s="184"/>
      <c r="F37" s="184"/>
      <c r="H37" s="128"/>
      <c r="I37" s="3" t="s">
        <v>30</v>
      </c>
      <c r="J37" s="4"/>
      <c r="K37" s="7">
        <v>18304297</v>
      </c>
      <c r="L37" s="7">
        <v>4576.07</v>
      </c>
      <c r="N37" s="4">
        <v>278511</v>
      </c>
      <c r="O37" s="4" t="s">
        <v>60</v>
      </c>
      <c r="P37" s="5">
        <v>0</v>
      </c>
      <c r="Q37" s="6">
        <v>-111539200</v>
      </c>
      <c r="R37" s="6">
        <v>-27885</v>
      </c>
      <c r="U37" s="128"/>
      <c r="V37" s="3" t="s">
        <v>29</v>
      </c>
      <c r="W37" s="4"/>
      <c r="X37" s="7">
        <v>-111539200</v>
      </c>
      <c r="Y37" s="7">
        <v>-27884.799999999999</v>
      </c>
      <c r="AB37" s="128"/>
      <c r="AC37" s="3" t="s">
        <v>29</v>
      </c>
      <c r="AD37" s="4"/>
      <c r="AE37" s="7">
        <v>-117539200</v>
      </c>
      <c r="AF37" s="7">
        <v>-29384.799999999999</v>
      </c>
      <c r="AH37" s="128"/>
      <c r="AI37" s="3" t="s">
        <v>29</v>
      </c>
      <c r="AJ37" s="4"/>
      <c r="AK37" s="7">
        <v>-117539200</v>
      </c>
      <c r="AL37" s="7">
        <v>-29384.799999999999</v>
      </c>
      <c r="AN37" s="128"/>
      <c r="AO37" s="3" t="s">
        <v>29</v>
      </c>
      <c r="AP37" s="4"/>
      <c r="AQ37" s="7">
        <v>-123879200</v>
      </c>
      <c r="AR37" s="7">
        <v>-30969.8</v>
      </c>
    </row>
    <row r="38" spans="2:44" ht="24.75" customHeight="1" thickBot="1">
      <c r="B38" s="181"/>
      <c r="C38" s="182" t="s">
        <v>32</v>
      </c>
      <c r="D38" s="183"/>
      <c r="E38" s="184"/>
      <c r="F38" s="184"/>
      <c r="H38" s="128"/>
      <c r="I38" s="3" t="s">
        <v>31</v>
      </c>
      <c r="J38" s="4"/>
      <c r="K38" s="5"/>
      <c r="L38" s="5"/>
      <c r="N38" s="128"/>
      <c r="O38" s="3" t="s">
        <v>29</v>
      </c>
      <c r="P38" s="4"/>
      <c r="Q38" s="7">
        <v>-111539200</v>
      </c>
      <c r="R38" s="7">
        <v>-27884.799999999999</v>
      </c>
      <c r="U38" s="128"/>
      <c r="V38" s="3" t="s">
        <v>30</v>
      </c>
      <c r="W38" s="4"/>
      <c r="X38" s="7">
        <v>21104203</v>
      </c>
      <c r="Y38" s="7">
        <v>5276.05</v>
      </c>
      <c r="AB38" s="128"/>
      <c r="AC38" s="3" t="s">
        <v>30</v>
      </c>
      <c r="AD38" s="4"/>
      <c r="AE38" s="7">
        <v>22182506</v>
      </c>
      <c r="AF38" s="7">
        <v>5545.63</v>
      </c>
      <c r="AH38" s="128"/>
      <c r="AI38" s="3" t="s">
        <v>30</v>
      </c>
      <c r="AJ38" s="4"/>
      <c r="AK38" s="7">
        <v>23069910</v>
      </c>
      <c r="AL38" s="7">
        <v>5767.48</v>
      </c>
      <c r="AN38" s="128"/>
      <c r="AO38" s="3" t="s">
        <v>30</v>
      </c>
      <c r="AP38" s="4"/>
      <c r="AQ38" s="7">
        <v>26555814</v>
      </c>
      <c r="AR38" s="7">
        <v>6638.95</v>
      </c>
    </row>
    <row r="39" spans="2:44" ht="36.75" customHeight="1" thickBot="1">
      <c r="B39" s="181"/>
      <c r="C39" s="182" t="s">
        <v>33</v>
      </c>
      <c r="D39" s="183"/>
      <c r="E39" s="184"/>
      <c r="F39" s="184"/>
      <c r="H39" s="128"/>
      <c r="I39" s="3" t="s">
        <v>32</v>
      </c>
      <c r="J39" s="4"/>
      <c r="K39" s="5"/>
      <c r="L39" s="5"/>
      <c r="N39" s="128"/>
      <c r="O39" s="3" t="s">
        <v>30</v>
      </c>
      <c r="P39" s="4"/>
      <c r="Q39" s="7">
        <v>20195501</v>
      </c>
      <c r="R39" s="7">
        <v>5048.88</v>
      </c>
      <c r="U39" s="128"/>
      <c r="V39" s="3" t="s">
        <v>31</v>
      </c>
      <c r="W39" s="4"/>
      <c r="X39" s="5"/>
      <c r="Y39" s="5"/>
      <c r="AB39" s="128"/>
      <c r="AC39" s="3" t="s">
        <v>31</v>
      </c>
      <c r="AD39" s="4"/>
      <c r="AE39" s="5"/>
      <c r="AF39" s="5"/>
      <c r="AH39" s="128"/>
      <c r="AI39" s="3" t="s">
        <v>31</v>
      </c>
      <c r="AJ39" s="4"/>
      <c r="AK39" s="5"/>
      <c r="AL39" s="5"/>
      <c r="AN39" s="128"/>
      <c r="AO39" s="3" t="s">
        <v>31</v>
      </c>
      <c r="AP39" s="4"/>
      <c r="AQ39" s="5"/>
      <c r="AR39" s="5"/>
    </row>
    <row r="40" spans="2:44" ht="15" thickBot="1">
      <c r="B40" s="183">
        <v>351211101</v>
      </c>
      <c r="C40" s="183" t="s">
        <v>34</v>
      </c>
      <c r="D40" s="184">
        <v>0</v>
      </c>
      <c r="E40" s="185">
        <v>1431500</v>
      </c>
      <c r="F40" s="184">
        <v>358</v>
      </c>
      <c r="H40" s="128"/>
      <c r="I40" s="3" t="s">
        <v>33</v>
      </c>
      <c r="J40" s="4"/>
      <c r="K40" s="5"/>
      <c r="L40" s="5"/>
      <c r="N40" s="128"/>
      <c r="O40" s="3" t="s">
        <v>31</v>
      </c>
      <c r="P40" s="4"/>
      <c r="Q40" s="5"/>
      <c r="R40" s="5"/>
      <c r="U40" s="128"/>
      <c r="V40" s="3" t="s">
        <v>32</v>
      </c>
      <c r="W40" s="4"/>
      <c r="X40" s="5"/>
      <c r="Y40" s="5"/>
      <c r="AB40" s="128"/>
      <c r="AC40" s="3" t="s">
        <v>32</v>
      </c>
      <c r="AD40" s="4"/>
      <c r="AE40" s="5"/>
      <c r="AF40" s="5"/>
      <c r="AH40" s="128"/>
      <c r="AI40" s="3" t="s">
        <v>32</v>
      </c>
      <c r="AJ40" s="4"/>
      <c r="AK40" s="5"/>
      <c r="AL40" s="5"/>
      <c r="AN40" s="128"/>
      <c r="AO40" s="3" t="s">
        <v>32</v>
      </c>
      <c r="AP40" s="4"/>
      <c r="AQ40" s="5"/>
      <c r="AR40" s="5"/>
    </row>
    <row r="41" spans="2:44" ht="24.75" customHeight="1" thickBot="1">
      <c r="B41" s="181"/>
      <c r="C41" s="182" t="s">
        <v>35</v>
      </c>
      <c r="D41" s="183"/>
      <c r="E41" s="184"/>
      <c r="F41" s="184"/>
      <c r="H41" s="4">
        <v>351211101</v>
      </c>
      <c r="I41" s="4" t="s">
        <v>34</v>
      </c>
      <c r="J41" s="5">
        <v>0</v>
      </c>
      <c r="K41" s="6">
        <v>1616400</v>
      </c>
      <c r="L41" s="5">
        <v>404</v>
      </c>
      <c r="N41" s="128"/>
      <c r="O41" s="3" t="s">
        <v>32</v>
      </c>
      <c r="P41" s="4"/>
      <c r="Q41" s="5"/>
      <c r="R41" s="5"/>
      <c r="U41" s="128"/>
      <c r="V41" s="3" t="s">
        <v>33</v>
      </c>
      <c r="W41" s="4"/>
      <c r="X41" s="5"/>
      <c r="Y41" s="5"/>
      <c r="AB41" s="128"/>
      <c r="AC41" s="3" t="s">
        <v>33</v>
      </c>
      <c r="AD41" s="4"/>
      <c r="AE41" s="5"/>
      <c r="AF41" s="5"/>
      <c r="AH41" s="128"/>
      <c r="AI41" s="3" t="s">
        <v>33</v>
      </c>
      <c r="AJ41" s="4"/>
      <c r="AK41" s="5"/>
      <c r="AL41" s="5"/>
      <c r="AN41" s="128"/>
      <c r="AO41" s="3" t="s">
        <v>33</v>
      </c>
      <c r="AP41" s="4"/>
      <c r="AQ41" s="5"/>
      <c r="AR41" s="5"/>
    </row>
    <row r="42" spans="2:44" ht="48.75" customHeight="1" thickBot="1">
      <c r="B42" s="181"/>
      <c r="C42" s="182" t="s">
        <v>36</v>
      </c>
      <c r="D42" s="183"/>
      <c r="E42" s="184">
        <v>0</v>
      </c>
      <c r="F42" s="184">
        <v>0</v>
      </c>
      <c r="H42" s="128"/>
      <c r="I42" s="3" t="s">
        <v>35</v>
      </c>
      <c r="J42" s="4"/>
      <c r="K42" s="5"/>
      <c r="L42" s="5"/>
      <c r="N42" s="128"/>
      <c r="O42" s="3" t="s">
        <v>33</v>
      </c>
      <c r="P42" s="4"/>
      <c r="Q42" s="5"/>
      <c r="R42" s="5"/>
      <c r="U42" s="4">
        <v>351211101</v>
      </c>
      <c r="V42" s="4" t="s">
        <v>34</v>
      </c>
      <c r="W42" s="5">
        <v>0</v>
      </c>
      <c r="X42" s="6">
        <v>1925700</v>
      </c>
      <c r="Y42" s="5">
        <v>481</v>
      </c>
      <c r="AB42" s="4">
        <v>351211101</v>
      </c>
      <c r="AC42" s="4" t="s">
        <v>34</v>
      </c>
      <c r="AD42" s="5">
        <v>0</v>
      </c>
      <c r="AE42" s="6">
        <v>2075200</v>
      </c>
      <c r="AF42" s="5">
        <v>519</v>
      </c>
      <c r="AH42" s="4">
        <v>351211101</v>
      </c>
      <c r="AI42" s="4" t="s">
        <v>34</v>
      </c>
      <c r="AJ42" s="5">
        <v>0</v>
      </c>
      <c r="AK42" s="6">
        <v>2198500</v>
      </c>
      <c r="AL42" s="5">
        <v>550</v>
      </c>
      <c r="AN42" s="4">
        <v>351211101</v>
      </c>
      <c r="AO42" s="4" t="s">
        <v>34</v>
      </c>
      <c r="AP42" s="5">
        <v>0</v>
      </c>
      <c r="AQ42" s="6">
        <v>2376600</v>
      </c>
      <c r="AR42" s="5">
        <v>594</v>
      </c>
    </row>
    <row r="43" spans="2:44" ht="24.75" customHeight="1" thickBot="1">
      <c r="B43" s="181"/>
      <c r="C43" s="182" t="s">
        <v>37</v>
      </c>
      <c r="D43" s="183"/>
      <c r="E43" s="184"/>
      <c r="F43" s="184"/>
      <c r="H43" s="128"/>
      <c r="I43" s="3" t="s">
        <v>36</v>
      </c>
      <c r="J43" s="4"/>
      <c r="K43" s="5">
        <v>0</v>
      </c>
      <c r="L43" s="5">
        <v>0</v>
      </c>
      <c r="N43" s="4">
        <v>351211101</v>
      </c>
      <c r="O43" s="4" t="s">
        <v>34</v>
      </c>
      <c r="P43" s="5">
        <v>0</v>
      </c>
      <c r="Q43" s="6">
        <v>1777700</v>
      </c>
      <c r="R43" s="5">
        <v>444</v>
      </c>
      <c r="U43" s="128"/>
      <c r="V43" s="3" t="s">
        <v>35</v>
      </c>
      <c r="W43" s="4"/>
      <c r="X43" s="5"/>
      <c r="Y43" s="5"/>
      <c r="AB43" s="128"/>
      <c r="AC43" s="3" t="s">
        <v>35</v>
      </c>
      <c r="AD43" s="4"/>
      <c r="AE43" s="5"/>
      <c r="AF43" s="5"/>
      <c r="AH43" s="128"/>
      <c r="AI43" s="3" t="s">
        <v>35</v>
      </c>
      <c r="AJ43" s="4"/>
      <c r="AK43" s="5"/>
      <c r="AL43" s="5"/>
      <c r="AN43" s="128"/>
      <c r="AO43" s="3" t="s">
        <v>35</v>
      </c>
      <c r="AP43" s="4"/>
      <c r="AQ43" s="5"/>
      <c r="AR43" s="5"/>
    </row>
    <row r="44" spans="2:44" ht="36.75" customHeight="1" thickBot="1">
      <c r="B44" s="181"/>
      <c r="C44" s="182" t="s">
        <v>38</v>
      </c>
      <c r="D44" s="183"/>
      <c r="E44" s="184">
        <v>0</v>
      </c>
      <c r="F44" s="184">
        <v>0</v>
      </c>
      <c r="H44" s="128"/>
      <c r="I44" s="3" t="s">
        <v>37</v>
      </c>
      <c r="J44" s="4"/>
      <c r="K44" s="5"/>
      <c r="L44" s="5"/>
      <c r="N44" s="128"/>
      <c r="O44" s="3" t="s">
        <v>35</v>
      </c>
      <c r="P44" s="4"/>
      <c r="Q44" s="5"/>
      <c r="R44" s="5"/>
      <c r="U44" s="128"/>
      <c r="V44" s="3" t="s">
        <v>36</v>
      </c>
      <c r="W44" s="4"/>
      <c r="X44" s="5">
        <v>0</v>
      </c>
      <c r="Y44" s="5">
        <v>0</v>
      </c>
      <c r="AB44" s="128"/>
      <c r="AC44" s="3" t="s">
        <v>36</v>
      </c>
      <c r="AD44" s="4"/>
      <c r="AE44" s="5">
        <v>0</v>
      </c>
      <c r="AF44" s="5">
        <v>0</v>
      </c>
      <c r="AH44" s="128"/>
      <c r="AI44" s="3" t="s">
        <v>36</v>
      </c>
      <c r="AJ44" s="4"/>
      <c r="AK44" s="5">
        <v>0</v>
      </c>
      <c r="AL44" s="5">
        <v>0</v>
      </c>
      <c r="AN44" s="128"/>
      <c r="AO44" s="3" t="s">
        <v>36</v>
      </c>
      <c r="AP44" s="4"/>
      <c r="AQ44" s="5">
        <v>0</v>
      </c>
      <c r="AR44" s="5">
        <v>0</v>
      </c>
    </row>
    <row r="45" spans="2:44" ht="36.75" customHeight="1" thickBot="1">
      <c r="B45" s="181"/>
      <c r="C45" s="182" t="s">
        <v>39</v>
      </c>
      <c r="D45" s="183"/>
      <c r="E45" s="186">
        <v>1431500</v>
      </c>
      <c r="F45" s="184">
        <v>357.88</v>
      </c>
      <c r="H45" s="128"/>
      <c r="I45" s="3" t="s">
        <v>38</v>
      </c>
      <c r="J45" s="4"/>
      <c r="K45" s="5">
        <v>0</v>
      </c>
      <c r="L45" s="5">
        <v>0</v>
      </c>
      <c r="N45" s="128"/>
      <c r="O45" s="3" t="s">
        <v>36</v>
      </c>
      <c r="P45" s="4"/>
      <c r="Q45" s="5">
        <v>0</v>
      </c>
      <c r="R45" s="5">
        <v>0</v>
      </c>
      <c r="U45" s="128"/>
      <c r="V45" s="3" t="s">
        <v>37</v>
      </c>
      <c r="W45" s="4"/>
      <c r="X45" s="5"/>
      <c r="Y45" s="5"/>
      <c r="AB45" s="128"/>
      <c r="AC45" s="3" t="s">
        <v>37</v>
      </c>
      <c r="AD45" s="4"/>
      <c r="AE45" s="5"/>
      <c r="AF45" s="5"/>
      <c r="AH45" s="128"/>
      <c r="AI45" s="3" t="s">
        <v>37</v>
      </c>
      <c r="AJ45" s="4"/>
      <c r="AK45" s="5"/>
      <c r="AL45" s="5"/>
      <c r="AN45" s="128"/>
      <c r="AO45" s="3" t="s">
        <v>37</v>
      </c>
      <c r="AP45" s="4"/>
      <c r="AQ45" s="5"/>
      <c r="AR45" s="5"/>
    </row>
    <row r="46" spans="2:44" ht="48.75" customHeight="1" thickBot="1">
      <c r="B46" s="181"/>
      <c r="C46" s="182" t="s">
        <v>40</v>
      </c>
      <c r="D46" s="183"/>
      <c r="E46" s="184"/>
      <c r="F46" s="184"/>
      <c r="H46" s="128"/>
      <c r="I46" s="3" t="s">
        <v>39</v>
      </c>
      <c r="J46" s="4"/>
      <c r="K46" s="7">
        <v>1616400</v>
      </c>
      <c r="L46" s="5">
        <v>404.1</v>
      </c>
      <c r="N46" s="128"/>
      <c r="O46" s="3" t="s">
        <v>37</v>
      </c>
      <c r="P46" s="4"/>
      <c r="Q46" s="5"/>
      <c r="R46" s="5"/>
      <c r="U46" s="128"/>
      <c r="V46" s="3" t="s">
        <v>38</v>
      </c>
      <c r="W46" s="4"/>
      <c r="X46" s="5">
        <v>0</v>
      </c>
      <c r="Y46" s="5">
        <v>0</v>
      </c>
      <c r="AB46" s="128"/>
      <c r="AC46" s="3" t="s">
        <v>38</v>
      </c>
      <c r="AD46" s="4"/>
      <c r="AE46" s="5">
        <v>0</v>
      </c>
      <c r="AF46" s="5">
        <v>0</v>
      </c>
      <c r="AH46" s="128"/>
      <c r="AI46" s="3" t="s">
        <v>38</v>
      </c>
      <c r="AJ46" s="4"/>
      <c r="AK46" s="5">
        <v>0</v>
      </c>
      <c r="AL46" s="5">
        <v>0</v>
      </c>
      <c r="AN46" s="128"/>
      <c r="AO46" s="3" t="s">
        <v>38</v>
      </c>
      <c r="AP46" s="4"/>
      <c r="AQ46" s="5">
        <v>0</v>
      </c>
      <c r="AR46" s="5">
        <v>0</v>
      </c>
    </row>
    <row r="47" spans="2:44" ht="36.75" customHeight="1" thickBot="1">
      <c r="B47" s="181"/>
      <c r="C47" s="182" t="s">
        <v>41</v>
      </c>
      <c r="D47" s="183"/>
      <c r="E47" s="184">
        <v>0</v>
      </c>
      <c r="F47" s="184">
        <v>0</v>
      </c>
      <c r="H47" s="128"/>
      <c r="I47" s="3" t="s">
        <v>40</v>
      </c>
      <c r="J47" s="4"/>
      <c r="K47" s="5"/>
      <c r="L47" s="5"/>
      <c r="N47" s="128"/>
      <c r="O47" s="3" t="s">
        <v>38</v>
      </c>
      <c r="P47" s="4"/>
      <c r="Q47" s="5">
        <v>0</v>
      </c>
      <c r="R47" s="5">
        <v>0</v>
      </c>
      <c r="U47" s="128"/>
      <c r="V47" s="3" t="s">
        <v>39</v>
      </c>
      <c r="W47" s="4"/>
      <c r="X47" s="7">
        <v>1925700</v>
      </c>
      <c r="Y47" s="5">
        <v>481.43</v>
      </c>
      <c r="AB47" s="128"/>
      <c r="AC47" s="3" t="s">
        <v>39</v>
      </c>
      <c r="AD47" s="4"/>
      <c r="AE47" s="7">
        <v>2075200</v>
      </c>
      <c r="AF47" s="5">
        <v>518.79999999999995</v>
      </c>
      <c r="AH47" s="128"/>
      <c r="AI47" s="3" t="s">
        <v>39</v>
      </c>
      <c r="AJ47" s="4"/>
      <c r="AK47" s="7">
        <v>2198500</v>
      </c>
      <c r="AL47" s="5">
        <v>549.63</v>
      </c>
      <c r="AN47" s="128"/>
      <c r="AO47" s="3" t="s">
        <v>39</v>
      </c>
      <c r="AP47" s="4"/>
      <c r="AQ47" s="7">
        <v>2376600</v>
      </c>
      <c r="AR47" s="5">
        <v>594.15</v>
      </c>
    </row>
    <row r="48" spans="2:44" ht="36.75" customHeight="1" thickBot="1">
      <c r="B48" s="181"/>
      <c r="C48" s="182" t="s">
        <v>42</v>
      </c>
      <c r="D48" s="183"/>
      <c r="E48" s="184">
        <v>0</v>
      </c>
      <c r="F48" s="184">
        <v>0</v>
      </c>
      <c r="H48" s="128"/>
      <c r="I48" s="3" t="s">
        <v>41</v>
      </c>
      <c r="J48" s="4"/>
      <c r="K48" s="5">
        <v>0</v>
      </c>
      <c r="L48" s="5">
        <v>0</v>
      </c>
      <c r="N48" s="128"/>
      <c r="O48" s="3" t="s">
        <v>39</v>
      </c>
      <c r="P48" s="4"/>
      <c r="Q48" s="7">
        <v>1777700</v>
      </c>
      <c r="R48" s="5">
        <v>444.43</v>
      </c>
      <c r="U48" s="128"/>
      <c r="V48" s="3" t="s">
        <v>40</v>
      </c>
      <c r="W48" s="4"/>
      <c r="X48" s="5"/>
      <c r="Y48" s="5"/>
      <c r="AB48" s="128"/>
      <c r="AC48" s="3" t="s">
        <v>40</v>
      </c>
      <c r="AD48" s="4"/>
      <c r="AE48" s="5"/>
      <c r="AF48" s="5"/>
      <c r="AH48" s="128"/>
      <c r="AI48" s="3" t="s">
        <v>40</v>
      </c>
      <c r="AJ48" s="4"/>
      <c r="AK48" s="5"/>
      <c r="AL48" s="5"/>
      <c r="AN48" s="128"/>
      <c r="AO48" s="3" t="s">
        <v>40</v>
      </c>
      <c r="AP48" s="4"/>
      <c r="AQ48" s="5"/>
      <c r="AR48" s="5"/>
    </row>
    <row r="49" spans="2:44" ht="48.75" customHeight="1" thickBot="1">
      <c r="B49" s="181"/>
      <c r="C49" s="182" t="s">
        <v>43</v>
      </c>
      <c r="D49" s="183"/>
      <c r="E49" s="184"/>
      <c r="F49" s="184"/>
      <c r="H49" s="128"/>
      <c r="I49" s="3" t="s">
        <v>42</v>
      </c>
      <c r="J49" s="4"/>
      <c r="K49" s="5">
        <v>0</v>
      </c>
      <c r="L49" s="5">
        <v>0</v>
      </c>
      <c r="N49" s="128"/>
      <c r="O49" s="3" t="s">
        <v>40</v>
      </c>
      <c r="P49" s="4"/>
      <c r="Q49" s="5"/>
      <c r="R49" s="5"/>
      <c r="U49" s="128"/>
      <c r="V49" s="3" t="s">
        <v>41</v>
      </c>
      <c r="W49" s="4"/>
      <c r="X49" s="5">
        <v>0</v>
      </c>
      <c r="Y49" s="5">
        <v>0</v>
      </c>
      <c r="AB49" s="128"/>
      <c r="AC49" s="3" t="s">
        <v>41</v>
      </c>
      <c r="AD49" s="4"/>
      <c r="AE49" s="5">
        <v>0</v>
      </c>
      <c r="AF49" s="5">
        <v>0</v>
      </c>
      <c r="AH49" s="128"/>
      <c r="AI49" s="3" t="s">
        <v>41</v>
      </c>
      <c r="AJ49" s="4"/>
      <c r="AK49" s="5">
        <v>0</v>
      </c>
      <c r="AL49" s="5">
        <v>0</v>
      </c>
      <c r="AN49" s="128"/>
      <c r="AO49" s="3" t="s">
        <v>41</v>
      </c>
      <c r="AP49" s="4"/>
      <c r="AQ49" s="5">
        <v>0</v>
      </c>
      <c r="AR49" s="5">
        <v>0</v>
      </c>
    </row>
    <row r="50" spans="2:44" ht="24.75" customHeight="1" thickBot="1">
      <c r="B50" s="183">
        <v>411211</v>
      </c>
      <c r="C50" s="183" t="s">
        <v>44</v>
      </c>
      <c r="D50" s="184">
        <v>0</v>
      </c>
      <c r="E50" s="185">
        <v>60000000</v>
      </c>
      <c r="F50" s="185">
        <v>15000</v>
      </c>
      <c r="H50" s="128"/>
      <c r="I50" s="3" t="s">
        <v>43</v>
      </c>
      <c r="J50" s="4"/>
      <c r="K50" s="5"/>
      <c r="L50" s="5"/>
      <c r="N50" s="128"/>
      <c r="O50" s="3" t="s">
        <v>41</v>
      </c>
      <c r="P50" s="4"/>
      <c r="Q50" s="5">
        <v>0</v>
      </c>
      <c r="R50" s="5">
        <v>0</v>
      </c>
      <c r="U50" s="128"/>
      <c r="V50" s="3" t="s">
        <v>42</v>
      </c>
      <c r="W50" s="4"/>
      <c r="X50" s="5">
        <v>0</v>
      </c>
      <c r="Y50" s="5">
        <v>0</v>
      </c>
      <c r="AB50" s="128"/>
      <c r="AC50" s="3" t="s">
        <v>42</v>
      </c>
      <c r="AD50" s="4"/>
      <c r="AE50" s="5">
        <v>0</v>
      </c>
      <c r="AF50" s="5">
        <v>0</v>
      </c>
      <c r="AH50" s="128"/>
      <c r="AI50" s="3" t="s">
        <v>42</v>
      </c>
      <c r="AJ50" s="4"/>
      <c r="AK50" s="5">
        <v>0</v>
      </c>
      <c r="AL50" s="5">
        <v>0</v>
      </c>
      <c r="AN50" s="128"/>
      <c r="AO50" s="3" t="s">
        <v>42</v>
      </c>
      <c r="AP50" s="4"/>
      <c r="AQ50" s="5">
        <v>0</v>
      </c>
      <c r="AR50" s="5">
        <v>0</v>
      </c>
    </row>
    <row r="51" spans="2:44" ht="36.75" customHeight="1" thickBot="1">
      <c r="B51" s="183">
        <v>418111</v>
      </c>
      <c r="C51" s="183" t="s">
        <v>62</v>
      </c>
      <c r="D51" s="184">
        <v>0</v>
      </c>
      <c r="E51" s="185">
        <v>-30296500</v>
      </c>
      <c r="F51" s="185">
        <v>-7574</v>
      </c>
      <c r="H51" s="4">
        <v>411211</v>
      </c>
      <c r="I51" s="4" t="s">
        <v>44</v>
      </c>
      <c r="J51" s="5">
        <v>0</v>
      </c>
      <c r="K51" s="6">
        <v>60000000</v>
      </c>
      <c r="L51" s="6">
        <v>15000</v>
      </c>
      <c r="N51" s="128"/>
      <c r="O51" s="3" t="s">
        <v>42</v>
      </c>
      <c r="P51" s="4"/>
      <c r="Q51" s="5">
        <v>0</v>
      </c>
      <c r="R51" s="5">
        <v>0</v>
      </c>
      <c r="U51" s="128"/>
      <c r="V51" s="3" t="s">
        <v>43</v>
      </c>
      <c r="W51" s="4"/>
      <c r="X51" s="5"/>
      <c r="Y51" s="5"/>
      <c r="AB51" s="128"/>
      <c r="AC51" s="3" t="s">
        <v>43</v>
      </c>
      <c r="AD51" s="4"/>
      <c r="AE51" s="5"/>
      <c r="AF51" s="5"/>
      <c r="AH51" s="128"/>
      <c r="AI51" s="3" t="s">
        <v>43</v>
      </c>
      <c r="AJ51" s="4"/>
      <c r="AK51" s="5"/>
      <c r="AL51" s="5"/>
      <c r="AN51" s="128"/>
      <c r="AO51" s="3" t="s">
        <v>43</v>
      </c>
      <c r="AP51" s="4"/>
      <c r="AQ51" s="5"/>
      <c r="AR51" s="5"/>
    </row>
    <row r="52" spans="2:44" ht="60.75" customHeight="1" thickBot="1">
      <c r="B52" s="181"/>
      <c r="C52" s="182" t="s">
        <v>46</v>
      </c>
      <c r="D52" s="183"/>
      <c r="E52" s="186">
        <v>29703500</v>
      </c>
      <c r="F52" s="186">
        <v>7425.88</v>
      </c>
      <c r="H52" s="4">
        <v>418111</v>
      </c>
      <c r="I52" s="4" t="s">
        <v>62</v>
      </c>
      <c r="J52" s="5">
        <v>0</v>
      </c>
      <c r="K52" s="6">
        <v>-30296500</v>
      </c>
      <c r="L52" s="6">
        <v>-7574</v>
      </c>
      <c r="N52" s="128"/>
      <c r="O52" s="3" t="s">
        <v>43</v>
      </c>
      <c r="P52" s="4"/>
      <c r="Q52" s="5"/>
      <c r="R52" s="5"/>
      <c r="U52" s="4">
        <v>411211</v>
      </c>
      <c r="V52" s="4" t="s">
        <v>44</v>
      </c>
      <c r="W52" s="5">
        <v>0</v>
      </c>
      <c r="X52" s="6">
        <v>60000000</v>
      </c>
      <c r="Y52" s="6">
        <v>15000</v>
      </c>
      <c r="AB52" s="4">
        <v>411211</v>
      </c>
      <c r="AC52" s="4" t="s">
        <v>44</v>
      </c>
      <c r="AD52" s="5">
        <v>0</v>
      </c>
      <c r="AE52" s="6">
        <v>60000000</v>
      </c>
      <c r="AF52" s="6">
        <v>15000</v>
      </c>
      <c r="AH52" s="4">
        <v>411211</v>
      </c>
      <c r="AI52" s="4" t="s">
        <v>44</v>
      </c>
      <c r="AJ52" s="5">
        <v>0</v>
      </c>
      <c r="AK52" s="6">
        <v>60000000</v>
      </c>
      <c r="AL52" s="6">
        <v>15000</v>
      </c>
      <c r="AN52" s="4">
        <v>411211</v>
      </c>
      <c r="AO52" s="4" t="s">
        <v>44</v>
      </c>
      <c r="AP52" s="5">
        <v>0</v>
      </c>
      <c r="AQ52" s="6">
        <v>60000000</v>
      </c>
      <c r="AR52" s="6">
        <v>15000</v>
      </c>
    </row>
    <row r="53" spans="2:44" ht="36.75" customHeight="1" thickBot="1">
      <c r="B53" s="181"/>
      <c r="C53" s="182" t="s">
        <v>47</v>
      </c>
      <c r="D53" s="183"/>
      <c r="E53" s="186">
        <v>-11600446</v>
      </c>
      <c r="F53" s="186">
        <v>-2900.11</v>
      </c>
      <c r="H53" s="128"/>
      <c r="I53" s="3" t="s">
        <v>46</v>
      </c>
      <c r="J53" s="4"/>
      <c r="K53" s="7">
        <v>29703500</v>
      </c>
      <c r="L53" s="7">
        <v>7425.88</v>
      </c>
      <c r="N53" s="4">
        <v>411211</v>
      </c>
      <c r="O53" s="4" t="s">
        <v>44</v>
      </c>
      <c r="P53" s="5">
        <v>0</v>
      </c>
      <c r="Q53" s="6">
        <v>60000000</v>
      </c>
      <c r="R53" s="6">
        <v>15000</v>
      </c>
      <c r="U53" s="4">
        <v>418111</v>
      </c>
      <c r="V53" s="4" t="s">
        <v>62</v>
      </c>
      <c r="W53" s="5">
        <v>0</v>
      </c>
      <c r="X53" s="6">
        <v>-30296500</v>
      </c>
      <c r="Y53" s="6">
        <v>-7574</v>
      </c>
      <c r="AB53" s="4">
        <v>418111</v>
      </c>
      <c r="AC53" s="4" t="s">
        <v>62</v>
      </c>
      <c r="AD53" s="5">
        <v>0</v>
      </c>
      <c r="AE53" s="6">
        <v>-30296500</v>
      </c>
      <c r="AF53" s="6">
        <v>-7574</v>
      </c>
      <c r="AH53" s="4">
        <v>418111</v>
      </c>
      <c r="AI53" s="4" t="s">
        <v>62</v>
      </c>
      <c r="AJ53" s="5">
        <v>0</v>
      </c>
      <c r="AK53" s="6">
        <v>-30296500</v>
      </c>
      <c r="AL53" s="6">
        <v>-7574</v>
      </c>
      <c r="AN53" s="4">
        <v>418111</v>
      </c>
      <c r="AO53" s="4" t="s">
        <v>62</v>
      </c>
      <c r="AP53" s="5">
        <v>0</v>
      </c>
      <c r="AQ53" s="6">
        <v>-30831300</v>
      </c>
      <c r="AR53" s="6">
        <v>-7708</v>
      </c>
    </row>
    <row r="54" spans="2:44" ht="48.75" customHeight="1" thickBot="1">
      <c r="B54" s="187"/>
      <c r="C54" s="188" t="s">
        <v>48</v>
      </c>
      <c r="D54" s="189"/>
      <c r="E54" s="190">
        <v>19534554</v>
      </c>
      <c r="F54" s="190">
        <v>4883.6400000000003</v>
      </c>
      <c r="H54" s="128"/>
      <c r="I54" s="3" t="s">
        <v>47</v>
      </c>
      <c r="J54" s="4"/>
      <c r="K54" s="7">
        <v>-12527503</v>
      </c>
      <c r="L54" s="7">
        <v>-3131.88</v>
      </c>
      <c r="N54" s="4">
        <v>418111</v>
      </c>
      <c r="O54" s="4" t="s">
        <v>62</v>
      </c>
      <c r="P54" s="5">
        <v>0</v>
      </c>
      <c r="Q54" s="6">
        <v>-30296500</v>
      </c>
      <c r="R54" s="6">
        <v>-7574</v>
      </c>
      <c r="U54" s="128"/>
      <c r="V54" s="3" t="s">
        <v>46</v>
      </c>
      <c r="W54" s="4"/>
      <c r="X54" s="7">
        <v>29703500</v>
      </c>
      <c r="Y54" s="7">
        <v>7425.88</v>
      </c>
      <c r="AB54" s="128"/>
      <c r="AC54" s="3" t="s">
        <v>46</v>
      </c>
      <c r="AD54" s="4"/>
      <c r="AE54" s="7">
        <v>29703500</v>
      </c>
      <c r="AF54" s="7">
        <v>7425.88</v>
      </c>
      <c r="AH54" s="128"/>
      <c r="AI54" s="3" t="s">
        <v>46</v>
      </c>
      <c r="AJ54" s="4"/>
      <c r="AK54" s="7">
        <v>29703500</v>
      </c>
      <c r="AL54" s="7">
        <v>7425.88</v>
      </c>
      <c r="AN54" s="128"/>
      <c r="AO54" s="3" t="s">
        <v>46</v>
      </c>
      <c r="AP54" s="4"/>
      <c r="AQ54" s="7">
        <v>29168700</v>
      </c>
      <c r="AR54" s="7">
        <v>7292.18</v>
      </c>
    </row>
    <row r="55" spans="2:44" ht="36.75" customHeight="1" thickBot="1">
      <c r="H55" s="297"/>
      <c r="I55" s="13" t="s">
        <v>48</v>
      </c>
      <c r="J55" s="14"/>
      <c r="K55" s="15">
        <v>18792397</v>
      </c>
      <c r="L55" s="15">
        <v>4698.1000000000004</v>
      </c>
      <c r="N55" s="128"/>
      <c r="O55" s="3" t="s">
        <v>46</v>
      </c>
      <c r="P55" s="4"/>
      <c r="Q55" s="7">
        <v>29703500</v>
      </c>
      <c r="R55" s="7">
        <v>7425.88</v>
      </c>
      <c r="U55" s="128"/>
      <c r="V55" s="3" t="s">
        <v>47</v>
      </c>
      <c r="W55" s="4"/>
      <c r="X55" s="7">
        <v>-10115597</v>
      </c>
      <c r="Y55" s="7">
        <v>-2528.9</v>
      </c>
      <c r="AB55" s="128"/>
      <c r="AC55" s="3" t="s">
        <v>47</v>
      </c>
      <c r="AD55" s="4"/>
      <c r="AE55" s="7">
        <v>-9186794</v>
      </c>
      <c r="AF55" s="7">
        <v>-2296.6999999999998</v>
      </c>
      <c r="AH55" s="128"/>
      <c r="AI55" s="3" t="s">
        <v>47</v>
      </c>
      <c r="AJ55" s="4"/>
      <c r="AK55" s="7">
        <v>-8422690</v>
      </c>
      <c r="AL55" s="7">
        <v>-2105.67</v>
      </c>
      <c r="AN55" s="128"/>
      <c r="AO55" s="3" t="s">
        <v>47</v>
      </c>
      <c r="AP55" s="4"/>
      <c r="AQ55" s="7">
        <v>-4600086</v>
      </c>
      <c r="AR55" s="7">
        <v>-1150.02</v>
      </c>
    </row>
    <row r="56" spans="2:44" ht="48.75" customHeight="1" thickBot="1">
      <c r="B56" s="25"/>
      <c r="C56" s="197"/>
      <c r="D56" s="197"/>
      <c r="E56" s="197"/>
      <c r="N56" s="128"/>
      <c r="O56" s="3" t="s">
        <v>47</v>
      </c>
      <c r="P56" s="4"/>
      <c r="Q56" s="7">
        <v>-10876299</v>
      </c>
      <c r="R56" s="7">
        <v>-2719.07</v>
      </c>
      <c r="U56" s="297"/>
      <c r="V56" s="13" t="s">
        <v>48</v>
      </c>
      <c r="W56" s="14"/>
      <c r="X56" s="15">
        <v>21513603</v>
      </c>
      <c r="Y56" s="15">
        <v>5378.4</v>
      </c>
      <c r="AB56" s="297"/>
      <c r="AC56" s="13" t="s">
        <v>48</v>
      </c>
      <c r="AD56" s="14"/>
      <c r="AE56" s="15">
        <v>22591906</v>
      </c>
      <c r="AF56" s="15">
        <v>5647.98</v>
      </c>
      <c r="AH56" s="297"/>
      <c r="AI56" s="13" t="s">
        <v>48</v>
      </c>
      <c r="AJ56" s="14"/>
      <c r="AK56" s="15">
        <v>23479310</v>
      </c>
      <c r="AL56" s="15">
        <v>5869.83</v>
      </c>
      <c r="AN56" s="297"/>
      <c r="AO56" s="13" t="s">
        <v>48</v>
      </c>
      <c r="AP56" s="14"/>
      <c r="AQ56" s="15">
        <v>26945214</v>
      </c>
      <c r="AR56" s="15">
        <v>6736.3</v>
      </c>
    </row>
    <row r="57" spans="2:44" ht="15" thickBot="1">
      <c r="B57" s="26" t="s">
        <v>92</v>
      </c>
      <c r="C57" s="197"/>
      <c r="D57" s="197"/>
      <c r="E57" s="197"/>
      <c r="H57" s="26" t="s">
        <v>92</v>
      </c>
      <c r="N57" s="128"/>
      <c r="O57" s="3" t="s">
        <v>48</v>
      </c>
      <c r="P57" s="4"/>
      <c r="Q57" s="7">
        <v>20604901</v>
      </c>
      <c r="R57" s="7">
        <v>5151.2299999999996</v>
      </c>
    </row>
    <row r="58" spans="2:44" ht="36">
      <c r="B58" s="26" t="s">
        <v>171</v>
      </c>
      <c r="C58" s="197"/>
      <c r="D58" s="197"/>
      <c r="E58" s="197"/>
      <c r="H58" s="26" t="s">
        <v>171</v>
      </c>
      <c r="N58" s="129" t="s">
        <v>49</v>
      </c>
      <c r="O58" s="129" t="s">
        <v>51</v>
      </c>
      <c r="P58" s="12" t="s">
        <v>53</v>
      </c>
      <c r="Q58" s="1"/>
      <c r="R58" s="1"/>
    </row>
    <row r="59" spans="2:44">
      <c r="B59" s="620" t="s">
        <v>94</v>
      </c>
      <c r="C59" s="197"/>
      <c r="D59" s="197"/>
      <c r="E59" s="197"/>
      <c r="H59" s="32" t="s">
        <v>94</v>
      </c>
      <c r="N59" s="8"/>
      <c r="O59" s="8"/>
      <c r="P59" s="129" t="s">
        <v>54</v>
      </c>
      <c r="Q59" s="1"/>
      <c r="R59" s="1"/>
    </row>
    <row r="60" spans="2:44">
      <c r="B60" s="620"/>
      <c r="C60" s="197"/>
      <c r="D60" s="197"/>
      <c r="E60" s="197"/>
      <c r="H60" s="32"/>
      <c r="N60" s="10" t="s">
        <v>50</v>
      </c>
      <c r="O60" s="10" t="s">
        <v>52</v>
      </c>
      <c r="P60" s="8"/>
      <c r="Q60" s="1"/>
      <c r="R60" s="1"/>
    </row>
    <row r="61" spans="2:44" ht="15" thickBot="1">
      <c r="B61" s="621"/>
      <c r="C61" s="197"/>
      <c r="D61" s="197"/>
      <c r="E61" s="197"/>
      <c r="H61" s="33"/>
      <c r="N61" s="11"/>
      <c r="O61" s="11"/>
      <c r="P61" s="10" t="s">
        <v>55</v>
      </c>
      <c r="Q61" s="1"/>
      <c r="R61" s="1"/>
    </row>
    <row r="62" spans="2:44">
      <c r="B62" s="620"/>
      <c r="C62" s="197"/>
      <c r="D62" s="197"/>
      <c r="E62" s="197"/>
      <c r="H62" s="32"/>
    </row>
    <row r="63" spans="2:44" ht="22.8">
      <c r="B63" s="27" t="s">
        <v>282</v>
      </c>
      <c r="C63" s="197"/>
      <c r="D63" s="197"/>
      <c r="E63" s="197"/>
      <c r="H63" s="27" t="s">
        <v>95</v>
      </c>
      <c r="N63" s="18" t="s">
        <v>92</v>
      </c>
      <c r="T63" s="18" t="s">
        <v>92</v>
      </c>
      <c r="Z63" s="18" t="s">
        <v>92</v>
      </c>
      <c r="AE63" s="18" t="s">
        <v>92</v>
      </c>
      <c r="AK63" s="18" t="s">
        <v>92</v>
      </c>
    </row>
    <row r="64" spans="2:44" ht="46.2" thickBot="1">
      <c r="B64" s="25"/>
      <c r="C64" s="197"/>
      <c r="D64" s="197"/>
      <c r="E64" s="197"/>
      <c r="H64" s="20"/>
      <c r="N64" s="18" t="s">
        <v>171</v>
      </c>
      <c r="T64" s="18" t="s">
        <v>171</v>
      </c>
      <c r="Z64" s="18" t="s">
        <v>171</v>
      </c>
      <c r="AE64" s="18" t="s">
        <v>171</v>
      </c>
      <c r="AK64" s="18" t="s">
        <v>171</v>
      </c>
    </row>
    <row r="65" spans="2:40" ht="25.2" thickBot="1">
      <c r="B65" s="198" t="s">
        <v>96</v>
      </c>
      <c r="C65" s="198" t="s">
        <v>97</v>
      </c>
      <c r="D65" s="198" t="s">
        <v>98</v>
      </c>
      <c r="E65" s="198" t="s">
        <v>99</v>
      </c>
      <c r="H65" s="21" t="s">
        <v>96</v>
      </c>
      <c r="I65" s="21" t="s">
        <v>97</v>
      </c>
      <c r="J65" s="21" t="s">
        <v>98</v>
      </c>
      <c r="K65" s="21" t="s">
        <v>99</v>
      </c>
      <c r="N65" s="572" t="s">
        <v>94</v>
      </c>
      <c r="T65" s="572" t="s">
        <v>94</v>
      </c>
      <c r="Z65" s="572" t="s">
        <v>94</v>
      </c>
      <c r="AE65" s="572" t="s">
        <v>94</v>
      </c>
      <c r="AK65" s="572" t="s">
        <v>94</v>
      </c>
    </row>
    <row r="66" spans="2:40">
      <c r="B66">
        <v>531111102</v>
      </c>
      <c r="C66" t="s">
        <v>117</v>
      </c>
      <c r="D66">
        <v>2730100</v>
      </c>
      <c r="E66">
        <v>2730100</v>
      </c>
      <c r="H66">
        <v>531111102</v>
      </c>
      <c r="I66" t="s">
        <v>117</v>
      </c>
      <c r="J66">
        <v>9381200</v>
      </c>
      <c r="K66">
        <v>12111300</v>
      </c>
      <c r="N66" s="572"/>
      <c r="T66" s="572"/>
      <c r="Z66" s="572"/>
      <c r="AE66" s="572"/>
      <c r="AK66" s="572"/>
    </row>
    <row r="67" spans="2:40" ht="15" thickBot="1">
      <c r="B67">
        <v>531111103</v>
      </c>
      <c r="C67" t="s">
        <v>119</v>
      </c>
      <c r="D67">
        <v>353600</v>
      </c>
      <c r="E67">
        <v>353600</v>
      </c>
      <c r="H67">
        <v>531111103</v>
      </c>
      <c r="I67" t="s">
        <v>119</v>
      </c>
      <c r="J67">
        <v>662500</v>
      </c>
      <c r="K67">
        <v>1016100</v>
      </c>
      <c r="N67" s="573"/>
      <c r="T67" s="573"/>
      <c r="Z67" s="573"/>
      <c r="AE67" s="573"/>
      <c r="AK67" s="573"/>
    </row>
    <row r="68" spans="2:40" ht="15" thickBot="1">
      <c r="B68">
        <v>523011101</v>
      </c>
      <c r="C68" t="s">
        <v>118</v>
      </c>
      <c r="D68">
        <v>325900</v>
      </c>
      <c r="E68">
        <v>325900</v>
      </c>
      <c r="H68">
        <v>523011101</v>
      </c>
      <c r="I68" t="s">
        <v>118</v>
      </c>
      <c r="J68">
        <v>1206400</v>
      </c>
      <c r="K68">
        <v>1532300</v>
      </c>
      <c r="N68" s="572"/>
      <c r="T68" s="572"/>
      <c r="Z68" s="572"/>
      <c r="AE68" s="572"/>
      <c r="AK68" s="572"/>
    </row>
    <row r="69" spans="2:40" ht="60.6" thickBot="1">
      <c r="B69" s="581" t="s">
        <v>103</v>
      </c>
      <c r="C69" s="582"/>
      <c r="D69" s="137">
        <v>3409600</v>
      </c>
      <c r="E69" s="137">
        <v>3409600</v>
      </c>
      <c r="H69">
        <v>536221</v>
      </c>
      <c r="I69" t="s">
        <v>172</v>
      </c>
      <c r="J69">
        <v>220</v>
      </c>
      <c r="K69">
        <v>220</v>
      </c>
      <c r="N69" s="19" t="s">
        <v>260</v>
      </c>
      <c r="T69" s="19" t="s">
        <v>288</v>
      </c>
      <c r="Z69" s="19" t="s">
        <v>303</v>
      </c>
      <c r="AE69" s="19" t="s">
        <v>317</v>
      </c>
      <c r="AK69" s="19" t="s">
        <v>325</v>
      </c>
    </row>
    <row r="70" spans="2:40" ht="15" thickBot="1">
      <c r="B70">
        <v>633211103</v>
      </c>
      <c r="C70" t="s">
        <v>137</v>
      </c>
      <c r="D70">
        <v>600000</v>
      </c>
      <c r="E70">
        <v>600000</v>
      </c>
      <c r="H70">
        <v>512111101</v>
      </c>
      <c r="I70" t="s">
        <v>102</v>
      </c>
      <c r="J70">
        <v>300</v>
      </c>
      <c r="K70">
        <v>300</v>
      </c>
      <c r="N70" s="20"/>
      <c r="T70" s="20"/>
      <c r="Z70" s="20"/>
      <c r="AE70" s="20"/>
      <c r="AK70" s="20"/>
    </row>
    <row r="71" spans="2:40" ht="25.2" thickBot="1">
      <c r="B71">
        <v>633311101</v>
      </c>
      <c r="C71" t="s">
        <v>123</v>
      </c>
      <c r="D71">
        <v>10500</v>
      </c>
      <c r="E71">
        <v>10500</v>
      </c>
      <c r="H71" s="568" t="s">
        <v>103</v>
      </c>
      <c r="I71" s="569"/>
      <c r="J71" s="22">
        <v>11250620</v>
      </c>
      <c r="K71" s="22">
        <v>14660220</v>
      </c>
      <c r="N71" s="21" t="s">
        <v>96</v>
      </c>
      <c r="O71" s="21" t="s">
        <v>97</v>
      </c>
      <c r="P71" s="21" t="s">
        <v>98</v>
      </c>
      <c r="Q71" s="21" t="s">
        <v>99</v>
      </c>
      <c r="T71" s="28" t="s">
        <v>96</v>
      </c>
      <c r="U71" s="28" t="s">
        <v>97</v>
      </c>
      <c r="V71" s="28" t="s">
        <v>98</v>
      </c>
      <c r="W71" s="28" t="s">
        <v>99</v>
      </c>
      <c r="Z71" s="21" t="s">
        <v>96</v>
      </c>
      <c r="AA71" s="21" t="s">
        <v>97</v>
      </c>
      <c r="AB71" s="21" t="s">
        <v>98</v>
      </c>
      <c r="AC71" s="21" t="s">
        <v>99</v>
      </c>
      <c r="AE71" s="21" t="s">
        <v>96</v>
      </c>
      <c r="AF71" s="21" t="s">
        <v>97</v>
      </c>
      <c r="AG71" s="21" t="s">
        <v>98</v>
      </c>
      <c r="AH71" s="21" t="s">
        <v>99</v>
      </c>
      <c r="AK71" s="21" t="s">
        <v>96</v>
      </c>
      <c r="AL71" s="21" t="s">
        <v>97</v>
      </c>
      <c r="AM71" s="21" t="s">
        <v>98</v>
      </c>
      <c r="AN71" s="21" t="s">
        <v>99</v>
      </c>
    </row>
    <row r="72" spans="2:40" ht="87" thickBot="1">
      <c r="B72">
        <v>661611103</v>
      </c>
      <c r="C72" t="s">
        <v>129</v>
      </c>
      <c r="D72">
        <v>1000</v>
      </c>
      <c r="E72">
        <v>1000</v>
      </c>
      <c r="H72">
        <v>633211103</v>
      </c>
      <c r="I72" t="s">
        <v>137</v>
      </c>
      <c r="J72">
        <v>600000</v>
      </c>
      <c r="K72">
        <v>1200000</v>
      </c>
      <c r="N72">
        <v>531111102</v>
      </c>
      <c r="O72" t="s">
        <v>117</v>
      </c>
      <c r="P72">
        <v>14301700</v>
      </c>
      <c r="Q72">
        <v>26413000</v>
      </c>
      <c r="T72" s="221">
        <v>531111102</v>
      </c>
      <c r="U72" s="221" t="s">
        <v>117</v>
      </c>
      <c r="V72" s="223">
        <v>13102700</v>
      </c>
      <c r="W72" s="223">
        <v>39515700</v>
      </c>
      <c r="Z72" s="130">
        <v>531111102</v>
      </c>
      <c r="AA72" s="130" t="s">
        <v>117</v>
      </c>
      <c r="AB72" s="131">
        <v>13253400</v>
      </c>
      <c r="AC72" s="131">
        <v>52769100</v>
      </c>
      <c r="AE72" s="130">
        <v>531111102</v>
      </c>
      <c r="AF72" s="130" t="s">
        <v>117</v>
      </c>
      <c r="AG72" s="131">
        <v>10827700</v>
      </c>
      <c r="AH72" s="131">
        <v>63596800</v>
      </c>
      <c r="AK72" s="130">
        <v>531111102</v>
      </c>
      <c r="AL72" s="130" t="s">
        <v>117</v>
      </c>
      <c r="AM72" s="131">
        <v>17211600</v>
      </c>
      <c r="AN72" s="131">
        <v>80808400</v>
      </c>
    </row>
    <row r="73" spans="2:40" ht="159" thickBot="1">
      <c r="B73">
        <v>637111103</v>
      </c>
      <c r="C73" t="s">
        <v>143</v>
      </c>
      <c r="D73">
        <v>66000</v>
      </c>
      <c r="E73">
        <v>66000</v>
      </c>
      <c r="H73">
        <v>633311101</v>
      </c>
      <c r="I73" t="s">
        <v>123</v>
      </c>
      <c r="J73">
        <v>8100</v>
      </c>
      <c r="K73">
        <v>18600</v>
      </c>
      <c r="N73">
        <v>522311101</v>
      </c>
      <c r="O73" t="s">
        <v>164</v>
      </c>
      <c r="P73">
        <v>2800</v>
      </c>
      <c r="Q73">
        <v>2800</v>
      </c>
      <c r="T73" s="221">
        <v>522311101</v>
      </c>
      <c r="U73" s="221" t="s">
        <v>164</v>
      </c>
      <c r="V73" s="223">
        <v>6100</v>
      </c>
      <c r="W73" s="223">
        <v>8900</v>
      </c>
      <c r="Z73" s="130">
        <v>522311101</v>
      </c>
      <c r="AA73" s="130" t="s">
        <v>164</v>
      </c>
      <c r="AB73" s="131">
        <v>3600</v>
      </c>
      <c r="AC73" s="131">
        <v>12500</v>
      </c>
      <c r="AE73" s="130">
        <v>531111103</v>
      </c>
      <c r="AF73" s="130" t="s">
        <v>119</v>
      </c>
      <c r="AG73" s="131">
        <v>916300</v>
      </c>
      <c r="AH73" s="131">
        <v>3816400</v>
      </c>
      <c r="AK73" s="130">
        <v>522311101</v>
      </c>
      <c r="AL73" s="130" t="s">
        <v>164</v>
      </c>
      <c r="AM73" s="131">
        <v>14100</v>
      </c>
      <c r="AN73" s="131">
        <v>26600</v>
      </c>
    </row>
    <row r="74" spans="2:40" ht="144.6" thickBot="1">
      <c r="B74">
        <v>634211103</v>
      </c>
      <c r="C74" t="s">
        <v>263</v>
      </c>
      <c r="D74">
        <v>13100</v>
      </c>
      <c r="E74">
        <v>13100</v>
      </c>
      <c r="H74">
        <v>661611103</v>
      </c>
      <c r="I74" t="s">
        <v>129</v>
      </c>
      <c r="J74">
        <v>1000</v>
      </c>
      <c r="K74">
        <v>2000</v>
      </c>
      <c r="N74">
        <v>531111103</v>
      </c>
      <c r="O74" t="s">
        <v>119</v>
      </c>
      <c r="P74">
        <v>952000</v>
      </c>
      <c r="Q74">
        <v>1968100</v>
      </c>
      <c r="T74" s="221">
        <v>531111103</v>
      </c>
      <c r="U74" s="221" t="s">
        <v>119</v>
      </c>
      <c r="V74" s="223">
        <v>517700</v>
      </c>
      <c r="W74" s="223">
        <v>2485800</v>
      </c>
      <c r="Z74" s="130">
        <v>531111103</v>
      </c>
      <c r="AA74" s="130" t="s">
        <v>119</v>
      </c>
      <c r="AB74" s="131">
        <v>414300</v>
      </c>
      <c r="AC74" s="131">
        <v>2900100</v>
      </c>
      <c r="AE74" s="130">
        <v>523011101</v>
      </c>
      <c r="AF74" s="130" t="s">
        <v>118</v>
      </c>
      <c r="AG74" s="131">
        <v>866000</v>
      </c>
      <c r="AH74" s="131">
        <v>5478100</v>
      </c>
      <c r="AK74" s="130">
        <v>531111103</v>
      </c>
      <c r="AL74" s="130" t="s">
        <v>119</v>
      </c>
      <c r="AM74" s="131">
        <v>1386700</v>
      </c>
      <c r="AN74" s="131">
        <v>5203100</v>
      </c>
    </row>
    <row r="75" spans="2:40" ht="144.6" thickBot="1">
      <c r="B75">
        <v>637111102</v>
      </c>
      <c r="C75" t="s">
        <v>151</v>
      </c>
      <c r="D75">
        <v>82000</v>
      </c>
      <c r="E75">
        <v>82000</v>
      </c>
      <c r="H75">
        <v>637111103</v>
      </c>
      <c r="I75" t="s">
        <v>143</v>
      </c>
      <c r="J75">
        <v>3000</v>
      </c>
      <c r="K75">
        <v>69000</v>
      </c>
      <c r="N75">
        <v>523011101</v>
      </c>
      <c r="O75" t="s">
        <v>118</v>
      </c>
      <c r="P75">
        <v>1111700</v>
      </c>
      <c r="Q75">
        <v>2644000</v>
      </c>
      <c r="T75" s="221">
        <v>523011101</v>
      </c>
      <c r="U75" s="221" t="s">
        <v>118</v>
      </c>
      <c r="V75" s="223">
        <v>1045600</v>
      </c>
      <c r="W75" s="223">
        <v>3689600</v>
      </c>
      <c r="Z75" s="130">
        <v>523011101</v>
      </c>
      <c r="AA75" s="130" t="s">
        <v>118</v>
      </c>
      <c r="AB75" s="131">
        <v>922500</v>
      </c>
      <c r="AC75" s="131">
        <v>4612100</v>
      </c>
      <c r="AE75" s="130">
        <v>536512206</v>
      </c>
      <c r="AF75" s="130" t="s">
        <v>149</v>
      </c>
      <c r="AG75" s="131">
        <v>500000</v>
      </c>
      <c r="AH75" s="131">
        <v>1460000</v>
      </c>
      <c r="AK75" s="130">
        <v>523011101</v>
      </c>
      <c r="AL75" s="130" t="s">
        <v>118</v>
      </c>
      <c r="AM75" s="131">
        <v>1099200</v>
      </c>
      <c r="AN75" s="131">
        <v>6577300</v>
      </c>
    </row>
    <row r="76" spans="2:40" ht="159" thickBot="1">
      <c r="B76">
        <v>636211103</v>
      </c>
      <c r="C76" t="s">
        <v>122</v>
      </c>
      <c r="D76">
        <v>60000</v>
      </c>
      <c r="E76">
        <v>60000</v>
      </c>
      <c r="H76">
        <v>636211103</v>
      </c>
      <c r="I76" t="s">
        <v>122</v>
      </c>
      <c r="J76">
        <v>60000</v>
      </c>
      <c r="K76">
        <v>120000</v>
      </c>
      <c r="N76">
        <v>512111101</v>
      </c>
      <c r="O76" t="s">
        <v>102</v>
      </c>
      <c r="P76">
        <v>400</v>
      </c>
      <c r="Q76">
        <v>700</v>
      </c>
      <c r="T76" s="221">
        <v>536512206</v>
      </c>
      <c r="U76" s="221" t="s">
        <v>149</v>
      </c>
      <c r="V76" s="223">
        <v>960000</v>
      </c>
      <c r="W76" s="223">
        <v>960000</v>
      </c>
      <c r="Z76" s="130">
        <v>512111101</v>
      </c>
      <c r="AA76" s="130" t="s">
        <v>102</v>
      </c>
      <c r="AB76" s="132">
        <v>500</v>
      </c>
      <c r="AC76" s="131">
        <v>1300</v>
      </c>
      <c r="AE76" s="130">
        <v>512111101</v>
      </c>
      <c r="AF76" s="130" t="s">
        <v>102</v>
      </c>
      <c r="AG76" s="132">
        <v>400</v>
      </c>
      <c r="AH76" s="131">
        <v>1700</v>
      </c>
      <c r="AK76" s="130">
        <v>536221</v>
      </c>
      <c r="AL76" s="130" t="s">
        <v>172</v>
      </c>
      <c r="AM76" s="131">
        <v>9300</v>
      </c>
      <c r="AN76" s="131">
        <v>9740</v>
      </c>
    </row>
    <row r="77" spans="2:40" ht="159" thickBot="1">
      <c r="B77">
        <v>631111101</v>
      </c>
      <c r="C77" t="s">
        <v>121</v>
      </c>
      <c r="D77">
        <v>11193600</v>
      </c>
      <c r="E77">
        <v>11193600</v>
      </c>
      <c r="H77">
        <v>631111101</v>
      </c>
      <c r="I77" t="s">
        <v>121</v>
      </c>
      <c r="J77">
        <v>11055600</v>
      </c>
      <c r="K77">
        <v>22249200</v>
      </c>
      <c r="N77">
        <v>531111107</v>
      </c>
      <c r="O77" t="s">
        <v>270</v>
      </c>
      <c r="P77">
        <v>500000</v>
      </c>
      <c r="Q77">
        <v>6766800</v>
      </c>
      <c r="T77" s="221">
        <v>536911</v>
      </c>
      <c r="U77" s="221" t="s">
        <v>100</v>
      </c>
      <c r="V77" s="222">
        <v>300</v>
      </c>
      <c r="W77" s="223">
        <v>2300</v>
      </c>
      <c r="Z77" s="130">
        <v>531111107</v>
      </c>
      <c r="AA77" s="130" t="s">
        <v>270</v>
      </c>
      <c r="AB77" s="131">
        <v>2510000</v>
      </c>
      <c r="AC77" s="131">
        <v>9511800</v>
      </c>
      <c r="AE77" s="130">
        <v>531111107</v>
      </c>
      <c r="AF77" s="130" t="s">
        <v>270</v>
      </c>
      <c r="AG77" s="131">
        <v>2440000</v>
      </c>
      <c r="AH77" s="131">
        <v>11951800</v>
      </c>
      <c r="AK77" s="130">
        <v>512111101</v>
      </c>
      <c r="AL77" s="130" t="s">
        <v>102</v>
      </c>
      <c r="AM77" s="132">
        <v>800</v>
      </c>
      <c r="AN77" s="131">
        <v>2500</v>
      </c>
    </row>
    <row r="78" spans="2:40" ht="58.2" thickBot="1">
      <c r="B78">
        <v>645111101</v>
      </c>
      <c r="C78" t="s">
        <v>132</v>
      </c>
      <c r="D78">
        <v>979900</v>
      </c>
      <c r="E78">
        <v>979900</v>
      </c>
      <c r="H78">
        <v>645111101</v>
      </c>
      <c r="I78" t="s">
        <v>132</v>
      </c>
      <c r="J78">
        <v>993300</v>
      </c>
      <c r="K78">
        <v>1973200</v>
      </c>
      <c r="N78" s="568" t="s">
        <v>103</v>
      </c>
      <c r="O78" s="569"/>
      <c r="P78" s="22">
        <v>16868600</v>
      </c>
      <c r="Q78" s="22">
        <v>37887840</v>
      </c>
      <c r="T78" s="221">
        <v>512111101</v>
      </c>
      <c r="U78" s="221" t="s">
        <v>102</v>
      </c>
      <c r="V78" s="222">
        <v>100</v>
      </c>
      <c r="W78" s="222">
        <v>800</v>
      </c>
      <c r="Z78" s="568" t="s">
        <v>103</v>
      </c>
      <c r="AA78" s="569"/>
      <c r="AB78" s="22">
        <v>17104300</v>
      </c>
      <c r="AC78" s="22">
        <v>70859640</v>
      </c>
      <c r="AE78" s="568" t="s">
        <v>103</v>
      </c>
      <c r="AF78" s="569"/>
      <c r="AG78" s="22">
        <v>15550400</v>
      </c>
      <c r="AH78" s="22">
        <v>86410040</v>
      </c>
      <c r="AK78" s="130">
        <v>531111107</v>
      </c>
      <c r="AL78" s="130" t="s">
        <v>270</v>
      </c>
      <c r="AM78" s="131">
        <v>4423000</v>
      </c>
      <c r="AN78" s="131">
        <v>16374800</v>
      </c>
    </row>
    <row r="79" spans="2:40" ht="58.2" thickBot="1">
      <c r="B79">
        <v>631111105</v>
      </c>
      <c r="C79" t="s">
        <v>133</v>
      </c>
      <c r="D79">
        <v>188300</v>
      </c>
      <c r="E79">
        <v>188300</v>
      </c>
      <c r="H79">
        <v>631111105</v>
      </c>
      <c r="I79" t="s">
        <v>133</v>
      </c>
      <c r="J79">
        <v>184900</v>
      </c>
      <c r="K79">
        <v>373200</v>
      </c>
      <c r="N79">
        <v>633211103</v>
      </c>
      <c r="O79" t="s">
        <v>137</v>
      </c>
      <c r="P79">
        <v>600000</v>
      </c>
      <c r="Q79">
        <v>1800000</v>
      </c>
      <c r="T79" s="221">
        <v>531111107</v>
      </c>
      <c r="U79" s="221" t="s">
        <v>270</v>
      </c>
      <c r="V79" s="223">
        <v>235000</v>
      </c>
      <c r="W79" s="223">
        <v>7001800</v>
      </c>
      <c r="Z79" s="130">
        <v>633211103</v>
      </c>
      <c r="AA79" s="130" t="s">
        <v>137</v>
      </c>
      <c r="AB79" s="131">
        <v>600000</v>
      </c>
      <c r="AC79" s="131">
        <v>3000000</v>
      </c>
      <c r="AE79" s="130">
        <v>633211103</v>
      </c>
      <c r="AF79" s="130" t="s">
        <v>137</v>
      </c>
      <c r="AG79" s="131">
        <v>600000</v>
      </c>
      <c r="AH79" s="131">
        <v>3600000</v>
      </c>
      <c r="AK79" s="568" t="s">
        <v>103</v>
      </c>
      <c r="AL79" s="569"/>
      <c r="AM79" s="22">
        <v>24144700</v>
      </c>
      <c r="AN79" s="22">
        <v>110554740</v>
      </c>
    </row>
    <row r="80" spans="2:40" ht="58.2" thickBot="1">
      <c r="B80">
        <v>632161</v>
      </c>
      <c r="C80" t="s">
        <v>105</v>
      </c>
      <c r="D80">
        <v>58494</v>
      </c>
      <c r="E80">
        <v>58494</v>
      </c>
      <c r="H80">
        <v>632161</v>
      </c>
      <c r="I80" t="s">
        <v>105</v>
      </c>
      <c r="J80">
        <v>58494</v>
      </c>
      <c r="K80">
        <v>116988</v>
      </c>
      <c r="N80">
        <v>633311101</v>
      </c>
      <c r="O80" t="s">
        <v>123</v>
      </c>
      <c r="P80">
        <v>8600</v>
      </c>
      <c r="Q80">
        <v>27200</v>
      </c>
      <c r="T80" s="581" t="s">
        <v>103</v>
      </c>
      <c r="U80" s="582"/>
      <c r="V80" s="137">
        <v>15867500</v>
      </c>
      <c r="W80" s="137">
        <v>53755340</v>
      </c>
      <c r="Z80" s="130">
        <v>633311101</v>
      </c>
      <c r="AA80" s="130" t="s">
        <v>123</v>
      </c>
      <c r="AB80" s="131">
        <v>9100</v>
      </c>
      <c r="AC80" s="131">
        <v>45900</v>
      </c>
      <c r="AE80" s="130">
        <v>633311101</v>
      </c>
      <c r="AF80" s="130" t="s">
        <v>123</v>
      </c>
      <c r="AG80" s="131">
        <v>11500</v>
      </c>
      <c r="AH80" s="131">
        <v>57400</v>
      </c>
      <c r="AK80" s="130">
        <v>633211103</v>
      </c>
      <c r="AL80" s="130" t="s">
        <v>137</v>
      </c>
      <c r="AM80" s="131">
        <v>600000</v>
      </c>
      <c r="AN80" s="131">
        <v>4200000</v>
      </c>
    </row>
    <row r="81" spans="2:40" ht="58.2" thickBot="1">
      <c r="B81">
        <v>632151</v>
      </c>
      <c r="C81" t="s">
        <v>112</v>
      </c>
      <c r="D81">
        <v>50986</v>
      </c>
      <c r="E81">
        <v>50986</v>
      </c>
      <c r="H81">
        <v>632151</v>
      </c>
      <c r="I81" t="s">
        <v>112</v>
      </c>
      <c r="J81">
        <v>50986</v>
      </c>
      <c r="K81">
        <v>101972</v>
      </c>
      <c r="N81">
        <v>661611103</v>
      </c>
      <c r="O81" t="s">
        <v>129</v>
      </c>
      <c r="P81">
        <v>1000</v>
      </c>
      <c r="Q81">
        <v>3000</v>
      </c>
      <c r="T81" s="221">
        <v>633211103</v>
      </c>
      <c r="U81" s="221" t="s">
        <v>137</v>
      </c>
      <c r="V81" s="223">
        <v>600000</v>
      </c>
      <c r="W81" s="223">
        <v>2400000</v>
      </c>
      <c r="Z81" s="130">
        <v>661611103</v>
      </c>
      <c r="AA81" s="130" t="s">
        <v>129</v>
      </c>
      <c r="AB81" s="131">
        <v>1000</v>
      </c>
      <c r="AC81" s="131">
        <v>5000</v>
      </c>
      <c r="AE81" s="130">
        <v>661611103</v>
      </c>
      <c r="AF81" s="130" t="s">
        <v>129</v>
      </c>
      <c r="AG81" s="131">
        <v>1000</v>
      </c>
      <c r="AH81" s="131">
        <v>6000</v>
      </c>
      <c r="AK81" s="130">
        <v>633311101</v>
      </c>
      <c r="AL81" s="130" t="s">
        <v>123</v>
      </c>
      <c r="AM81" s="131">
        <v>10000</v>
      </c>
      <c r="AN81" s="131">
        <v>67400</v>
      </c>
    </row>
    <row r="82" spans="2:40" ht="101.4" thickBot="1">
      <c r="B82">
        <v>632141</v>
      </c>
      <c r="C82" t="s">
        <v>106</v>
      </c>
      <c r="D82">
        <v>35117</v>
      </c>
      <c r="E82">
        <v>35117</v>
      </c>
      <c r="H82">
        <v>632141</v>
      </c>
      <c r="I82" t="s">
        <v>106</v>
      </c>
      <c r="J82">
        <v>35117</v>
      </c>
      <c r="K82">
        <v>70233</v>
      </c>
      <c r="N82">
        <v>637111103</v>
      </c>
      <c r="O82" t="s">
        <v>143</v>
      </c>
      <c r="P82">
        <v>11000</v>
      </c>
      <c r="Q82">
        <v>80000</v>
      </c>
      <c r="T82" s="221">
        <v>633311101</v>
      </c>
      <c r="U82" s="221" t="s">
        <v>123</v>
      </c>
      <c r="V82" s="223">
        <v>9600</v>
      </c>
      <c r="W82" s="223">
        <v>36800</v>
      </c>
      <c r="Z82" s="130">
        <v>637111103</v>
      </c>
      <c r="AA82" s="130" t="s">
        <v>143</v>
      </c>
      <c r="AB82" s="131">
        <v>40000</v>
      </c>
      <c r="AC82" s="131">
        <v>124500</v>
      </c>
      <c r="AE82" s="130">
        <v>636211103</v>
      </c>
      <c r="AF82" s="130" t="s">
        <v>122</v>
      </c>
      <c r="AG82" s="131">
        <v>60000</v>
      </c>
      <c r="AH82" s="131">
        <v>360100</v>
      </c>
      <c r="AK82" s="130">
        <v>661611103</v>
      </c>
      <c r="AL82" s="130" t="s">
        <v>129</v>
      </c>
      <c r="AM82" s="131">
        <v>1000</v>
      </c>
      <c r="AN82" s="131">
        <v>7000</v>
      </c>
    </row>
    <row r="83" spans="2:40" ht="101.4" thickBot="1">
      <c r="B83">
        <v>682113</v>
      </c>
      <c r="C83" t="s">
        <v>139</v>
      </c>
      <c r="D83">
        <v>1180300</v>
      </c>
      <c r="E83">
        <v>1180300</v>
      </c>
      <c r="H83">
        <v>682113</v>
      </c>
      <c r="I83" t="s">
        <v>139</v>
      </c>
      <c r="J83">
        <v>736300</v>
      </c>
      <c r="K83">
        <v>1916600</v>
      </c>
      <c r="N83">
        <v>637121102</v>
      </c>
      <c r="O83" t="s">
        <v>130</v>
      </c>
      <c r="P83">
        <v>12000</v>
      </c>
      <c r="Q83">
        <v>12000</v>
      </c>
      <c r="T83" s="221">
        <v>661611103</v>
      </c>
      <c r="U83" s="221" t="s">
        <v>129</v>
      </c>
      <c r="V83" s="223">
        <v>1000</v>
      </c>
      <c r="W83" s="223">
        <v>4000</v>
      </c>
      <c r="Z83" s="130">
        <v>637121102</v>
      </c>
      <c r="AA83" s="130" t="s">
        <v>130</v>
      </c>
      <c r="AB83" s="131">
        <v>18000</v>
      </c>
      <c r="AC83" s="131">
        <v>30000</v>
      </c>
      <c r="AE83" s="130">
        <v>631111101</v>
      </c>
      <c r="AF83" s="130" t="s">
        <v>121</v>
      </c>
      <c r="AG83" s="131">
        <v>7395200</v>
      </c>
      <c r="AH83" s="131">
        <v>58119000</v>
      </c>
      <c r="AK83" s="130">
        <v>637111103</v>
      </c>
      <c r="AL83" s="130" t="s">
        <v>143</v>
      </c>
      <c r="AM83" s="131">
        <v>10000</v>
      </c>
      <c r="AN83" s="131">
        <v>134500</v>
      </c>
    </row>
    <row r="84" spans="2:40" ht="115.8" thickBot="1">
      <c r="B84">
        <v>637111104</v>
      </c>
      <c r="C84" t="s">
        <v>154</v>
      </c>
      <c r="D84">
        <v>3000</v>
      </c>
      <c r="E84">
        <v>3000</v>
      </c>
      <c r="H84">
        <v>637111104</v>
      </c>
      <c r="I84" t="s">
        <v>154</v>
      </c>
      <c r="J84">
        <v>7500</v>
      </c>
      <c r="K84">
        <v>10500</v>
      </c>
      <c r="N84">
        <v>637121101</v>
      </c>
      <c r="O84" t="s">
        <v>158</v>
      </c>
      <c r="P84">
        <v>18000</v>
      </c>
      <c r="Q84">
        <v>18000</v>
      </c>
      <c r="T84" s="221">
        <v>637111103</v>
      </c>
      <c r="U84" s="221" t="s">
        <v>143</v>
      </c>
      <c r="V84" s="223">
        <v>4500</v>
      </c>
      <c r="W84" s="223">
        <v>84500</v>
      </c>
      <c r="Z84" s="130">
        <v>637121101</v>
      </c>
      <c r="AA84" s="130" t="s">
        <v>158</v>
      </c>
      <c r="AB84" s="131">
        <v>90000</v>
      </c>
      <c r="AC84" s="131">
        <v>108000</v>
      </c>
      <c r="AE84" s="130">
        <v>645111101</v>
      </c>
      <c r="AF84" s="130" t="s">
        <v>132</v>
      </c>
      <c r="AG84" s="131">
        <v>600000</v>
      </c>
      <c r="AH84" s="131">
        <v>5159800</v>
      </c>
      <c r="AK84" s="130">
        <v>637121102</v>
      </c>
      <c r="AL84" s="130" t="s">
        <v>130</v>
      </c>
      <c r="AM84" s="131">
        <v>16000</v>
      </c>
      <c r="AN84" s="131">
        <v>46000</v>
      </c>
    </row>
    <row r="85" spans="2:40" ht="101.4" thickBot="1">
      <c r="B85">
        <v>634211101</v>
      </c>
      <c r="C85" t="s">
        <v>109</v>
      </c>
      <c r="D85">
        <v>18000</v>
      </c>
      <c r="E85">
        <v>18000</v>
      </c>
      <c r="H85">
        <v>634211101</v>
      </c>
      <c r="I85" t="s">
        <v>109</v>
      </c>
      <c r="J85">
        <v>18000</v>
      </c>
      <c r="K85">
        <v>36000</v>
      </c>
      <c r="N85">
        <v>634211103</v>
      </c>
      <c r="O85" t="s">
        <v>263</v>
      </c>
      <c r="P85">
        <v>6500</v>
      </c>
      <c r="Q85">
        <v>19600</v>
      </c>
      <c r="T85" s="221">
        <v>636211103</v>
      </c>
      <c r="U85" s="221" t="s">
        <v>122</v>
      </c>
      <c r="V85" s="223">
        <v>60100</v>
      </c>
      <c r="W85" s="223">
        <v>240100</v>
      </c>
      <c r="Z85" s="130">
        <v>634211103</v>
      </c>
      <c r="AA85" s="130" t="s">
        <v>263</v>
      </c>
      <c r="AB85" s="131">
        <v>11500</v>
      </c>
      <c r="AC85" s="131">
        <v>31100</v>
      </c>
      <c r="AE85" s="130">
        <v>631111105</v>
      </c>
      <c r="AF85" s="130" t="s">
        <v>133</v>
      </c>
      <c r="AG85" s="131">
        <v>123300</v>
      </c>
      <c r="AH85" s="131">
        <v>955300</v>
      </c>
      <c r="AK85" s="130">
        <v>636211103</v>
      </c>
      <c r="AL85" s="130" t="s">
        <v>122</v>
      </c>
      <c r="AM85" s="131">
        <v>60000</v>
      </c>
      <c r="AN85" s="131">
        <v>420100</v>
      </c>
    </row>
    <row r="86" spans="2:40" ht="115.8" thickBot="1">
      <c r="B86">
        <v>633311104</v>
      </c>
      <c r="C86" t="s">
        <v>144</v>
      </c>
      <c r="D86">
        <v>15000</v>
      </c>
      <c r="E86">
        <v>15000</v>
      </c>
      <c r="H86">
        <v>633311104</v>
      </c>
      <c r="I86" t="s">
        <v>144</v>
      </c>
      <c r="J86">
        <v>15000</v>
      </c>
      <c r="K86">
        <v>30000</v>
      </c>
      <c r="N86">
        <v>637111102</v>
      </c>
      <c r="O86" t="s">
        <v>151</v>
      </c>
      <c r="P86">
        <v>61500</v>
      </c>
      <c r="Q86">
        <v>143500</v>
      </c>
      <c r="T86" s="221">
        <v>631111101</v>
      </c>
      <c r="U86" s="221" t="s">
        <v>121</v>
      </c>
      <c r="V86" s="223">
        <v>9813600</v>
      </c>
      <c r="W86" s="223">
        <v>41746000</v>
      </c>
      <c r="Z86" s="130">
        <v>636211103</v>
      </c>
      <c r="AA86" s="130" t="s">
        <v>122</v>
      </c>
      <c r="AB86" s="131">
        <v>60000</v>
      </c>
      <c r="AC86" s="131">
        <v>300100</v>
      </c>
      <c r="AE86" s="130">
        <v>632161</v>
      </c>
      <c r="AF86" s="130" t="s">
        <v>105</v>
      </c>
      <c r="AG86" s="131">
        <v>58494</v>
      </c>
      <c r="AH86" s="131">
        <v>350965</v>
      </c>
      <c r="AK86" s="130">
        <v>631111101</v>
      </c>
      <c r="AL86" s="130" t="s">
        <v>121</v>
      </c>
      <c r="AM86" s="131">
        <v>10773300</v>
      </c>
      <c r="AN86" s="131">
        <v>68892300</v>
      </c>
    </row>
    <row r="87" spans="2:40" ht="115.8" thickBot="1">
      <c r="B87">
        <v>633311102</v>
      </c>
      <c r="C87" t="s">
        <v>125</v>
      </c>
      <c r="D87">
        <v>10500</v>
      </c>
      <c r="E87">
        <v>10500</v>
      </c>
      <c r="H87">
        <v>633311102</v>
      </c>
      <c r="I87" t="s">
        <v>125</v>
      </c>
      <c r="J87">
        <v>5400</v>
      </c>
      <c r="K87">
        <v>15900</v>
      </c>
      <c r="N87">
        <v>636211103</v>
      </c>
      <c r="O87" t="s">
        <v>122</v>
      </c>
      <c r="P87">
        <v>60000</v>
      </c>
      <c r="Q87">
        <v>180000</v>
      </c>
      <c r="T87" s="221">
        <v>645111101</v>
      </c>
      <c r="U87" s="221" t="s">
        <v>132</v>
      </c>
      <c r="V87" s="223">
        <v>986600</v>
      </c>
      <c r="W87" s="223">
        <v>3759800</v>
      </c>
      <c r="Z87" s="130">
        <v>631111101</v>
      </c>
      <c r="AA87" s="130" t="s">
        <v>121</v>
      </c>
      <c r="AB87" s="131">
        <v>8977800</v>
      </c>
      <c r="AC87" s="131">
        <v>50723800</v>
      </c>
      <c r="AE87" s="130">
        <v>632151</v>
      </c>
      <c r="AF87" s="130" t="s">
        <v>112</v>
      </c>
      <c r="AG87" s="131">
        <v>50986</v>
      </c>
      <c r="AH87" s="131">
        <v>305915</v>
      </c>
      <c r="AK87" s="130">
        <v>645111101</v>
      </c>
      <c r="AL87" s="130" t="s">
        <v>132</v>
      </c>
      <c r="AM87" s="131">
        <v>1016600</v>
      </c>
      <c r="AN87" s="131">
        <v>6176400</v>
      </c>
    </row>
    <row r="88" spans="2:40" ht="115.8" thickBot="1">
      <c r="B88" s="581" t="s">
        <v>114</v>
      </c>
      <c r="C88" s="582"/>
      <c r="D88" s="137">
        <v>14565797</v>
      </c>
      <c r="E88" s="137">
        <v>14565797</v>
      </c>
      <c r="H88" s="568" t="s">
        <v>114</v>
      </c>
      <c r="I88" s="569"/>
      <c r="J88" s="22">
        <v>13832697</v>
      </c>
      <c r="K88" s="22">
        <v>28398493</v>
      </c>
      <c r="N88">
        <v>631111101</v>
      </c>
      <c r="O88" t="s">
        <v>121</v>
      </c>
      <c r="P88">
        <v>9683200</v>
      </c>
      <c r="Q88">
        <v>31932400</v>
      </c>
      <c r="T88" s="221">
        <v>631111105</v>
      </c>
      <c r="U88" s="221" t="s">
        <v>133</v>
      </c>
      <c r="V88" s="223">
        <v>148000</v>
      </c>
      <c r="W88" s="223">
        <v>682500</v>
      </c>
      <c r="Z88" s="130">
        <v>645111101</v>
      </c>
      <c r="AA88" s="130" t="s">
        <v>132</v>
      </c>
      <c r="AB88" s="131">
        <v>800000</v>
      </c>
      <c r="AC88" s="131">
        <v>4559800</v>
      </c>
      <c r="AE88" s="130">
        <v>632141</v>
      </c>
      <c r="AF88" s="130" t="s">
        <v>106</v>
      </c>
      <c r="AG88" s="131">
        <v>35117</v>
      </c>
      <c r="AH88" s="131">
        <v>210700</v>
      </c>
      <c r="AK88" s="130">
        <v>631111105</v>
      </c>
      <c r="AL88" s="130" t="s">
        <v>133</v>
      </c>
      <c r="AM88" s="131">
        <v>178100</v>
      </c>
      <c r="AN88" s="131">
        <v>1133400</v>
      </c>
    </row>
    <row r="89" spans="2:40" ht="115.8" thickBot="1">
      <c r="B89" s="579" t="s">
        <v>115</v>
      </c>
      <c r="C89" s="580"/>
      <c r="D89" s="137">
        <v>-11156197</v>
      </c>
      <c r="E89" s="137">
        <v>-11156197</v>
      </c>
      <c r="H89" s="570" t="s">
        <v>115</v>
      </c>
      <c r="I89" s="571"/>
      <c r="J89" s="22">
        <v>-2582077</v>
      </c>
      <c r="K89" s="22">
        <v>-13738273</v>
      </c>
      <c r="N89">
        <v>645111101</v>
      </c>
      <c r="O89" t="s">
        <v>132</v>
      </c>
      <c r="P89">
        <v>800000</v>
      </c>
      <c r="Q89">
        <v>2773200</v>
      </c>
      <c r="T89" s="221">
        <v>632161</v>
      </c>
      <c r="U89" s="221" t="s">
        <v>105</v>
      </c>
      <c r="V89" s="223">
        <v>58494</v>
      </c>
      <c r="W89" s="223">
        <v>233977</v>
      </c>
      <c r="Z89" s="130">
        <v>631111105</v>
      </c>
      <c r="AA89" s="130" t="s">
        <v>133</v>
      </c>
      <c r="AB89" s="131">
        <v>149500</v>
      </c>
      <c r="AC89" s="131">
        <v>832000</v>
      </c>
      <c r="AE89" s="130">
        <v>682113</v>
      </c>
      <c r="AF89" s="130" t="s">
        <v>139</v>
      </c>
      <c r="AG89" s="131">
        <v>580100</v>
      </c>
      <c r="AH89" s="131">
        <v>4560600</v>
      </c>
      <c r="AK89" s="130">
        <v>632161</v>
      </c>
      <c r="AL89" s="130" t="s">
        <v>105</v>
      </c>
      <c r="AM89" s="131">
        <v>58494</v>
      </c>
      <c r="AN89" s="131">
        <v>409459</v>
      </c>
    </row>
    <row r="90" spans="2:40" ht="115.8" thickBot="1">
      <c r="N90">
        <v>631111105</v>
      </c>
      <c r="O90" t="s">
        <v>133</v>
      </c>
      <c r="P90">
        <v>161300</v>
      </c>
      <c r="Q90">
        <v>534500</v>
      </c>
      <c r="T90" s="221">
        <v>632151</v>
      </c>
      <c r="U90" s="221" t="s">
        <v>112</v>
      </c>
      <c r="V90" s="223">
        <v>50986</v>
      </c>
      <c r="W90" s="223">
        <v>203943</v>
      </c>
      <c r="Z90" s="130">
        <v>632161</v>
      </c>
      <c r="AA90" s="130" t="s">
        <v>105</v>
      </c>
      <c r="AB90" s="131">
        <v>58494</v>
      </c>
      <c r="AC90" s="131">
        <v>292471</v>
      </c>
      <c r="AE90" s="130">
        <v>637111104</v>
      </c>
      <c r="AF90" s="130" t="s">
        <v>154</v>
      </c>
      <c r="AG90" s="131">
        <v>5000</v>
      </c>
      <c r="AH90" s="131">
        <v>47500</v>
      </c>
      <c r="AK90" s="130">
        <v>632151</v>
      </c>
      <c r="AL90" s="130" t="s">
        <v>112</v>
      </c>
      <c r="AM90" s="131">
        <v>50986</v>
      </c>
      <c r="AN90" s="131">
        <v>356901</v>
      </c>
    </row>
    <row r="91" spans="2:40" ht="288.60000000000002" thickBot="1">
      <c r="N91">
        <v>632161</v>
      </c>
      <c r="O91" t="s">
        <v>105</v>
      </c>
      <c r="P91">
        <v>58494</v>
      </c>
      <c r="Q91">
        <v>175482</v>
      </c>
      <c r="T91" s="221">
        <v>632141</v>
      </c>
      <c r="U91" s="221" t="s">
        <v>106</v>
      </c>
      <c r="V91" s="223">
        <v>35117</v>
      </c>
      <c r="W91" s="223">
        <v>140467</v>
      </c>
      <c r="Z91" s="130">
        <v>632151</v>
      </c>
      <c r="AA91" s="130" t="s">
        <v>112</v>
      </c>
      <c r="AB91" s="131">
        <v>50986</v>
      </c>
      <c r="AC91" s="131">
        <v>254929</v>
      </c>
      <c r="AE91" s="130">
        <v>651411105</v>
      </c>
      <c r="AF91" s="130" t="s">
        <v>264</v>
      </c>
      <c r="AG91" s="131">
        <v>3135200</v>
      </c>
      <c r="AH91" s="131">
        <v>10709000</v>
      </c>
      <c r="AK91" s="130">
        <v>632141</v>
      </c>
      <c r="AL91" s="130" t="s">
        <v>106</v>
      </c>
      <c r="AM91" s="131">
        <v>35117</v>
      </c>
      <c r="AN91" s="131">
        <v>245817</v>
      </c>
    </row>
    <row r="92" spans="2:40" ht="115.8" thickBot="1">
      <c r="N92">
        <v>632151</v>
      </c>
      <c r="O92" t="s">
        <v>112</v>
      </c>
      <c r="P92">
        <v>50986</v>
      </c>
      <c r="Q92">
        <v>152957</v>
      </c>
      <c r="T92" s="221">
        <v>682113</v>
      </c>
      <c r="U92" s="221" t="s">
        <v>139</v>
      </c>
      <c r="V92" s="223">
        <v>624000</v>
      </c>
      <c r="W92" s="223">
        <v>3234800</v>
      </c>
      <c r="Z92" s="130">
        <v>632141</v>
      </c>
      <c r="AA92" s="130" t="s">
        <v>106</v>
      </c>
      <c r="AB92" s="131">
        <v>35117</v>
      </c>
      <c r="AC92" s="131">
        <v>175583</v>
      </c>
      <c r="AE92" s="130">
        <v>634211101</v>
      </c>
      <c r="AF92" s="130" t="s">
        <v>109</v>
      </c>
      <c r="AG92" s="131">
        <v>120000</v>
      </c>
      <c r="AH92" s="131">
        <v>336000</v>
      </c>
      <c r="AK92" s="130">
        <v>682113</v>
      </c>
      <c r="AL92" s="130" t="s">
        <v>139</v>
      </c>
      <c r="AM92" s="131">
        <v>495900</v>
      </c>
      <c r="AN92" s="131">
        <v>5056500</v>
      </c>
    </row>
    <row r="93" spans="2:40" ht="101.4" thickBot="1">
      <c r="N93">
        <v>632141</v>
      </c>
      <c r="O93" t="s">
        <v>106</v>
      </c>
      <c r="P93">
        <v>35117</v>
      </c>
      <c r="Q93">
        <v>105350</v>
      </c>
      <c r="T93" s="221">
        <v>637111104</v>
      </c>
      <c r="U93" s="221" t="s">
        <v>154</v>
      </c>
      <c r="V93" s="223">
        <v>24000</v>
      </c>
      <c r="W93" s="223">
        <v>42500</v>
      </c>
      <c r="Z93" s="130">
        <v>682113</v>
      </c>
      <c r="AA93" s="130" t="s">
        <v>139</v>
      </c>
      <c r="AB93" s="131">
        <v>745700</v>
      </c>
      <c r="AC93" s="131">
        <v>3980500</v>
      </c>
      <c r="AE93" s="130">
        <v>633311104</v>
      </c>
      <c r="AF93" s="130" t="s">
        <v>144</v>
      </c>
      <c r="AG93" s="131">
        <v>15000</v>
      </c>
      <c r="AH93" s="131">
        <v>90000</v>
      </c>
      <c r="AK93" s="130">
        <v>637111104</v>
      </c>
      <c r="AL93" s="130" t="s">
        <v>154</v>
      </c>
      <c r="AM93" s="131">
        <v>3500</v>
      </c>
      <c r="AN93" s="131">
        <v>51000</v>
      </c>
    </row>
    <row r="94" spans="2:40" ht="288.60000000000002" thickBot="1">
      <c r="N94">
        <v>682113</v>
      </c>
      <c r="O94" t="s">
        <v>139</v>
      </c>
      <c r="P94">
        <v>694200</v>
      </c>
      <c r="Q94">
        <v>2610800</v>
      </c>
      <c r="T94" s="221">
        <v>651411105</v>
      </c>
      <c r="U94" s="221" t="s">
        <v>264</v>
      </c>
      <c r="V94" s="223">
        <v>2452400</v>
      </c>
      <c r="W94" s="223">
        <v>4852900</v>
      </c>
      <c r="Z94" s="130">
        <v>651411105</v>
      </c>
      <c r="AA94" s="130" t="s">
        <v>264</v>
      </c>
      <c r="AB94" s="131">
        <v>2720900</v>
      </c>
      <c r="AC94" s="131">
        <v>7573800</v>
      </c>
      <c r="AE94" s="130">
        <v>633311102</v>
      </c>
      <c r="AF94" s="130" t="s">
        <v>125</v>
      </c>
      <c r="AG94" s="131">
        <v>5400</v>
      </c>
      <c r="AH94" s="131">
        <v>37500</v>
      </c>
      <c r="AK94" s="130">
        <v>651411105</v>
      </c>
      <c r="AL94" s="130" t="s">
        <v>264</v>
      </c>
      <c r="AM94" s="131">
        <v>3433700</v>
      </c>
      <c r="AN94" s="131">
        <v>14142700</v>
      </c>
    </row>
    <row r="95" spans="2:40" ht="101.4" thickBot="1">
      <c r="N95">
        <v>637111104</v>
      </c>
      <c r="O95" t="s">
        <v>154</v>
      </c>
      <c r="P95">
        <v>8000</v>
      </c>
      <c r="Q95">
        <v>18500</v>
      </c>
      <c r="T95" s="221">
        <v>634211101</v>
      </c>
      <c r="U95" s="221" t="s">
        <v>109</v>
      </c>
      <c r="V95" s="223">
        <v>60000</v>
      </c>
      <c r="W95" s="223">
        <v>156000</v>
      </c>
      <c r="Z95" s="130">
        <v>634211101</v>
      </c>
      <c r="AA95" s="130" t="s">
        <v>109</v>
      </c>
      <c r="AB95" s="131">
        <v>60000</v>
      </c>
      <c r="AC95" s="131">
        <v>216000</v>
      </c>
      <c r="AE95" s="130">
        <v>637111107</v>
      </c>
      <c r="AF95" s="130" t="s">
        <v>265</v>
      </c>
      <c r="AG95" s="131">
        <v>1942000</v>
      </c>
      <c r="AH95" s="131">
        <v>8926000</v>
      </c>
      <c r="AK95" s="130">
        <v>631111103</v>
      </c>
      <c r="AL95" s="130" t="s">
        <v>333</v>
      </c>
      <c r="AM95" s="131">
        <v>100000</v>
      </c>
      <c r="AN95" s="131">
        <v>100000</v>
      </c>
    </row>
    <row r="96" spans="2:40" ht="101.4" thickBot="1">
      <c r="N96">
        <v>651411105</v>
      </c>
      <c r="O96" t="s">
        <v>264</v>
      </c>
      <c r="P96">
        <v>2400500</v>
      </c>
      <c r="Q96">
        <v>2400500</v>
      </c>
      <c r="T96" s="221">
        <v>633311104</v>
      </c>
      <c r="U96" s="221" t="s">
        <v>144</v>
      </c>
      <c r="V96" s="223">
        <v>15000</v>
      </c>
      <c r="W96" s="223">
        <v>60000</v>
      </c>
      <c r="Z96" s="130">
        <v>633311104</v>
      </c>
      <c r="AA96" s="130" t="s">
        <v>144</v>
      </c>
      <c r="AB96" s="131">
        <v>15000</v>
      </c>
      <c r="AC96" s="131">
        <v>75000</v>
      </c>
      <c r="AE96" s="130">
        <v>637111101</v>
      </c>
      <c r="AF96" s="130" t="s">
        <v>146</v>
      </c>
      <c r="AG96" s="131">
        <v>48000</v>
      </c>
      <c r="AH96" s="131">
        <v>48000</v>
      </c>
      <c r="AK96" s="130">
        <v>634211101</v>
      </c>
      <c r="AL96" s="130" t="s">
        <v>109</v>
      </c>
      <c r="AM96" s="131">
        <v>120000</v>
      </c>
      <c r="AN96" s="131">
        <v>456000</v>
      </c>
    </row>
    <row r="97" spans="14:40" ht="72.599999999999994" thickBot="1">
      <c r="N97">
        <v>634211101</v>
      </c>
      <c r="O97" t="s">
        <v>109</v>
      </c>
      <c r="P97">
        <v>60000</v>
      </c>
      <c r="Q97">
        <v>96000</v>
      </c>
      <c r="T97" s="221">
        <v>633311102</v>
      </c>
      <c r="U97" s="221" t="s">
        <v>125</v>
      </c>
      <c r="V97" s="223">
        <v>5400</v>
      </c>
      <c r="W97" s="223">
        <v>26700</v>
      </c>
      <c r="Z97" s="130">
        <v>633311102</v>
      </c>
      <c r="AA97" s="130" t="s">
        <v>125</v>
      </c>
      <c r="AB97" s="131">
        <v>5400</v>
      </c>
      <c r="AC97" s="131">
        <v>32100</v>
      </c>
      <c r="AE97" s="568" t="s">
        <v>114</v>
      </c>
      <c r="AF97" s="569"/>
      <c r="AG97" s="22">
        <v>14786297</v>
      </c>
      <c r="AH97" s="22">
        <v>94388480</v>
      </c>
      <c r="AK97" s="130">
        <v>633311104</v>
      </c>
      <c r="AL97" s="130" t="s">
        <v>144</v>
      </c>
      <c r="AM97" s="131">
        <v>15000</v>
      </c>
      <c r="AN97" s="131">
        <v>105000</v>
      </c>
    </row>
    <row r="98" spans="14:40" ht="72.599999999999994" thickBot="1">
      <c r="N98">
        <v>633311104</v>
      </c>
      <c r="O98" t="s">
        <v>144</v>
      </c>
      <c r="P98">
        <v>15000</v>
      </c>
      <c r="Q98">
        <v>45000</v>
      </c>
      <c r="T98" s="221">
        <v>637111107</v>
      </c>
      <c r="U98" s="221" t="s">
        <v>265</v>
      </c>
      <c r="V98" s="223">
        <v>158000</v>
      </c>
      <c r="W98" s="223">
        <v>5257000</v>
      </c>
      <c r="Z98" s="130">
        <v>637111107</v>
      </c>
      <c r="AA98" s="130" t="s">
        <v>265</v>
      </c>
      <c r="AB98" s="131">
        <v>1727000</v>
      </c>
      <c r="AC98" s="131">
        <v>6984000</v>
      </c>
      <c r="AE98" s="570" t="s">
        <v>115</v>
      </c>
      <c r="AF98" s="571"/>
      <c r="AG98" s="22">
        <v>764103</v>
      </c>
      <c r="AH98" s="22">
        <v>-7978440</v>
      </c>
      <c r="AK98" s="130">
        <v>633311102</v>
      </c>
      <c r="AL98" s="130" t="s">
        <v>125</v>
      </c>
      <c r="AM98" s="131">
        <v>5400</v>
      </c>
      <c r="AN98" s="131">
        <v>42900</v>
      </c>
    </row>
    <row r="99" spans="14:40" ht="72.599999999999994" thickBot="1">
      <c r="N99">
        <v>633311102</v>
      </c>
      <c r="O99" t="s">
        <v>125</v>
      </c>
      <c r="P99">
        <v>5400</v>
      </c>
      <c r="Q99">
        <v>21300</v>
      </c>
      <c r="T99" s="581" t="s">
        <v>114</v>
      </c>
      <c r="U99" s="582"/>
      <c r="V99" s="137">
        <v>15106797</v>
      </c>
      <c r="W99" s="137">
        <v>63426687</v>
      </c>
      <c r="Z99" s="568" t="s">
        <v>114</v>
      </c>
      <c r="AA99" s="569"/>
      <c r="AB99" s="22">
        <v>16175497</v>
      </c>
      <c r="AC99" s="22">
        <v>79602183</v>
      </c>
      <c r="AK99" s="130">
        <v>637111107</v>
      </c>
      <c r="AL99" s="130" t="s">
        <v>265</v>
      </c>
      <c r="AM99" s="131">
        <v>3339000</v>
      </c>
      <c r="AN99" s="131">
        <v>12265000</v>
      </c>
    </row>
    <row r="100" spans="14:40" ht="15" thickBot="1">
      <c r="N100">
        <v>637121103</v>
      </c>
      <c r="O100" t="s">
        <v>267</v>
      </c>
      <c r="P100">
        <v>63000</v>
      </c>
      <c r="Q100">
        <v>63000</v>
      </c>
      <c r="T100" s="579" t="s">
        <v>115</v>
      </c>
      <c r="U100" s="580"/>
      <c r="V100" s="137">
        <v>760703</v>
      </c>
      <c r="W100" s="137">
        <v>-9671347</v>
      </c>
      <c r="Z100" s="570" t="s">
        <v>115</v>
      </c>
      <c r="AA100" s="571"/>
      <c r="AB100" s="22">
        <v>928803</v>
      </c>
      <c r="AC100" s="22">
        <v>-8742543</v>
      </c>
      <c r="AK100" s="568" t="s">
        <v>114</v>
      </c>
      <c r="AL100" s="569"/>
      <c r="AM100" s="22">
        <v>20322097</v>
      </c>
      <c r="AN100" s="22">
        <v>114710577</v>
      </c>
    </row>
    <row r="101" spans="14:40" ht="15" thickBot="1">
      <c r="N101">
        <v>637111107</v>
      </c>
      <c r="O101" t="s">
        <v>265</v>
      </c>
      <c r="P101">
        <v>395000</v>
      </c>
      <c r="Q101">
        <v>5099000</v>
      </c>
      <c r="AK101" s="570" t="s">
        <v>115</v>
      </c>
      <c r="AL101" s="571"/>
      <c r="AM101" s="22">
        <v>3822603</v>
      </c>
      <c r="AN101" s="22">
        <v>-4155837</v>
      </c>
    </row>
    <row r="102" spans="14:40" ht="15" thickBot="1">
      <c r="N102">
        <v>642111</v>
      </c>
      <c r="O102" t="s">
        <v>145</v>
      </c>
      <c r="P102">
        <v>8600</v>
      </c>
      <c r="Q102">
        <v>8600</v>
      </c>
    </row>
    <row r="103" spans="14:40" ht="15" thickBot="1">
      <c r="N103" s="568" t="s">
        <v>114</v>
      </c>
      <c r="O103" s="569"/>
      <c r="P103" s="22">
        <v>15217397</v>
      </c>
      <c r="Q103" s="22">
        <v>48319890</v>
      </c>
    </row>
    <row r="104" spans="14:40" ht="15" thickBot="1">
      <c r="N104" s="570" t="s">
        <v>115</v>
      </c>
      <c r="O104" s="571"/>
      <c r="P104" s="22">
        <v>1651203</v>
      </c>
      <c r="Q104" s="22">
        <v>-10432050</v>
      </c>
    </row>
    <row r="105" spans="14:40" ht="36">
      <c r="N105" s="133" t="s">
        <v>262</v>
      </c>
      <c r="O105" s="133" t="s">
        <v>51</v>
      </c>
      <c r="P105" s="134" t="s">
        <v>53</v>
      </c>
    </row>
    <row r="106" spans="14:40">
      <c r="N106" s="8"/>
      <c r="O106" s="8"/>
      <c r="P106" s="133" t="s">
        <v>54</v>
      </c>
    </row>
    <row r="107" spans="14:40">
      <c r="N107" s="35" t="s">
        <v>50</v>
      </c>
      <c r="O107" s="35" t="s">
        <v>52</v>
      </c>
      <c r="P107" s="8"/>
    </row>
    <row r="108" spans="14:40">
      <c r="N108" s="11"/>
      <c r="O108" s="11"/>
      <c r="P108" s="35" t="s">
        <v>55</v>
      </c>
    </row>
  </sheetData>
  <mergeCells count="62">
    <mergeCell ref="AK65:AK68"/>
    <mergeCell ref="AK79:AL79"/>
    <mergeCell ref="AK100:AL100"/>
    <mergeCell ref="AK101:AL101"/>
    <mergeCell ref="AN2:AR2"/>
    <mergeCell ref="AN3:AR3"/>
    <mergeCell ref="AN4:AR7"/>
    <mergeCell ref="AN8:AR8"/>
    <mergeCell ref="AN9:AR9"/>
    <mergeCell ref="AH2:AL2"/>
    <mergeCell ref="AH3:AL3"/>
    <mergeCell ref="AH4:AL7"/>
    <mergeCell ref="AH8:AL8"/>
    <mergeCell ref="AH9:AL9"/>
    <mergeCell ref="Z65:Z68"/>
    <mergeCell ref="Z78:AA78"/>
    <mergeCell ref="Z99:AA99"/>
    <mergeCell ref="Z100:AA100"/>
    <mergeCell ref="AB2:AF2"/>
    <mergeCell ref="AB3:AF3"/>
    <mergeCell ref="AB4:AF7"/>
    <mergeCell ref="AB8:AF8"/>
    <mergeCell ref="AB9:AF9"/>
    <mergeCell ref="AE65:AE68"/>
    <mergeCell ref="AE78:AF78"/>
    <mergeCell ref="AE97:AF97"/>
    <mergeCell ref="AE98:AF98"/>
    <mergeCell ref="U2:Y2"/>
    <mergeCell ref="U3:Y3"/>
    <mergeCell ref="U4:Y7"/>
    <mergeCell ref="U8:Y8"/>
    <mergeCell ref="U9:Y9"/>
    <mergeCell ref="T65:T68"/>
    <mergeCell ref="T80:U80"/>
    <mergeCell ref="T99:U99"/>
    <mergeCell ref="T100:U100"/>
    <mergeCell ref="B89:C89"/>
    <mergeCell ref="N65:N68"/>
    <mergeCell ref="N78:O78"/>
    <mergeCell ref="H71:I71"/>
    <mergeCell ref="H88:I88"/>
    <mergeCell ref="H89:I89"/>
    <mergeCell ref="B59:B62"/>
    <mergeCell ref="B69:C69"/>
    <mergeCell ref="B88:C88"/>
    <mergeCell ref="B2:F2"/>
    <mergeCell ref="B3:F3"/>
    <mergeCell ref="B4:F7"/>
    <mergeCell ref="B8:F8"/>
    <mergeCell ref="B9:F9"/>
    <mergeCell ref="N103:O103"/>
    <mergeCell ref="N104:O104"/>
    <mergeCell ref="N2:R2"/>
    <mergeCell ref="N3:R3"/>
    <mergeCell ref="N4:R7"/>
    <mergeCell ref="N8:R8"/>
    <mergeCell ref="N9:R9"/>
    <mergeCell ref="H2:L2"/>
    <mergeCell ref="H3:L3"/>
    <mergeCell ref="H4:L7"/>
    <mergeCell ref="H8:L8"/>
    <mergeCell ref="H9:L9"/>
  </mergeCells>
  <hyperlinks>
    <hyperlink ref="T72" r:id="rId1" display="https://meatophum.biz/report/accounting/account_statement?start_date=2026-04-01&amp;end_date=2026-04-30&amp;branch_id=22&amp;chart_of_account_id=78696" xr:uid="{00000000-0004-0000-1400-000000000000}"/>
    <hyperlink ref="U72" r:id="rId2" display="https://meatophum.biz/report/accounting/account_statement?start_date=2026-04-01&amp;end_date=2026-04-30&amp;branch_id=22&amp;chart_of_account_id=78696" xr:uid="{00000000-0004-0000-1400-000001000000}"/>
    <hyperlink ref="V72" r:id="rId3" display="https://meatophum.biz/report/accounting/account_statement?start_date=2026-04-01&amp;end_date=2026-04-30&amp;branch_id=22&amp;chart_of_account_id=78696" xr:uid="{00000000-0004-0000-1400-000002000000}"/>
    <hyperlink ref="W72" r:id="rId4" display="https://meatophum.biz/report/accounting/account_statement?start_date=2026-04-01&amp;end_date=2026-04-30&amp;branch_id=22&amp;chart_of_account_id=78696" xr:uid="{00000000-0004-0000-1400-000003000000}"/>
    <hyperlink ref="T73" r:id="rId5" display="https://meatophum.biz/report/accounting/account_statement?start_date=2026-04-01&amp;end_date=2026-04-30&amp;branch_id=22&amp;chart_of_account_id=78361" xr:uid="{00000000-0004-0000-1400-000004000000}"/>
    <hyperlink ref="U73" r:id="rId6" display="https://meatophum.biz/report/accounting/account_statement?start_date=2026-04-01&amp;end_date=2026-04-30&amp;branch_id=22&amp;chart_of_account_id=78361" xr:uid="{00000000-0004-0000-1400-000005000000}"/>
    <hyperlink ref="V73" r:id="rId7" display="https://meatophum.biz/report/accounting/account_statement?start_date=2026-04-01&amp;end_date=2026-04-30&amp;branch_id=22&amp;chart_of_account_id=78361" xr:uid="{00000000-0004-0000-1400-000006000000}"/>
    <hyperlink ref="W73" r:id="rId8" display="https://meatophum.biz/report/accounting/account_statement?start_date=2026-04-01&amp;end_date=2026-04-30&amp;branch_id=22&amp;chart_of_account_id=78361" xr:uid="{00000000-0004-0000-1400-000007000000}"/>
    <hyperlink ref="T74" r:id="rId9" display="https://meatophum.biz/report/accounting/account_statement?start_date=2026-04-01&amp;end_date=2026-04-30&amp;branch_id=22&amp;chart_of_account_id=78697" xr:uid="{00000000-0004-0000-1400-000008000000}"/>
    <hyperlink ref="U74" r:id="rId10" display="https://meatophum.biz/report/accounting/account_statement?start_date=2026-04-01&amp;end_date=2026-04-30&amp;branch_id=22&amp;chart_of_account_id=78697" xr:uid="{00000000-0004-0000-1400-000009000000}"/>
    <hyperlink ref="V74" r:id="rId11" display="https://meatophum.biz/report/accounting/account_statement?start_date=2026-04-01&amp;end_date=2026-04-30&amp;branch_id=22&amp;chart_of_account_id=78697" xr:uid="{00000000-0004-0000-1400-00000A000000}"/>
    <hyperlink ref="W74" r:id="rId12" display="https://meatophum.biz/report/accounting/account_statement?start_date=2026-04-01&amp;end_date=2026-04-30&amp;branch_id=22&amp;chart_of_account_id=78697" xr:uid="{00000000-0004-0000-1400-00000B000000}"/>
    <hyperlink ref="T75" r:id="rId13" display="https://meatophum.biz/report/accounting/account_statement?start_date=2026-04-01&amp;end_date=2026-04-30&amp;branch_id=22&amp;chart_of_account_id=78467" xr:uid="{00000000-0004-0000-1400-00000C000000}"/>
    <hyperlink ref="U75" r:id="rId14" display="https://meatophum.biz/report/accounting/account_statement?start_date=2026-04-01&amp;end_date=2026-04-30&amp;branch_id=22&amp;chart_of_account_id=78467" xr:uid="{00000000-0004-0000-1400-00000D000000}"/>
    <hyperlink ref="V75" r:id="rId15" display="https://meatophum.biz/report/accounting/account_statement?start_date=2026-04-01&amp;end_date=2026-04-30&amp;branch_id=22&amp;chart_of_account_id=78467" xr:uid="{00000000-0004-0000-1400-00000E000000}"/>
    <hyperlink ref="W75" r:id="rId16" display="https://meatophum.biz/report/accounting/account_statement?start_date=2026-04-01&amp;end_date=2026-04-30&amp;branch_id=22&amp;chart_of_account_id=78467" xr:uid="{00000000-0004-0000-1400-00000F000000}"/>
    <hyperlink ref="T76" r:id="rId17" display="https://meatophum.biz/report/accounting/account_statement?start_date=2026-04-01&amp;end_date=2026-04-30&amp;branch_id=22&amp;chart_of_account_id=80126" xr:uid="{00000000-0004-0000-1400-000010000000}"/>
    <hyperlink ref="U76" r:id="rId18" display="https://meatophum.biz/report/accounting/account_statement?start_date=2026-04-01&amp;end_date=2026-04-30&amp;branch_id=22&amp;chart_of_account_id=80126" xr:uid="{00000000-0004-0000-1400-000011000000}"/>
    <hyperlink ref="V76" r:id="rId19" display="https://meatophum.biz/report/accounting/account_statement?start_date=2026-04-01&amp;end_date=2026-04-30&amp;branch_id=22&amp;chart_of_account_id=80126" xr:uid="{00000000-0004-0000-1400-000012000000}"/>
    <hyperlink ref="W76" r:id="rId20" display="https://meatophum.biz/report/accounting/account_statement?start_date=2026-04-01&amp;end_date=2026-04-30&amp;branch_id=22&amp;chart_of_account_id=80126" xr:uid="{00000000-0004-0000-1400-000013000000}"/>
    <hyperlink ref="T77" r:id="rId21" display="https://meatophum.biz/report/accounting/account_statement?start_date=2026-04-01&amp;end_date=2026-04-30&amp;branch_id=22&amp;chart_of_account_id=78826" xr:uid="{00000000-0004-0000-1400-000014000000}"/>
    <hyperlink ref="U77" r:id="rId22" display="https://meatophum.biz/report/accounting/account_statement?start_date=2026-04-01&amp;end_date=2026-04-30&amp;branch_id=22&amp;chart_of_account_id=78826" xr:uid="{00000000-0004-0000-1400-000015000000}"/>
    <hyperlink ref="V77" r:id="rId23" display="https://meatophum.biz/report/accounting/account_statement?start_date=2026-04-01&amp;end_date=2026-04-30&amp;branch_id=22&amp;chart_of_account_id=78826" xr:uid="{00000000-0004-0000-1400-000016000000}"/>
    <hyperlink ref="W77" r:id="rId24" display="https://meatophum.biz/report/accounting/account_statement?start_date=2026-04-01&amp;end_date=2026-04-30&amp;branch_id=22&amp;chart_of_account_id=78826" xr:uid="{00000000-0004-0000-1400-000017000000}"/>
    <hyperlink ref="T78" r:id="rId25" display="https://meatophum.biz/report/accounting/account_statement?start_date=2026-04-01&amp;end_date=2026-04-30&amp;branch_id=22&amp;chart_of_account_id=78221" xr:uid="{00000000-0004-0000-1400-000018000000}"/>
    <hyperlink ref="U78" r:id="rId26" display="https://meatophum.biz/report/accounting/account_statement?start_date=2026-04-01&amp;end_date=2026-04-30&amp;branch_id=22&amp;chart_of_account_id=78221" xr:uid="{00000000-0004-0000-1400-000019000000}"/>
    <hyperlink ref="V78" r:id="rId27" display="https://meatophum.biz/report/accounting/account_statement?start_date=2026-04-01&amp;end_date=2026-04-30&amp;branch_id=22&amp;chart_of_account_id=78221" xr:uid="{00000000-0004-0000-1400-00001A000000}"/>
    <hyperlink ref="W78" r:id="rId28" display="https://meatophum.biz/report/accounting/account_statement?start_date=2026-04-01&amp;end_date=2026-04-30&amp;branch_id=22&amp;chart_of_account_id=78221" xr:uid="{00000000-0004-0000-1400-00001B000000}"/>
    <hyperlink ref="T79" r:id="rId29" display="https://meatophum.biz/report/accounting/account_statement?start_date=2026-04-01&amp;end_date=2026-04-30&amp;branch_id=22&amp;chart_of_account_id=101443" xr:uid="{00000000-0004-0000-1400-00001C000000}"/>
    <hyperlink ref="U79" r:id="rId30" display="https://meatophum.biz/report/accounting/account_statement?start_date=2026-04-01&amp;end_date=2026-04-30&amp;branch_id=22&amp;chart_of_account_id=101443" xr:uid="{00000000-0004-0000-1400-00001D000000}"/>
    <hyperlink ref="V79" r:id="rId31" display="https://meatophum.biz/report/accounting/account_statement?start_date=2026-04-01&amp;end_date=2026-04-30&amp;branch_id=22&amp;chart_of_account_id=101443" xr:uid="{00000000-0004-0000-1400-00001E000000}"/>
    <hyperlink ref="W79" r:id="rId32" display="https://meatophum.biz/report/accounting/account_statement?start_date=2026-04-01&amp;end_date=2026-04-30&amp;branch_id=22&amp;chart_of_account_id=101443" xr:uid="{00000000-0004-0000-1400-00001F000000}"/>
    <hyperlink ref="T81" r:id="rId33" display="https://meatophum.biz/report/accounting/account_statement?start_date=2026-04-01&amp;end_date=2026-04-30&amp;branch_id=22&amp;chart_of_account_id=79139" xr:uid="{00000000-0004-0000-1400-000020000000}"/>
    <hyperlink ref="U81" r:id="rId34" display="https://meatophum.biz/report/accounting/account_statement?start_date=2026-04-01&amp;end_date=2026-04-30&amp;branch_id=22&amp;chart_of_account_id=79139" xr:uid="{00000000-0004-0000-1400-000021000000}"/>
    <hyperlink ref="V81" r:id="rId35" display="https://meatophum.biz/report/accounting/account_statement?start_date=2026-04-01&amp;end_date=2026-04-30&amp;branch_id=22&amp;chart_of_account_id=79139" xr:uid="{00000000-0004-0000-1400-000022000000}"/>
    <hyperlink ref="W81" r:id="rId36" display="https://meatophum.biz/report/accounting/account_statement?start_date=2026-04-01&amp;end_date=2026-04-30&amp;branch_id=22&amp;chart_of_account_id=79139" xr:uid="{00000000-0004-0000-1400-000023000000}"/>
    <hyperlink ref="T82" r:id="rId37" display="https://meatophum.biz/report/accounting/account_statement?start_date=2026-04-01&amp;end_date=2026-04-30&amp;branch_id=22&amp;chart_of_account_id=79161" xr:uid="{00000000-0004-0000-1400-000024000000}"/>
    <hyperlink ref="U82" r:id="rId38" display="https://meatophum.biz/report/accounting/account_statement?start_date=2026-04-01&amp;end_date=2026-04-30&amp;branch_id=22&amp;chart_of_account_id=79161" xr:uid="{00000000-0004-0000-1400-000025000000}"/>
    <hyperlink ref="V82" r:id="rId39" display="https://meatophum.biz/report/accounting/account_statement?start_date=2026-04-01&amp;end_date=2026-04-30&amp;branch_id=22&amp;chart_of_account_id=79161" xr:uid="{00000000-0004-0000-1400-000026000000}"/>
    <hyperlink ref="W82" r:id="rId40" display="https://meatophum.biz/report/accounting/account_statement?start_date=2026-04-01&amp;end_date=2026-04-30&amp;branch_id=22&amp;chart_of_account_id=79161" xr:uid="{00000000-0004-0000-1400-000027000000}"/>
    <hyperlink ref="T83" r:id="rId41" display="https://meatophum.biz/report/accounting/account_statement?start_date=2026-04-01&amp;end_date=2026-04-30&amp;branch_id=22&amp;chart_of_account_id=80127" xr:uid="{00000000-0004-0000-1400-000028000000}"/>
    <hyperlink ref="U83" r:id="rId42" display="https://meatophum.biz/report/accounting/account_statement?start_date=2026-04-01&amp;end_date=2026-04-30&amp;branch_id=22&amp;chart_of_account_id=80127" xr:uid="{00000000-0004-0000-1400-000029000000}"/>
    <hyperlink ref="V83" r:id="rId43" display="https://meatophum.biz/report/accounting/account_statement?start_date=2026-04-01&amp;end_date=2026-04-30&amp;branch_id=22&amp;chart_of_account_id=80127" xr:uid="{00000000-0004-0000-1400-00002A000000}"/>
    <hyperlink ref="W83" r:id="rId44" display="https://meatophum.biz/report/accounting/account_statement?start_date=2026-04-01&amp;end_date=2026-04-30&amp;branch_id=22&amp;chart_of_account_id=80127" xr:uid="{00000000-0004-0000-1400-00002B000000}"/>
    <hyperlink ref="T84" r:id="rId45" display="https://meatophum.biz/report/accounting/account_statement?start_date=2026-04-01&amp;end_date=2026-04-30&amp;branch_id=22&amp;chart_of_account_id=79332" xr:uid="{00000000-0004-0000-1400-00002C000000}"/>
    <hyperlink ref="U84" r:id="rId46" display="https://meatophum.biz/report/accounting/account_statement?start_date=2026-04-01&amp;end_date=2026-04-30&amp;branch_id=22&amp;chart_of_account_id=79332" xr:uid="{00000000-0004-0000-1400-00002D000000}"/>
    <hyperlink ref="V84" r:id="rId47" display="https://meatophum.biz/report/accounting/account_statement?start_date=2026-04-01&amp;end_date=2026-04-30&amp;branch_id=22&amp;chart_of_account_id=79332" xr:uid="{00000000-0004-0000-1400-00002E000000}"/>
    <hyperlink ref="W84" r:id="rId48" display="https://meatophum.biz/report/accounting/account_statement?start_date=2026-04-01&amp;end_date=2026-04-30&amp;branch_id=22&amp;chart_of_account_id=79332" xr:uid="{00000000-0004-0000-1400-00002F000000}"/>
    <hyperlink ref="T85" r:id="rId49" display="https://meatophum.biz/report/accounting/account_statement?start_date=2026-04-01&amp;end_date=2026-04-30&amp;branch_id=22&amp;chart_of_account_id=79314" xr:uid="{00000000-0004-0000-1400-000030000000}"/>
    <hyperlink ref="U85" r:id="rId50" display="https://meatophum.biz/report/accounting/account_statement?start_date=2026-04-01&amp;end_date=2026-04-30&amp;branch_id=22&amp;chart_of_account_id=79314" xr:uid="{00000000-0004-0000-1400-000031000000}"/>
    <hyperlink ref="V85" r:id="rId51" display="https://meatophum.biz/report/accounting/account_statement?start_date=2026-04-01&amp;end_date=2026-04-30&amp;branch_id=22&amp;chart_of_account_id=79314" xr:uid="{00000000-0004-0000-1400-000032000000}"/>
    <hyperlink ref="W85" r:id="rId52" display="https://meatophum.biz/report/accounting/account_statement?start_date=2026-04-01&amp;end_date=2026-04-30&amp;branch_id=22&amp;chart_of_account_id=79314" xr:uid="{00000000-0004-0000-1400-000033000000}"/>
    <hyperlink ref="T86" r:id="rId53" display="https://meatophum.biz/report/accounting/account_statement?start_date=2026-04-01&amp;end_date=2026-04-30&amp;branch_id=22&amp;chart_of_account_id=78961" xr:uid="{00000000-0004-0000-1400-000034000000}"/>
    <hyperlink ref="U86" r:id="rId54" display="https://meatophum.biz/report/accounting/account_statement?start_date=2026-04-01&amp;end_date=2026-04-30&amp;branch_id=22&amp;chart_of_account_id=78961" xr:uid="{00000000-0004-0000-1400-000035000000}"/>
    <hyperlink ref="V86" r:id="rId55" display="https://meatophum.biz/report/accounting/account_statement?start_date=2026-04-01&amp;end_date=2026-04-30&amp;branch_id=22&amp;chart_of_account_id=78961" xr:uid="{00000000-0004-0000-1400-000036000000}"/>
    <hyperlink ref="W86" r:id="rId56" display="https://meatophum.biz/report/accounting/account_statement?start_date=2026-04-01&amp;end_date=2026-04-30&amp;branch_id=22&amp;chart_of_account_id=78961" xr:uid="{00000000-0004-0000-1400-000037000000}"/>
    <hyperlink ref="T87" r:id="rId57" display="https://meatophum.biz/report/accounting/account_statement?start_date=2026-04-01&amp;end_date=2026-04-30&amp;branch_id=22&amp;chart_of_account_id=79418" xr:uid="{00000000-0004-0000-1400-000038000000}"/>
    <hyperlink ref="U87" r:id="rId58" display="https://meatophum.biz/report/accounting/account_statement?start_date=2026-04-01&amp;end_date=2026-04-30&amp;branch_id=22&amp;chart_of_account_id=79418" xr:uid="{00000000-0004-0000-1400-000039000000}"/>
    <hyperlink ref="V87" r:id="rId59" display="https://meatophum.biz/report/accounting/account_statement?start_date=2026-04-01&amp;end_date=2026-04-30&amp;branch_id=22&amp;chart_of_account_id=79418" xr:uid="{00000000-0004-0000-1400-00003A000000}"/>
    <hyperlink ref="W87" r:id="rId60" display="https://meatophum.biz/report/accounting/account_statement?start_date=2026-04-01&amp;end_date=2026-04-30&amp;branch_id=22&amp;chart_of_account_id=79418" xr:uid="{00000000-0004-0000-1400-00003B000000}"/>
    <hyperlink ref="T88" r:id="rId61" display="https://meatophum.biz/report/accounting/account_statement?start_date=2026-04-01&amp;end_date=2026-04-30&amp;branch_id=22&amp;chart_of_account_id=78965" xr:uid="{00000000-0004-0000-1400-00003C000000}"/>
    <hyperlink ref="U88" r:id="rId62" display="https://meatophum.biz/report/accounting/account_statement?start_date=2026-04-01&amp;end_date=2026-04-30&amp;branch_id=22&amp;chart_of_account_id=78965" xr:uid="{00000000-0004-0000-1400-00003D000000}"/>
    <hyperlink ref="V88" r:id="rId63" display="https://meatophum.biz/report/accounting/account_statement?start_date=2026-04-01&amp;end_date=2026-04-30&amp;branch_id=22&amp;chart_of_account_id=78965" xr:uid="{00000000-0004-0000-1400-00003E000000}"/>
    <hyperlink ref="W88" r:id="rId64" display="https://meatophum.biz/report/accounting/account_statement?start_date=2026-04-01&amp;end_date=2026-04-30&amp;branch_id=22&amp;chart_of_account_id=78965" xr:uid="{00000000-0004-0000-1400-00003F000000}"/>
    <hyperlink ref="T89" r:id="rId65" display="https://meatophum.biz/report/accounting/account_statement?start_date=2026-04-01&amp;end_date=2026-04-30&amp;branch_id=22&amp;chart_of_account_id=79065" xr:uid="{00000000-0004-0000-1400-000040000000}"/>
    <hyperlink ref="U89" r:id="rId66" display="https://meatophum.biz/report/accounting/account_statement?start_date=2026-04-01&amp;end_date=2026-04-30&amp;branch_id=22&amp;chart_of_account_id=79065" xr:uid="{00000000-0004-0000-1400-000041000000}"/>
    <hyperlink ref="V89" r:id="rId67" display="https://meatophum.biz/report/accounting/account_statement?start_date=2026-04-01&amp;end_date=2026-04-30&amp;branch_id=22&amp;chart_of_account_id=79065" xr:uid="{00000000-0004-0000-1400-000042000000}"/>
    <hyperlink ref="W89" r:id="rId68" display="https://meatophum.biz/report/accounting/account_statement?start_date=2026-04-01&amp;end_date=2026-04-30&amp;branch_id=22&amp;chart_of_account_id=79065" xr:uid="{00000000-0004-0000-1400-000043000000}"/>
    <hyperlink ref="T90" r:id="rId69" display="https://meatophum.biz/report/accounting/account_statement?start_date=2026-04-01&amp;end_date=2026-04-30&amp;branch_id=22&amp;chart_of_account_id=79062" xr:uid="{00000000-0004-0000-1400-000044000000}"/>
    <hyperlink ref="U90" r:id="rId70" display="https://meatophum.biz/report/accounting/account_statement?start_date=2026-04-01&amp;end_date=2026-04-30&amp;branch_id=22&amp;chart_of_account_id=79062" xr:uid="{00000000-0004-0000-1400-000045000000}"/>
    <hyperlink ref="V90" r:id="rId71" display="https://meatophum.biz/report/accounting/account_statement?start_date=2026-04-01&amp;end_date=2026-04-30&amp;branch_id=22&amp;chart_of_account_id=79062" xr:uid="{00000000-0004-0000-1400-000046000000}"/>
    <hyperlink ref="W90" r:id="rId72" display="https://meatophum.biz/report/accounting/account_statement?start_date=2026-04-01&amp;end_date=2026-04-30&amp;branch_id=22&amp;chart_of_account_id=79062" xr:uid="{00000000-0004-0000-1400-000047000000}"/>
    <hyperlink ref="T91" r:id="rId73" display="https://meatophum.biz/report/accounting/account_statement?start_date=2026-04-01&amp;end_date=2026-04-30&amp;branch_id=22&amp;chart_of_account_id=79059" xr:uid="{00000000-0004-0000-1400-000048000000}"/>
    <hyperlink ref="U91" r:id="rId74" display="https://meatophum.biz/report/accounting/account_statement?start_date=2026-04-01&amp;end_date=2026-04-30&amp;branch_id=22&amp;chart_of_account_id=79059" xr:uid="{00000000-0004-0000-1400-000049000000}"/>
    <hyperlink ref="V91" r:id="rId75" display="https://meatophum.biz/report/accounting/account_statement?start_date=2026-04-01&amp;end_date=2026-04-30&amp;branch_id=22&amp;chart_of_account_id=79059" xr:uid="{00000000-0004-0000-1400-00004A000000}"/>
    <hyperlink ref="W91" r:id="rId76" display="https://meatophum.biz/report/accounting/account_statement?start_date=2026-04-01&amp;end_date=2026-04-30&amp;branch_id=22&amp;chart_of_account_id=79059" xr:uid="{00000000-0004-0000-1400-00004B000000}"/>
    <hyperlink ref="T92" r:id="rId77" display="https://meatophum.biz/report/accounting/account_statement?start_date=2026-04-01&amp;end_date=2026-04-30&amp;branch_id=22&amp;chart_of_account_id=80129" xr:uid="{00000000-0004-0000-1400-00004C000000}"/>
    <hyperlink ref="U92" r:id="rId78" display="https://meatophum.biz/report/accounting/account_statement?start_date=2026-04-01&amp;end_date=2026-04-30&amp;branch_id=22&amp;chart_of_account_id=80129" xr:uid="{00000000-0004-0000-1400-00004D000000}"/>
    <hyperlink ref="V92" r:id="rId79" display="https://meatophum.biz/report/accounting/account_statement?start_date=2026-04-01&amp;end_date=2026-04-30&amp;branch_id=22&amp;chart_of_account_id=80129" xr:uid="{00000000-0004-0000-1400-00004E000000}"/>
    <hyperlink ref="W92" r:id="rId80" display="https://meatophum.biz/report/accounting/account_statement?start_date=2026-04-01&amp;end_date=2026-04-30&amp;branch_id=22&amp;chart_of_account_id=80129" xr:uid="{00000000-0004-0000-1400-00004F000000}"/>
    <hyperlink ref="T93" r:id="rId81" display="https://meatophum.biz/report/accounting/account_statement?start_date=2026-04-01&amp;end_date=2026-04-30&amp;branch_id=22&amp;chart_of_account_id=79333" xr:uid="{00000000-0004-0000-1400-000050000000}"/>
    <hyperlink ref="U93" r:id="rId82" display="https://meatophum.biz/report/accounting/account_statement?start_date=2026-04-01&amp;end_date=2026-04-30&amp;branch_id=22&amp;chart_of_account_id=79333" xr:uid="{00000000-0004-0000-1400-000051000000}"/>
    <hyperlink ref="V93" r:id="rId83" display="https://meatophum.biz/report/accounting/account_statement?start_date=2026-04-01&amp;end_date=2026-04-30&amp;branch_id=22&amp;chart_of_account_id=79333" xr:uid="{00000000-0004-0000-1400-000052000000}"/>
    <hyperlink ref="W93" r:id="rId84" display="https://meatophum.biz/report/accounting/account_statement?start_date=2026-04-01&amp;end_date=2026-04-30&amp;branch_id=22&amp;chart_of_account_id=79333" xr:uid="{00000000-0004-0000-1400-000053000000}"/>
    <hyperlink ref="T94" r:id="rId85" display="https://meatophum.biz/report/accounting/account_statement?start_date=2026-04-01&amp;end_date=2026-04-30&amp;branch_id=22&amp;chart_of_account_id=79533" xr:uid="{00000000-0004-0000-1400-000054000000}"/>
    <hyperlink ref="U94" r:id="rId86" display="https://meatophum.biz/report/accounting/account_statement?start_date=2026-04-01&amp;end_date=2026-04-30&amp;branch_id=22&amp;chart_of_account_id=79533" xr:uid="{00000000-0004-0000-1400-000055000000}"/>
    <hyperlink ref="V94" r:id="rId87" display="https://meatophum.biz/report/accounting/account_statement?start_date=2026-04-01&amp;end_date=2026-04-30&amp;branch_id=22&amp;chart_of_account_id=79533" xr:uid="{00000000-0004-0000-1400-000056000000}"/>
    <hyperlink ref="W94" r:id="rId88" display="https://meatophum.biz/report/accounting/account_statement?start_date=2026-04-01&amp;end_date=2026-04-30&amp;branch_id=22&amp;chart_of_account_id=79533" xr:uid="{00000000-0004-0000-1400-000057000000}"/>
    <hyperlink ref="T95" r:id="rId89" display="https://meatophum.biz/report/accounting/account_statement?start_date=2026-04-01&amp;end_date=2026-04-30&amp;branch_id=22&amp;chart_of_account_id=79220" xr:uid="{00000000-0004-0000-1400-000058000000}"/>
    <hyperlink ref="U95" r:id="rId90" display="https://meatophum.biz/report/accounting/account_statement?start_date=2026-04-01&amp;end_date=2026-04-30&amp;branch_id=22&amp;chart_of_account_id=79220" xr:uid="{00000000-0004-0000-1400-000059000000}"/>
    <hyperlink ref="V95" r:id="rId91" display="https://meatophum.biz/report/accounting/account_statement?start_date=2026-04-01&amp;end_date=2026-04-30&amp;branch_id=22&amp;chart_of_account_id=79220" xr:uid="{00000000-0004-0000-1400-00005A000000}"/>
    <hyperlink ref="W95" r:id="rId92" display="https://meatophum.biz/report/accounting/account_statement?start_date=2026-04-01&amp;end_date=2026-04-30&amp;branch_id=22&amp;chart_of_account_id=79220" xr:uid="{00000000-0004-0000-1400-00005B000000}"/>
    <hyperlink ref="T96" r:id="rId93" display="https://meatophum.biz/report/accounting/account_statement?start_date=2026-04-01&amp;end_date=2026-04-30&amp;branch_id=22&amp;chart_of_account_id=79164" xr:uid="{00000000-0004-0000-1400-00005C000000}"/>
    <hyperlink ref="U96" r:id="rId94" display="https://meatophum.biz/report/accounting/account_statement?start_date=2026-04-01&amp;end_date=2026-04-30&amp;branch_id=22&amp;chart_of_account_id=79164" xr:uid="{00000000-0004-0000-1400-00005D000000}"/>
    <hyperlink ref="V96" r:id="rId95" display="https://meatophum.biz/report/accounting/account_statement?start_date=2026-04-01&amp;end_date=2026-04-30&amp;branch_id=22&amp;chart_of_account_id=79164" xr:uid="{00000000-0004-0000-1400-00005E000000}"/>
    <hyperlink ref="W96" r:id="rId96" display="https://meatophum.biz/report/accounting/account_statement?start_date=2026-04-01&amp;end_date=2026-04-30&amp;branch_id=22&amp;chart_of_account_id=79164" xr:uid="{00000000-0004-0000-1400-00005F000000}"/>
    <hyperlink ref="T97" r:id="rId97" display="https://meatophum.biz/report/accounting/account_statement?start_date=2026-04-01&amp;end_date=2026-04-30&amp;branch_id=22&amp;chart_of_account_id=79162" xr:uid="{00000000-0004-0000-1400-000060000000}"/>
    <hyperlink ref="U97" r:id="rId98" display="https://meatophum.biz/report/accounting/account_statement?start_date=2026-04-01&amp;end_date=2026-04-30&amp;branch_id=22&amp;chart_of_account_id=79162" xr:uid="{00000000-0004-0000-1400-000061000000}"/>
    <hyperlink ref="V97" r:id="rId99" display="https://meatophum.biz/report/accounting/account_statement?start_date=2026-04-01&amp;end_date=2026-04-30&amp;branch_id=22&amp;chart_of_account_id=79162" xr:uid="{00000000-0004-0000-1400-000062000000}"/>
    <hyperlink ref="W97" r:id="rId100" display="https://meatophum.biz/report/accounting/account_statement?start_date=2026-04-01&amp;end_date=2026-04-30&amp;branch_id=22&amp;chart_of_account_id=79162" xr:uid="{00000000-0004-0000-1400-000063000000}"/>
    <hyperlink ref="T98" r:id="rId101" display="https://meatophum.biz/report/accounting/account_statement?start_date=2026-04-01&amp;end_date=2026-04-30&amp;branch_id=22&amp;chart_of_account_id=101444" xr:uid="{00000000-0004-0000-1400-000064000000}"/>
    <hyperlink ref="U98" r:id="rId102" display="https://meatophum.biz/report/accounting/account_statement?start_date=2026-04-01&amp;end_date=2026-04-30&amp;branch_id=22&amp;chart_of_account_id=101444" xr:uid="{00000000-0004-0000-1400-000065000000}"/>
    <hyperlink ref="V98" r:id="rId103" display="https://meatophum.biz/report/accounting/account_statement?start_date=2026-04-01&amp;end_date=2026-04-30&amp;branch_id=22&amp;chart_of_account_id=101444" xr:uid="{00000000-0004-0000-1400-000066000000}"/>
    <hyperlink ref="W98" r:id="rId104" display="https://meatophum.biz/report/accounting/account_statement?start_date=2026-04-01&amp;end_date=2026-04-30&amp;branch_id=22&amp;chart_of_account_id=101444" xr:uid="{00000000-0004-0000-1400-000067000000}"/>
    <hyperlink ref="Z72" r:id="rId105" display="https://meatophum.biz/report/accounting/account_statement?start_date=2026-05-01&amp;end_date=2026-05-31&amp;branch_id=22&amp;chart_of_account_id=78696" xr:uid="{00000000-0004-0000-1400-000068000000}"/>
    <hyperlink ref="AA72" r:id="rId106" display="https://meatophum.biz/report/accounting/account_statement?start_date=2026-05-01&amp;end_date=2026-05-31&amp;branch_id=22&amp;chart_of_account_id=78696" xr:uid="{00000000-0004-0000-1400-000069000000}"/>
    <hyperlink ref="AB72" r:id="rId107" display="https://meatophum.biz/report/accounting/account_statement?start_date=2026-05-01&amp;end_date=2026-05-31&amp;branch_id=22&amp;chart_of_account_id=78696" xr:uid="{00000000-0004-0000-1400-00006A000000}"/>
    <hyperlink ref="AC72" r:id="rId108" display="https://meatophum.biz/report/accounting/account_statement?start_date=2026-05-01&amp;end_date=2026-05-31&amp;branch_id=22&amp;chart_of_account_id=78696" xr:uid="{00000000-0004-0000-1400-00006B000000}"/>
    <hyperlink ref="Z73" r:id="rId109" display="https://meatophum.biz/report/accounting/account_statement?start_date=2026-05-01&amp;end_date=2026-05-31&amp;branch_id=22&amp;chart_of_account_id=78361" xr:uid="{00000000-0004-0000-1400-00006C000000}"/>
    <hyperlink ref="AA73" r:id="rId110" display="https://meatophum.biz/report/accounting/account_statement?start_date=2026-05-01&amp;end_date=2026-05-31&amp;branch_id=22&amp;chart_of_account_id=78361" xr:uid="{00000000-0004-0000-1400-00006D000000}"/>
    <hyperlink ref="AB73" r:id="rId111" display="https://meatophum.biz/report/accounting/account_statement?start_date=2026-05-01&amp;end_date=2026-05-31&amp;branch_id=22&amp;chart_of_account_id=78361" xr:uid="{00000000-0004-0000-1400-00006E000000}"/>
    <hyperlink ref="AC73" r:id="rId112" display="https://meatophum.biz/report/accounting/account_statement?start_date=2026-05-01&amp;end_date=2026-05-31&amp;branch_id=22&amp;chart_of_account_id=78361" xr:uid="{00000000-0004-0000-1400-00006F000000}"/>
    <hyperlink ref="Z74" r:id="rId113" display="https://meatophum.biz/report/accounting/account_statement?start_date=2026-05-01&amp;end_date=2026-05-31&amp;branch_id=22&amp;chart_of_account_id=78697" xr:uid="{00000000-0004-0000-1400-000070000000}"/>
    <hyperlink ref="AA74" r:id="rId114" display="https://meatophum.biz/report/accounting/account_statement?start_date=2026-05-01&amp;end_date=2026-05-31&amp;branch_id=22&amp;chart_of_account_id=78697" xr:uid="{00000000-0004-0000-1400-000071000000}"/>
    <hyperlink ref="AB74" r:id="rId115" display="https://meatophum.biz/report/accounting/account_statement?start_date=2026-05-01&amp;end_date=2026-05-31&amp;branch_id=22&amp;chart_of_account_id=78697" xr:uid="{00000000-0004-0000-1400-000072000000}"/>
    <hyperlink ref="AC74" r:id="rId116" display="https://meatophum.biz/report/accounting/account_statement?start_date=2026-05-01&amp;end_date=2026-05-31&amp;branch_id=22&amp;chart_of_account_id=78697" xr:uid="{00000000-0004-0000-1400-000073000000}"/>
    <hyperlink ref="Z75" r:id="rId117" display="https://meatophum.biz/report/accounting/account_statement?start_date=2026-05-01&amp;end_date=2026-05-31&amp;branch_id=22&amp;chart_of_account_id=78467" xr:uid="{00000000-0004-0000-1400-000074000000}"/>
    <hyperlink ref="AA75" r:id="rId118" display="https://meatophum.biz/report/accounting/account_statement?start_date=2026-05-01&amp;end_date=2026-05-31&amp;branch_id=22&amp;chart_of_account_id=78467" xr:uid="{00000000-0004-0000-1400-000075000000}"/>
    <hyperlink ref="AB75" r:id="rId119" display="https://meatophum.biz/report/accounting/account_statement?start_date=2026-05-01&amp;end_date=2026-05-31&amp;branch_id=22&amp;chart_of_account_id=78467" xr:uid="{00000000-0004-0000-1400-000076000000}"/>
    <hyperlink ref="AC75" r:id="rId120" display="https://meatophum.biz/report/accounting/account_statement?start_date=2026-05-01&amp;end_date=2026-05-31&amp;branch_id=22&amp;chart_of_account_id=78467" xr:uid="{00000000-0004-0000-1400-000077000000}"/>
    <hyperlink ref="Z76" r:id="rId121" display="https://meatophum.biz/report/accounting/account_statement?start_date=2026-05-01&amp;end_date=2026-05-31&amp;branch_id=22&amp;chart_of_account_id=78221" xr:uid="{00000000-0004-0000-1400-000078000000}"/>
    <hyperlink ref="AA76" r:id="rId122" display="https://meatophum.biz/report/accounting/account_statement?start_date=2026-05-01&amp;end_date=2026-05-31&amp;branch_id=22&amp;chart_of_account_id=78221" xr:uid="{00000000-0004-0000-1400-000079000000}"/>
    <hyperlink ref="AB76" r:id="rId123" display="https://meatophum.biz/report/accounting/account_statement?start_date=2026-05-01&amp;end_date=2026-05-31&amp;branch_id=22&amp;chart_of_account_id=78221" xr:uid="{00000000-0004-0000-1400-00007A000000}"/>
    <hyperlink ref="AC76" r:id="rId124" display="https://meatophum.biz/report/accounting/account_statement?start_date=2026-05-01&amp;end_date=2026-05-31&amp;branch_id=22&amp;chart_of_account_id=78221" xr:uid="{00000000-0004-0000-1400-00007B000000}"/>
    <hyperlink ref="Z77" r:id="rId125" display="https://meatophum.biz/report/accounting/account_statement?start_date=2026-05-01&amp;end_date=2026-05-31&amp;branch_id=22&amp;chart_of_account_id=101443" xr:uid="{00000000-0004-0000-1400-00007C000000}"/>
    <hyperlink ref="AA77" r:id="rId126" display="https://meatophum.biz/report/accounting/account_statement?start_date=2026-05-01&amp;end_date=2026-05-31&amp;branch_id=22&amp;chart_of_account_id=101443" xr:uid="{00000000-0004-0000-1400-00007D000000}"/>
    <hyperlink ref="AB77" r:id="rId127" display="https://meatophum.biz/report/accounting/account_statement?start_date=2026-05-01&amp;end_date=2026-05-31&amp;branch_id=22&amp;chart_of_account_id=101443" xr:uid="{00000000-0004-0000-1400-00007E000000}"/>
    <hyperlink ref="AC77" r:id="rId128" display="https://meatophum.biz/report/accounting/account_statement?start_date=2026-05-01&amp;end_date=2026-05-31&amp;branch_id=22&amp;chart_of_account_id=101443" xr:uid="{00000000-0004-0000-1400-00007F000000}"/>
    <hyperlink ref="Z79" r:id="rId129" display="https://meatophum.biz/report/accounting/account_statement?start_date=2026-05-01&amp;end_date=2026-05-31&amp;branch_id=22&amp;chart_of_account_id=79139" xr:uid="{00000000-0004-0000-1400-000080000000}"/>
    <hyperlink ref="AA79" r:id="rId130" display="https://meatophum.biz/report/accounting/account_statement?start_date=2026-05-01&amp;end_date=2026-05-31&amp;branch_id=22&amp;chart_of_account_id=79139" xr:uid="{00000000-0004-0000-1400-000081000000}"/>
    <hyperlink ref="AB79" r:id="rId131" display="https://meatophum.biz/report/accounting/account_statement?start_date=2026-05-01&amp;end_date=2026-05-31&amp;branch_id=22&amp;chart_of_account_id=79139" xr:uid="{00000000-0004-0000-1400-000082000000}"/>
    <hyperlink ref="AC79" r:id="rId132" display="https://meatophum.biz/report/accounting/account_statement?start_date=2026-05-01&amp;end_date=2026-05-31&amp;branch_id=22&amp;chart_of_account_id=79139" xr:uid="{00000000-0004-0000-1400-000083000000}"/>
    <hyperlink ref="Z80" r:id="rId133" display="https://meatophum.biz/report/accounting/account_statement?start_date=2026-05-01&amp;end_date=2026-05-31&amp;branch_id=22&amp;chart_of_account_id=79161" xr:uid="{00000000-0004-0000-1400-000084000000}"/>
    <hyperlink ref="AA80" r:id="rId134" display="https://meatophum.biz/report/accounting/account_statement?start_date=2026-05-01&amp;end_date=2026-05-31&amp;branch_id=22&amp;chart_of_account_id=79161" xr:uid="{00000000-0004-0000-1400-000085000000}"/>
    <hyperlink ref="AB80" r:id="rId135" display="https://meatophum.biz/report/accounting/account_statement?start_date=2026-05-01&amp;end_date=2026-05-31&amp;branch_id=22&amp;chart_of_account_id=79161" xr:uid="{00000000-0004-0000-1400-000086000000}"/>
    <hyperlink ref="AC80" r:id="rId136" display="https://meatophum.biz/report/accounting/account_statement?start_date=2026-05-01&amp;end_date=2026-05-31&amp;branch_id=22&amp;chart_of_account_id=79161" xr:uid="{00000000-0004-0000-1400-000087000000}"/>
    <hyperlink ref="Z81" r:id="rId137" display="https://meatophum.biz/report/accounting/account_statement?start_date=2026-05-01&amp;end_date=2026-05-31&amp;branch_id=22&amp;chart_of_account_id=80127" xr:uid="{00000000-0004-0000-1400-000088000000}"/>
    <hyperlink ref="AA81" r:id="rId138" display="https://meatophum.biz/report/accounting/account_statement?start_date=2026-05-01&amp;end_date=2026-05-31&amp;branch_id=22&amp;chart_of_account_id=80127" xr:uid="{00000000-0004-0000-1400-000089000000}"/>
    <hyperlink ref="AB81" r:id="rId139" display="https://meatophum.biz/report/accounting/account_statement?start_date=2026-05-01&amp;end_date=2026-05-31&amp;branch_id=22&amp;chart_of_account_id=80127" xr:uid="{00000000-0004-0000-1400-00008A000000}"/>
    <hyperlink ref="AC81" r:id="rId140" display="https://meatophum.biz/report/accounting/account_statement?start_date=2026-05-01&amp;end_date=2026-05-31&amp;branch_id=22&amp;chart_of_account_id=80127" xr:uid="{00000000-0004-0000-1400-00008B000000}"/>
    <hyperlink ref="Z82" r:id="rId141" display="https://meatophum.biz/report/accounting/account_statement?start_date=2026-05-01&amp;end_date=2026-05-31&amp;branch_id=22&amp;chart_of_account_id=79332" xr:uid="{00000000-0004-0000-1400-00008C000000}"/>
    <hyperlink ref="AA82" r:id="rId142" display="https://meatophum.biz/report/accounting/account_statement?start_date=2026-05-01&amp;end_date=2026-05-31&amp;branch_id=22&amp;chart_of_account_id=79332" xr:uid="{00000000-0004-0000-1400-00008D000000}"/>
    <hyperlink ref="AB82" r:id="rId143" display="https://meatophum.biz/report/accounting/account_statement?start_date=2026-05-01&amp;end_date=2026-05-31&amp;branch_id=22&amp;chart_of_account_id=79332" xr:uid="{00000000-0004-0000-1400-00008E000000}"/>
    <hyperlink ref="AC82" r:id="rId144" display="https://meatophum.biz/report/accounting/account_statement?start_date=2026-05-01&amp;end_date=2026-05-31&amp;branch_id=22&amp;chart_of_account_id=79332" xr:uid="{00000000-0004-0000-1400-00008F000000}"/>
    <hyperlink ref="Z83" r:id="rId145" display="https://meatophum.biz/report/accounting/account_statement?start_date=2026-05-01&amp;end_date=2026-05-31&amp;branch_id=22&amp;chart_of_account_id=79346" xr:uid="{00000000-0004-0000-1400-000090000000}"/>
    <hyperlink ref="AA83" r:id="rId146" display="https://meatophum.biz/report/accounting/account_statement?start_date=2026-05-01&amp;end_date=2026-05-31&amp;branch_id=22&amp;chart_of_account_id=79346" xr:uid="{00000000-0004-0000-1400-000091000000}"/>
    <hyperlink ref="AB83" r:id="rId147" display="https://meatophum.biz/report/accounting/account_statement?start_date=2026-05-01&amp;end_date=2026-05-31&amp;branch_id=22&amp;chart_of_account_id=79346" xr:uid="{00000000-0004-0000-1400-000092000000}"/>
    <hyperlink ref="AC83" r:id="rId148" display="https://meatophum.biz/report/accounting/account_statement?start_date=2026-05-01&amp;end_date=2026-05-31&amp;branch_id=22&amp;chart_of_account_id=79346" xr:uid="{00000000-0004-0000-1400-000093000000}"/>
    <hyperlink ref="Z84" r:id="rId149" display="https://meatophum.biz/report/accounting/account_statement?start_date=2026-05-01&amp;end_date=2026-05-31&amp;branch_id=22&amp;chart_of_account_id=79345" xr:uid="{00000000-0004-0000-1400-000094000000}"/>
    <hyperlink ref="AA84" r:id="rId150" display="https://meatophum.biz/report/accounting/account_statement?start_date=2026-05-01&amp;end_date=2026-05-31&amp;branch_id=22&amp;chart_of_account_id=79345" xr:uid="{00000000-0004-0000-1400-000095000000}"/>
    <hyperlink ref="AB84" r:id="rId151" display="https://meatophum.biz/report/accounting/account_statement?start_date=2026-05-01&amp;end_date=2026-05-31&amp;branch_id=22&amp;chart_of_account_id=79345" xr:uid="{00000000-0004-0000-1400-000096000000}"/>
    <hyperlink ref="AC84" r:id="rId152" display="https://meatophum.biz/report/accounting/account_statement?start_date=2026-05-01&amp;end_date=2026-05-31&amp;branch_id=22&amp;chart_of_account_id=79345" xr:uid="{00000000-0004-0000-1400-000097000000}"/>
    <hyperlink ref="Z85" r:id="rId153" display="https://meatophum.biz/report/accounting/account_statement?start_date=2026-05-01&amp;end_date=2026-05-31&amp;branch_id=22&amp;chart_of_account_id=79222" xr:uid="{00000000-0004-0000-1400-000098000000}"/>
    <hyperlink ref="AA85" r:id="rId154" display="https://meatophum.biz/report/accounting/account_statement?start_date=2026-05-01&amp;end_date=2026-05-31&amp;branch_id=22&amp;chart_of_account_id=79222" xr:uid="{00000000-0004-0000-1400-000099000000}"/>
    <hyperlink ref="AB85" r:id="rId155" display="https://meatophum.biz/report/accounting/account_statement?start_date=2026-05-01&amp;end_date=2026-05-31&amp;branch_id=22&amp;chart_of_account_id=79222" xr:uid="{00000000-0004-0000-1400-00009A000000}"/>
    <hyperlink ref="AC85" r:id="rId156" display="https://meatophum.biz/report/accounting/account_statement?start_date=2026-05-01&amp;end_date=2026-05-31&amp;branch_id=22&amp;chart_of_account_id=79222" xr:uid="{00000000-0004-0000-1400-00009B000000}"/>
    <hyperlink ref="Z86" r:id="rId157" display="https://meatophum.biz/report/accounting/account_statement?start_date=2026-05-01&amp;end_date=2026-05-31&amp;branch_id=22&amp;chart_of_account_id=79314" xr:uid="{00000000-0004-0000-1400-00009C000000}"/>
    <hyperlink ref="AA86" r:id="rId158" display="https://meatophum.biz/report/accounting/account_statement?start_date=2026-05-01&amp;end_date=2026-05-31&amp;branch_id=22&amp;chart_of_account_id=79314" xr:uid="{00000000-0004-0000-1400-00009D000000}"/>
    <hyperlink ref="AB86" r:id="rId159" display="https://meatophum.biz/report/accounting/account_statement?start_date=2026-05-01&amp;end_date=2026-05-31&amp;branch_id=22&amp;chart_of_account_id=79314" xr:uid="{00000000-0004-0000-1400-00009E000000}"/>
    <hyperlink ref="AC86" r:id="rId160" display="https://meatophum.biz/report/accounting/account_statement?start_date=2026-05-01&amp;end_date=2026-05-31&amp;branch_id=22&amp;chart_of_account_id=79314" xr:uid="{00000000-0004-0000-1400-00009F000000}"/>
    <hyperlink ref="Z87" r:id="rId161" display="https://meatophum.biz/report/accounting/account_statement?start_date=2026-05-01&amp;end_date=2026-05-31&amp;branch_id=22&amp;chart_of_account_id=78961" xr:uid="{00000000-0004-0000-1400-0000A0000000}"/>
    <hyperlink ref="AA87" r:id="rId162" display="https://meatophum.biz/report/accounting/account_statement?start_date=2026-05-01&amp;end_date=2026-05-31&amp;branch_id=22&amp;chart_of_account_id=78961" xr:uid="{00000000-0004-0000-1400-0000A1000000}"/>
    <hyperlink ref="AB87" r:id="rId163" display="https://meatophum.biz/report/accounting/account_statement?start_date=2026-05-01&amp;end_date=2026-05-31&amp;branch_id=22&amp;chart_of_account_id=78961" xr:uid="{00000000-0004-0000-1400-0000A2000000}"/>
    <hyperlink ref="AC87" r:id="rId164" display="https://meatophum.biz/report/accounting/account_statement?start_date=2026-05-01&amp;end_date=2026-05-31&amp;branch_id=22&amp;chart_of_account_id=78961" xr:uid="{00000000-0004-0000-1400-0000A3000000}"/>
    <hyperlink ref="Z88" r:id="rId165" display="https://meatophum.biz/report/accounting/account_statement?start_date=2026-05-01&amp;end_date=2026-05-31&amp;branch_id=22&amp;chart_of_account_id=79418" xr:uid="{00000000-0004-0000-1400-0000A4000000}"/>
    <hyperlink ref="AA88" r:id="rId166" display="https://meatophum.biz/report/accounting/account_statement?start_date=2026-05-01&amp;end_date=2026-05-31&amp;branch_id=22&amp;chart_of_account_id=79418" xr:uid="{00000000-0004-0000-1400-0000A5000000}"/>
    <hyperlink ref="AB88" r:id="rId167" display="https://meatophum.biz/report/accounting/account_statement?start_date=2026-05-01&amp;end_date=2026-05-31&amp;branch_id=22&amp;chart_of_account_id=79418" xr:uid="{00000000-0004-0000-1400-0000A6000000}"/>
    <hyperlink ref="AC88" r:id="rId168" display="https://meatophum.biz/report/accounting/account_statement?start_date=2026-05-01&amp;end_date=2026-05-31&amp;branch_id=22&amp;chart_of_account_id=79418" xr:uid="{00000000-0004-0000-1400-0000A7000000}"/>
    <hyperlink ref="Z89" r:id="rId169" display="https://meatophum.biz/report/accounting/account_statement?start_date=2026-05-01&amp;end_date=2026-05-31&amp;branch_id=22&amp;chart_of_account_id=78965" xr:uid="{00000000-0004-0000-1400-0000A8000000}"/>
    <hyperlink ref="AA89" r:id="rId170" display="https://meatophum.biz/report/accounting/account_statement?start_date=2026-05-01&amp;end_date=2026-05-31&amp;branch_id=22&amp;chart_of_account_id=78965" xr:uid="{00000000-0004-0000-1400-0000A9000000}"/>
    <hyperlink ref="AB89" r:id="rId171" display="https://meatophum.biz/report/accounting/account_statement?start_date=2026-05-01&amp;end_date=2026-05-31&amp;branch_id=22&amp;chart_of_account_id=78965" xr:uid="{00000000-0004-0000-1400-0000AA000000}"/>
    <hyperlink ref="AC89" r:id="rId172" display="https://meatophum.biz/report/accounting/account_statement?start_date=2026-05-01&amp;end_date=2026-05-31&amp;branch_id=22&amp;chart_of_account_id=78965" xr:uid="{00000000-0004-0000-1400-0000AB000000}"/>
    <hyperlink ref="Z90" r:id="rId173" display="https://meatophum.biz/report/accounting/account_statement?start_date=2026-05-01&amp;end_date=2026-05-31&amp;branch_id=22&amp;chart_of_account_id=79065" xr:uid="{00000000-0004-0000-1400-0000AC000000}"/>
    <hyperlink ref="AA90" r:id="rId174" display="https://meatophum.biz/report/accounting/account_statement?start_date=2026-05-01&amp;end_date=2026-05-31&amp;branch_id=22&amp;chart_of_account_id=79065" xr:uid="{00000000-0004-0000-1400-0000AD000000}"/>
    <hyperlink ref="AB90" r:id="rId175" display="https://meatophum.biz/report/accounting/account_statement?start_date=2026-05-01&amp;end_date=2026-05-31&amp;branch_id=22&amp;chart_of_account_id=79065" xr:uid="{00000000-0004-0000-1400-0000AE000000}"/>
    <hyperlink ref="AC90" r:id="rId176" display="https://meatophum.biz/report/accounting/account_statement?start_date=2026-05-01&amp;end_date=2026-05-31&amp;branch_id=22&amp;chart_of_account_id=79065" xr:uid="{00000000-0004-0000-1400-0000AF000000}"/>
    <hyperlink ref="Z91" r:id="rId177" display="https://meatophum.biz/report/accounting/account_statement?start_date=2026-05-01&amp;end_date=2026-05-31&amp;branch_id=22&amp;chart_of_account_id=79062" xr:uid="{00000000-0004-0000-1400-0000B0000000}"/>
    <hyperlink ref="AA91" r:id="rId178" display="https://meatophum.biz/report/accounting/account_statement?start_date=2026-05-01&amp;end_date=2026-05-31&amp;branch_id=22&amp;chart_of_account_id=79062" xr:uid="{00000000-0004-0000-1400-0000B1000000}"/>
    <hyperlink ref="AB91" r:id="rId179" display="https://meatophum.biz/report/accounting/account_statement?start_date=2026-05-01&amp;end_date=2026-05-31&amp;branch_id=22&amp;chart_of_account_id=79062" xr:uid="{00000000-0004-0000-1400-0000B2000000}"/>
    <hyperlink ref="AC91" r:id="rId180" display="https://meatophum.biz/report/accounting/account_statement?start_date=2026-05-01&amp;end_date=2026-05-31&amp;branch_id=22&amp;chart_of_account_id=79062" xr:uid="{00000000-0004-0000-1400-0000B3000000}"/>
    <hyperlink ref="Z92" r:id="rId181" display="https://meatophum.biz/report/accounting/account_statement?start_date=2026-05-01&amp;end_date=2026-05-31&amp;branch_id=22&amp;chart_of_account_id=79059" xr:uid="{00000000-0004-0000-1400-0000B4000000}"/>
    <hyperlink ref="AA92" r:id="rId182" display="https://meatophum.biz/report/accounting/account_statement?start_date=2026-05-01&amp;end_date=2026-05-31&amp;branch_id=22&amp;chart_of_account_id=79059" xr:uid="{00000000-0004-0000-1400-0000B5000000}"/>
    <hyperlink ref="AB92" r:id="rId183" display="https://meatophum.biz/report/accounting/account_statement?start_date=2026-05-01&amp;end_date=2026-05-31&amp;branch_id=22&amp;chart_of_account_id=79059" xr:uid="{00000000-0004-0000-1400-0000B6000000}"/>
    <hyperlink ref="AC92" r:id="rId184" display="https://meatophum.biz/report/accounting/account_statement?start_date=2026-05-01&amp;end_date=2026-05-31&amp;branch_id=22&amp;chart_of_account_id=79059" xr:uid="{00000000-0004-0000-1400-0000B7000000}"/>
    <hyperlink ref="Z93" r:id="rId185" display="https://meatophum.biz/report/accounting/account_statement?start_date=2026-05-01&amp;end_date=2026-05-31&amp;branch_id=22&amp;chart_of_account_id=80129" xr:uid="{00000000-0004-0000-1400-0000B8000000}"/>
    <hyperlink ref="AA93" r:id="rId186" display="https://meatophum.biz/report/accounting/account_statement?start_date=2026-05-01&amp;end_date=2026-05-31&amp;branch_id=22&amp;chart_of_account_id=80129" xr:uid="{00000000-0004-0000-1400-0000B9000000}"/>
    <hyperlink ref="AB93" r:id="rId187" display="https://meatophum.biz/report/accounting/account_statement?start_date=2026-05-01&amp;end_date=2026-05-31&amp;branch_id=22&amp;chart_of_account_id=80129" xr:uid="{00000000-0004-0000-1400-0000BA000000}"/>
    <hyperlink ref="AC93" r:id="rId188" display="https://meatophum.biz/report/accounting/account_statement?start_date=2026-05-01&amp;end_date=2026-05-31&amp;branch_id=22&amp;chart_of_account_id=80129" xr:uid="{00000000-0004-0000-1400-0000BB000000}"/>
    <hyperlink ref="Z94" r:id="rId189" display="https://meatophum.biz/report/accounting/account_statement?start_date=2026-05-01&amp;end_date=2026-05-31&amp;branch_id=22&amp;chart_of_account_id=79533" xr:uid="{00000000-0004-0000-1400-0000BC000000}"/>
    <hyperlink ref="AA94" r:id="rId190" display="https://meatophum.biz/report/accounting/account_statement?start_date=2026-05-01&amp;end_date=2026-05-31&amp;branch_id=22&amp;chart_of_account_id=79533" xr:uid="{00000000-0004-0000-1400-0000BD000000}"/>
    <hyperlink ref="AB94" r:id="rId191" display="https://meatophum.biz/report/accounting/account_statement?start_date=2026-05-01&amp;end_date=2026-05-31&amp;branch_id=22&amp;chart_of_account_id=79533" xr:uid="{00000000-0004-0000-1400-0000BE000000}"/>
    <hyperlink ref="AC94" r:id="rId192" display="https://meatophum.biz/report/accounting/account_statement?start_date=2026-05-01&amp;end_date=2026-05-31&amp;branch_id=22&amp;chart_of_account_id=79533" xr:uid="{00000000-0004-0000-1400-0000BF000000}"/>
    <hyperlink ref="Z95" r:id="rId193" display="https://meatophum.biz/report/accounting/account_statement?start_date=2026-05-01&amp;end_date=2026-05-31&amp;branch_id=22&amp;chart_of_account_id=79220" xr:uid="{00000000-0004-0000-1400-0000C0000000}"/>
    <hyperlink ref="AA95" r:id="rId194" display="https://meatophum.biz/report/accounting/account_statement?start_date=2026-05-01&amp;end_date=2026-05-31&amp;branch_id=22&amp;chart_of_account_id=79220" xr:uid="{00000000-0004-0000-1400-0000C1000000}"/>
    <hyperlink ref="AB95" r:id="rId195" display="https://meatophum.biz/report/accounting/account_statement?start_date=2026-05-01&amp;end_date=2026-05-31&amp;branch_id=22&amp;chart_of_account_id=79220" xr:uid="{00000000-0004-0000-1400-0000C2000000}"/>
    <hyperlink ref="AC95" r:id="rId196" display="https://meatophum.biz/report/accounting/account_statement?start_date=2026-05-01&amp;end_date=2026-05-31&amp;branch_id=22&amp;chart_of_account_id=79220" xr:uid="{00000000-0004-0000-1400-0000C3000000}"/>
    <hyperlink ref="Z96" r:id="rId197" display="https://meatophum.biz/report/accounting/account_statement?start_date=2026-05-01&amp;end_date=2026-05-31&amp;branch_id=22&amp;chart_of_account_id=79164" xr:uid="{00000000-0004-0000-1400-0000C4000000}"/>
    <hyperlink ref="AA96" r:id="rId198" display="https://meatophum.biz/report/accounting/account_statement?start_date=2026-05-01&amp;end_date=2026-05-31&amp;branch_id=22&amp;chart_of_account_id=79164" xr:uid="{00000000-0004-0000-1400-0000C5000000}"/>
    <hyperlink ref="AB96" r:id="rId199" display="https://meatophum.biz/report/accounting/account_statement?start_date=2026-05-01&amp;end_date=2026-05-31&amp;branch_id=22&amp;chart_of_account_id=79164" xr:uid="{00000000-0004-0000-1400-0000C6000000}"/>
    <hyperlink ref="AC96" r:id="rId200" display="https://meatophum.biz/report/accounting/account_statement?start_date=2026-05-01&amp;end_date=2026-05-31&amp;branch_id=22&amp;chart_of_account_id=79164" xr:uid="{00000000-0004-0000-1400-0000C7000000}"/>
    <hyperlink ref="Z97" r:id="rId201" display="https://meatophum.biz/report/accounting/account_statement?start_date=2026-05-01&amp;end_date=2026-05-31&amp;branch_id=22&amp;chart_of_account_id=79162" xr:uid="{00000000-0004-0000-1400-0000C8000000}"/>
    <hyperlink ref="AA97" r:id="rId202" display="https://meatophum.biz/report/accounting/account_statement?start_date=2026-05-01&amp;end_date=2026-05-31&amp;branch_id=22&amp;chart_of_account_id=79162" xr:uid="{00000000-0004-0000-1400-0000C9000000}"/>
    <hyperlink ref="AB97" r:id="rId203" display="https://meatophum.biz/report/accounting/account_statement?start_date=2026-05-01&amp;end_date=2026-05-31&amp;branch_id=22&amp;chart_of_account_id=79162" xr:uid="{00000000-0004-0000-1400-0000CA000000}"/>
    <hyperlink ref="AC97" r:id="rId204" display="https://meatophum.biz/report/accounting/account_statement?start_date=2026-05-01&amp;end_date=2026-05-31&amp;branch_id=22&amp;chart_of_account_id=79162" xr:uid="{00000000-0004-0000-1400-0000CB000000}"/>
    <hyperlink ref="Z98" r:id="rId205" display="https://meatophum.biz/report/accounting/account_statement?start_date=2026-05-01&amp;end_date=2026-05-31&amp;branch_id=22&amp;chart_of_account_id=101444" xr:uid="{00000000-0004-0000-1400-0000CC000000}"/>
    <hyperlink ref="AA98" r:id="rId206" display="https://meatophum.biz/report/accounting/account_statement?start_date=2026-05-01&amp;end_date=2026-05-31&amp;branch_id=22&amp;chart_of_account_id=101444" xr:uid="{00000000-0004-0000-1400-0000CD000000}"/>
    <hyperlink ref="AB98" r:id="rId207" display="https://meatophum.biz/report/accounting/account_statement?start_date=2026-05-01&amp;end_date=2026-05-31&amp;branch_id=22&amp;chart_of_account_id=101444" xr:uid="{00000000-0004-0000-1400-0000CE000000}"/>
    <hyperlink ref="AC98" r:id="rId208" display="https://meatophum.biz/report/accounting/account_statement?start_date=2026-05-01&amp;end_date=2026-05-31&amp;branch_id=22&amp;chart_of_account_id=101444" xr:uid="{00000000-0004-0000-1400-0000CF000000}"/>
    <hyperlink ref="AE72" r:id="rId209" display="https://meatophum.biz/report/accounting/account_statement?start_date=2026-06-01&amp;end_date=2026-06-30&amp;branch_id=22&amp;chart_of_account_id=78696" xr:uid="{00000000-0004-0000-1400-0000D0000000}"/>
    <hyperlink ref="AF72" r:id="rId210" display="https://meatophum.biz/report/accounting/account_statement?start_date=2026-06-01&amp;end_date=2026-06-30&amp;branch_id=22&amp;chart_of_account_id=78696" xr:uid="{00000000-0004-0000-1400-0000D1000000}"/>
    <hyperlink ref="AG72" r:id="rId211" display="https://meatophum.biz/report/accounting/account_statement?start_date=2026-06-01&amp;end_date=2026-06-30&amp;branch_id=22&amp;chart_of_account_id=78696" xr:uid="{00000000-0004-0000-1400-0000D2000000}"/>
    <hyperlink ref="AH72" r:id="rId212" display="https://meatophum.biz/report/accounting/account_statement?start_date=2026-06-01&amp;end_date=2026-06-30&amp;branch_id=22&amp;chart_of_account_id=78696" xr:uid="{00000000-0004-0000-1400-0000D3000000}"/>
    <hyperlink ref="AE73" r:id="rId213" display="https://meatophum.biz/report/accounting/account_statement?start_date=2026-06-01&amp;end_date=2026-06-30&amp;branch_id=22&amp;chart_of_account_id=78697" xr:uid="{00000000-0004-0000-1400-0000D4000000}"/>
    <hyperlink ref="AF73" r:id="rId214" display="https://meatophum.biz/report/accounting/account_statement?start_date=2026-06-01&amp;end_date=2026-06-30&amp;branch_id=22&amp;chart_of_account_id=78697" xr:uid="{00000000-0004-0000-1400-0000D5000000}"/>
    <hyperlink ref="AG73" r:id="rId215" display="https://meatophum.biz/report/accounting/account_statement?start_date=2026-06-01&amp;end_date=2026-06-30&amp;branch_id=22&amp;chart_of_account_id=78697" xr:uid="{00000000-0004-0000-1400-0000D6000000}"/>
    <hyperlink ref="AH73" r:id="rId216" display="https://meatophum.biz/report/accounting/account_statement?start_date=2026-06-01&amp;end_date=2026-06-30&amp;branch_id=22&amp;chart_of_account_id=78697" xr:uid="{00000000-0004-0000-1400-0000D7000000}"/>
    <hyperlink ref="AE74" r:id="rId217" display="https://meatophum.biz/report/accounting/account_statement?start_date=2026-06-01&amp;end_date=2026-06-30&amp;branch_id=22&amp;chart_of_account_id=78467" xr:uid="{00000000-0004-0000-1400-0000D8000000}"/>
    <hyperlink ref="AF74" r:id="rId218" display="https://meatophum.biz/report/accounting/account_statement?start_date=2026-06-01&amp;end_date=2026-06-30&amp;branch_id=22&amp;chart_of_account_id=78467" xr:uid="{00000000-0004-0000-1400-0000D9000000}"/>
    <hyperlink ref="AG74" r:id="rId219" display="https://meatophum.biz/report/accounting/account_statement?start_date=2026-06-01&amp;end_date=2026-06-30&amp;branch_id=22&amp;chart_of_account_id=78467" xr:uid="{00000000-0004-0000-1400-0000DA000000}"/>
    <hyperlink ref="AH74" r:id="rId220" display="https://meatophum.biz/report/accounting/account_statement?start_date=2026-06-01&amp;end_date=2026-06-30&amp;branch_id=22&amp;chart_of_account_id=78467" xr:uid="{00000000-0004-0000-1400-0000DB000000}"/>
    <hyperlink ref="AE75" r:id="rId221" display="https://meatophum.biz/report/accounting/account_statement?start_date=2026-06-01&amp;end_date=2026-06-30&amp;branch_id=22&amp;chart_of_account_id=80126" xr:uid="{00000000-0004-0000-1400-0000DC000000}"/>
    <hyperlink ref="AF75" r:id="rId222" display="https://meatophum.biz/report/accounting/account_statement?start_date=2026-06-01&amp;end_date=2026-06-30&amp;branch_id=22&amp;chart_of_account_id=80126" xr:uid="{00000000-0004-0000-1400-0000DD000000}"/>
    <hyperlink ref="AG75" r:id="rId223" display="https://meatophum.biz/report/accounting/account_statement?start_date=2026-06-01&amp;end_date=2026-06-30&amp;branch_id=22&amp;chart_of_account_id=80126" xr:uid="{00000000-0004-0000-1400-0000DE000000}"/>
    <hyperlink ref="AH75" r:id="rId224" display="https://meatophum.biz/report/accounting/account_statement?start_date=2026-06-01&amp;end_date=2026-06-30&amp;branch_id=22&amp;chart_of_account_id=80126" xr:uid="{00000000-0004-0000-1400-0000DF000000}"/>
    <hyperlink ref="AE76" r:id="rId225" display="https://meatophum.biz/report/accounting/account_statement?start_date=2026-06-01&amp;end_date=2026-06-30&amp;branch_id=22&amp;chart_of_account_id=78221" xr:uid="{00000000-0004-0000-1400-0000E0000000}"/>
    <hyperlink ref="AF76" r:id="rId226" display="https://meatophum.biz/report/accounting/account_statement?start_date=2026-06-01&amp;end_date=2026-06-30&amp;branch_id=22&amp;chart_of_account_id=78221" xr:uid="{00000000-0004-0000-1400-0000E1000000}"/>
    <hyperlink ref="AG76" r:id="rId227" display="https://meatophum.biz/report/accounting/account_statement?start_date=2026-06-01&amp;end_date=2026-06-30&amp;branch_id=22&amp;chart_of_account_id=78221" xr:uid="{00000000-0004-0000-1400-0000E2000000}"/>
    <hyperlink ref="AH76" r:id="rId228" display="https://meatophum.biz/report/accounting/account_statement?start_date=2026-06-01&amp;end_date=2026-06-30&amp;branch_id=22&amp;chart_of_account_id=78221" xr:uid="{00000000-0004-0000-1400-0000E3000000}"/>
    <hyperlink ref="AE77" r:id="rId229" display="https://meatophum.biz/report/accounting/account_statement?start_date=2026-06-01&amp;end_date=2026-06-30&amp;branch_id=22&amp;chart_of_account_id=101443" xr:uid="{00000000-0004-0000-1400-0000E4000000}"/>
    <hyperlink ref="AF77" r:id="rId230" display="https://meatophum.biz/report/accounting/account_statement?start_date=2026-06-01&amp;end_date=2026-06-30&amp;branch_id=22&amp;chart_of_account_id=101443" xr:uid="{00000000-0004-0000-1400-0000E5000000}"/>
    <hyperlink ref="AG77" r:id="rId231" display="https://meatophum.biz/report/accounting/account_statement?start_date=2026-06-01&amp;end_date=2026-06-30&amp;branch_id=22&amp;chart_of_account_id=101443" xr:uid="{00000000-0004-0000-1400-0000E6000000}"/>
    <hyperlink ref="AH77" r:id="rId232" display="https://meatophum.biz/report/accounting/account_statement?start_date=2026-06-01&amp;end_date=2026-06-30&amp;branch_id=22&amp;chart_of_account_id=101443" xr:uid="{00000000-0004-0000-1400-0000E7000000}"/>
    <hyperlink ref="AE79" r:id="rId233" display="https://meatophum.biz/report/accounting/account_statement?start_date=2026-06-01&amp;end_date=2026-06-30&amp;branch_id=22&amp;chart_of_account_id=79139" xr:uid="{00000000-0004-0000-1400-0000E8000000}"/>
    <hyperlink ref="AF79" r:id="rId234" display="https://meatophum.biz/report/accounting/account_statement?start_date=2026-06-01&amp;end_date=2026-06-30&amp;branch_id=22&amp;chart_of_account_id=79139" xr:uid="{00000000-0004-0000-1400-0000E9000000}"/>
    <hyperlink ref="AG79" r:id="rId235" display="https://meatophum.biz/report/accounting/account_statement?start_date=2026-06-01&amp;end_date=2026-06-30&amp;branch_id=22&amp;chart_of_account_id=79139" xr:uid="{00000000-0004-0000-1400-0000EA000000}"/>
    <hyperlink ref="AH79" r:id="rId236" display="https://meatophum.biz/report/accounting/account_statement?start_date=2026-06-01&amp;end_date=2026-06-30&amp;branch_id=22&amp;chart_of_account_id=79139" xr:uid="{00000000-0004-0000-1400-0000EB000000}"/>
    <hyperlink ref="AE80" r:id="rId237" display="https://meatophum.biz/report/accounting/account_statement?start_date=2026-06-01&amp;end_date=2026-06-30&amp;branch_id=22&amp;chart_of_account_id=79161" xr:uid="{00000000-0004-0000-1400-0000EC000000}"/>
    <hyperlink ref="AF80" r:id="rId238" display="https://meatophum.biz/report/accounting/account_statement?start_date=2026-06-01&amp;end_date=2026-06-30&amp;branch_id=22&amp;chart_of_account_id=79161" xr:uid="{00000000-0004-0000-1400-0000ED000000}"/>
    <hyperlink ref="AG80" r:id="rId239" display="https://meatophum.biz/report/accounting/account_statement?start_date=2026-06-01&amp;end_date=2026-06-30&amp;branch_id=22&amp;chart_of_account_id=79161" xr:uid="{00000000-0004-0000-1400-0000EE000000}"/>
    <hyperlink ref="AH80" r:id="rId240" display="https://meatophum.biz/report/accounting/account_statement?start_date=2026-06-01&amp;end_date=2026-06-30&amp;branch_id=22&amp;chart_of_account_id=79161" xr:uid="{00000000-0004-0000-1400-0000EF000000}"/>
    <hyperlink ref="AE81" r:id="rId241" display="https://meatophum.biz/report/accounting/account_statement?start_date=2026-06-01&amp;end_date=2026-06-30&amp;branch_id=22&amp;chart_of_account_id=80127" xr:uid="{00000000-0004-0000-1400-0000F0000000}"/>
    <hyperlink ref="AF81" r:id="rId242" display="https://meatophum.biz/report/accounting/account_statement?start_date=2026-06-01&amp;end_date=2026-06-30&amp;branch_id=22&amp;chart_of_account_id=80127" xr:uid="{00000000-0004-0000-1400-0000F1000000}"/>
    <hyperlink ref="AG81" r:id="rId243" display="https://meatophum.biz/report/accounting/account_statement?start_date=2026-06-01&amp;end_date=2026-06-30&amp;branch_id=22&amp;chart_of_account_id=80127" xr:uid="{00000000-0004-0000-1400-0000F2000000}"/>
    <hyperlink ref="AH81" r:id="rId244" display="https://meatophum.biz/report/accounting/account_statement?start_date=2026-06-01&amp;end_date=2026-06-30&amp;branch_id=22&amp;chart_of_account_id=80127" xr:uid="{00000000-0004-0000-1400-0000F3000000}"/>
    <hyperlink ref="AE82" r:id="rId245" display="https://meatophum.biz/report/accounting/account_statement?start_date=2026-06-01&amp;end_date=2026-06-30&amp;branch_id=22&amp;chart_of_account_id=79314" xr:uid="{00000000-0004-0000-1400-0000F4000000}"/>
    <hyperlink ref="AF82" r:id="rId246" display="https://meatophum.biz/report/accounting/account_statement?start_date=2026-06-01&amp;end_date=2026-06-30&amp;branch_id=22&amp;chart_of_account_id=79314" xr:uid="{00000000-0004-0000-1400-0000F5000000}"/>
    <hyperlink ref="AG82" r:id="rId247" display="https://meatophum.biz/report/accounting/account_statement?start_date=2026-06-01&amp;end_date=2026-06-30&amp;branch_id=22&amp;chart_of_account_id=79314" xr:uid="{00000000-0004-0000-1400-0000F6000000}"/>
    <hyperlink ref="AH82" r:id="rId248" display="https://meatophum.biz/report/accounting/account_statement?start_date=2026-06-01&amp;end_date=2026-06-30&amp;branch_id=22&amp;chart_of_account_id=79314" xr:uid="{00000000-0004-0000-1400-0000F7000000}"/>
    <hyperlink ref="AE83" r:id="rId249" display="https://meatophum.biz/report/accounting/account_statement?start_date=2026-06-01&amp;end_date=2026-06-30&amp;branch_id=22&amp;chart_of_account_id=78961" xr:uid="{00000000-0004-0000-1400-0000F8000000}"/>
    <hyperlink ref="AF83" r:id="rId250" display="https://meatophum.biz/report/accounting/account_statement?start_date=2026-06-01&amp;end_date=2026-06-30&amp;branch_id=22&amp;chart_of_account_id=78961" xr:uid="{00000000-0004-0000-1400-0000F9000000}"/>
    <hyperlink ref="AG83" r:id="rId251" display="https://meatophum.biz/report/accounting/account_statement?start_date=2026-06-01&amp;end_date=2026-06-30&amp;branch_id=22&amp;chart_of_account_id=78961" xr:uid="{00000000-0004-0000-1400-0000FA000000}"/>
    <hyperlink ref="AH83" r:id="rId252" display="https://meatophum.biz/report/accounting/account_statement?start_date=2026-06-01&amp;end_date=2026-06-30&amp;branch_id=22&amp;chart_of_account_id=78961" xr:uid="{00000000-0004-0000-1400-0000FB000000}"/>
    <hyperlink ref="AE84" r:id="rId253" display="https://meatophum.biz/report/accounting/account_statement?start_date=2026-06-01&amp;end_date=2026-06-30&amp;branch_id=22&amp;chart_of_account_id=79418" xr:uid="{00000000-0004-0000-1400-0000FC000000}"/>
    <hyperlink ref="AF84" r:id="rId254" display="https://meatophum.biz/report/accounting/account_statement?start_date=2026-06-01&amp;end_date=2026-06-30&amp;branch_id=22&amp;chart_of_account_id=79418" xr:uid="{00000000-0004-0000-1400-0000FD000000}"/>
    <hyperlink ref="AG84" r:id="rId255" display="https://meatophum.biz/report/accounting/account_statement?start_date=2026-06-01&amp;end_date=2026-06-30&amp;branch_id=22&amp;chart_of_account_id=79418" xr:uid="{00000000-0004-0000-1400-0000FE000000}"/>
    <hyperlink ref="AH84" r:id="rId256" display="https://meatophum.biz/report/accounting/account_statement?start_date=2026-06-01&amp;end_date=2026-06-30&amp;branch_id=22&amp;chart_of_account_id=79418" xr:uid="{00000000-0004-0000-1400-0000FF000000}"/>
    <hyperlink ref="AE85" r:id="rId257" display="https://meatophum.biz/report/accounting/account_statement?start_date=2026-06-01&amp;end_date=2026-06-30&amp;branch_id=22&amp;chart_of_account_id=78965" xr:uid="{00000000-0004-0000-1400-000000010000}"/>
    <hyperlink ref="AF85" r:id="rId258" display="https://meatophum.biz/report/accounting/account_statement?start_date=2026-06-01&amp;end_date=2026-06-30&amp;branch_id=22&amp;chart_of_account_id=78965" xr:uid="{00000000-0004-0000-1400-000001010000}"/>
    <hyperlink ref="AG85" r:id="rId259" display="https://meatophum.biz/report/accounting/account_statement?start_date=2026-06-01&amp;end_date=2026-06-30&amp;branch_id=22&amp;chart_of_account_id=78965" xr:uid="{00000000-0004-0000-1400-000002010000}"/>
    <hyperlink ref="AH85" r:id="rId260" display="https://meatophum.biz/report/accounting/account_statement?start_date=2026-06-01&amp;end_date=2026-06-30&amp;branch_id=22&amp;chart_of_account_id=78965" xr:uid="{00000000-0004-0000-1400-000003010000}"/>
    <hyperlink ref="AE86" r:id="rId261" display="https://meatophum.biz/report/accounting/account_statement?start_date=2026-06-01&amp;end_date=2026-06-30&amp;branch_id=22&amp;chart_of_account_id=79065" xr:uid="{00000000-0004-0000-1400-000004010000}"/>
    <hyperlink ref="AF86" r:id="rId262" display="https://meatophum.biz/report/accounting/account_statement?start_date=2026-06-01&amp;end_date=2026-06-30&amp;branch_id=22&amp;chart_of_account_id=79065" xr:uid="{00000000-0004-0000-1400-000005010000}"/>
    <hyperlink ref="AG86" r:id="rId263" display="https://meatophum.biz/report/accounting/account_statement?start_date=2026-06-01&amp;end_date=2026-06-30&amp;branch_id=22&amp;chart_of_account_id=79065" xr:uid="{00000000-0004-0000-1400-000006010000}"/>
    <hyperlink ref="AH86" r:id="rId264" display="https://meatophum.biz/report/accounting/account_statement?start_date=2026-06-01&amp;end_date=2026-06-30&amp;branch_id=22&amp;chart_of_account_id=79065" xr:uid="{00000000-0004-0000-1400-000007010000}"/>
    <hyperlink ref="AE87" r:id="rId265" display="https://meatophum.biz/report/accounting/account_statement?start_date=2026-06-01&amp;end_date=2026-06-30&amp;branch_id=22&amp;chart_of_account_id=79062" xr:uid="{00000000-0004-0000-1400-000008010000}"/>
    <hyperlink ref="AF87" r:id="rId266" display="https://meatophum.biz/report/accounting/account_statement?start_date=2026-06-01&amp;end_date=2026-06-30&amp;branch_id=22&amp;chart_of_account_id=79062" xr:uid="{00000000-0004-0000-1400-000009010000}"/>
    <hyperlink ref="AG87" r:id="rId267" display="https://meatophum.biz/report/accounting/account_statement?start_date=2026-06-01&amp;end_date=2026-06-30&amp;branch_id=22&amp;chart_of_account_id=79062" xr:uid="{00000000-0004-0000-1400-00000A010000}"/>
    <hyperlink ref="AH87" r:id="rId268" display="https://meatophum.biz/report/accounting/account_statement?start_date=2026-06-01&amp;end_date=2026-06-30&amp;branch_id=22&amp;chart_of_account_id=79062" xr:uid="{00000000-0004-0000-1400-00000B010000}"/>
    <hyperlink ref="AE88" r:id="rId269" display="https://meatophum.biz/report/accounting/account_statement?start_date=2026-06-01&amp;end_date=2026-06-30&amp;branch_id=22&amp;chart_of_account_id=79059" xr:uid="{00000000-0004-0000-1400-00000C010000}"/>
    <hyperlink ref="AF88" r:id="rId270" display="https://meatophum.biz/report/accounting/account_statement?start_date=2026-06-01&amp;end_date=2026-06-30&amp;branch_id=22&amp;chart_of_account_id=79059" xr:uid="{00000000-0004-0000-1400-00000D010000}"/>
    <hyperlink ref="AG88" r:id="rId271" display="https://meatophum.biz/report/accounting/account_statement?start_date=2026-06-01&amp;end_date=2026-06-30&amp;branch_id=22&amp;chart_of_account_id=79059" xr:uid="{00000000-0004-0000-1400-00000E010000}"/>
    <hyperlink ref="AH88" r:id="rId272" display="https://meatophum.biz/report/accounting/account_statement?start_date=2026-06-01&amp;end_date=2026-06-30&amp;branch_id=22&amp;chart_of_account_id=79059" xr:uid="{00000000-0004-0000-1400-00000F010000}"/>
    <hyperlink ref="AE89" r:id="rId273" display="https://meatophum.biz/report/accounting/account_statement?start_date=2026-06-01&amp;end_date=2026-06-30&amp;branch_id=22&amp;chart_of_account_id=80129" xr:uid="{00000000-0004-0000-1400-000010010000}"/>
    <hyperlink ref="AF89" r:id="rId274" display="https://meatophum.biz/report/accounting/account_statement?start_date=2026-06-01&amp;end_date=2026-06-30&amp;branch_id=22&amp;chart_of_account_id=80129" xr:uid="{00000000-0004-0000-1400-000011010000}"/>
    <hyperlink ref="AG89" r:id="rId275" display="https://meatophum.biz/report/accounting/account_statement?start_date=2026-06-01&amp;end_date=2026-06-30&amp;branch_id=22&amp;chart_of_account_id=80129" xr:uid="{00000000-0004-0000-1400-000012010000}"/>
    <hyperlink ref="AH89" r:id="rId276" display="https://meatophum.biz/report/accounting/account_statement?start_date=2026-06-01&amp;end_date=2026-06-30&amp;branch_id=22&amp;chart_of_account_id=80129" xr:uid="{00000000-0004-0000-1400-000013010000}"/>
    <hyperlink ref="AE90" r:id="rId277" display="https://meatophum.biz/report/accounting/account_statement?start_date=2026-06-01&amp;end_date=2026-06-30&amp;branch_id=22&amp;chart_of_account_id=79333" xr:uid="{00000000-0004-0000-1400-000014010000}"/>
    <hyperlink ref="AF90" r:id="rId278" display="https://meatophum.biz/report/accounting/account_statement?start_date=2026-06-01&amp;end_date=2026-06-30&amp;branch_id=22&amp;chart_of_account_id=79333" xr:uid="{00000000-0004-0000-1400-000015010000}"/>
    <hyperlink ref="AG90" r:id="rId279" display="https://meatophum.biz/report/accounting/account_statement?start_date=2026-06-01&amp;end_date=2026-06-30&amp;branch_id=22&amp;chart_of_account_id=79333" xr:uid="{00000000-0004-0000-1400-000016010000}"/>
    <hyperlink ref="AH90" r:id="rId280" display="https://meatophum.biz/report/accounting/account_statement?start_date=2026-06-01&amp;end_date=2026-06-30&amp;branch_id=22&amp;chart_of_account_id=79333" xr:uid="{00000000-0004-0000-1400-000017010000}"/>
    <hyperlink ref="AE91" r:id="rId281" display="https://meatophum.biz/report/accounting/account_statement?start_date=2026-06-01&amp;end_date=2026-06-30&amp;branch_id=22&amp;chart_of_account_id=79533" xr:uid="{00000000-0004-0000-1400-000018010000}"/>
    <hyperlink ref="AF91" r:id="rId282" display="https://meatophum.biz/report/accounting/account_statement?start_date=2026-06-01&amp;end_date=2026-06-30&amp;branch_id=22&amp;chart_of_account_id=79533" xr:uid="{00000000-0004-0000-1400-000019010000}"/>
    <hyperlink ref="AG91" r:id="rId283" display="https://meatophum.biz/report/accounting/account_statement?start_date=2026-06-01&amp;end_date=2026-06-30&amp;branch_id=22&amp;chart_of_account_id=79533" xr:uid="{00000000-0004-0000-1400-00001A010000}"/>
    <hyperlink ref="AH91" r:id="rId284" display="https://meatophum.biz/report/accounting/account_statement?start_date=2026-06-01&amp;end_date=2026-06-30&amp;branch_id=22&amp;chart_of_account_id=79533" xr:uid="{00000000-0004-0000-1400-00001B010000}"/>
    <hyperlink ref="AE92" r:id="rId285" display="https://meatophum.biz/report/accounting/account_statement?start_date=2026-06-01&amp;end_date=2026-06-30&amp;branch_id=22&amp;chart_of_account_id=79220" xr:uid="{00000000-0004-0000-1400-00001C010000}"/>
    <hyperlink ref="AF92" r:id="rId286" display="https://meatophum.biz/report/accounting/account_statement?start_date=2026-06-01&amp;end_date=2026-06-30&amp;branch_id=22&amp;chart_of_account_id=79220" xr:uid="{00000000-0004-0000-1400-00001D010000}"/>
    <hyperlink ref="AG92" r:id="rId287" display="https://meatophum.biz/report/accounting/account_statement?start_date=2026-06-01&amp;end_date=2026-06-30&amp;branch_id=22&amp;chart_of_account_id=79220" xr:uid="{00000000-0004-0000-1400-00001E010000}"/>
    <hyperlink ref="AH92" r:id="rId288" display="https://meatophum.biz/report/accounting/account_statement?start_date=2026-06-01&amp;end_date=2026-06-30&amp;branch_id=22&amp;chart_of_account_id=79220" xr:uid="{00000000-0004-0000-1400-00001F010000}"/>
    <hyperlink ref="AE93" r:id="rId289" display="https://meatophum.biz/report/accounting/account_statement?start_date=2026-06-01&amp;end_date=2026-06-30&amp;branch_id=22&amp;chart_of_account_id=79164" xr:uid="{00000000-0004-0000-1400-000020010000}"/>
    <hyperlink ref="AF93" r:id="rId290" display="https://meatophum.biz/report/accounting/account_statement?start_date=2026-06-01&amp;end_date=2026-06-30&amp;branch_id=22&amp;chart_of_account_id=79164" xr:uid="{00000000-0004-0000-1400-000021010000}"/>
    <hyperlink ref="AG93" r:id="rId291" display="https://meatophum.biz/report/accounting/account_statement?start_date=2026-06-01&amp;end_date=2026-06-30&amp;branch_id=22&amp;chart_of_account_id=79164" xr:uid="{00000000-0004-0000-1400-000022010000}"/>
    <hyperlink ref="AH93" r:id="rId292" display="https://meatophum.biz/report/accounting/account_statement?start_date=2026-06-01&amp;end_date=2026-06-30&amp;branch_id=22&amp;chart_of_account_id=79164" xr:uid="{00000000-0004-0000-1400-000023010000}"/>
    <hyperlink ref="AE94" r:id="rId293" display="https://meatophum.biz/report/accounting/account_statement?start_date=2026-06-01&amp;end_date=2026-06-30&amp;branch_id=22&amp;chart_of_account_id=79162" xr:uid="{00000000-0004-0000-1400-000024010000}"/>
    <hyperlink ref="AF94" r:id="rId294" display="https://meatophum.biz/report/accounting/account_statement?start_date=2026-06-01&amp;end_date=2026-06-30&amp;branch_id=22&amp;chart_of_account_id=79162" xr:uid="{00000000-0004-0000-1400-000025010000}"/>
    <hyperlink ref="AG94" r:id="rId295" display="https://meatophum.biz/report/accounting/account_statement?start_date=2026-06-01&amp;end_date=2026-06-30&amp;branch_id=22&amp;chart_of_account_id=79162" xr:uid="{00000000-0004-0000-1400-000026010000}"/>
    <hyperlink ref="AH94" r:id="rId296" display="https://meatophum.biz/report/accounting/account_statement?start_date=2026-06-01&amp;end_date=2026-06-30&amp;branch_id=22&amp;chart_of_account_id=79162" xr:uid="{00000000-0004-0000-1400-000027010000}"/>
    <hyperlink ref="AE95" r:id="rId297" display="https://meatophum.biz/report/accounting/account_statement?start_date=2026-06-01&amp;end_date=2026-06-30&amp;branch_id=22&amp;chart_of_account_id=101444" xr:uid="{00000000-0004-0000-1400-000028010000}"/>
    <hyperlink ref="AF95" r:id="rId298" display="https://meatophum.biz/report/accounting/account_statement?start_date=2026-06-01&amp;end_date=2026-06-30&amp;branch_id=22&amp;chart_of_account_id=101444" xr:uid="{00000000-0004-0000-1400-000029010000}"/>
    <hyperlink ref="AG95" r:id="rId299" display="https://meatophum.biz/report/accounting/account_statement?start_date=2026-06-01&amp;end_date=2026-06-30&amp;branch_id=22&amp;chart_of_account_id=101444" xr:uid="{00000000-0004-0000-1400-00002A010000}"/>
    <hyperlink ref="AH95" r:id="rId300" display="https://meatophum.biz/report/accounting/account_statement?start_date=2026-06-01&amp;end_date=2026-06-30&amp;branch_id=22&amp;chart_of_account_id=101444" xr:uid="{00000000-0004-0000-1400-00002B010000}"/>
    <hyperlink ref="AE96" r:id="rId301" display="https://meatophum.biz/report/accounting/account_statement?start_date=2026-06-01&amp;end_date=2026-06-30&amp;branch_id=22&amp;chart_of_account_id=79330" xr:uid="{00000000-0004-0000-1400-00002C010000}"/>
    <hyperlink ref="AF96" r:id="rId302" display="https://meatophum.biz/report/accounting/account_statement?start_date=2026-06-01&amp;end_date=2026-06-30&amp;branch_id=22&amp;chart_of_account_id=79330" xr:uid="{00000000-0004-0000-1400-00002D010000}"/>
    <hyperlink ref="AG96" r:id="rId303" display="https://meatophum.biz/report/accounting/account_statement?start_date=2026-06-01&amp;end_date=2026-06-30&amp;branch_id=22&amp;chart_of_account_id=79330" xr:uid="{00000000-0004-0000-1400-00002E010000}"/>
    <hyperlink ref="AH96" r:id="rId304" display="https://meatophum.biz/report/accounting/account_statement?start_date=2026-06-01&amp;end_date=2026-06-30&amp;branch_id=22&amp;chart_of_account_id=79330" xr:uid="{00000000-0004-0000-1400-00002F010000}"/>
    <hyperlink ref="AK72" r:id="rId305" display="https://meatophum.biz/report/accounting/account_statement?start_date=2026-07-01&amp;end_date=2026-07-31&amp;branch_id=22&amp;chart_of_account_id=78696" xr:uid="{00000000-0004-0000-1400-000030010000}"/>
    <hyperlink ref="AL72" r:id="rId306" display="https://meatophum.biz/report/accounting/account_statement?start_date=2026-07-01&amp;end_date=2026-07-31&amp;branch_id=22&amp;chart_of_account_id=78696" xr:uid="{00000000-0004-0000-1400-000031010000}"/>
    <hyperlink ref="AM72" r:id="rId307" display="https://meatophum.biz/report/accounting/account_statement?start_date=2026-07-01&amp;end_date=2026-07-31&amp;branch_id=22&amp;chart_of_account_id=78696" xr:uid="{00000000-0004-0000-1400-000032010000}"/>
    <hyperlink ref="AN72" r:id="rId308" display="https://meatophum.biz/report/accounting/account_statement?start_date=2026-07-01&amp;end_date=2026-07-31&amp;branch_id=22&amp;chart_of_account_id=78696" xr:uid="{00000000-0004-0000-1400-000033010000}"/>
    <hyperlink ref="AK73" r:id="rId309" display="https://meatophum.biz/report/accounting/account_statement?start_date=2026-07-01&amp;end_date=2026-07-31&amp;branch_id=22&amp;chart_of_account_id=78361" xr:uid="{00000000-0004-0000-1400-000034010000}"/>
    <hyperlink ref="AL73" r:id="rId310" display="https://meatophum.biz/report/accounting/account_statement?start_date=2026-07-01&amp;end_date=2026-07-31&amp;branch_id=22&amp;chart_of_account_id=78361" xr:uid="{00000000-0004-0000-1400-000035010000}"/>
    <hyperlink ref="AM73" r:id="rId311" display="https://meatophum.biz/report/accounting/account_statement?start_date=2026-07-01&amp;end_date=2026-07-31&amp;branch_id=22&amp;chart_of_account_id=78361" xr:uid="{00000000-0004-0000-1400-000036010000}"/>
    <hyperlink ref="AN73" r:id="rId312" display="https://meatophum.biz/report/accounting/account_statement?start_date=2026-07-01&amp;end_date=2026-07-31&amp;branch_id=22&amp;chart_of_account_id=78361" xr:uid="{00000000-0004-0000-1400-000037010000}"/>
    <hyperlink ref="AK74" r:id="rId313" display="https://meatophum.biz/report/accounting/account_statement?start_date=2026-07-01&amp;end_date=2026-07-31&amp;branch_id=22&amp;chart_of_account_id=78697" xr:uid="{00000000-0004-0000-1400-000038010000}"/>
    <hyperlink ref="AL74" r:id="rId314" display="https://meatophum.biz/report/accounting/account_statement?start_date=2026-07-01&amp;end_date=2026-07-31&amp;branch_id=22&amp;chart_of_account_id=78697" xr:uid="{00000000-0004-0000-1400-000039010000}"/>
    <hyperlink ref="AM74" r:id="rId315" display="https://meatophum.biz/report/accounting/account_statement?start_date=2026-07-01&amp;end_date=2026-07-31&amp;branch_id=22&amp;chart_of_account_id=78697" xr:uid="{00000000-0004-0000-1400-00003A010000}"/>
    <hyperlink ref="AN74" r:id="rId316" display="https://meatophum.biz/report/accounting/account_statement?start_date=2026-07-01&amp;end_date=2026-07-31&amp;branch_id=22&amp;chart_of_account_id=78697" xr:uid="{00000000-0004-0000-1400-00003B010000}"/>
    <hyperlink ref="AK75" r:id="rId317" display="https://meatophum.biz/report/accounting/account_statement?start_date=2026-07-01&amp;end_date=2026-07-31&amp;branch_id=22&amp;chart_of_account_id=78467" xr:uid="{00000000-0004-0000-1400-00003C010000}"/>
    <hyperlink ref="AL75" r:id="rId318" display="https://meatophum.biz/report/accounting/account_statement?start_date=2026-07-01&amp;end_date=2026-07-31&amp;branch_id=22&amp;chart_of_account_id=78467" xr:uid="{00000000-0004-0000-1400-00003D010000}"/>
    <hyperlink ref="AM75" r:id="rId319" display="https://meatophum.biz/report/accounting/account_statement?start_date=2026-07-01&amp;end_date=2026-07-31&amp;branch_id=22&amp;chart_of_account_id=78467" xr:uid="{00000000-0004-0000-1400-00003E010000}"/>
    <hyperlink ref="AN75" r:id="rId320" display="https://meatophum.biz/report/accounting/account_statement?start_date=2026-07-01&amp;end_date=2026-07-31&amp;branch_id=22&amp;chart_of_account_id=78467" xr:uid="{00000000-0004-0000-1400-00003F010000}"/>
    <hyperlink ref="AK76" r:id="rId321" display="https://meatophum.biz/report/accounting/account_statement?start_date=2026-07-01&amp;end_date=2026-07-31&amp;branch_id=22&amp;chart_of_account_id=78763" xr:uid="{00000000-0004-0000-1400-000040010000}"/>
    <hyperlink ref="AL76" r:id="rId322" display="https://meatophum.biz/report/accounting/account_statement?start_date=2026-07-01&amp;end_date=2026-07-31&amp;branch_id=22&amp;chart_of_account_id=78763" xr:uid="{00000000-0004-0000-1400-000041010000}"/>
    <hyperlink ref="AM76" r:id="rId323" display="https://meatophum.biz/report/accounting/account_statement?start_date=2026-07-01&amp;end_date=2026-07-31&amp;branch_id=22&amp;chart_of_account_id=78763" xr:uid="{00000000-0004-0000-1400-000042010000}"/>
    <hyperlink ref="AN76" r:id="rId324" display="https://meatophum.biz/report/accounting/account_statement?start_date=2026-07-01&amp;end_date=2026-07-31&amp;branch_id=22&amp;chart_of_account_id=78763" xr:uid="{00000000-0004-0000-1400-000043010000}"/>
    <hyperlink ref="AK77" r:id="rId325" display="https://meatophum.biz/report/accounting/account_statement?start_date=2026-07-01&amp;end_date=2026-07-31&amp;branch_id=22&amp;chart_of_account_id=78221" xr:uid="{00000000-0004-0000-1400-000044010000}"/>
    <hyperlink ref="AL77" r:id="rId326" display="https://meatophum.biz/report/accounting/account_statement?start_date=2026-07-01&amp;end_date=2026-07-31&amp;branch_id=22&amp;chart_of_account_id=78221" xr:uid="{00000000-0004-0000-1400-000045010000}"/>
    <hyperlink ref="AM77" r:id="rId327" display="https://meatophum.biz/report/accounting/account_statement?start_date=2026-07-01&amp;end_date=2026-07-31&amp;branch_id=22&amp;chart_of_account_id=78221" xr:uid="{00000000-0004-0000-1400-000046010000}"/>
    <hyperlink ref="AN77" r:id="rId328" display="https://meatophum.biz/report/accounting/account_statement?start_date=2026-07-01&amp;end_date=2026-07-31&amp;branch_id=22&amp;chart_of_account_id=78221" xr:uid="{00000000-0004-0000-1400-000047010000}"/>
    <hyperlink ref="AK78" r:id="rId329" display="https://meatophum.biz/report/accounting/account_statement?start_date=2026-07-01&amp;end_date=2026-07-31&amp;branch_id=22&amp;chart_of_account_id=101443" xr:uid="{00000000-0004-0000-1400-000048010000}"/>
    <hyperlink ref="AL78" r:id="rId330" display="https://meatophum.biz/report/accounting/account_statement?start_date=2026-07-01&amp;end_date=2026-07-31&amp;branch_id=22&amp;chart_of_account_id=101443" xr:uid="{00000000-0004-0000-1400-000049010000}"/>
    <hyperlink ref="AM78" r:id="rId331" display="https://meatophum.biz/report/accounting/account_statement?start_date=2026-07-01&amp;end_date=2026-07-31&amp;branch_id=22&amp;chart_of_account_id=101443" xr:uid="{00000000-0004-0000-1400-00004A010000}"/>
    <hyperlink ref="AN78" r:id="rId332" display="https://meatophum.biz/report/accounting/account_statement?start_date=2026-07-01&amp;end_date=2026-07-31&amp;branch_id=22&amp;chart_of_account_id=101443" xr:uid="{00000000-0004-0000-1400-00004B010000}"/>
    <hyperlink ref="AK80" r:id="rId333" display="https://meatophum.biz/report/accounting/account_statement?start_date=2026-07-01&amp;end_date=2026-07-31&amp;branch_id=22&amp;chart_of_account_id=79139" xr:uid="{00000000-0004-0000-1400-00004C010000}"/>
    <hyperlink ref="AL80" r:id="rId334" display="https://meatophum.biz/report/accounting/account_statement?start_date=2026-07-01&amp;end_date=2026-07-31&amp;branch_id=22&amp;chart_of_account_id=79139" xr:uid="{00000000-0004-0000-1400-00004D010000}"/>
    <hyperlink ref="AM80" r:id="rId335" display="https://meatophum.biz/report/accounting/account_statement?start_date=2026-07-01&amp;end_date=2026-07-31&amp;branch_id=22&amp;chart_of_account_id=79139" xr:uid="{00000000-0004-0000-1400-00004E010000}"/>
    <hyperlink ref="AN80" r:id="rId336" display="https://meatophum.biz/report/accounting/account_statement?start_date=2026-07-01&amp;end_date=2026-07-31&amp;branch_id=22&amp;chart_of_account_id=79139" xr:uid="{00000000-0004-0000-1400-00004F010000}"/>
    <hyperlink ref="AK81" r:id="rId337" display="https://meatophum.biz/report/accounting/account_statement?start_date=2026-07-01&amp;end_date=2026-07-31&amp;branch_id=22&amp;chart_of_account_id=79161" xr:uid="{00000000-0004-0000-1400-000050010000}"/>
    <hyperlink ref="AL81" r:id="rId338" display="https://meatophum.biz/report/accounting/account_statement?start_date=2026-07-01&amp;end_date=2026-07-31&amp;branch_id=22&amp;chart_of_account_id=79161" xr:uid="{00000000-0004-0000-1400-000051010000}"/>
    <hyperlink ref="AM81" r:id="rId339" display="https://meatophum.biz/report/accounting/account_statement?start_date=2026-07-01&amp;end_date=2026-07-31&amp;branch_id=22&amp;chart_of_account_id=79161" xr:uid="{00000000-0004-0000-1400-000052010000}"/>
    <hyperlink ref="AN81" r:id="rId340" display="https://meatophum.biz/report/accounting/account_statement?start_date=2026-07-01&amp;end_date=2026-07-31&amp;branch_id=22&amp;chart_of_account_id=79161" xr:uid="{00000000-0004-0000-1400-000053010000}"/>
    <hyperlink ref="AK82" r:id="rId341" display="https://meatophum.biz/report/accounting/account_statement?start_date=2026-07-01&amp;end_date=2026-07-31&amp;branch_id=22&amp;chart_of_account_id=80127" xr:uid="{00000000-0004-0000-1400-000054010000}"/>
    <hyperlink ref="AL82" r:id="rId342" display="https://meatophum.biz/report/accounting/account_statement?start_date=2026-07-01&amp;end_date=2026-07-31&amp;branch_id=22&amp;chart_of_account_id=80127" xr:uid="{00000000-0004-0000-1400-000055010000}"/>
    <hyperlink ref="AM82" r:id="rId343" display="https://meatophum.biz/report/accounting/account_statement?start_date=2026-07-01&amp;end_date=2026-07-31&amp;branch_id=22&amp;chart_of_account_id=80127" xr:uid="{00000000-0004-0000-1400-000056010000}"/>
    <hyperlink ref="AN82" r:id="rId344" display="https://meatophum.biz/report/accounting/account_statement?start_date=2026-07-01&amp;end_date=2026-07-31&amp;branch_id=22&amp;chart_of_account_id=80127" xr:uid="{00000000-0004-0000-1400-000057010000}"/>
    <hyperlink ref="AK83" r:id="rId345" display="https://meatophum.biz/report/accounting/account_statement?start_date=2026-07-01&amp;end_date=2026-07-31&amp;branch_id=22&amp;chart_of_account_id=79332" xr:uid="{00000000-0004-0000-1400-000058010000}"/>
    <hyperlink ref="AL83" r:id="rId346" display="https://meatophum.biz/report/accounting/account_statement?start_date=2026-07-01&amp;end_date=2026-07-31&amp;branch_id=22&amp;chart_of_account_id=79332" xr:uid="{00000000-0004-0000-1400-000059010000}"/>
    <hyperlink ref="AM83" r:id="rId347" display="https://meatophum.biz/report/accounting/account_statement?start_date=2026-07-01&amp;end_date=2026-07-31&amp;branch_id=22&amp;chart_of_account_id=79332" xr:uid="{00000000-0004-0000-1400-00005A010000}"/>
    <hyperlink ref="AN83" r:id="rId348" display="https://meatophum.biz/report/accounting/account_statement?start_date=2026-07-01&amp;end_date=2026-07-31&amp;branch_id=22&amp;chart_of_account_id=79332" xr:uid="{00000000-0004-0000-1400-00005B010000}"/>
    <hyperlink ref="AK84" r:id="rId349" display="https://meatophum.biz/report/accounting/account_statement?start_date=2026-07-01&amp;end_date=2026-07-31&amp;branch_id=22&amp;chart_of_account_id=79346" xr:uid="{00000000-0004-0000-1400-00005C010000}"/>
    <hyperlink ref="AL84" r:id="rId350" display="https://meatophum.biz/report/accounting/account_statement?start_date=2026-07-01&amp;end_date=2026-07-31&amp;branch_id=22&amp;chart_of_account_id=79346" xr:uid="{00000000-0004-0000-1400-00005D010000}"/>
    <hyperlink ref="AM84" r:id="rId351" display="https://meatophum.biz/report/accounting/account_statement?start_date=2026-07-01&amp;end_date=2026-07-31&amp;branch_id=22&amp;chart_of_account_id=79346" xr:uid="{00000000-0004-0000-1400-00005E010000}"/>
    <hyperlink ref="AN84" r:id="rId352" display="https://meatophum.biz/report/accounting/account_statement?start_date=2026-07-01&amp;end_date=2026-07-31&amp;branch_id=22&amp;chart_of_account_id=79346" xr:uid="{00000000-0004-0000-1400-00005F010000}"/>
    <hyperlink ref="AK85" r:id="rId353" display="https://meatophum.biz/report/accounting/account_statement?start_date=2026-07-01&amp;end_date=2026-07-31&amp;branch_id=22&amp;chart_of_account_id=79314" xr:uid="{00000000-0004-0000-1400-000060010000}"/>
    <hyperlink ref="AL85" r:id="rId354" display="https://meatophum.biz/report/accounting/account_statement?start_date=2026-07-01&amp;end_date=2026-07-31&amp;branch_id=22&amp;chart_of_account_id=79314" xr:uid="{00000000-0004-0000-1400-000061010000}"/>
    <hyperlink ref="AM85" r:id="rId355" display="https://meatophum.biz/report/accounting/account_statement?start_date=2026-07-01&amp;end_date=2026-07-31&amp;branch_id=22&amp;chart_of_account_id=79314" xr:uid="{00000000-0004-0000-1400-000062010000}"/>
    <hyperlink ref="AN85" r:id="rId356" display="https://meatophum.biz/report/accounting/account_statement?start_date=2026-07-01&amp;end_date=2026-07-31&amp;branch_id=22&amp;chart_of_account_id=79314" xr:uid="{00000000-0004-0000-1400-000063010000}"/>
    <hyperlink ref="AK86" r:id="rId357" display="https://meatophum.biz/report/accounting/account_statement?start_date=2026-07-01&amp;end_date=2026-07-31&amp;branch_id=22&amp;chart_of_account_id=78961" xr:uid="{00000000-0004-0000-1400-000064010000}"/>
    <hyperlink ref="AL86" r:id="rId358" display="https://meatophum.biz/report/accounting/account_statement?start_date=2026-07-01&amp;end_date=2026-07-31&amp;branch_id=22&amp;chart_of_account_id=78961" xr:uid="{00000000-0004-0000-1400-000065010000}"/>
    <hyperlink ref="AM86" r:id="rId359" display="https://meatophum.biz/report/accounting/account_statement?start_date=2026-07-01&amp;end_date=2026-07-31&amp;branch_id=22&amp;chart_of_account_id=78961" xr:uid="{00000000-0004-0000-1400-000066010000}"/>
    <hyperlink ref="AN86" r:id="rId360" display="https://meatophum.biz/report/accounting/account_statement?start_date=2026-07-01&amp;end_date=2026-07-31&amp;branch_id=22&amp;chart_of_account_id=78961" xr:uid="{00000000-0004-0000-1400-000067010000}"/>
    <hyperlink ref="AK87" r:id="rId361" display="https://meatophum.biz/report/accounting/account_statement?start_date=2026-07-01&amp;end_date=2026-07-31&amp;branch_id=22&amp;chart_of_account_id=79418" xr:uid="{00000000-0004-0000-1400-000068010000}"/>
    <hyperlink ref="AL87" r:id="rId362" display="https://meatophum.biz/report/accounting/account_statement?start_date=2026-07-01&amp;end_date=2026-07-31&amp;branch_id=22&amp;chart_of_account_id=79418" xr:uid="{00000000-0004-0000-1400-000069010000}"/>
    <hyperlink ref="AM87" r:id="rId363" display="https://meatophum.biz/report/accounting/account_statement?start_date=2026-07-01&amp;end_date=2026-07-31&amp;branch_id=22&amp;chart_of_account_id=79418" xr:uid="{00000000-0004-0000-1400-00006A010000}"/>
    <hyperlink ref="AN87" r:id="rId364" display="https://meatophum.biz/report/accounting/account_statement?start_date=2026-07-01&amp;end_date=2026-07-31&amp;branch_id=22&amp;chart_of_account_id=79418" xr:uid="{00000000-0004-0000-1400-00006B010000}"/>
    <hyperlink ref="AK88" r:id="rId365" display="https://meatophum.biz/report/accounting/account_statement?start_date=2026-07-01&amp;end_date=2026-07-31&amp;branch_id=22&amp;chart_of_account_id=78965" xr:uid="{00000000-0004-0000-1400-00006C010000}"/>
    <hyperlink ref="AL88" r:id="rId366" display="https://meatophum.biz/report/accounting/account_statement?start_date=2026-07-01&amp;end_date=2026-07-31&amp;branch_id=22&amp;chart_of_account_id=78965" xr:uid="{00000000-0004-0000-1400-00006D010000}"/>
    <hyperlink ref="AM88" r:id="rId367" display="https://meatophum.biz/report/accounting/account_statement?start_date=2026-07-01&amp;end_date=2026-07-31&amp;branch_id=22&amp;chart_of_account_id=78965" xr:uid="{00000000-0004-0000-1400-00006E010000}"/>
    <hyperlink ref="AN88" r:id="rId368" display="https://meatophum.biz/report/accounting/account_statement?start_date=2026-07-01&amp;end_date=2026-07-31&amp;branch_id=22&amp;chart_of_account_id=78965" xr:uid="{00000000-0004-0000-1400-00006F010000}"/>
    <hyperlink ref="AK89" r:id="rId369" display="https://meatophum.biz/report/accounting/account_statement?start_date=2026-07-01&amp;end_date=2026-07-31&amp;branch_id=22&amp;chart_of_account_id=79065" xr:uid="{00000000-0004-0000-1400-000070010000}"/>
    <hyperlink ref="AL89" r:id="rId370" display="https://meatophum.biz/report/accounting/account_statement?start_date=2026-07-01&amp;end_date=2026-07-31&amp;branch_id=22&amp;chart_of_account_id=79065" xr:uid="{00000000-0004-0000-1400-000071010000}"/>
    <hyperlink ref="AM89" r:id="rId371" display="https://meatophum.biz/report/accounting/account_statement?start_date=2026-07-01&amp;end_date=2026-07-31&amp;branch_id=22&amp;chart_of_account_id=79065" xr:uid="{00000000-0004-0000-1400-000072010000}"/>
    <hyperlink ref="AN89" r:id="rId372" display="https://meatophum.biz/report/accounting/account_statement?start_date=2026-07-01&amp;end_date=2026-07-31&amp;branch_id=22&amp;chart_of_account_id=79065" xr:uid="{00000000-0004-0000-1400-000073010000}"/>
    <hyperlink ref="AK90" r:id="rId373" display="https://meatophum.biz/report/accounting/account_statement?start_date=2026-07-01&amp;end_date=2026-07-31&amp;branch_id=22&amp;chart_of_account_id=79062" xr:uid="{00000000-0004-0000-1400-000074010000}"/>
    <hyperlink ref="AL90" r:id="rId374" display="https://meatophum.biz/report/accounting/account_statement?start_date=2026-07-01&amp;end_date=2026-07-31&amp;branch_id=22&amp;chart_of_account_id=79062" xr:uid="{00000000-0004-0000-1400-000075010000}"/>
    <hyperlink ref="AM90" r:id="rId375" display="https://meatophum.biz/report/accounting/account_statement?start_date=2026-07-01&amp;end_date=2026-07-31&amp;branch_id=22&amp;chart_of_account_id=79062" xr:uid="{00000000-0004-0000-1400-000076010000}"/>
    <hyperlink ref="AN90" r:id="rId376" display="https://meatophum.biz/report/accounting/account_statement?start_date=2026-07-01&amp;end_date=2026-07-31&amp;branch_id=22&amp;chart_of_account_id=79062" xr:uid="{00000000-0004-0000-1400-000077010000}"/>
    <hyperlink ref="AK91" r:id="rId377" display="https://meatophum.biz/report/accounting/account_statement?start_date=2026-07-01&amp;end_date=2026-07-31&amp;branch_id=22&amp;chart_of_account_id=79059" xr:uid="{00000000-0004-0000-1400-000078010000}"/>
    <hyperlink ref="AL91" r:id="rId378" display="https://meatophum.biz/report/accounting/account_statement?start_date=2026-07-01&amp;end_date=2026-07-31&amp;branch_id=22&amp;chart_of_account_id=79059" xr:uid="{00000000-0004-0000-1400-000079010000}"/>
    <hyperlink ref="AM91" r:id="rId379" display="https://meatophum.biz/report/accounting/account_statement?start_date=2026-07-01&amp;end_date=2026-07-31&amp;branch_id=22&amp;chart_of_account_id=79059" xr:uid="{00000000-0004-0000-1400-00007A010000}"/>
    <hyperlink ref="AN91" r:id="rId380" display="https://meatophum.biz/report/accounting/account_statement?start_date=2026-07-01&amp;end_date=2026-07-31&amp;branch_id=22&amp;chart_of_account_id=79059" xr:uid="{00000000-0004-0000-1400-00007B010000}"/>
    <hyperlink ref="AK92" r:id="rId381" display="https://meatophum.biz/report/accounting/account_statement?start_date=2026-07-01&amp;end_date=2026-07-31&amp;branch_id=22&amp;chart_of_account_id=80129" xr:uid="{00000000-0004-0000-1400-00007C010000}"/>
    <hyperlink ref="AL92" r:id="rId382" display="https://meatophum.biz/report/accounting/account_statement?start_date=2026-07-01&amp;end_date=2026-07-31&amp;branch_id=22&amp;chart_of_account_id=80129" xr:uid="{00000000-0004-0000-1400-00007D010000}"/>
    <hyperlink ref="AM92" r:id="rId383" display="https://meatophum.biz/report/accounting/account_statement?start_date=2026-07-01&amp;end_date=2026-07-31&amp;branch_id=22&amp;chart_of_account_id=80129" xr:uid="{00000000-0004-0000-1400-00007E010000}"/>
    <hyperlink ref="AN92" r:id="rId384" display="https://meatophum.biz/report/accounting/account_statement?start_date=2026-07-01&amp;end_date=2026-07-31&amp;branch_id=22&amp;chart_of_account_id=80129" xr:uid="{00000000-0004-0000-1400-00007F010000}"/>
    <hyperlink ref="AK93" r:id="rId385" display="https://meatophum.biz/report/accounting/account_statement?start_date=2026-07-01&amp;end_date=2026-07-31&amp;branch_id=22&amp;chart_of_account_id=79333" xr:uid="{00000000-0004-0000-1400-000080010000}"/>
    <hyperlink ref="AL93" r:id="rId386" display="https://meatophum.biz/report/accounting/account_statement?start_date=2026-07-01&amp;end_date=2026-07-31&amp;branch_id=22&amp;chart_of_account_id=79333" xr:uid="{00000000-0004-0000-1400-000081010000}"/>
    <hyperlink ref="AM93" r:id="rId387" display="https://meatophum.biz/report/accounting/account_statement?start_date=2026-07-01&amp;end_date=2026-07-31&amp;branch_id=22&amp;chart_of_account_id=79333" xr:uid="{00000000-0004-0000-1400-000082010000}"/>
    <hyperlink ref="AN93" r:id="rId388" display="https://meatophum.biz/report/accounting/account_statement?start_date=2026-07-01&amp;end_date=2026-07-31&amp;branch_id=22&amp;chart_of_account_id=79333" xr:uid="{00000000-0004-0000-1400-000083010000}"/>
    <hyperlink ref="AK94" r:id="rId389" display="https://meatophum.biz/report/accounting/account_statement?start_date=2026-07-01&amp;end_date=2026-07-31&amp;branch_id=22&amp;chart_of_account_id=79533" xr:uid="{00000000-0004-0000-1400-000084010000}"/>
    <hyperlink ref="AL94" r:id="rId390" display="https://meatophum.biz/report/accounting/account_statement?start_date=2026-07-01&amp;end_date=2026-07-31&amp;branch_id=22&amp;chart_of_account_id=79533" xr:uid="{00000000-0004-0000-1400-000085010000}"/>
    <hyperlink ref="AM94" r:id="rId391" display="https://meatophum.biz/report/accounting/account_statement?start_date=2026-07-01&amp;end_date=2026-07-31&amp;branch_id=22&amp;chart_of_account_id=79533" xr:uid="{00000000-0004-0000-1400-000086010000}"/>
    <hyperlink ref="AN94" r:id="rId392" display="https://meatophum.biz/report/accounting/account_statement?start_date=2026-07-01&amp;end_date=2026-07-31&amp;branch_id=22&amp;chart_of_account_id=79533" xr:uid="{00000000-0004-0000-1400-000087010000}"/>
    <hyperlink ref="AK95" r:id="rId393" display="https://meatophum.biz/report/accounting/account_statement?start_date=2026-07-01&amp;end_date=2026-07-31&amp;branch_id=22&amp;chart_of_account_id=78963" xr:uid="{00000000-0004-0000-1400-000088010000}"/>
    <hyperlink ref="AL95" r:id="rId394" display="https://meatophum.biz/report/accounting/account_statement?start_date=2026-07-01&amp;end_date=2026-07-31&amp;branch_id=22&amp;chart_of_account_id=78963" xr:uid="{00000000-0004-0000-1400-000089010000}"/>
    <hyperlink ref="AM95" r:id="rId395" display="https://meatophum.biz/report/accounting/account_statement?start_date=2026-07-01&amp;end_date=2026-07-31&amp;branch_id=22&amp;chart_of_account_id=78963" xr:uid="{00000000-0004-0000-1400-00008A010000}"/>
    <hyperlink ref="AN95" r:id="rId396" display="https://meatophum.biz/report/accounting/account_statement?start_date=2026-07-01&amp;end_date=2026-07-31&amp;branch_id=22&amp;chart_of_account_id=78963" xr:uid="{00000000-0004-0000-1400-00008B010000}"/>
    <hyperlink ref="AK96" r:id="rId397" display="https://meatophum.biz/report/accounting/account_statement?start_date=2026-07-01&amp;end_date=2026-07-31&amp;branch_id=22&amp;chart_of_account_id=79220" xr:uid="{00000000-0004-0000-1400-00008C010000}"/>
    <hyperlink ref="AL96" r:id="rId398" display="https://meatophum.biz/report/accounting/account_statement?start_date=2026-07-01&amp;end_date=2026-07-31&amp;branch_id=22&amp;chart_of_account_id=79220" xr:uid="{00000000-0004-0000-1400-00008D010000}"/>
    <hyperlink ref="AM96" r:id="rId399" display="https://meatophum.biz/report/accounting/account_statement?start_date=2026-07-01&amp;end_date=2026-07-31&amp;branch_id=22&amp;chart_of_account_id=79220" xr:uid="{00000000-0004-0000-1400-00008E010000}"/>
    <hyperlink ref="AN96" r:id="rId400" display="https://meatophum.biz/report/accounting/account_statement?start_date=2026-07-01&amp;end_date=2026-07-31&amp;branch_id=22&amp;chart_of_account_id=79220" xr:uid="{00000000-0004-0000-1400-00008F010000}"/>
    <hyperlink ref="AK97" r:id="rId401" display="https://meatophum.biz/report/accounting/account_statement?start_date=2026-07-01&amp;end_date=2026-07-31&amp;branch_id=22&amp;chart_of_account_id=79164" xr:uid="{00000000-0004-0000-1400-000090010000}"/>
    <hyperlink ref="AL97" r:id="rId402" display="https://meatophum.biz/report/accounting/account_statement?start_date=2026-07-01&amp;end_date=2026-07-31&amp;branch_id=22&amp;chart_of_account_id=79164" xr:uid="{00000000-0004-0000-1400-000091010000}"/>
    <hyperlink ref="AM97" r:id="rId403" display="https://meatophum.biz/report/accounting/account_statement?start_date=2026-07-01&amp;end_date=2026-07-31&amp;branch_id=22&amp;chart_of_account_id=79164" xr:uid="{00000000-0004-0000-1400-000092010000}"/>
    <hyperlink ref="AN97" r:id="rId404" display="https://meatophum.biz/report/accounting/account_statement?start_date=2026-07-01&amp;end_date=2026-07-31&amp;branch_id=22&amp;chart_of_account_id=79164" xr:uid="{00000000-0004-0000-1400-000093010000}"/>
    <hyperlink ref="AK98" r:id="rId405" display="https://meatophum.biz/report/accounting/account_statement?start_date=2026-07-01&amp;end_date=2026-07-31&amp;branch_id=22&amp;chart_of_account_id=79162" xr:uid="{00000000-0004-0000-1400-000094010000}"/>
    <hyperlink ref="AL98" r:id="rId406" display="https://meatophum.biz/report/accounting/account_statement?start_date=2026-07-01&amp;end_date=2026-07-31&amp;branch_id=22&amp;chart_of_account_id=79162" xr:uid="{00000000-0004-0000-1400-000095010000}"/>
    <hyperlink ref="AM98" r:id="rId407" display="https://meatophum.biz/report/accounting/account_statement?start_date=2026-07-01&amp;end_date=2026-07-31&amp;branch_id=22&amp;chart_of_account_id=79162" xr:uid="{00000000-0004-0000-1400-000096010000}"/>
    <hyperlink ref="AN98" r:id="rId408" display="https://meatophum.biz/report/accounting/account_statement?start_date=2026-07-01&amp;end_date=2026-07-31&amp;branch_id=22&amp;chart_of_account_id=79162" xr:uid="{00000000-0004-0000-1400-000097010000}"/>
    <hyperlink ref="AK99" r:id="rId409" display="https://meatophum.biz/report/accounting/account_statement?start_date=2026-07-01&amp;end_date=2026-07-31&amp;branch_id=22&amp;chart_of_account_id=101444" xr:uid="{00000000-0004-0000-1400-000098010000}"/>
    <hyperlink ref="AL99" r:id="rId410" display="https://meatophum.biz/report/accounting/account_statement?start_date=2026-07-01&amp;end_date=2026-07-31&amp;branch_id=22&amp;chart_of_account_id=101444" xr:uid="{00000000-0004-0000-1400-000099010000}"/>
    <hyperlink ref="AM99" r:id="rId411" display="https://meatophum.biz/report/accounting/account_statement?start_date=2026-07-01&amp;end_date=2026-07-31&amp;branch_id=22&amp;chart_of_account_id=101444" xr:uid="{00000000-0004-0000-1400-00009A010000}"/>
    <hyperlink ref="AN99" r:id="rId412" display="https://meatophum.biz/report/accounting/account_statement?start_date=2026-07-01&amp;end_date=2026-07-31&amp;branch_id=22&amp;chart_of_account_id=101444" xr:uid="{00000000-0004-0000-1400-00009B01000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B2:AP91"/>
  <sheetViews>
    <sheetView topLeftCell="AH87" workbookViewId="0">
      <selection activeCell="AO35" sqref="AO35"/>
    </sheetView>
  </sheetViews>
  <sheetFormatPr defaultRowHeight="14.4"/>
  <cols>
    <col min="2" max="2" width="11.33203125" customWidth="1"/>
    <col min="3" max="3" width="78.88671875" customWidth="1"/>
    <col min="4" max="4" width="8.88671875" bestFit="1" customWidth="1"/>
    <col min="5" max="5" width="11.5546875" bestFit="1" customWidth="1"/>
    <col min="6" max="6" width="8.88671875" bestFit="1" customWidth="1"/>
    <col min="7" max="7" width="4" customWidth="1"/>
    <col min="8" max="8" width="12.109375" customWidth="1"/>
    <col min="9" max="9" width="63" customWidth="1"/>
    <col min="10" max="10" width="16.6640625" customWidth="1"/>
    <col min="11" max="11" width="17.109375" customWidth="1"/>
    <col min="12" max="12" width="19.109375" customWidth="1"/>
    <col min="13" max="13" width="5" customWidth="1"/>
    <col min="14" max="14" width="10" bestFit="1" customWidth="1"/>
    <col min="15" max="15" width="79.33203125" customWidth="1"/>
    <col min="16" max="16" width="16.33203125" customWidth="1"/>
    <col min="17" max="17" width="20.44140625" customWidth="1"/>
    <col min="26" max="26" width="10" bestFit="1" customWidth="1"/>
    <col min="27" max="27" width="38.44140625" customWidth="1"/>
    <col min="39" max="39" width="69.5546875" customWidth="1"/>
  </cols>
  <sheetData>
    <row r="2" spans="2:42" ht="23.25" customHeight="1">
      <c r="B2" s="623" t="s">
        <v>0</v>
      </c>
      <c r="C2" s="623"/>
      <c r="D2" s="623"/>
      <c r="E2" s="623"/>
      <c r="F2" s="623"/>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row>
    <row r="3" spans="2:42" ht="19.5" customHeight="1">
      <c r="B3" s="623" t="s">
        <v>88</v>
      </c>
      <c r="C3" s="623"/>
      <c r="D3" s="623"/>
      <c r="E3" s="623"/>
      <c r="F3" s="623"/>
      <c r="H3" s="575" t="s">
        <v>88</v>
      </c>
      <c r="I3" s="575"/>
      <c r="J3" s="575"/>
      <c r="K3" s="575"/>
      <c r="L3" s="575"/>
      <c r="N3" s="575" t="s">
        <v>88</v>
      </c>
      <c r="O3" s="575"/>
      <c r="P3" s="575"/>
      <c r="Q3" s="575"/>
      <c r="R3" s="575"/>
      <c r="T3" s="575" t="s">
        <v>88</v>
      </c>
      <c r="U3" s="575"/>
      <c r="V3" s="575"/>
      <c r="W3" s="575"/>
      <c r="X3" s="575"/>
      <c r="Z3" s="575" t="s">
        <v>88</v>
      </c>
      <c r="AA3" s="575"/>
      <c r="AB3" s="575"/>
      <c r="AC3" s="575"/>
      <c r="AD3" s="575"/>
      <c r="AF3" s="575" t="s">
        <v>88</v>
      </c>
      <c r="AG3" s="575"/>
      <c r="AH3" s="575"/>
      <c r="AI3" s="575"/>
      <c r="AJ3" s="575"/>
      <c r="AL3" s="575" t="s">
        <v>88</v>
      </c>
      <c r="AM3" s="575"/>
      <c r="AN3" s="575"/>
      <c r="AO3" s="575"/>
      <c r="AP3" s="575"/>
    </row>
    <row r="4" spans="2:42">
      <c r="B4" s="624" t="s">
        <v>2</v>
      </c>
      <c r="C4" s="624"/>
      <c r="D4" s="624"/>
      <c r="E4" s="624"/>
      <c r="F4" s="624"/>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row>
    <row r="5" spans="2:42">
      <c r="B5" s="624"/>
      <c r="C5" s="624"/>
      <c r="D5" s="624"/>
      <c r="E5" s="624"/>
      <c r="F5" s="624"/>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row>
    <row r="6" spans="2:42" ht="15" thickBot="1">
      <c r="B6" s="625"/>
      <c r="C6" s="625"/>
      <c r="D6" s="625"/>
      <c r="E6" s="625"/>
      <c r="F6" s="625"/>
      <c r="H6" s="577"/>
      <c r="I6" s="577"/>
      <c r="J6" s="577"/>
      <c r="K6" s="577"/>
      <c r="L6" s="577"/>
      <c r="N6" s="577"/>
      <c r="O6" s="577"/>
      <c r="P6" s="577"/>
      <c r="Q6" s="577"/>
      <c r="R6" s="577"/>
      <c r="T6" s="577"/>
      <c r="U6" s="577"/>
      <c r="V6" s="577"/>
      <c r="W6" s="577"/>
      <c r="X6" s="577"/>
      <c r="Z6" s="577"/>
      <c r="AA6" s="577"/>
      <c r="AB6" s="577"/>
      <c r="AC6" s="577"/>
      <c r="AD6" s="577"/>
      <c r="AF6" s="577"/>
      <c r="AG6" s="577"/>
      <c r="AH6" s="577"/>
      <c r="AI6" s="577"/>
      <c r="AJ6" s="577"/>
      <c r="AL6" s="577"/>
      <c r="AM6" s="577"/>
      <c r="AN6" s="577"/>
      <c r="AO6" s="577"/>
      <c r="AP6" s="577"/>
    </row>
    <row r="7" spans="2:42">
      <c r="B7" s="624"/>
      <c r="C7" s="624"/>
      <c r="D7" s="624"/>
      <c r="E7" s="624"/>
      <c r="F7" s="624"/>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row>
    <row r="8" spans="2:42">
      <c r="B8" s="624" t="s">
        <v>276</v>
      </c>
      <c r="C8" s="624"/>
      <c r="D8" s="624"/>
      <c r="E8" s="624"/>
      <c r="F8" s="624"/>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row>
    <row r="9" spans="2:42" ht="15" thickBot="1">
      <c r="B9" s="626"/>
      <c r="C9" s="626"/>
      <c r="D9" s="626"/>
      <c r="E9" s="626"/>
      <c r="F9" s="626"/>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row>
    <row r="10" spans="2:42"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T10" s="2" t="s">
        <v>96</v>
      </c>
      <c r="U10" s="2" t="s">
        <v>4</v>
      </c>
      <c r="V10" s="2" t="s">
        <v>5</v>
      </c>
      <c r="W10" s="2" t="s">
        <v>6</v>
      </c>
      <c r="X10" s="2" t="s">
        <v>7</v>
      </c>
      <c r="Z10" s="2" t="s">
        <v>96</v>
      </c>
      <c r="AA10" s="2" t="s">
        <v>4</v>
      </c>
      <c r="AB10" s="2" t="s">
        <v>5</v>
      </c>
      <c r="AC10" s="2" t="s">
        <v>6</v>
      </c>
      <c r="AD10" s="2" t="s">
        <v>7</v>
      </c>
      <c r="AF10" s="2" t="s">
        <v>96</v>
      </c>
      <c r="AG10" s="2" t="s">
        <v>4</v>
      </c>
      <c r="AH10" s="2" t="s">
        <v>5</v>
      </c>
      <c r="AI10" s="2" t="s">
        <v>6</v>
      </c>
      <c r="AJ10" s="2" t="s">
        <v>7</v>
      </c>
      <c r="AL10" s="2" t="s">
        <v>96</v>
      </c>
      <c r="AM10" s="2" t="s">
        <v>4</v>
      </c>
      <c r="AN10" s="2" t="s">
        <v>5</v>
      </c>
      <c r="AO10" s="2" t="s">
        <v>6</v>
      </c>
      <c r="AP10" s="2" t="s">
        <v>7</v>
      </c>
    </row>
    <row r="11" spans="2:42" ht="24.6" thickBot="1">
      <c r="B11" s="181"/>
      <c r="C11" s="182" t="s">
        <v>8</v>
      </c>
      <c r="D11" s="183"/>
      <c r="E11" s="184"/>
      <c r="F11" s="184"/>
      <c r="H11" s="128"/>
      <c r="I11" s="3" t="s">
        <v>8</v>
      </c>
      <c r="J11" s="4"/>
      <c r="K11" s="5"/>
      <c r="L11" s="5"/>
      <c r="N11" s="128"/>
      <c r="O11" s="3" t="s">
        <v>8</v>
      </c>
      <c r="P11" s="4"/>
      <c r="Q11" s="5"/>
      <c r="R11" s="5"/>
      <c r="T11" s="128"/>
      <c r="U11" s="3" t="s">
        <v>8</v>
      </c>
      <c r="V11" s="4"/>
      <c r="W11" s="5"/>
      <c r="X11" s="5"/>
      <c r="Z11" s="128"/>
      <c r="AA11" s="3" t="s">
        <v>8</v>
      </c>
      <c r="AB11" s="4"/>
      <c r="AC11" s="5"/>
      <c r="AD11" s="5"/>
      <c r="AF11" s="128"/>
      <c r="AG11" s="3" t="s">
        <v>8</v>
      </c>
      <c r="AH11" s="4"/>
      <c r="AI11" s="5"/>
      <c r="AJ11" s="5"/>
      <c r="AL11" s="128"/>
      <c r="AM11" s="3" t="s">
        <v>8</v>
      </c>
      <c r="AN11" s="4"/>
      <c r="AO11" s="5"/>
      <c r="AP11" s="5"/>
    </row>
    <row r="12" spans="2:42" ht="24.6" thickBot="1">
      <c r="B12" s="181"/>
      <c r="C12" s="182" t="s">
        <v>9</v>
      </c>
      <c r="D12" s="183"/>
      <c r="E12" s="184"/>
      <c r="F12" s="184"/>
      <c r="H12" s="128"/>
      <c r="I12" s="3" t="s">
        <v>9</v>
      </c>
      <c r="J12" s="4"/>
      <c r="K12" s="5"/>
      <c r="L12" s="5"/>
      <c r="N12" s="128"/>
      <c r="O12" s="3" t="s">
        <v>9</v>
      </c>
      <c r="P12" s="4"/>
      <c r="Q12" s="5"/>
      <c r="R12" s="5"/>
      <c r="T12" s="128"/>
      <c r="U12" s="3" t="s">
        <v>9</v>
      </c>
      <c r="V12" s="4"/>
      <c r="W12" s="5"/>
      <c r="X12" s="5"/>
      <c r="Z12" s="128"/>
      <c r="AA12" s="3" t="s">
        <v>9</v>
      </c>
      <c r="AB12" s="4"/>
      <c r="AC12" s="5"/>
      <c r="AD12" s="5"/>
      <c r="AF12" s="128"/>
      <c r="AG12" s="3" t="s">
        <v>9</v>
      </c>
      <c r="AH12" s="4"/>
      <c r="AI12" s="5"/>
      <c r="AJ12" s="5"/>
      <c r="AL12" s="128"/>
      <c r="AM12" s="3" t="s">
        <v>9</v>
      </c>
      <c r="AN12" s="4"/>
      <c r="AO12" s="5"/>
      <c r="AP12" s="5"/>
    </row>
    <row r="13" spans="2:42" ht="36.6" thickBot="1">
      <c r="B13" s="181"/>
      <c r="C13" s="182" t="s">
        <v>10</v>
      </c>
      <c r="D13" s="183"/>
      <c r="E13" s="184"/>
      <c r="F13" s="184"/>
      <c r="H13" s="128"/>
      <c r="I13" s="3" t="s">
        <v>10</v>
      </c>
      <c r="J13" s="4"/>
      <c r="K13" s="5"/>
      <c r="L13" s="5"/>
      <c r="N13" s="128"/>
      <c r="O13" s="3" t="s">
        <v>10</v>
      </c>
      <c r="P13" s="4"/>
      <c r="Q13" s="5"/>
      <c r="R13" s="5"/>
      <c r="T13" s="128"/>
      <c r="U13" s="3" t="s">
        <v>10</v>
      </c>
      <c r="V13" s="4"/>
      <c r="W13" s="5"/>
      <c r="X13" s="5"/>
      <c r="Z13" s="128"/>
      <c r="AA13" s="3" t="s">
        <v>10</v>
      </c>
      <c r="AB13" s="4"/>
      <c r="AC13" s="5"/>
      <c r="AD13" s="5"/>
      <c r="AF13" s="128"/>
      <c r="AG13" s="3" t="s">
        <v>10</v>
      </c>
      <c r="AH13" s="4"/>
      <c r="AI13" s="5"/>
      <c r="AJ13" s="5"/>
      <c r="AL13" s="128"/>
      <c r="AM13" s="3" t="s">
        <v>10</v>
      </c>
      <c r="AN13" s="4"/>
      <c r="AO13" s="5"/>
      <c r="AP13" s="5"/>
    </row>
    <row r="14" spans="2:42" ht="60.6" thickBot="1">
      <c r="B14" s="183">
        <v>111111102</v>
      </c>
      <c r="C14" s="183" t="s">
        <v>11</v>
      </c>
      <c r="D14" s="184">
        <v>0</v>
      </c>
      <c r="E14" s="185">
        <v>1520600</v>
      </c>
      <c r="F14" s="184">
        <v>380</v>
      </c>
      <c r="H14" s="4">
        <v>111111102</v>
      </c>
      <c r="I14" s="4" t="s">
        <v>11</v>
      </c>
      <c r="J14" s="5">
        <v>0</v>
      </c>
      <c r="K14" s="6">
        <v>3746000</v>
      </c>
      <c r="L14" s="5">
        <v>937</v>
      </c>
      <c r="N14" s="4">
        <v>111111102</v>
      </c>
      <c r="O14" s="4" t="s">
        <v>11</v>
      </c>
      <c r="P14" s="5">
        <v>0</v>
      </c>
      <c r="Q14" s="6">
        <v>850500</v>
      </c>
      <c r="R14" s="5">
        <v>213</v>
      </c>
      <c r="T14" s="4">
        <v>111111102</v>
      </c>
      <c r="U14" s="4" t="s">
        <v>11</v>
      </c>
      <c r="V14" s="5">
        <v>0</v>
      </c>
      <c r="W14" s="6">
        <v>1026400</v>
      </c>
      <c r="X14" s="5">
        <v>257</v>
      </c>
      <c r="Z14" s="4">
        <v>111111102</v>
      </c>
      <c r="AA14" s="4" t="s">
        <v>11</v>
      </c>
      <c r="AB14" s="5">
        <v>0</v>
      </c>
      <c r="AC14" s="6">
        <v>1884000</v>
      </c>
      <c r="AD14" s="5">
        <v>471</v>
      </c>
      <c r="AF14" s="4">
        <v>111111102</v>
      </c>
      <c r="AG14" s="4" t="s">
        <v>11</v>
      </c>
      <c r="AH14" s="5">
        <v>0</v>
      </c>
      <c r="AI14" s="6">
        <v>6582700</v>
      </c>
      <c r="AJ14" s="6">
        <v>1646</v>
      </c>
      <c r="AL14" s="4">
        <v>111111102</v>
      </c>
      <c r="AM14" s="4" t="s">
        <v>11</v>
      </c>
      <c r="AN14" s="5">
        <v>0</v>
      </c>
      <c r="AO14" s="6">
        <v>2508200</v>
      </c>
      <c r="AP14" s="5">
        <v>627</v>
      </c>
    </row>
    <row r="15" spans="2:42" ht="96.6" thickBot="1">
      <c r="B15" s="183">
        <v>113211101</v>
      </c>
      <c r="C15" s="183" t="s">
        <v>13</v>
      </c>
      <c r="D15" s="184">
        <v>0</v>
      </c>
      <c r="E15" s="185">
        <v>674170</v>
      </c>
      <c r="F15" s="184">
        <v>169</v>
      </c>
      <c r="H15" s="4">
        <v>113211101</v>
      </c>
      <c r="I15" s="4" t="s">
        <v>13</v>
      </c>
      <c r="J15" s="5">
        <v>0</v>
      </c>
      <c r="K15" s="6">
        <v>575170</v>
      </c>
      <c r="L15" s="5">
        <v>144</v>
      </c>
      <c r="N15" s="4">
        <v>113211101</v>
      </c>
      <c r="O15" s="4" t="s">
        <v>13</v>
      </c>
      <c r="P15" s="5">
        <v>0</v>
      </c>
      <c r="Q15" s="6">
        <v>94170</v>
      </c>
      <c r="R15" s="5">
        <v>24</v>
      </c>
      <c r="T15" s="4">
        <v>113211101</v>
      </c>
      <c r="U15" s="4" t="s">
        <v>13</v>
      </c>
      <c r="V15" s="5">
        <v>0</v>
      </c>
      <c r="W15" s="6">
        <v>500270</v>
      </c>
      <c r="X15" s="5">
        <v>125</v>
      </c>
      <c r="Z15" s="4">
        <v>113211101</v>
      </c>
      <c r="AA15" s="4" t="s">
        <v>13</v>
      </c>
      <c r="AB15" s="5">
        <v>0</v>
      </c>
      <c r="AC15" s="6">
        <v>1000370</v>
      </c>
      <c r="AD15" s="5">
        <v>250</v>
      </c>
      <c r="AF15" s="4">
        <v>113211101</v>
      </c>
      <c r="AG15" s="4" t="s">
        <v>13</v>
      </c>
      <c r="AH15" s="5">
        <v>0</v>
      </c>
      <c r="AI15" s="5">
        <v>470</v>
      </c>
      <c r="AJ15" s="5">
        <v>0</v>
      </c>
      <c r="AL15" s="4">
        <v>113211101</v>
      </c>
      <c r="AM15" s="4" t="s">
        <v>13</v>
      </c>
      <c r="AN15" s="5">
        <v>0</v>
      </c>
      <c r="AO15" s="6">
        <v>4434670</v>
      </c>
      <c r="AP15" s="6">
        <v>1109</v>
      </c>
    </row>
    <row r="16" spans="2:42" ht="48.6" thickBot="1">
      <c r="B16" s="181"/>
      <c r="C16" s="182" t="s">
        <v>14</v>
      </c>
      <c r="D16" s="183"/>
      <c r="E16" s="186">
        <v>2194770</v>
      </c>
      <c r="F16" s="184">
        <v>548.69000000000005</v>
      </c>
      <c r="H16" s="128"/>
      <c r="I16" s="3" t="s">
        <v>14</v>
      </c>
      <c r="J16" s="4"/>
      <c r="K16" s="7">
        <v>4321170</v>
      </c>
      <c r="L16" s="7">
        <v>1080.29</v>
      </c>
      <c r="N16" s="128"/>
      <c r="O16" s="3" t="s">
        <v>14</v>
      </c>
      <c r="P16" s="4"/>
      <c r="Q16" s="7">
        <v>944670</v>
      </c>
      <c r="R16" s="5">
        <v>236.17</v>
      </c>
      <c r="T16" s="128"/>
      <c r="U16" s="3" t="s">
        <v>14</v>
      </c>
      <c r="V16" s="4"/>
      <c r="W16" s="7">
        <v>1526670</v>
      </c>
      <c r="X16" s="5">
        <v>381.67</v>
      </c>
      <c r="Z16" s="128"/>
      <c r="AA16" s="3" t="s">
        <v>14</v>
      </c>
      <c r="AB16" s="4"/>
      <c r="AC16" s="7">
        <v>2884370</v>
      </c>
      <c r="AD16" s="5">
        <v>721.09</v>
      </c>
      <c r="AF16" s="128"/>
      <c r="AG16" s="3" t="s">
        <v>14</v>
      </c>
      <c r="AH16" s="4"/>
      <c r="AI16" s="7">
        <v>6583170</v>
      </c>
      <c r="AJ16" s="7">
        <v>1645.79</v>
      </c>
      <c r="AL16" s="128"/>
      <c r="AM16" s="3" t="s">
        <v>14</v>
      </c>
      <c r="AN16" s="4"/>
      <c r="AO16" s="7">
        <v>6942870</v>
      </c>
      <c r="AP16" s="7">
        <v>1735.72</v>
      </c>
    </row>
    <row r="17" spans="2:42" ht="36.6" thickBot="1">
      <c r="B17" s="181"/>
      <c r="C17" s="182" t="s">
        <v>15</v>
      </c>
      <c r="D17" s="183"/>
      <c r="E17" s="184"/>
      <c r="F17" s="184"/>
      <c r="H17" s="128"/>
      <c r="I17" s="3" t="s">
        <v>15</v>
      </c>
      <c r="J17" s="4"/>
      <c r="K17" s="5"/>
      <c r="L17" s="5"/>
      <c r="N17" s="128"/>
      <c r="O17" s="3" t="s">
        <v>15</v>
      </c>
      <c r="P17" s="4"/>
      <c r="Q17" s="5"/>
      <c r="R17" s="5"/>
      <c r="T17" s="128"/>
      <c r="U17" s="3" t="s">
        <v>15</v>
      </c>
      <c r="V17" s="4"/>
      <c r="W17" s="5"/>
      <c r="X17" s="5"/>
      <c r="Z17" s="128"/>
      <c r="AA17" s="3" t="s">
        <v>15</v>
      </c>
      <c r="AB17" s="4"/>
      <c r="AC17" s="5"/>
      <c r="AD17" s="5"/>
      <c r="AF17" s="128"/>
      <c r="AG17" s="3" t="s">
        <v>15</v>
      </c>
      <c r="AH17" s="4"/>
      <c r="AI17" s="5"/>
      <c r="AJ17" s="5"/>
      <c r="AL17" s="128"/>
      <c r="AM17" s="3" t="s">
        <v>15</v>
      </c>
      <c r="AN17" s="4"/>
      <c r="AO17" s="5"/>
      <c r="AP17" s="5"/>
    </row>
    <row r="18" spans="2:42" ht="156.6" thickBot="1">
      <c r="B18" s="183">
        <v>133111105</v>
      </c>
      <c r="C18" s="183" t="s">
        <v>56</v>
      </c>
      <c r="D18" s="184">
        <v>0</v>
      </c>
      <c r="E18" s="185">
        <v>-334900</v>
      </c>
      <c r="F18" s="184">
        <v>-84</v>
      </c>
      <c r="H18" s="4">
        <v>133111105</v>
      </c>
      <c r="I18" s="4" t="s">
        <v>56</v>
      </c>
      <c r="J18" s="5">
        <v>0</v>
      </c>
      <c r="K18" s="6">
        <v>-334900</v>
      </c>
      <c r="L18" s="5">
        <v>-84</v>
      </c>
      <c r="N18" s="4">
        <v>133111105</v>
      </c>
      <c r="O18" s="4" t="s">
        <v>56</v>
      </c>
      <c r="P18" s="5">
        <v>0</v>
      </c>
      <c r="Q18" s="6">
        <v>-2019000</v>
      </c>
      <c r="R18" s="5">
        <v>-505</v>
      </c>
      <c r="T18" s="4">
        <v>133111105</v>
      </c>
      <c r="U18" s="4" t="s">
        <v>56</v>
      </c>
      <c r="V18" s="5">
        <v>0</v>
      </c>
      <c r="W18" s="6">
        <v>-3683200</v>
      </c>
      <c r="X18" s="5">
        <v>-921</v>
      </c>
      <c r="Z18" s="4">
        <v>133111105</v>
      </c>
      <c r="AA18" s="4" t="s">
        <v>56</v>
      </c>
      <c r="AB18" s="5">
        <v>0</v>
      </c>
      <c r="AC18" s="6">
        <v>-5437400</v>
      </c>
      <c r="AD18" s="6">
        <v>-1359</v>
      </c>
      <c r="AF18" s="4">
        <v>133111105</v>
      </c>
      <c r="AG18" s="4" t="s">
        <v>56</v>
      </c>
      <c r="AH18" s="5">
        <v>0</v>
      </c>
      <c r="AI18" s="6">
        <v>-7326200</v>
      </c>
      <c r="AJ18" s="6">
        <v>-1832</v>
      </c>
      <c r="AL18" s="4">
        <v>133111105</v>
      </c>
      <c r="AM18" s="4" t="s">
        <v>56</v>
      </c>
      <c r="AN18" s="5">
        <v>0</v>
      </c>
      <c r="AO18" s="6">
        <v>-9373500</v>
      </c>
      <c r="AP18" s="6">
        <v>-2343</v>
      </c>
    </row>
    <row r="19" spans="2:42" ht="48.6" thickBot="1">
      <c r="B19" s="181"/>
      <c r="C19" s="182" t="s">
        <v>16</v>
      </c>
      <c r="D19" s="183"/>
      <c r="E19" s="186">
        <v>-334900</v>
      </c>
      <c r="F19" s="184">
        <v>-83.73</v>
      </c>
      <c r="H19" s="128"/>
      <c r="I19" s="3" t="s">
        <v>16</v>
      </c>
      <c r="J19" s="4"/>
      <c r="K19" s="7">
        <v>-334900</v>
      </c>
      <c r="L19" s="5">
        <v>-83.73</v>
      </c>
      <c r="N19" s="128"/>
      <c r="O19" s="3" t="s">
        <v>16</v>
      </c>
      <c r="P19" s="4"/>
      <c r="Q19" s="7">
        <v>-2019000</v>
      </c>
      <c r="R19" s="5">
        <v>-504.75</v>
      </c>
      <c r="T19" s="128"/>
      <c r="U19" s="3" t="s">
        <v>16</v>
      </c>
      <c r="V19" s="4"/>
      <c r="W19" s="7">
        <v>-3683200</v>
      </c>
      <c r="X19" s="5">
        <v>-920.8</v>
      </c>
      <c r="Z19" s="128"/>
      <c r="AA19" s="3" t="s">
        <v>16</v>
      </c>
      <c r="AB19" s="4"/>
      <c r="AC19" s="7">
        <v>-5437400</v>
      </c>
      <c r="AD19" s="7">
        <v>-1359.35</v>
      </c>
      <c r="AF19" s="128"/>
      <c r="AG19" s="3" t="s">
        <v>16</v>
      </c>
      <c r="AH19" s="4"/>
      <c r="AI19" s="7">
        <v>-7326200</v>
      </c>
      <c r="AJ19" s="7">
        <v>-1831.55</v>
      </c>
      <c r="AL19" s="128"/>
      <c r="AM19" s="3" t="s">
        <v>16</v>
      </c>
      <c r="AN19" s="4"/>
      <c r="AO19" s="7">
        <v>-9373500</v>
      </c>
      <c r="AP19" s="7">
        <v>-2343.38</v>
      </c>
    </row>
    <row r="20" spans="2:42" ht="36.6" thickBot="1">
      <c r="B20" s="181"/>
      <c r="C20" s="182" t="s">
        <v>17</v>
      </c>
      <c r="D20" s="183"/>
      <c r="E20" s="184"/>
      <c r="F20" s="184"/>
      <c r="H20" s="128"/>
      <c r="I20" s="3" t="s">
        <v>17</v>
      </c>
      <c r="J20" s="4"/>
      <c r="K20" s="5"/>
      <c r="L20" s="5"/>
      <c r="N20" s="128"/>
      <c r="O20" s="3" t="s">
        <v>17</v>
      </c>
      <c r="P20" s="4"/>
      <c r="Q20" s="5"/>
      <c r="R20" s="5"/>
      <c r="T20" s="128"/>
      <c r="U20" s="3" t="s">
        <v>17</v>
      </c>
      <c r="V20" s="4"/>
      <c r="W20" s="5"/>
      <c r="X20" s="5"/>
      <c r="Z20" s="128"/>
      <c r="AA20" s="3" t="s">
        <v>17</v>
      </c>
      <c r="AB20" s="4"/>
      <c r="AC20" s="5"/>
      <c r="AD20" s="5"/>
      <c r="AF20" s="128"/>
      <c r="AG20" s="3" t="s">
        <v>17</v>
      </c>
      <c r="AH20" s="4"/>
      <c r="AI20" s="5"/>
      <c r="AJ20" s="5"/>
      <c r="AL20" s="128"/>
      <c r="AM20" s="3" t="s">
        <v>17</v>
      </c>
      <c r="AN20" s="4"/>
      <c r="AO20" s="5"/>
      <c r="AP20" s="5"/>
    </row>
    <row r="21" spans="2:42" ht="108.6" thickBot="1">
      <c r="B21" s="183">
        <v>123511101</v>
      </c>
      <c r="C21" s="183" t="s">
        <v>19</v>
      </c>
      <c r="D21" s="184">
        <v>0</v>
      </c>
      <c r="E21" s="185">
        <v>52531700</v>
      </c>
      <c r="F21" s="185">
        <v>13133</v>
      </c>
      <c r="H21" s="4">
        <v>123511101</v>
      </c>
      <c r="I21" s="4" t="s">
        <v>19</v>
      </c>
      <c r="J21" s="5">
        <v>0</v>
      </c>
      <c r="K21" s="6">
        <v>65002000</v>
      </c>
      <c r="L21" s="6">
        <v>16251</v>
      </c>
      <c r="N21" s="4">
        <v>123511101</v>
      </c>
      <c r="O21" s="4" t="s">
        <v>19</v>
      </c>
      <c r="P21" s="5">
        <v>0</v>
      </c>
      <c r="Q21" s="6">
        <v>69201600</v>
      </c>
      <c r="R21" s="6">
        <v>17300</v>
      </c>
      <c r="T21" s="4">
        <v>123511101</v>
      </c>
      <c r="U21" s="4" t="s">
        <v>19</v>
      </c>
      <c r="V21" s="5">
        <v>0</v>
      </c>
      <c r="W21" s="6">
        <v>71750500</v>
      </c>
      <c r="X21" s="6">
        <v>17938</v>
      </c>
      <c r="Z21" s="4">
        <v>123511101</v>
      </c>
      <c r="AA21" s="4" t="s">
        <v>19</v>
      </c>
      <c r="AB21" s="5">
        <v>0</v>
      </c>
      <c r="AC21" s="6">
        <v>82538800</v>
      </c>
      <c r="AD21" s="6">
        <v>20635</v>
      </c>
      <c r="AF21" s="4">
        <v>123511101</v>
      </c>
      <c r="AG21" s="4" t="s">
        <v>19</v>
      </c>
      <c r="AH21" s="5">
        <v>0</v>
      </c>
      <c r="AI21" s="6">
        <v>89351000</v>
      </c>
      <c r="AJ21" s="6">
        <v>22338</v>
      </c>
      <c r="AL21" s="4">
        <v>123511101</v>
      </c>
      <c r="AM21" s="4" t="s">
        <v>19</v>
      </c>
      <c r="AN21" s="5">
        <v>0</v>
      </c>
      <c r="AO21" s="6">
        <v>104110900</v>
      </c>
      <c r="AP21" s="6">
        <v>26028</v>
      </c>
    </row>
    <row r="22" spans="2:42" ht="48.6" thickBot="1">
      <c r="B22" s="181"/>
      <c r="C22" s="182" t="s">
        <v>20</v>
      </c>
      <c r="D22" s="183"/>
      <c r="E22" s="186">
        <v>52531700</v>
      </c>
      <c r="F22" s="186">
        <v>13132.93</v>
      </c>
      <c r="H22" s="128"/>
      <c r="I22" s="3" t="s">
        <v>20</v>
      </c>
      <c r="J22" s="4"/>
      <c r="K22" s="7">
        <v>65002000</v>
      </c>
      <c r="L22" s="7">
        <v>16250.5</v>
      </c>
      <c r="N22" s="128"/>
      <c r="O22" s="3" t="s">
        <v>20</v>
      </c>
      <c r="P22" s="4"/>
      <c r="Q22" s="7">
        <v>69201600</v>
      </c>
      <c r="R22" s="7">
        <v>17300.400000000001</v>
      </c>
      <c r="T22" s="128"/>
      <c r="U22" s="3" t="s">
        <v>20</v>
      </c>
      <c r="V22" s="4"/>
      <c r="W22" s="7">
        <v>71750500</v>
      </c>
      <c r="X22" s="7">
        <v>17937.63</v>
      </c>
      <c r="Z22" s="128"/>
      <c r="AA22" s="3" t="s">
        <v>20</v>
      </c>
      <c r="AB22" s="4"/>
      <c r="AC22" s="7">
        <v>82538800</v>
      </c>
      <c r="AD22" s="7">
        <v>20634.7</v>
      </c>
      <c r="AF22" s="4">
        <v>221511101</v>
      </c>
      <c r="AG22" s="4" t="s">
        <v>64</v>
      </c>
      <c r="AH22" s="5">
        <v>0</v>
      </c>
      <c r="AI22" s="6">
        <v>800000</v>
      </c>
      <c r="AJ22" s="5">
        <v>200</v>
      </c>
      <c r="AL22" s="4">
        <v>221511101</v>
      </c>
      <c r="AM22" s="4" t="s">
        <v>64</v>
      </c>
      <c r="AN22" s="5">
        <v>0</v>
      </c>
      <c r="AO22" s="6">
        <v>800000</v>
      </c>
      <c r="AP22" s="5">
        <v>200</v>
      </c>
    </row>
    <row r="23" spans="2:42" ht="36.6" thickBot="1">
      <c r="B23" s="181"/>
      <c r="C23" s="182" t="s">
        <v>21</v>
      </c>
      <c r="D23" s="183"/>
      <c r="E23" s="184">
        <v>0</v>
      </c>
      <c r="F23" s="184">
        <v>0</v>
      </c>
      <c r="H23" s="128"/>
      <c r="I23" s="3" t="s">
        <v>21</v>
      </c>
      <c r="J23" s="4"/>
      <c r="K23" s="5">
        <v>0</v>
      </c>
      <c r="L23" s="5">
        <v>0</v>
      </c>
      <c r="N23" s="128"/>
      <c r="O23" s="3" t="s">
        <v>21</v>
      </c>
      <c r="P23" s="4"/>
      <c r="Q23" s="5">
        <v>0</v>
      </c>
      <c r="R23" s="5">
        <v>0</v>
      </c>
      <c r="T23" s="128"/>
      <c r="U23" s="3" t="s">
        <v>21</v>
      </c>
      <c r="V23" s="4"/>
      <c r="W23" s="5">
        <v>0</v>
      </c>
      <c r="X23" s="5">
        <v>0</v>
      </c>
      <c r="Z23" s="128"/>
      <c r="AA23" s="3" t="s">
        <v>21</v>
      </c>
      <c r="AB23" s="4"/>
      <c r="AC23" s="5">
        <v>0</v>
      </c>
      <c r="AD23" s="5">
        <v>0</v>
      </c>
      <c r="AF23" s="4">
        <v>222811104</v>
      </c>
      <c r="AG23" s="4" t="s">
        <v>258</v>
      </c>
      <c r="AH23" s="5">
        <v>0</v>
      </c>
      <c r="AI23" s="6">
        <v>2650000</v>
      </c>
      <c r="AJ23" s="5">
        <v>663</v>
      </c>
      <c r="AL23" s="4">
        <v>222811104</v>
      </c>
      <c r="AM23" s="4" t="s">
        <v>258</v>
      </c>
      <c r="AN23" s="5">
        <v>0</v>
      </c>
      <c r="AO23" s="6">
        <v>1463000</v>
      </c>
      <c r="AP23" s="5">
        <v>366</v>
      </c>
    </row>
    <row r="24" spans="2:42" ht="48.6" thickBot="1">
      <c r="B24" s="181"/>
      <c r="C24" s="182" t="s">
        <v>22</v>
      </c>
      <c r="D24" s="183"/>
      <c r="E24" s="184"/>
      <c r="F24" s="184"/>
      <c r="H24" s="128"/>
      <c r="I24" s="3" t="s">
        <v>22</v>
      </c>
      <c r="J24" s="4"/>
      <c r="K24" s="5"/>
      <c r="L24" s="5"/>
      <c r="N24" s="128"/>
      <c r="O24" s="3" t="s">
        <v>22</v>
      </c>
      <c r="P24" s="4"/>
      <c r="Q24" s="5"/>
      <c r="R24" s="5"/>
      <c r="T24" s="128"/>
      <c r="U24" s="3" t="s">
        <v>22</v>
      </c>
      <c r="V24" s="4"/>
      <c r="W24" s="5"/>
      <c r="X24" s="5"/>
      <c r="Z24" s="128"/>
      <c r="AA24" s="3" t="s">
        <v>22</v>
      </c>
      <c r="AB24" s="4"/>
      <c r="AC24" s="5"/>
      <c r="AD24" s="5"/>
      <c r="AF24" s="128"/>
      <c r="AG24" s="3" t="s">
        <v>20</v>
      </c>
      <c r="AH24" s="4"/>
      <c r="AI24" s="7">
        <v>92801000</v>
      </c>
      <c r="AJ24" s="7">
        <v>23200.25</v>
      </c>
      <c r="AL24" s="128"/>
      <c r="AM24" s="3" t="s">
        <v>20</v>
      </c>
      <c r="AN24" s="4"/>
      <c r="AO24" s="7">
        <v>106373900</v>
      </c>
      <c r="AP24" s="7">
        <v>26593.48</v>
      </c>
    </row>
    <row r="25" spans="2:42" ht="48.6" thickBot="1">
      <c r="B25" s="183">
        <v>273111</v>
      </c>
      <c r="C25" s="183" t="s">
        <v>57</v>
      </c>
      <c r="D25" s="184">
        <v>0</v>
      </c>
      <c r="E25" s="185">
        <v>850000</v>
      </c>
      <c r="F25" s="184">
        <v>213</v>
      </c>
      <c r="H25" s="4">
        <v>273111</v>
      </c>
      <c r="I25" s="4" t="s">
        <v>57</v>
      </c>
      <c r="J25" s="5">
        <v>0</v>
      </c>
      <c r="K25" s="6">
        <v>850000</v>
      </c>
      <c r="L25" s="5">
        <v>213</v>
      </c>
      <c r="N25" s="4">
        <v>273111</v>
      </c>
      <c r="O25" s="4" t="s">
        <v>57</v>
      </c>
      <c r="P25" s="5">
        <v>0</v>
      </c>
      <c r="Q25" s="6">
        <v>850000</v>
      </c>
      <c r="R25" s="5">
        <v>213</v>
      </c>
      <c r="T25" s="4">
        <v>273111</v>
      </c>
      <c r="U25" s="4" t="s">
        <v>57</v>
      </c>
      <c r="V25" s="5">
        <v>0</v>
      </c>
      <c r="W25" s="6">
        <v>850000</v>
      </c>
      <c r="X25" s="5">
        <v>213</v>
      </c>
      <c r="Z25" s="4">
        <v>273111</v>
      </c>
      <c r="AA25" s="4" t="s">
        <v>57</v>
      </c>
      <c r="AB25" s="5">
        <v>0</v>
      </c>
      <c r="AC25" s="6">
        <v>850000</v>
      </c>
      <c r="AD25" s="5">
        <v>213</v>
      </c>
      <c r="AF25" s="128"/>
      <c r="AG25" s="3" t="s">
        <v>21</v>
      </c>
      <c r="AH25" s="4"/>
      <c r="AI25" s="5">
        <v>0</v>
      </c>
      <c r="AJ25" s="5">
        <v>0</v>
      </c>
      <c r="AL25" s="128"/>
      <c r="AM25" s="3" t="s">
        <v>21</v>
      </c>
      <c r="AN25" s="4"/>
      <c r="AO25" s="5">
        <v>0</v>
      </c>
      <c r="AP25" s="5">
        <v>0</v>
      </c>
    </row>
    <row r="26" spans="2:42" ht="24.6" thickBot="1">
      <c r="B26" s="183">
        <v>273211</v>
      </c>
      <c r="C26" s="183" t="s">
        <v>23</v>
      </c>
      <c r="D26" s="184">
        <v>0</v>
      </c>
      <c r="E26" s="185">
        <v>1226775</v>
      </c>
      <c r="F26" s="184">
        <v>307</v>
      </c>
      <c r="H26" s="4">
        <v>273211</v>
      </c>
      <c r="I26" s="4" t="s">
        <v>23</v>
      </c>
      <c r="J26" s="5">
        <v>0</v>
      </c>
      <c r="K26" s="6">
        <v>1226775</v>
      </c>
      <c r="L26" s="5">
        <v>307</v>
      </c>
      <c r="N26" s="4">
        <v>273211</v>
      </c>
      <c r="O26" s="4" t="s">
        <v>23</v>
      </c>
      <c r="P26" s="5">
        <v>0</v>
      </c>
      <c r="Q26" s="6">
        <v>1226775</v>
      </c>
      <c r="R26" s="5">
        <v>307</v>
      </c>
      <c r="T26" s="4">
        <v>273211</v>
      </c>
      <c r="U26" s="4" t="s">
        <v>23</v>
      </c>
      <c r="V26" s="5">
        <v>0</v>
      </c>
      <c r="W26" s="6">
        <v>1226775</v>
      </c>
      <c r="X26" s="5">
        <v>307</v>
      </c>
      <c r="Z26" s="4">
        <v>273211</v>
      </c>
      <c r="AA26" s="4" t="s">
        <v>23</v>
      </c>
      <c r="AB26" s="5">
        <v>0</v>
      </c>
      <c r="AC26" s="6">
        <v>1226775</v>
      </c>
      <c r="AD26" s="5">
        <v>307</v>
      </c>
      <c r="AF26" s="128"/>
      <c r="AG26" s="3" t="s">
        <v>22</v>
      </c>
      <c r="AH26" s="4"/>
      <c r="AI26" s="5"/>
      <c r="AJ26" s="5"/>
      <c r="AL26" s="128"/>
      <c r="AM26" s="3" t="s">
        <v>22</v>
      </c>
      <c r="AN26" s="4"/>
      <c r="AO26" s="5"/>
      <c r="AP26" s="5"/>
    </row>
    <row r="27" spans="2:42" ht="48.6" thickBot="1">
      <c r="B27" s="183">
        <v>273311</v>
      </c>
      <c r="C27" s="183" t="s">
        <v>24</v>
      </c>
      <c r="D27" s="184">
        <v>0</v>
      </c>
      <c r="E27" s="185">
        <v>1406255</v>
      </c>
      <c r="F27" s="184">
        <v>352</v>
      </c>
      <c r="H27" s="4">
        <v>273311</v>
      </c>
      <c r="I27" s="4" t="s">
        <v>24</v>
      </c>
      <c r="J27" s="5">
        <v>0</v>
      </c>
      <c r="K27" s="6">
        <v>1406255</v>
      </c>
      <c r="L27" s="5">
        <v>352</v>
      </c>
      <c r="N27" s="4">
        <v>273311</v>
      </c>
      <c r="O27" s="4" t="s">
        <v>24</v>
      </c>
      <c r="P27" s="5">
        <v>0</v>
      </c>
      <c r="Q27" s="6">
        <v>1406255</v>
      </c>
      <c r="R27" s="5">
        <v>352</v>
      </c>
      <c r="T27" s="4">
        <v>273311</v>
      </c>
      <c r="U27" s="4" t="s">
        <v>24</v>
      </c>
      <c r="V27" s="5">
        <v>0</v>
      </c>
      <c r="W27" s="6">
        <v>1406255</v>
      </c>
      <c r="X27" s="5">
        <v>352</v>
      </c>
      <c r="Z27" s="4">
        <v>273311</v>
      </c>
      <c r="AA27" s="4" t="s">
        <v>24</v>
      </c>
      <c r="AB27" s="5">
        <v>0</v>
      </c>
      <c r="AC27" s="6">
        <v>1406255</v>
      </c>
      <c r="AD27" s="5">
        <v>352</v>
      </c>
      <c r="AF27" s="4">
        <v>273111</v>
      </c>
      <c r="AG27" s="4" t="s">
        <v>57</v>
      </c>
      <c r="AH27" s="5">
        <v>0</v>
      </c>
      <c r="AI27" s="6">
        <v>850000</v>
      </c>
      <c r="AJ27" s="5">
        <v>213</v>
      </c>
      <c r="AL27" s="4">
        <v>273111</v>
      </c>
      <c r="AM27" s="4" t="s">
        <v>57</v>
      </c>
      <c r="AN27" s="5">
        <v>0</v>
      </c>
      <c r="AO27" s="6">
        <v>850000</v>
      </c>
      <c r="AP27" s="5">
        <v>213</v>
      </c>
    </row>
    <row r="28" spans="2:42" ht="108.6" thickBot="1">
      <c r="B28" s="183">
        <v>274311</v>
      </c>
      <c r="C28" s="183" t="s">
        <v>58</v>
      </c>
      <c r="D28" s="184">
        <v>0</v>
      </c>
      <c r="E28" s="185">
        <v>-283333</v>
      </c>
      <c r="F28" s="184">
        <v>-71</v>
      </c>
      <c r="H28" s="4">
        <v>274311</v>
      </c>
      <c r="I28" s="4" t="s">
        <v>58</v>
      </c>
      <c r="J28" s="5">
        <v>0</v>
      </c>
      <c r="K28" s="6">
        <v>-318750</v>
      </c>
      <c r="L28" s="5">
        <v>-80</v>
      </c>
      <c r="N28" s="4">
        <v>274311</v>
      </c>
      <c r="O28" s="4" t="s">
        <v>58</v>
      </c>
      <c r="P28" s="5">
        <v>0</v>
      </c>
      <c r="Q28" s="6">
        <v>-354167</v>
      </c>
      <c r="R28" s="5">
        <v>-89</v>
      </c>
      <c r="T28" s="4">
        <v>274311</v>
      </c>
      <c r="U28" s="4" t="s">
        <v>58</v>
      </c>
      <c r="V28" s="5">
        <v>0</v>
      </c>
      <c r="W28" s="6">
        <v>-389583</v>
      </c>
      <c r="X28" s="5">
        <v>-97</v>
      </c>
      <c r="Z28" s="4">
        <v>274311</v>
      </c>
      <c r="AA28" s="4" t="s">
        <v>58</v>
      </c>
      <c r="AB28" s="5">
        <v>0</v>
      </c>
      <c r="AC28" s="6">
        <v>-425000</v>
      </c>
      <c r="AD28" s="5">
        <v>-106</v>
      </c>
      <c r="AF28" s="4">
        <v>273211</v>
      </c>
      <c r="AG28" s="4" t="s">
        <v>23</v>
      </c>
      <c r="AH28" s="5">
        <v>0</v>
      </c>
      <c r="AI28" s="6">
        <v>1226775</v>
      </c>
      <c r="AJ28" s="5">
        <v>307</v>
      </c>
      <c r="AL28" s="4">
        <v>273211</v>
      </c>
      <c r="AM28" s="4" t="s">
        <v>23</v>
      </c>
      <c r="AN28" s="5">
        <v>0</v>
      </c>
      <c r="AO28" s="6">
        <v>1226775</v>
      </c>
      <c r="AP28" s="5">
        <v>307</v>
      </c>
    </row>
    <row r="29" spans="2:42" ht="84.6" thickBot="1">
      <c r="B29" s="183">
        <v>274321</v>
      </c>
      <c r="C29" s="183" t="s">
        <v>25</v>
      </c>
      <c r="D29" s="184">
        <v>0</v>
      </c>
      <c r="E29" s="185">
        <v>-408925</v>
      </c>
      <c r="F29" s="184">
        <v>-102</v>
      </c>
      <c r="H29" s="4">
        <v>274321</v>
      </c>
      <c r="I29" s="4" t="s">
        <v>25</v>
      </c>
      <c r="J29" s="5">
        <v>0</v>
      </c>
      <c r="K29" s="6">
        <v>-460041</v>
      </c>
      <c r="L29" s="5">
        <v>-115</v>
      </c>
      <c r="N29" s="4">
        <v>274321</v>
      </c>
      <c r="O29" s="4" t="s">
        <v>25</v>
      </c>
      <c r="P29" s="5">
        <v>0</v>
      </c>
      <c r="Q29" s="6">
        <v>-511156</v>
      </c>
      <c r="R29" s="5">
        <v>-128</v>
      </c>
      <c r="T29" s="4">
        <v>274321</v>
      </c>
      <c r="U29" s="4" t="s">
        <v>25</v>
      </c>
      <c r="V29" s="5">
        <v>0</v>
      </c>
      <c r="W29" s="6">
        <v>-562272</v>
      </c>
      <c r="X29" s="5">
        <v>-141</v>
      </c>
      <c r="Z29" s="4">
        <v>274321</v>
      </c>
      <c r="AA29" s="4" t="s">
        <v>25</v>
      </c>
      <c r="AB29" s="5">
        <v>0</v>
      </c>
      <c r="AC29" s="6">
        <v>-613388</v>
      </c>
      <c r="AD29" s="5">
        <v>-153</v>
      </c>
      <c r="AF29" s="4">
        <v>273311</v>
      </c>
      <c r="AG29" s="4" t="s">
        <v>24</v>
      </c>
      <c r="AH29" s="5">
        <v>0</v>
      </c>
      <c r="AI29" s="6">
        <v>1406255</v>
      </c>
      <c r="AJ29" s="5">
        <v>352</v>
      </c>
      <c r="AL29" s="4">
        <v>273311</v>
      </c>
      <c r="AM29" s="4" t="s">
        <v>24</v>
      </c>
      <c r="AN29" s="5">
        <v>0</v>
      </c>
      <c r="AO29" s="6">
        <v>1406255</v>
      </c>
      <c r="AP29" s="5">
        <v>352</v>
      </c>
    </row>
    <row r="30" spans="2:42" ht="108.6" thickBot="1">
      <c r="B30" s="183">
        <v>274331</v>
      </c>
      <c r="C30" s="183" t="s">
        <v>26</v>
      </c>
      <c r="D30" s="184">
        <v>0</v>
      </c>
      <c r="E30" s="185">
        <v>-468752</v>
      </c>
      <c r="F30" s="184">
        <v>-117</v>
      </c>
      <c r="H30" s="4">
        <v>274331</v>
      </c>
      <c r="I30" s="4" t="s">
        <v>26</v>
      </c>
      <c r="J30" s="5">
        <v>0</v>
      </c>
      <c r="K30" s="6">
        <v>-527346</v>
      </c>
      <c r="L30" s="5">
        <v>-132</v>
      </c>
      <c r="N30" s="4">
        <v>274331</v>
      </c>
      <c r="O30" s="4" t="s">
        <v>26</v>
      </c>
      <c r="P30" s="5">
        <v>0</v>
      </c>
      <c r="Q30" s="6">
        <v>-585940</v>
      </c>
      <c r="R30" s="5">
        <v>-146</v>
      </c>
      <c r="T30" s="4">
        <v>274331</v>
      </c>
      <c r="U30" s="4" t="s">
        <v>26</v>
      </c>
      <c r="V30" s="5">
        <v>0</v>
      </c>
      <c r="W30" s="6">
        <v>-644534</v>
      </c>
      <c r="X30" s="5">
        <v>-161</v>
      </c>
      <c r="Z30" s="4">
        <v>274331</v>
      </c>
      <c r="AA30" s="4" t="s">
        <v>26</v>
      </c>
      <c r="AB30" s="5">
        <v>0</v>
      </c>
      <c r="AC30" s="6">
        <v>-703128</v>
      </c>
      <c r="AD30" s="5">
        <v>-176</v>
      </c>
      <c r="AF30" s="4">
        <v>274311</v>
      </c>
      <c r="AG30" s="4" t="s">
        <v>58</v>
      </c>
      <c r="AH30" s="5">
        <v>0</v>
      </c>
      <c r="AI30" s="6">
        <v>-460417</v>
      </c>
      <c r="AJ30" s="5">
        <v>-115</v>
      </c>
      <c r="AL30" s="4">
        <v>274311</v>
      </c>
      <c r="AM30" s="4" t="s">
        <v>58</v>
      </c>
      <c r="AN30" s="5">
        <v>0</v>
      </c>
      <c r="AO30" s="6">
        <v>-495833</v>
      </c>
      <c r="AP30" s="5">
        <v>-124</v>
      </c>
    </row>
    <row r="31" spans="2:42" ht="84.6" thickBot="1">
      <c r="B31" s="181"/>
      <c r="C31" s="182" t="s">
        <v>27</v>
      </c>
      <c r="D31" s="183"/>
      <c r="E31" s="186">
        <v>2322020</v>
      </c>
      <c r="F31" s="184">
        <v>580.51</v>
      </c>
      <c r="H31" s="128"/>
      <c r="I31" s="3" t="s">
        <v>27</v>
      </c>
      <c r="J31" s="4"/>
      <c r="K31" s="7">
        <v>2176893</v>
      </c>
      <c r="L31" s="5">
        <v>544.22</v>
      </c>
      <c r="N31" s="128"/>
      <c r="O31" s="3" t="s">
        <v>27</v>
      </c>
      <c r="P31" s="4"/>
      <c r="Q31" s="7">
        <v>2031767</v>
      </c>
      <c r="R31" s="5">
        <v>507.94</v>
      </c>
      <c r="T31" s="128"/>
      <c r="U31" s="3" t="s">
        <v>27</v>
      </c>
      <c r="V31" s="4"/>
      <c r="W31" s="7">
        <v>1886641</v>
      </c>
      <c r="X31" s="5">
        <v>471.66</v>
      </c>
      <c r="Z31" s="128"/>
      <c r="AA31" s="3" t="s">
        <v>27</v>
      </c>
      <c r="AB31" s="4"/>
      <c r="AC31" s="7">
        <v>1741514</v>
      </c>
      <c r="AD31" s="5">
        <v>435.38</v>
      </c>
      <c r="AF31" s="4">
        <v>274321</v>
      </c>
      <c r="AG31" s="4" t="s">
        <v>25</v>
      </c>
      <c r="AH31" s="5">
        <v>0</v>
      </c>
      <c r="AI31" s="6">
        <v>-664503</v>
      </c>
      <c r="AJ31" s="5">
        <v>-166</v>
      </c>
      <c r="AL31" s="4">
        <v>274321</v>
      </c>
      <c r="AM31" s="4" t="s">
        <v>25</v>
      </c>
      <c r="AN31" s="5">
        <v>0</v>
      </c>
      <c r="AO31" s="6">
        <v>-715619</v>
      </c>
      <c r="AP31" s="5">
        <v>-179</v>
      </c>
    </row>
    <row r="32" spans="2:42" ht="96.6" thickBot="1">
      <c r="B32" s="181"/>
      <c r="C32" s="182" t="s">
        <v>28</v>
      </c>
      <c r="D32" s="183"/>
      <c r="E32" s="184"/>
      <c r="F32" s="184"/>
      <c r="H32" s="128"/>
      <c r="I32" s="3" t="s">
        <v>28</v>
      </c>
      <c r="J32" s="4"/>
      <c r="K32" s="5"/>
      <c r="L32" s="5"/>
      <c r="N32" s="128"/>
      <c r="O32" s="3" t="s">
        <v>28</v>
      </c>
      <c r="P32" s="4"/>
      <c r="Q32" s="5"/>
      <c r="R32" s="5"/>
      <c r="T32" s="128"/>
      <c r="U32" s="3" t="s">
        <v>28</v>
      </c>
      <c r="V32" s="4"/>
      <c r="W32" s="5"/>
      <c r="X32" s="5"/>
      <c r="Z32" s="128"/>
      <c r="AA32" s="3" t="s">
        <v>28</v>
      </c>
      <c r="AB32" s="4"/>
      <c r="AC32" s="5"/>
      <c r="AD32" s="5"/>
      <c r="AF32" s="4">
        <v>274331</v>
      </c>
      <c r="AG32" s="4" t="s">
        <v>26</v>
      </c>
      <c r="AH32" s="5">
        <v>0</v>
      </c>
      <c r="AI32" s="6">
        <v>-761721</v>
      </c>
      <c r="AJ32" s="5">
        <v>-190</v>
      </c>
      <c r="AL32" s="4">
        <v>274331</v>
      </c>
      <c r="AM32" s="4" t="s">
        <v>26</v>
      </c>
      <c r="AN32" s="5">
        <v>0</v>
      </c>
      <c r="AO32" s="6">
        <v>-820315</v>
      </c>
      <c r="AP32" s="5">
        <v>-205</v>
      </c>
    </row>
    <row r="33" spans="2:42" ht="48.6" thickBot="1">
      <c r="B33" s="183">
        <v>278511</v>
      </c>
      <c r="C33" s="183" t="s">
        <v>60</v>
      </c>
      <c r="D33" s="184">
        <v>0</v>
      </c>
      <c r="E33" s="185">
        <v>-73906400</v>
      </c>
      <c r="F33" s="185">
        <v>-18477</v>
      </c>
      <c r="H33" s="4">
        <v>278511</v>
      </c>
      <c r="I33" s="4" t="s">
        <v>60</v>
      </c>
      <c r="J33" s="5">
        <v>0</v>
      </c>
      <c r="K33" s="6">
        <v>-87906400</v>
      </c>
      <c r="L33" s="6">
        <v>-21977</v>
      </c>
      <c r="N33" s="4">
        <v>278511</v>
      </c>
      <c r="O33" s="4" t="s">
        <v>60</v>
      </c>
      <c r="P33" s="5">
        <v>0</v>
      </c>
      <c r="Q33" s="6">
        <v>-88906400</v>
      </c>
      <c r="R33" s="6">
        <v>-22227</v>
      </c>
      <c r="T33" s="4">
        <v>278511</v>
      </c>
      <c r="U33" s="4" t="s">
        <v>60</v>
      </c>
      <c r="V33" s="5">
        <v>0</v>
      </c>
      <c r="W33" s="6">
        <v>-93406400</v>
      </c>
      <c r="X33" s="6">
        <v>-23352</v>
      </c>
      <c r="Z33" s="4">
        <v>278511</v>
      </c>
      <c r="AA33" s="4" t="s">
        <v>60</v>
      </c>
      <c r="AB33" s="5">
        <v>0</v>
      </c>
      <c r="AC33" s="6">
        <v>-106406400</v>
      </c>
      <c r="AD33" s="6">
        <v>-26602</v>
      </c>
      <c r="AF33" s="128"/>
      <c r="AG33" s="3" t="s">
        <v>27</v>
      </c>
      <c r="AH33" s="4"/>
      <c r="AI33" s="7">
        <v>1596389</v>
      </c>
      <c r="AJ33" s="5">
        <v>399.1</v>
      </c>
      <c r="AL33" s="128"/>
      <c r="AM33" s="3" t="s">
        <v>27</v>
      </c>
      <c r="AN33" s="4"/>
      <c r="AO33" s="7">
        <v>1451263</v>
      </c>
      <c r="AP33" s="5">
        <v>362.82</v>
      </c>
    </row>
    <row r="34" spans="2:42" ht="36.6" thickBot="1">
      <c r="B34" s="181"/>
      <c r="C34" s="182" t="s">
        <v>29</v>
      </c>
      <c r="D34" s="183"/>
      <c r="E34" s="186">
        <v>-73906400</v>
      </c>
      <c r="F34" s="186">
        <v>-18476.599999999999</v>
      </c>
      <c r="H34" s="128"/>
      <c r="I34" s="3" t="s">
        <v>29</v>
      </c>
      <c r="J34" s="4"/>
      <c r="K34" s="7">
        <v>-87906400</v>
      </c>
      <c r="L34" s="7">
        <v>-21976.6</v>
      </c>
      <c r="N34" s="128"/>
      <c r="O34" s="3" t="s">
        <v>29</v>
      </c>
      <c r="P34" s="4"/>
      <c r="Q34" s="7">
        <v>-88906400</v>
      </c>
      <c r="R34" s="7">
        <v>-22226.6</v>
      </c>
      <c r="T34" s="128"/>
      <c r="U34" s="3" t="s">
        <v>29</v>
      </c>
      <c r="V34" s="4"/>
      <c r="W34" s="7">
        <v>-93406400</v>
      </c>
      <c r="X34" s="7">
        <v>-23351.599999999999</v>
      </c>
      <c r="Z34" s="128"/>
      <c r="AA34" s="3" t="s">
        <v>29</v>
      </c>
      <c r="AB34" s="4"/>
      <c r="AC34" s="7">
        <v>-106406400</v>
      </c>
      <c r="AD34" s="7">
        <v>-26601.599999999999</v>
      </c>
      <c r="AF34" s="128"/>
      <c r="AG34" s="3" t="s">
        <v>28</v>
      </c>
      <c r="AH34" s="4"/>
      <c r="AI34" s="5"/>
      <c r="AJ34" s="5"/>
      <c r="AL34" s="128"/>
      <c r="AM34" s="3" t="s">
        <v>28</v>
      </c>
      <c r="AN34" s="4"/>
      <c r="AO34" s="5"/>
      <c r="AP34" s="5"/>
    </row>
    <row r="35" spans="2:42" ht="48.6" thickBot="1">
      <c r="B35" s="181"/>
      <c r="C35" s="182" t="s">
        <v>30</v>
      </c>
      <c r="D35" s="183"/>
      <c r="E35" s="186">
        <v>-17192810</v>
      </c>
      <c r="F35" s="186">
        <v>-4298.2</v>
      </c>
      <c r="H35" s="128"/>
      <c r="I35" s="3" t="s">
        <v>30</v>
      </c>
      <c r="J35" s="4"/>
      <c r="K35" s="7">
        <v>-16741237</v>
      </c>
      <c r="L35" s="7">
        <v>-4185.3100000000004</v>
      </c>
      <c r="N35" s="128"/>
      <c r="O35" s="3" t="s">
        <v>30</v>
      </c>
      <c r="P35" s="4"/>
      <c r="Q35" s="7">
        <v>-18747363</v>
      </c>
      <c r="R35" s="7">
        <v>-4686.84</v>
      </c>
      <c r="T35" s="128"/>
      <c r="U35" s="3" t="s">
        <v>30</v>
      </c>
      <c r="V35" s="4"/>
      <c r="W35" s="7">
        <v>-21925789</v>
      </c>
      <c r="X35" s="7">
        <v>-5481.45</v>
      </c>
      <c r="Z35" s="128"/>
      <c r="AA35" s="3" t="s">
        <v>30</v>
      </c>
      <c r="AB35" s="4"/>
      <c r="AC35" s="7">
        <v>-24679116</v>
      </c>
      <c r="AD35" s="7">
        <v>-6169.78</v>
      </c>
      <c r="AF35" s="4">
        <v>278511</v>
      </c>
      <c r="AG35" s="4" t="s">
        <v>60</v>
      </c>
      <c r="AH35" s="5">
        <v>0</v>
      </c>
      <c r="AI35" s="6">
        <v>-120406400</v>
      </c>
      <c r="AJ35" s="6">
        <v>-30102</v>
      </c>
      <c r="AL35" s="4">
        <v>278511</v>
      </c>
      <c r="AM35" s="4" t="s">
        <v>60</v>
      </c>
      <c r="AN35" s="5">
        <v>0</v>
      </c>
      <c r="AO35" s="6">
        <v>-128406400</v>
      </c>
      <c r="AP35" s="6">
        <v>-32102</v>
      </c>
    </row>
    <row r="36" spans="2:42" ht="36.6" thickBot="1">
      <c r="B36" s="181"/>
      <c r="C36" s="182" t="s">
        <v>31</v>
      </c>
      <c r="D36" s="183"/>
      <c r="E36" s="184"/>
      <c r="F36" s="184"/>
      <c r="H36" s="128"/>
      <c r="I36" s="3" t="s">
        <v>31</v>
      </c>
      <c r="J36" s="4"/>
      <c r="K36" s="5"/>
      <c r="L36" s="5"/>
      <c r="N36" s="128"/>
      <c r="O36" s="3" t="s">
        <v>31</v>
      </c>
      <c r="P36" s="4"/>
      <c r="Q36" s="5"/>
      <c r="R36" s="5"/>
      <c r="T36" s="128"/>
      <c r="U36" s="3" t="s">
        <v>31</v>
      </c>
      <c r="V36" s="4"/>
      <c r="W36" s="5"/>
      <c r="X36" s="5"/>
      <c r="Z36" s="128"/>
      <c r="AA36" s="3" t="s">
        <v>31</v>
      </c>
      <c r="AB36" s="4"/>
      <c r="AC36" s="5"/>
      <c r="AD36" s="5"/>
      <c r="AF36" s="128"/>
      <c r="AG36" s="3" t="s">
        <v>29</v>
      </c>
      <c r="AH36" s="4"/>
      <c r="AI36" s="7">
        <v>-120406400</v>
      </c>
      <c r="AJ36" s="7">
        <v>-30101.599999999999</v>
      </c>
      <c r="AL36" s="128"/>
      <c r="AM36" s="3" t="s">
        <v>29</v>
      </c>
      <c r="AN36" s="4"/>
      <c r="AO36" s="7">
        <v>-128406400</v>
      </c>
      <c r="AP36" s="7">
        <v>-32101.599999999999</v>
      </c>
    </row>
    <row r="37" spans="2:42" ht="24.6" thickBot="1">
      <c r="B37" s="181"/>
      <c r="C37" s="182" t="s">
        <v>32</v>
      </c>
      <c r="D37" s="183"/>
      <c r="E37" s="184"/>
      <c r="F37" s="184"/>
      <c r="H37" s="128"/>
      <c r="I37" s="3" t="s">
        <v>32</v>
      </c>
      <c r="J37" s="4"/>
      <c r="K37" s="5"/>
      <c r="L37" s="5"/>
      <c r="N37" s="128"/>
      <c r="O37" s="3" t="s">
        <v>32</v>
      </c>
      <c r="P37" s="4"/>
      <c r="Q37" s="5"/>
      <c r="R37" s="5"/>
      <c r="T37" s="128"/>
      <c r="U37" s="3" t="s">
        <v>32</v>
      </c>
      <c r="V37" s="4"/>
      <c r="W37" s="5"/>
      <c r="X37" s="5"/>
      <c r="Z37" s="128"/>
      <c r="AA37" s="3" t="s">
        <v>32</v>
      </c>
      <c r="AB37" s="4"/>
      <c r="AC37" s="5"/>
      <c r="AD37" s="5"/>
      <c r="AF37" s="128"/>
      <c r="AG37" s="3" t="s">
        <v>30</v>
      </c>
      <c r="AH37" s="4"/>
      <c r="AI37" s="7">
        <v>-26752041</v>
      </c>
      <c r="AJ37" s="7">
        <v>-6688.01</v>
      </c>
      <c r="AL37" s="128"/>
      <c r="AM37" s="3" t="s">
        <v>30</v>
      </c>
      <c r="AN37" s="4"/>
      <c r="AO37" s="7">
        <v>-23011867</v>
      </c>
      <c r="AP37" s="7">
        <v>-5752.97</v>
      </c>
    </row>
    <row r="38" spans="2:42" ht="36.6" thickBot="1">
      <c r="B38" s="181"/>
      <c r="C38" s="182" t="s">
        <v>33</v>
      </c>
      <c r="D38" s="183"/>
      <c r="E38" s="184"/>
      <c r="F38" s="184"/>
      <c r="H38" s="128"/>
      <c r="I38" s="3" t="s">
        <v>33</v>
      </c>
      <c r="J38" s="4"/>
      <c r="K38" s="5"/>
      <c r="L38" s="5"/>
      <c r="N38" s="128"/>
      <c r="O38" s="3" t="s">
        <v>33</v>
      </c>
      <c r="P38" s="4"/>
      <c r="Q38" s="5"/>
      <c r="R38" s="5"/>
      <c r="T38" s="128"/>
      <c r="U38" s="3" t="s">
        <v>33</v>
      </c>
      <c r="V38" s="4"/>
      <c r="W38" s="5"/>
      <c r="X38" s="5"/>
      <c r="Z38" s="128"/>
      <c r="AA38" s="3" t="s">
        <v>33</v>
      </c>
      <c r="AB38" s="4"/>
      <c r="AC38" s="5"/>
      <c r="AD38" s="5"/>
      <c r="AF38" s="128"/>
      <c r="AG38" s="3" t="s">
        <v>31</v>
      </c>
      <c r="AH38" s="4"/>
      <c r="AI38" s="5"/>
      <c r="AJ38" s="5"/>
      <c r="AL38" s="128"/>
      <c r="AM38" s="3" t="s">
        <v>31</v>
      </c>
      <c r="AN38" s="4"/>
      <c r="AO38" s="5"/>
      <c r="AP38" s="5"/>
    </row>
    <row r="39" spans="2:42" ht="48.6" thickBot="1">
      <c r="B39" s="183">
        <v>351211101</v>
      </c>
      <c r="C39" s="183" t="s">
        <v>34</v>
      </c>
      <c r="D39" s="184">
        <v>0</v>
      </c>
      <c r="E39" s="185">
        <v>733300</v>
      </c>
      <c r="F39" s="184">
        <v>183</v>
      </c>
      <c r="H39" s="4">
        <v>351211101</v>
      </c>
      <c r="I39" s="4" t="s">
        <v>34</v>
      </c>
      <c r="J39" s="5">
        <v>0</v>
      </c>
      <c r="K39" s="6">
        <v>790200</v>
      </c>
      <c r="L39" s="5">
        <v>198</v>
      </c>
      <c r="N39" s="4">
        <v>351211101</v>
      </c>
      <c r="O39" s="4" t="s">
        <v>34</v>
      </c>
      <c r="P39" s="5">
        <v>0</v>
      </c>
      <c r="Q39" s="6">
        <v>870300</v>
      </c>
      <c r="R39" s="5">
        <v>218</v>
      </c>
      <c r="T39" s="4">
        <v>351211101</v>
      </c>
      <c r="U39" s="4" t="s">
        <v>34</v>
      </c>
      <c r="V39" s="5">
        <v>0</v>
      </c>
      <c r="W39" s="6">
        <v>958100</v>
      </c>
      <c r="X39" s="5">
        <v>240</v>
      </c>
      <c r="Z39" s="4">
        <v>351211101</v>
      </c>
      <c r="AA39" s="4" t="s">
        <v>34</v>
      </c>
      <c r="AB39" s="5">
        <v>0</v>
      </c>
      <c r="AC39" s="6">
        <v>1047000</v>
      </c>
      <c r="AD39" s="5">
        <v>262</v>
      </c>
      <c r="AF39" s="128"/>
      <c r="AG39" s="3" t="s">
        <v>32</v>
      </c>
      <c r="AH39" s="4"/>
      <c r="AI39" s="5"/>
      <c r="AJ39" s="5"/>
      <c r="AL39" s="128"/>
      <c r="AM39" s="3" t="s">
        <v>32</v>
      </c>
      <c r="AN39" s="4"/>
      <c r="AO39" s="5"/>
      <c r="AP39" s="5"/>
    </row>
    <row r="40" spans="2:42" ht="24.6" thickBot="1">
      <c r="B40" s="181"/>
      <c r="C40" s="182" t="s">
        <v>35</v>
      </c>
      <c r="D40" s="183"/>
      <c r="E40" s="184"/>
      <c r="F40" s="184"/>
      <c r="H40" s="128"/>
      <c r="I40" s="3" t="s">
        <v>35</v>
      </c>
      <c r="J40" s="4"/>
      <c r="K40" s="5"/>
      <c r="L40" s="5"/>
      <c r="N40" s="128"/>
      <c r="O40" s="3" t="s">
        <v>35</v>
      </c>
      <c r="P40" s="4"/>
      <c r="Q40" s="5"/>
      <c r="R40" s="5"/>
      <c r="T40" s="128"/>
      <c r="U40" s="3" t="s">
        <v>35</v>
      </c>
      <c r="V40" s="4"/>
      <c r="W40" s="5"/>
      <c r="X40" s="5"/>
      <c r="Z40" s="128"/>
      <c r="AA40" s="3" t="s">
        <v>35</v>
      </c>
      <c r="AB40" s="4"/>
      <c r="AC40" s="5"/>
      <c r="AD40" s="5"/>
      <c r="AF40" s="128"/>
      <c r="AG40" s="3" t="s">
        <v>33</v>
      </c>
      <c r="AH40" s="4"/>
      <c r="AI40" s="5"/>
      <c r="AJ40" s="5"/>
      <c r="AL40" s="128"/>
      <c r="AM40" s="3" t="s">
        <v>33</v>
      </c>
      <c r="AN40" s="4"/>
      <c r="AO40" s="5"/>
      <c r="AP40" s="5"/>
    </row>
    <row r="41" spans="2:42" ht="48.6" thickBot="1">
      <c r="B41" s="181"/>
      <c r="C41" s="182" t="s">
        <v>36</v>
      </c>
      <c r="D41" s="183"/>
      <c r="E41" s="184">
        <v>0</v>
      </c>
      <c r="F41" s="184">
        <v>0</v>
      </c>
      <c r="H41" s="128"/>
      <c r="I41" s="3" t="s">
        <v>36</v>
      </c>
      <c r="J41" s="4"/>
      <c r="K41" s="5">
        <v>0</v>
      </c>
      <c r="L41" s="5">
        <v>0</v>
      </c>
      <c r="N41" s="128"/>
      <c r="O41" s="3" t="s">
        <v>36</v>
      </c>
      <c r="P41" s="4"/>
      <c r="Q41" s="5">
        <v>0</v>
      </c>
      <c r="R41" s="5">
        <v>0</v>
      </c>
      <c r="T41" s="128"/>
      <c r="U41" s="3" t="s">
        <v>36</v>
      </c>
      <c r="V41" s="4"/>
      <c r="W41" s="5">
        <v>0</v>
      </c>
      <c r="X41" s="5">
        <v>0</v>
      </c>
      <c r="Z41" s="128"/>
      <c r="AA41" s="3" t="s">
        <v>36</v>
      </c>
      <c r="AB41" s="4"/>
      <c r="AC41" s="5">
        <v>0</v>
      </c>
      <c r="AD41" s="5">
        <v>0</v>
      </c>
      <c r="AF41" s="4">
        <v>351211101</v>
      </c>
      <c r="AG41" s="4" t="s">
        <v>34</v>
      </c>
      <c r="AH41" s="5">
        <v>0</v>
      </c>
      <c r="AI41" s="6">
        <v>1154000</v>
      </c>
      <c r="AJ41" s="5">
        <v>289</v>
      </c>
      <c r="AL41" s="4">
        <v>351211101</v>
      </c>
      <c r="AM41" s="4" t="s">
        <v>34</v>
      </c>
      <c r="AN41" s="5">
        <v>0</v>
      </c>
      <c r="AO41" s="6">
        <v>1270300</v>
      </c>
      <c r="AP41" s="5">
        <v>318</v>
      </c>
    </row>
    <row r="42" spans="2:42" ht="36.6" thickBot="1">
      <c r="B42" s="181"/>
      <c r="C42" s="182" t="s">
        <v>37</v>
      </c>
      <c r="D42" s="183"/>
      <c r="E42" s="184"/>
      <c r="F42" s="184"/>
      <c r="H42" s="128"/>
      <c r="I42" s="3" t="s">
        <v>37</v>
      </c>
      <c r="J42" s="4"/>
      <c r="K42" s="5"/>
      <c r="L42" s="5"/>
      <c r="N42" s="128"/>
      <c r="O42" s="3" t="s">
        <v>37</v>
      </c>
      <c r="P42" s="4"/>
      <c r="Q42" s="5"/>
      <c r="R42" s="5"/>
      <c r="T42" s="128"/>
      <c r="U42" s="3" t="s">
        <v>37</v>
      </c>
      <c r="V42" s="4"/>
      <c r="W42" s="5"/>
      <c r="X42" s="5"/>
      <c r="Z42" s="128"/>
      <c r="AA42" s="3" t="s">
        <v>37</v>
      </c>
      <c r="AB42" s="4"/>
      <c r="AC42" s="5"/>
      <c r="AD42" s="5"/>
      <c r="AF42" s="128"/>
      <c r="AG42" s="3" t="s">
        <v>35</v>
      </c>
      <c r="AH42" s="4"/>
      <c r="AI42" s="5"/>
      <c r="AJ42" s="5"/>
      <c r="AL42" s="128"/>
      <c r="AM42" s="3" t="s">
        <v>35</v>
      </c>
      <c r="AN42" s="4"/>
      <c r="AO42" s="5"/>
      <c r="AP42" s="5"/>
    </row>
    <row r="43" spans="2:42" ht="48.6" thickBot="1">
      <c r="B43" s="181"/>
      <c r="C43" s="182" t="s">
        <v>38</v>
      </c>
      <c r="D43" s="183"/>
      <c r="E43" s="184">
        <v>0</v>
      </c>
      <c r="F43" s="184">
        <v>0</v>
      </c>
      <c r="H43" s="128"/>
      <c r="I43" s="3" t="s">
        <v>38</v>
      </c>
      <c r="J43" s="4"/>
      <c r="K43" s="5">
        <v>0</v>
      </c>
      <c r="L43" s="5">
        <v>0</v>
      </c>
      <c r="N43" s="128"/>
      <c r="O43" s="3" t="s">
        <v>38</v>
      </c>
      <c r="P43" s="4"/>
      <c r="Q43" s="5">
        <v>0</v>
      </c>
      <c r="R43" s="5">
        <v>0</v>
      </c>
      <c r="T43" s="128"/>
      <c r="U43" s="3" t="s">
        <v>38</v>
      </c>
      <c r="V43" s="4"/>
      <c r="W43" s="5">
        <v>0</v>
      </c>
      <c r="X43" s="5">
        <v>0</v>
      </c>
      <c r="Z43" s="128"/>
      <c r="AA43" s="3" t="s">
        <v>38</v>
      </c>
      <c r="AB43" s="4"/>
      <c r="AC43" s="5">
        <v>0</v>
      </c>
      <c r="AD43" s="5">
        <v>0</v>
      </c>
      <c r="AF43" s="128"/>
      <c r="AG43" s="3" t="s">
        <v>36</v>
      </c>
      <c r="AH43" s="4"/>
      <c r="AI43" s="5">
        <v>0</v>
      </c>
      <c r="AJ43" s="5">
        <v>0</v>
      </c>
      <c r="AL43" s="128"/>
      <c r="AM43" s="3" t="s">
        <v>36</v>
      </c>
      <c r="AN43" s="4"/>
      <c r="AO43" s="5">
        <v>0</v>
      </c>
      <c r="AP43" s="5">
        <v>0</v>
      </c>
    </row>
    <row r="44" spans="2:42" ht="36.6" thickBot="1">
      <c r="B44" s="181"/>
      <c r="C44" s="182" t="s">
        <v>39</v>
      </c>
      <c r="D44" s="183"/>
      <c r="E44" s="186">
        <v>733300</v>
      </c>
      <c r="F44" s="184">
        <v>183.33</v>
      </c>
      <c r="H44" s="128"/>
      <c r="I44" s="3" t="s">
        <v>39</v>
      </c>
      <c r="J44" s="4"/>
      <c r="K44" s="7">
        <v>790200</v>
      </c>
      <c r="L44" s="5">
        <v>197.55</v>
      </c>
      <c r="N44" s="128"/>
      <c r="O44" s="3" t="s">
        <v>39</v>
      </c>
      <c r="P44" s="4"/>
      <c r="Q44" s="7">
        <v>870300</v>
      </c>
      <c r="R44" s="5">
        <v>217.58</v>
      </c>
      <c r="T44" s="128"/>
      <c r="U44" s="3" t="s">
        <v>39</v>
      </c>
      <c r="V44" s="4"/>
      <c r="W44" s="7">
        <v>958100</v>
      </c>
      <c r="X44" s="5">
        <v>239.53</v>
      </c>
      <c r="Z44" s="128"/>
      <c r="AA44" s="3" t="s">
        <v>39</v>
      </c>
      <c r="AB44" s="4"/>
      <c r="AC44" s="7">
        <v>1047000</v>
      </c>
      <c r="AD44" s="5">
        <v>261.75</v>
      </c>
      <c r="AF44" s="128"/>
      <c r="AG44" s="3" t="s">
        <v>37</v>
      </c>
      <c r="AH44" s="4"/>
      <c r="AI44" s="5"/>
      <c r="AJ44" s="5"/>
      <c r="AL44" s="128"/>
      <c r="AM44" s="3" t="s">
        <v>37</v>
      </c>
      <c r="AN44" s="4"/>
      <c r="AO44" s="5"/>
      <c r="AP44" s="5"/>
    </row>
    <row r="45" spans="2:42" ht="48.6" thickBot="1">
      <c r="B45" s="181"/>
      <c r="C45" s="182" t="s">
        <v>40</v>
      </c>
      <c r="D45" s="183"/>
      <c r="E45" s="184"/>
      <c r="F45" s="184"/>
      <c r="H45" s="128"/>
      <c r="I45" s="3" t="s">
        <v>40</v>
      </c>
      <c r="J45" s="4"/>
      <c r="K45" s="5"/>
      <c r="L45" s="5"/>
      <c r="N45" s="128"/>
      <c r="O45" s="3" t="s">
        <v>40</v>
      </c>
      <c r="P45" s="4"/>
      <c r="Q45" s="5"/>
      <c r="R45" s="5"/>
      <c r="T45" s="128"/>
      <c r="U45" s="3" t="s">
        <v>40</v>
      </c>
      <c r="V45" s="4"/>
      <c r="W45" s="5"/>
      <c r="X45" s="5"/>
      <c r="Z45" s="128"/>
      <c r="AA45" s="3" t="s">
        <v>40</v>
      </c>
      <c r="AB45" s="4"/>
      <c r="AC45" s="5"/>
      <c r="AD45" s="5"/>
      <c r="AF45" s="128"/>
      <c r="AG45" s="3" t="s">
        <v>38</v>
      </c>
      <c r="AH45" s="4"/>
      <c r="AI45" s="5">
        <v>0</v>
      </c>
      <c r="AJ45" s="5">
        <v>0</v>
      </c>
      <c r="AL45" s="128"/>
      <c r="AM45" s="3" t="s">
        <v>38</v>
      </c>
      <c r="AN45" s="4"/>
      <c r="AO45" s="5">
        <v>0</v>
      </c>
      <c r="AP45" s="5">
        <v>0</v>
      </c>
    </row>
    <row r="46" spans="2:42" ht="48.6" thickBot="1">
      <c r="B46" s="181"/>
      <c r="C46" s="182" t="s">
        <v>41</v>
      </c>
      <c r="D46" s="183"/>
      <c r="E46" s="184">
        <v>0</v>
      </c>
      <c r="F46" s="184">
        <v>0</v>
      </c>
      <c r="H46" s="128"/>
      <c r="I46" s="3" t="s">
        <v>41</v>
      </c>
      <c r="J46" s="4"/>
      <c r="K46" s="5">
        <v>0</v>
      </c>
      <c r="L46" s="5">
        <v>0</v>
      </c>
      <c r="N46" s="128"/>
      <c r="O46" s="3" t="s">
        <v>41</v>
      </c>
      <c r="P46" s="4"/>
      <c r="Q46" s="5">
        <v>0</v>
      </c>
      <c r="R46" s="5">
        <v>0</v>
      </c>
      <c r="T46" s="128"/>
      <c r="U46" s="3" t="s">
        <v>41</v>
      </c>
      <c r="V46" s="4"/>
      <c r="W46" s="5">
        <v>0</v>
      </c>
      <c r="X46" s="5">
        <v>0</v>
      </c>
      <c r="Z46" s="128"/>
      <c r="AA46" s="3" t="s">
        <v>41</v>
      </c>
      <c r="AB46" s="4"/>
      <c r="AC46" s="5">
        <v>0</v>
      </c>
      <c r="AD46" s="5">
        <v>0</v>
      </c>
      <c r="AF46" s="128"/>
      <c r="AG46" s="3" t="s">
        <v>39</v>
      </c>
      <c r="AH46" s="4"/>
      <c r="AI46" s="7">
        <v>1154000</v>
      </c>
      <c r="AJ46" s="5">
        <v>288.5</v>
      </c>
      <c r="AL46" s="128"/>
      <c r="AM46" s="3" t="s">
        <v>39</v>
      </c>
      <c r="AN46" s="4"/>
      <c r="AO46" s="7">
        <v>1270300</v>
      </c>
      <c r="AP46" s="5">
        <v>317.58</v>
      </c>
    </row>
    <row r="47" spans="2:42" ht="36.6" thickBot="1">
      <c r="B47" s="181"/>
      <c r="C47" s="182" t="s">
        <v>42</v>
      </c>
      <c r="D47" s="183"/>
      <c r="E47" s="184">
        <v>0</v>
      </c>
      <c r="F47" s="184">
        <v>0</v>
      </c>
      <c r="H47" s="128"/>
      <c r="I47" s="3" t="s">
        <v>42</v>
      </c>
      <c r="J47" s="4"/>
      <c r="K47" s="5">
        <v>0</v>
      </c>
      <c r="L47" s="5">
        <v>0</v>
      </c>
      <c r="N47" s="128"/>
      <c r="O47" s="3" t="s">
        <v>42</v>
      </c>
      <c r="P47" s="4"/>
      <c r="Q47" s="5">
        <v>0</v>
      </c>
      <c r="R47" s="5">
        <v>0</v>
      </c>
      <c r="T47" s="128"/>
      <c r="U47" s="3" t="s">
        <v>42</v>
      </c>
      <c r="V47" s="4"/>
      <c r="W47" s="5">
        <v>0</v>
      </c>
      <c r="X47" s="5">
        <v>0</v>
      </c>
      <c r="Z47" s="128"/>
      <c r="AA47" s="3" t="s">
        <v>42</v>
      </c>
      <c r="AB47" s="4"/>
      <c r="AC47" s="5">
        <v>0</v>
      </c>
      <c r="AD47" s="5">
        <v>0</v>
      </c>
      <c r="AF47" s="128"/>
      <c r="AG47" s="3" t="s">
        <v>40</v>
      </c>
      <c r="AH47" s="4"/>
      <c r="AI47" s="5"/>
      <c r="AJ47" s="5"/>
      <c r="AL47" s="128"/>
      <c r="AM47" s="3" t="s">
        <v>40</v>
      </c>
      <c r="AN47" s="4"/>
      <c r="AO47" s="5"/>
      <c r="AP47" s="5"/>
    </row>
    <row r="48" spans="2:42" ht="48.6" thickBot="1">
      <c r="B48" s="181"/>
      <c r="C48" s="182" t="s">
        <v>43</v>
      </c>
      <c r="D48" s="183"/>
      <c r="E48" s="184"/>
      <c r="F48" s="184"/>
      <c r="H48" s="128"/>
      <c r="I48" s="3" t="s">
        <v>43</v>
      </c>
      <c r="J48" s="4"/>
      <c r="K48" s="5"/>
      <c r="L48" s="5"/>
      <c r="N48" s="128"/>
      <c r="O48" s="3" t="s">
        <v>43</v>
      </c>
      <c r="P48" s="4"/>
      <c r="Q48" s="5"/>
      <c r="R48" s="5"/>
      <c r="T48" s="128"/>
      <c r="U48" s="3" t="s">
        <v>43</v>
      </c>
      <c r="V48" s="4"/>
      <c r="W48" s="5"/>
      <c r="X48" s="5"/>
      <c r="Z48" s="128"/>
      <c r="AA48" s="3" t="s">
        <v>43</v>
      </c>
      <c r="AB48" s="4"/>
      <c r="AC48" s="5"/>
      <c r="AD48" s="5"/>
      <c r="AF48" s="128"/>
      <c r="AG48" s="3" t="s">
        <v>41</v>
      </c>
      <c r="AH48" s="4"/>
      <c r="AI48" s="5">
        <v>0</v>
      </c>
      <c r="AJ48" s="5">
        <v>0</v>
      </c>
      <c r="AL48" s="128"/>
      <c r="AM48" s="3" t="s">
        <v>41</v>
      </c>
      <c r="AN48" s="4"/>
      <c r="AO48" s="5">
        <v>0</v>
      </c>
      <c r="AP48" s="5">
        <v>0</v>
      </c>
    </row>
    <row r="49" spans="2:42" ht="36.6" thickBot="1">
      <c r="B49" s="183">
        <v>418111</v>
      </c>
      <c r="C49" s="183" t="s">
        <v>62</v>
      </c>
      <c r="D49" s="184">
        <v>0</v>
      </c>
      <c r="E49" s="185">
        <v>-22599700</v>
      </c>
      <c r="F49" s="185">
        <v>-5650</v>
      </c>
      <c r="H49" s="4">
        <v>418111</v>
      </c>
      <c r="I49" s="4" t="s">
        <v>62</v>
      </c>
      <c r="J49" s="5">
        <v>0</v>
      </c>
      <c r="K49" s="6">
        <v>-22599700</v>
      </c>
      <c r="L49" s="6">
        <v>-5650</v>
      </c>
      <c r="N49" s="4">
        <v>418111</v>
      </c>
      <c r="O49" s="4" t="s">
        <v>62</v>
      </c>
      <c r="P49" s="5">
        <v>0</v>
      </c>
      <c r="Q49" s="6">
        <v>-22599700</v>
      </c>
      <c r="R49" s="6">
        <v>-5650</v>
      </c>
      <c r="T49" s="4">
        <v>418111</v>
      </c>
      <c r="U49" s="4" t="s">
        <v>62</v>
      </c>
      <c r="V49" s="5">
        <v>0</v>
      </c>
      <c r="W49" s="6">
        <v>-22599700</v>
      </c>
      <c r="X49" s="6">
        <v>-5650</v>
      </c>
      <c r="Z49" s="4">
        <v>418111</v>
      </c>
      <c r="AA49" s="4" t="s">
        <v>62</v>
      </c>
      <c r="AB49" s="5">
        <v>0</v>
      </c>
      <c r="AC49" s="6">
        <v>-22599700</v>
      </c>
      <c r="AD49" s="6">
        <v>-5650</v>
      </c>
      <c r="AF49" s="128"/>
      <c r="AG49" s="3" t="s">
        <v>42</v>
      </c>
      <c r="AH49" s="4"/>
      <c r="AI49" s="5">
        <v>0</v>
      </c>
      <c r="AJ49" s="5">
        <v>0</v>
      </c>
      <c r="AL49" s="128"/>
      <c r="AM49" s="3" t="s">
        <v>42</v>
      </c>
      <c r="AN49" s="4"/>
      <c r="AO49" s="5">
        <v>0</v>
      </c>
      <c r="AP49" s="5">
        <v>0</v>
      </c>
    </row>
    <row r="50" spans="2:42" ht="48.6" thickBot="1">
      <c r="B50" s="181"/>
      <c r="C50" s="182" t="s">
        <v>46</v>
      </c>
      <c r="D50" s="183"/>
      <c r="E50" s="186">
        <v>-22599700</v>
      </c>
      <c r="F50" s="186">
        <v>-5649.93</v>
      </c>
      <c r="H50" s="128"/>
      <c r="I50" s="3" t="s">
        <v>46</v>
      </c>
      <c r="J50" s="4"/>
      <c r="K50" s="7">
        <v>-22599700</v>
      </c>
      <c r="L50" s="7">
        <v>-5649.93</v>
      </c>
      <c r="N50" s="128"/>
      <c r="O50" s="3" t="s">
        <v>46</v>
      </c>
      <c r="P50" s="4"/>
      <c r="Q50" s="7">
        <v>-22599700</v>
      </c>
      <c r="R50" s="7">
        <v>-5649.93</v>
      </c>
      <c r="T50" s="128"/>
      <c r="U50" s="3" t="s">
        <v>46</v>
      </c>
      <c r="V50" s="4"/>
      <c r="W50" s="7">
        <v>-22599700</v>
      </c>
      <c r="X50" s="7">
        <v>-5649.93</v>
      </c>
      <c r="Z50" s="128"/>
      <c r="AA50" s="3" t="s">
        <v>46</v>
      </c>
      <c r="AB50" s="4"/>
      <c r="AC50" s="7">
        <v>-22599700</v>
      </c>
      <c r="AD50" s="7">
        <v>-5649.93</v>
      </c>
      <c r="AF50" s="128"/>
      <c r="AG50" s="3" t="s">
        <v>43</v>
      </c>
      <c r="AH50" s="4"/>
      <c r="AI50" s="5"/>
      <c r="AJ50" s="5"/>
      <c r="AL50" s="128"/>
      <c r="AM50" s="3" t="s">
        <v>43</v>
      </c>
      <c r="AN50" s="4"/>
      <c r="AO50" s="5"/>
      <c r="AP50" s="5"/>
    </row>
    <row r="51" spans="2:42" ht="36.6" thickBot="1">
      <c r="B51" s="181"/>
      <c r="C51" s="182" t="s">
        <v>47</v>
      </c>
      <c r="D51" s="183"/>
      <c r="E51" s="186">
        <v>4673590</v>
      </c>
      <c r="F51" s="186">
        <v>1168.4000000000001</v>
      </c>
      <c r="H51" s="128"/>
      <c r="I51" s="3" t="s">
        <v>47</v>
      </c>
      <c r="J51" s="4"/>
      <c r="K51" s="7">
        <v>5068263</v>
      </c>
      <c r="L51" s="7">
        <v>1267.07</v>
      </c>
      <c r="N51" s="128"/>
      <c r="O51" s="3" t="s">
        <v>47</v>
      </c>
      <c r="P51" s="4"/>
      <c r="Q51" s="7">
        <v>2982037</v>
      </c>
      <c r="R51" s="5">
        <v>745.51</v>
      </c>
      <c r="T51" s="128"/>
      <c r="U51" s="3" t="s">
        <v>47</v>
      </c>
      <c r="V51" s="4"/>
      <c r="W51" s="7">
        <v>-284189</v>
      </c>
      <c r="X51" s="5">
        <v>-71.05</v>
      </c>
      <c r="Z51" s="128"/>
      <c r="AA51" s="3" t="s">
        <v>47</v>
      </c>
      <c r="AB51" s="4"/>
      <c r="AC51" s="7">
        <v>-3126416</v>
      </c>
      <c r="AD51" s="5">
        <v>-781.6</v>
      </c>
      <c r="AF51" s="4">
        <v>418111</v>
      </c>
      <c r="AG51" s="4" t="s">
        <v>62</v>
      </c>
      <c r="AH51" s="5">
        <v>0</v>
      </c>
      <c r="AI51" s="6">
        <v>-22599700</v>
      </c>
      <c r="AJ51" s="6">
        <v>-5650</v>
      </c>
      <c r="AL51" s="4">
        <v>418111</v>
      </c>
      <c r="AM51" s="4" t="s">
        <v>62</v>
      </c>
      <c r="AN51" s="5">
        <v>0</v>
      </c>
      <c r="AO51" s="6">
        <v>-22599700</v>
      </c>
      <c r="AP51" s="6">
        <v>-5650</v>
      </c>
    </row>
    <row r="52" spans="2:42" ht="48.6" thickBot="1">
      <c r="B52" s="187"/>
      <c r="C52" s="188" t="s">
        <v>48</v>
      </c>
      <c r="D52" s="189"/>
      <c r="E52" s="190">
        <v>-26539990</v>
      </c>
      <c r="F52" s="190">
        <v>-6635</v>
      </c>
      <c r="H52" s="297"/>
      <c r="I52" s="13" t="s">
        <v>48</v>
      </c>
      <c r="J52" s="14"/>
      <c r="K52" s="15">
        <v>-26877763</v>
      </c>
      <c r="L52" s="15">
        <v>-6719.44</v>
      </c>
      <c r="N52" s="128"/>
      <c r="O52" s="3" t="s">
        <v>48</v>
      </c>
      <c r="P52" s="4"/>
      <c r="Q52" s="7">
        <v>-24711437</v>
      </c>
      <c r="R52" s="7">
        <v>-6177.86</v>
      </c>
      <c r="T52" s="297"/>
      <c r="U52" s="13" t="s">
        <v>48</v>
      </c>
      <c r="V52" s="14"/>
      <c r="W52" s="15">
        <v>-21357411</v>
      </c>
      <c r="X52" s="15">
        <v>-5339.35</v>
      </c>
      <c r="Z52" s="297"/>
      <c r="AA52" s="13" t="s">
        <v>48</v>
      </c>
      <c r="AB52" s="14"/>
      <c r="AC52" s="15">
        <v>-18426284</v>
      </c>
      <c r="AD52" s="15">
        <v>-4606.57</v>
      </c>
      <c r="AF52" s="128"/>
      <c r="AG52" s="3" t="s">
        <v>46</v>
      </c>
      <c r="AH52" s="4"/>
      <c r="AI52" s="7">
        <v>-22599700</v>
      </c>
      <c r="AJ52" s="7">
        <v>-5649.93</v>
      </c>
      <c r="AL52" s="128"/>
      <c r="AM52" s="3" t="s">
        <v>46</v>
      </c>
      <c r="AN52" s="4"/>
      <c r="AO52" s="7">
        <v>-22599700</v>
      </c>
      <c r="AP52" s="7">
        <v>-5649.93</v>
      </c>
    </row>
    <row r="53" spans="2:42" ht="36.6" thickBot="1">
      <c r="I53" s="3" t="s">
        <v>47</v>
      </c>
      <c r="J53" s="4"/>
      <c r="K53" s="4"/>
      <c r="L53" s="7">
        <v>-3545.63</v>
      </c>
      <c r="N53" s="129" t="s">
        <v>49</v>
      </c>
      <c r="O53" s="129" t="s">
        <v>51</v>
      </c>
      <c r="P53" s="12" t="s">
        <v>53</v>
      </c>
      <c r="Q53" s="1"/>
      <c r="R53" s="1"/>
      <c r="AF53" s="128"/>
      <c r="AG53" s="3" t="s">
        <v>47</v>
      </c>
      <c r="AH53" s="4"/>
      <c r="AI53" s="7">
        <v>-5306341</v>
      </c>
      <c r="AJ53" s="7">
        <v>-1326.59</v>
      </c>
      <c r="AL53" s="128"/>
      <c r="AM53" s="3" t="s">
        <v>47</v>
      </c>
      <c r="AN53" s="4"/>
      <c r="AO53" s="7">
        <v>-1682467</v>
      </c>
      <c r="AP53" s="5">
        <v>-420.62</v>
      </c>
    </row>
    <row r="54" spans="2:42" ht="48.6" thickBot="1">
      <c r="B54" s="25"/>
      <c r="C54" s="197"/>
      <c r="D54" s="197"/>
      <c r="E54" s="197"/>
      <c r="I54" s="13" t="s">
        <v>48</v>
      </c>
      <c r="J54" s="14"/>
      <c r="K54" s="14"/>
      <c r="L54" s="15">
        <v>4284.34</v>
      </c>
      <c r="N54" s="8"/>
      <c r="O54" s="8"/>
      <c r="P54" s="129" t="s">
        <v>54</v>
      </c>
      <c r="Q54" s="1"/>
      <c r="R54" s="1"/>
      <c r="AF54" s="297"/>
      <c r="AG54" s="13" t="s">
        <v>48</v>
      </c>
      <c r="AH54" s="14"/>
      <c r="AI54" s="15">
        <v>-16139359</v>
      </c>
      <c r="AJ54" s="15">
        <v>-4034.84</v>
      </c>
      <c r="AL54" s="297"/>
      <c r="AM54" s="13" t="s">
        <v>48</v>
      </c>
      <c r="AN54" s="14"/>
      <c r="AO54" s="15">
        <v>-19646933</v>
      </c>
      <c r="AP54" s="15">
        <v>-4911.7299999999996</v>
      </c>
    </row>
    <row r="55" spans="2:42">
      <c r="B55" s="26" t="s">
        <v>92</v>
      </c>
      <c r="C55" s="197"/>
      <c r="D55" s="197"/>
      <c r="E55" s="197"/>
      <c r="H55" s="26" t="s">
        <v>92</v>
      </c>
      <c r="N55" s="10" t="s">
        <v>50</v>
      </c>
      <c r="O55" s="10" t="s">
        <v>52</v>
      </c>
      <c r="P55" s="8"/>
      <c r="Q55" s="1"/>
      <c r="R55" s="1"/>
    </row>
    <row r="56" spans="2:42">
      <c r="B56" s="26" t="s">
        <v>173</v>
      </c>
      <c r="C56" s="197"/>
      <c r="D56" s="197"/>
      <c r="E56" s="197"/>
      <c r="H56" s="26" t="s">
        <v>173</v>
      </c>
      <c r="N56" s="11"/>
      <c r="O56" s="11"/>
      <c r="P56" s="10" t="s">
        <v>55</v>
      </c>
      <c r="Q56" s="1"/>
      <c r="R56" s="1"/>
    </row>
    <row r="57" spans="2:42" ht="22.8">
      <c r="B57" s="620" t="s">
        <v>94</v>
      </c>
      <c r="C57" s="197"/>
      <c r="D57" s="197"/>
      <c r="E57" s="197"/>
      <c r="H57" s="620" t="s">
        <v>94</v>
      </c>
      <c r="N57" s="18" t="s">
        <v>92</v>
      </c>
      <c r="T57" s="26" t="s">
        <v>92</v>
      </c>
      <c r="Z57" s="18" t="s">
        <v>92</v>
      </c>
      <c r="AE57" s="18" t="s">
        <v>92</v>
      </c>
      <c r="AK57" s="18" t="s">
        <v>92</v>
      </c>
    </row>
    <row r="58" spans="2:42" ht="34.200000000000003">
      <c r="B58" s="620"/>
      <c r="C58" s="197"/>
      <c r="D58" s="197"/>
      <c r="E58" s="197"/>
      <c r="H58" s="620"/>
      <c r="N58" s="18" t="s">
        <v>173</v>
      </c>
      <c r="T58" s="26" t="s">
        <v>173</v>
      </c>
      <c r="Z58" s="18" t="s">
        <v>173</v>
      </c>
      <c r="AE58" s="18" t="s">
        <v>173</v>
      </c>
      <c r="AK58" s="18" t="s">
        <v>173</v>
      </c>
    </row>
    <row r="59" spans="2:42" ht="15" thickBot="1">
      <c r="B59" s="621"/>
      <c r="C59" s="197"/>
      <c r="D59" s="197"/>
      <c r="E59" s="197"/>
      <c r="H59" s="621"/>
      <c r="N59" s="572" t="s">
        <v>94</v>
      </c>
      <c r="T59" s="620" t="s">
        <v>94</v>
      </c>
      <c r="Z59" s="572" t="s">
        <v>94</v>
      </c>
      <c r="AE59" s="572" t="s">
        <v>94</v>
      </c>
      <c r="AK59" s="572" t="s">
        <v>94</v>
      </c>
    </row>
    <row r="60" spans="2:42">
      <c r="B60" s="620"/>
      <c r="C60" s="197"/>
      <c r="D60" s="197"/>
      <c r="E60" s="197"/>
      <c r="H60" s="620"/>
      <c r="N60" s="572"/>
      <c r="T60" s="620"/>
      <c r="Z60" s="572"/>
      <c r="AE60" s="572"/>
      <c r="AK60" s="572"/>
    </row>
    <row r="61" spans="2:42" ht="15" thickBot="1">
      <c r="B61" s="27" t="s">
        <v>282</v>
      </c>
      <c r="C61" s="197"/>
      <c r="D61" s="197"/>
      <c r="E61" s="197"/>
      <c r="H61" s="27" t="s">
        <v>95</v>
      </c>
      <c r="N61" s="573"/>
      <c r="T61" s="621"/>
      <c r="Z61" s="573"/>
      <c r="AE61" s="573"/>
      <c r="AK61" s="573"/>
    </row>
    <row r="62" spans="2:42" ht="15" thickBot="1">
      <c r="B62" s="25"/>
      <c r="C62" s="197"/>
      <c r="D62" s="197"/>
      <c r="E62" s="197"/>
      <c r="H62" s="20"/>
      <c r="N62" s="572"/>
      <c r="T62" s="620"/>
      <c r="Z62" s="572"/>
      <c r="AE62" s="572"/>
      <c r="AK62" s="572"/>
    </row>
    <row r="63" spans="2:42" ht="60.6" thickBot="1">
      <c r="B63" s="198" t="s">
        <v>96</v>
      </c>
      <c r="C63" s="198" t="s">
        <v>97</v>
      </c>
      <c r="D63" s="198" t="s">
        <v>98</v>
      </c>
      <c r="E63" s="198" t="s">
        <v>99</v>
      </c>
      <c r="H63" s="21" t="s">
        <v>96</v>
      </c>
      <c r="I63" s="21" t="s">
        <v>97</v>
      </c>
      <c r="J63" s="21" t="s">
        <v>98</v>
      </c>
      <c r="K63" s="21" t="s">
        <v>99</v>
      </c>
      <c r="N63" s="19" t="s">
        <v>260</v>
      </c>
      <c r="T63" s="27" t="s">
        <v>288</v>
      </c>
      <c r="Z63" s="19" t="s">
        <v>303</v>
      </c>
      <c r="AE63" s="19" t="s">
        <v>317</v>
      </c>
      <c r="AK63" s="19" t="s">
        <v>325</v>
      </c>
    </row>
    <row r="64" spans="2:42" ht="15" thickBot="1">
      <c r="B64">
        <v>531111102</v>
      </c>
      <c r="C64" t="s">
        <v>117</v>
      </c>
      <c r="D64">
        <v>567100</v>
      </c>
      <c r="E64">
        <v>567100</v>
      </c>
      <c r="H64">
        <v>531111102</v>
      </c>
      <c r="I64" t="s">
        <v>117</v>
      </c>
      <c r="J64">
        <v>3977600</v>
      </c>
      <c r="K64">
        <v>4544700</v>
      </c>
      <c r="N64" s="20"/>
      <c r="T64" s="25"/>
      <c r="Z64" s="20"/>
      <c r="AE64" s="20"/>
      <c r="AK64" s="20"/>
    </row>
    <row r="65" spans="2:40" ht="25.2" thickBot="1">
      <c r="B65">
        <v>523511101</v>
      </c>
      <c r="C65" t="s">
        <v>138</v>
      </c>
      <c r="D65">
        <v>74400</v>
      </c>
      <c r="E65">
        <v>74400</v>
      </c>
      <c r="H65">
        <v>523511101</v>
      </c>
      <c r="I65" t="s">
        <v>138</v>
      </c>
      <c r="J65">
        <v>408100</v>
      </c>
      <c r="K65">
        <v>482500</v>
      </c>
      <c r="N65" s="21" t="s">
        <v>96</v>
      </c>
      <c r="O65" s="21" t="s">
        <v>97</v>
      </c>
      <c r="P65" s="21" t="s">
        <v>98</v>
      </c>
      <c r="Q65" s="21" t="s">
        <v>99</v>
      </c>
      <c r="T65" s="28" t="s">
        <v>96</v>
      </c>
      <c r="U65" s="28" t="s">
        <v>97</v>
      </c>
      <c r="V65" s="28" t="s">
        <v>98</v>
      </c>
      <c r="W65" s="28" t="s">
        <v>99</v>
      </c>
      <c r="Z65" s="21" t="s">
        <v>96</v>
      </c>
      <c r="AA65" s="21" t="s">
        <v>97</v>
      </c>
      <c r="AB65" s="21" t="s">
        <v>98</v>
      </c>
      <c r="AC65" s="21" t="s">
        <v>99</v>
      </c>
      <c r="AE65" s="21" t="s">
        <v>96</v>
      </c>
      <c r="AF65" s="21" t="s">
        <v>97</v>
      </c>
      <c r="AG65" s="21" t="s">
        <v>98</v>
      </c>
      <c r="AH65" s="21" t="s">
        <v>99</v>
      </c>
      <c r="AK65" s="21" t="s">
        <v>96</v>
      </c>
      <c r="AL65" s="21" t="s">
        <v>97</v>
      </c>
      <c r="AM65" s="21" t="s">
        <v>98</v>
      </c>
      <c r="AN65" s="21" t="s">
        <v>99</v>
      </c>
    </row>
    <row r="66" spans="2:40" ht="87.6" thickTop="1" thickBot="1">
      <c r="B66">
        <v>531111103</v>
      </c>
      <c r="C66" t="s">
        <v>119</v>
      </c>
      <c r="D66">
        <v>98000</v>
      </c>
      <c r="E66">
        <v>98000</v>
      </c>
      <c r="H66">
        <v>531111103</v>
      </c>
      <c r="I66" t="s">
        <v>119</v>
      </c>
      <c r="J66">
        <v>405300</v>
      </c>
      <c r="K66">
        <v>503300</v>
      </c>
      <c r="N66">
        <v>531111102</v>
      </c>
      <c r="O66" t="s">
        <v>117</v>
      </c>
      <c r="P66">
        <v>4614900</v>
      </c>
      <c r="Q66">
        <v>9159600</v>
      </c>
      <c r="T66" s="221">
        <v>531111102</v>
      </c>
      <c r="U66" s="221" t="s">
        <v>117</v>
      </c>
      <c r="V66" s="223">
        <v>4156700</v>
      </c>
      <c r="W66" s="223">
        <v>13316300</v>
      </c>
      <c r="Z66">
        <v>531111102</v>
      </c>
      <c r="AA66" t="s">
        <v>117</v>
      </c>
      <c r="AB66">
        <v>5284800</v>
      </c>
      <c r="AC66">
        <v>18601100</v>
      </c>
      <c r="AE66" s="130">
        <v>531111102</v>
      </c>
      <c r="AF66" s="130" t="s">
        <v>117</v>
      </c>
      <c r="AG66" s="131">
        <v>7547400</v>
      </c>
      <c r="AH66" s="131">
        <v>26148500</v>
      </c>
      <c r="AK66" s="130">
        <v>531111102</v>
      </c>
      <c r="AL66" s="130" t="s">
        <v>117</v>
      </c>
      <c r="AM66" s="131">
        <v>13171500</v>
      </c>
      <c r="AN66" s="131">
        <v>39320000</v>
      </c>
    </row>
    <row r="67" spans="2:40" ht="173.4" thickBot="1">
      <c r="B67" s="581" t="s">
        <v>103</v>
      </c>
      <c r="C67" s="582"/>
      <c r="D67" s="137">
        <v>739500</v>
      </c>
      <c r="E67" s="137">
        <v>739500</v>
      </c>
      <c r="H67">
        <v>512111101</v>
      </c>
      <c r="I67" t="s">
        <v>102</v>
      </c>
      <c r="J67">
        <v>1000</v>
      </c>
      <c r="K67">
        <v>1000</v>
      </c>
      <c r="N67">
        <v>523511101</v>
      </c>
      <c r="O67" t="s">
        <v>138</v>
      </c>
      <c r="P67">
        <v>288100</v>
      </c>
      <c r="Q67">
        <v>770600</v>
      </c>
      <c r="T67" s="221">
        <v>523511101</v>
      </c>
      <c r="U67" s="221" t="s">
        <v>138</v>
      </c>
      <c r="V67" s="223">
        <v>405400</v>
      </c>
      <c r="W67" s="223">
        <v>1176000</v>
      </c>
      <c r="Z67">
        <v>523511101</v>
      </c>
      <c r="AA67" t="s">
        <v>138</v>
      </c>
      <c r="AB67">
        <v>391700</v>
      </c>
      <c r="AC67">
        <v>1567700</v>
      </c>
      <c r="AE67" s="130">
        <v>523511101</v>
      </c>
      <c r="AF67" s="130" t="s">
        <v>138</v>
      </c>
      <c r="AG67" s="131">
        <v>593800</v>
      </c>
      <c r="AH67" s="131">
        <v>2161500</v>
      </c>
      <c r="AK67" s="130">
        <v>523511101</v>
      </c>
      <c r="AL67" s="130" t="s">
        <v>138</v>
      </c>
      <c r="AM67" s="131">
        <v>851800</v>
      </c>
      <c r="AN67" s="131">
        <v>3013300</v>
      </c>
    </row>
    <row r="68" spans="2:40" ht="101.4" thickBot="1">
      <c r="B68">
        <v>631111101</v>
      </c>
      <c r="C68" t="s">
        <v>121</v>
      </c>
      <c r="D68">
        <v>3463700</v>
      </c>
      <c r="E68">
        <v>3463700</v>
      </c>
      <c r="H68" s="568" t="s">
        <v>103</v>
      </c>
      <c r="I68" s="569"/>
      <c r="J68" s="22">
        <v>4792000</v>
      </c>
      <c r="K68" s="22">
        <v>5531500</v>
      </c>
      <c r="N68">
        <v>531111103</v>
      </c>
      <c r="O68" t="s">
        <v>119</v>
      </c>
      <c r="P68">
        <v>950000</v>
      </c>
      <c r="Q68">
        <v>1453300</v>
      </c>
      <c r="T68" s="221">
        <v>531111103</v>
      </c>
      <c r="U68" s="221" t="s">
        <v>119</v>
      </c>
      <c r="V68" s="223">
        <v>758100</v>
      </c>
      <c r="W68" s="223">
        <v>2211400</v>
      </c>
      <c r="Z68">
        <v>531111103</v>
      </c>
      <c r="AA68" t="s">
        <v>119</v>
      </c>
      <c r="AB68">
        <v>406400</v>
      </c>
      <c r="AC68">
        <v>2617800</v>
      </c>
      <c r="AE68" s="130">
        <v>531111103</v>
      </c>
      <c r="AF68" s="130" t="s">
        <v>119</v>
      </c>
      <c r="AG68" s="131">
        <v>908800</v>
      </c>
      <c r="AH68" s="131">
        <v>3526600</v>
      </c>
      <c r="AK68" s="130">
        <v>531111103</v>
      </c>
      <c r="AL68" s="130" t="s">
        <v>119</v>
      </c>
      <c r="AM68" s="131">
        <v>1082300</v>
      </c>
      <c r="AN68" s="131">
        <v>4608900</v>
      </c>
    </row>
    <row r="69" spans="2:40" ht="159" thickBot="1">
      <c r="B69">
        <v>631111105</v>
      </c>
      <c r="C69" t="s">
        <v>133</v>
      </c>
      <c r="D69">
        <v>53100</v>
      </c>
      <c r="E69">
        <v>53100</v>
      </c>
      <c r="H69">
        <v>631111101</v>
      </c>
      <c r="I69" t="s">
        <v>121</v>
      </c>
      <c r="J69">
        <v>3413200</v>
      </c>
      <c r="K69">
        <v>6876900</v>
      </c>
      <c r="N69">
        <v>536512206</v>
      </c>
      <c r="O69" t="s">
        <v>149</v>
      </c>
      <c r="P69">
        <v>366600</v>
      </c>
      <c r="Q69">
        <v>366600</v>
      </c>
      <c r="T69" s="221">
        <v>512111101</v>
      </c>
      <c r="U69" s="221" t="s">
        <v>102</v>
      </c>
      <c r="V69" s="222">
        <v>100</v>
      </c>
      <c r="W69" s="223">
        <v>1400</v>
      </c>
      <c r="Z69">
        <v>512111101</v>
      </c>
      <c r="AA69" t="s">
        <v>102</v>
      </c>
      <c r="AB69">
        <v>100</v>
      </c>
      <c r="AC69">
        <v>1500</v>
      </c>
      <c r="AE69" s="130">
        <v>512111101</v>
      </c>
      <c r="AF69" s="130" t="s">
        <v>102</v>
      </c>
      <c r="AG69" s="132">
        <v>100</v>
      </c>
      <c r="AH69" s="131">
        <v>1600</v>
      </c>
      <c r="AK69" s="130">
        <v>512111101</v>
      </c>
      <c r="AL69" s="130" t="s">
        <v>102</v>
      </c>
      <c r="AM69" s="132">
        <v>200</v>
      </c>
      <c r="AN69" s="131">
        <v>1800</v>
      </c>
    </row>
    <row r="70" spans="2:40" ht="58.2" thickBot="1">
      <c r="B70">
        <v>645111101</v>
      </c>
      <c r="C70" t="s">
        <v>132</v>
      </c>
      <c r="D70">
        <v>400000</v>
      </c>
      <c r="E70">
        <v>400000</v>
      </c>
      <c r="H70">
        <v>631111105</v>
      </c>
      <c r="I70" t="s">
        <v>133</v>
      </c>
      <c r="J70">
        <v>56900</v>
      </c>
      <c r="K70">
        <v>110000</v>
      </c>
      <c r="N70">
        <v>512111101</v>
      </c>
      <c r="O70" t="s">
        <v>102</v>
      </c>
      <c r="P70">
        <v>300</v>
      </c>
      <c r="Q70">
        <v>1300</v>
      </c>
      <c r="T70" s="581" t="s">
        <v>103</v>
      </c>
      <c r="U70" s="582"/>
      <c r="V70" s="137">
        <v>5320300</v>
      </c>
      <c r="W70" s="137">
        <v>17071700</v>
      </c>
      <c r="Z70">
        <v>531111106</v>
      </c>
      <c r="AA70" t="s">
        <v>305</v>
      </c>
      <c r="AB70">
        <v>41200</v>
      </c>
      <c r="AC70">
        <v>41200</v>
      </c>
      <c r="AE70" s="130">
        <v>531111107</v>
      </c>
      <c r="AF70" s="130" t="s">
        <v>270</v>
      </c>
      <c r="AG70" s="131">
        <v>595000</v>
      </c>
      <c r="AH70" s="131">
        <v>595000</v>
      </c>
      <c r="AK70" s="130">
        <v>531111107</v>
      </c>
      <c r="AL70" s="130" t="s">
        <v>270</v>
      </c>
      <c r="AM70" s="131">
        <v>1523200</v>
      </c>
      <c r="AN70" s="131">
        <v>2118200</v>
      </c>
    </row>
    <row r="71" spans="2:40" ht="15" thickBot="1">
      <c r="B71">
        <v>682113</v>
      </c>
      <c r="C71" t="s">
        <v>139</v>
      </c>
      <c r="D71">
        <v>295100</v>
      </c>
      <c r="E71">
        <v>295100</v>
      </c>
      <c r="H71">
        <v>645111101</v>
      </c>
      <c r="I71" t="s">
        <v>132</v>
      </c>
      <c r="J71">
        <v>400000</v>
      </c>
      <c r="K71">
        <v>800000</v>
      </c>
      <c r="N71" s="568" t="s">
        <v>103</v>
      </c>
      <c r="O71" s="569"/>
      <c r="P71" s="22">
        <v>6219900</v>
      </c>
      <c r="Q71" s="22">
        <v>11751400</v>
      </c>
      <c r="T71" s="221">
        <v>631111101</v>
      </c>
      <c r="U71" s="221" t="s">
        <v>121</v>
      </c>
      <c r="V71" s="223">
        <v>5269400</v>
      </c>
      <c r="W71" s="223">
        <v>17245200</v>
      </c>
      <c r="Z71" s="568" t="s">
        <v>103</v>
      </c>
      <c r="AA71" s="569"/>
      <c r="AB71" s="22">
        <v>6124200</v>
      </c>
      <c r="AC71" s="22">
        <v>23195900</v>
      </c>
      <c r="AE71" s="568" t="s">
        <v>103</v>
      </c>
      <c r="AF71" s="569"/>
      <c r="AG71" s="22">
        <v>9645100</v>
      </c>
      <c r="AH71" s="22">
        <v>32841000</v>
      </c>
      <c r="AK71" s="568" t="s">
        <v>103</v>
      </c>
      <c r="AL71" s="569"/>
      <c r="AM71" s="22">
        <v>16629000</v>
      </c>
      <c r="AN71" s="22">
        <v>49470000</v>
      </c>
    </row>
    <row r="72" spans="2:40" ht="101.4" thickBot="1">
      <c r="B72">
        <v>633211103</v>
      </c>
      <c r="C72" t="s">
        <v>137</v>
      </c>
      <c r="D72">
        <v>180000</v>
      </c>
      <c r="E72">
        <v>180000</v>
      </c>
      <c r="H72">
        <v>682113</v>
      </c>
      <c r="I72" t="s">
        <v>139</v>
      </c>
      <c r="J72">
        <v>184100</v>
      </c>
      <c r="K72">
        <v>479200</v>
      </c>
      <c r="N72">
        <v>634211103</v>
      </c>
      <c r="O72" t="s">
        <v>263</v>
      </c>
      <c r="P72">
        <v>6500</v>
      </c>
      <c r="Q72">
        <v>6500</v>
      </c>
      <c r="T72" s="221">
        <v>631111105</v>
      </c>
      <c r="U72" s="221" t="s">
        <v>133</v>
      </c>
      <c r="V72" s="223">
        <v>87800</v>
      </c>
      <c r="W72" s="223">
        <v>277900</v>
      </c>
      <c r="Z72">
        <v>637121102</v>
      </c>
      <c r="AA72" t="s">
        <v>130</v>
      </c>
      <c r="AB72">
        <v>18000</v>
      </c>
      <c r="AC72">
        <v>18000</v>
      </c>
      <c r="AE72" s="130">
        <v>637121101</v>
      </c>
      <c r="AF72" s="130" t="s">
        <v>158</v>
      </c>
      <c r="AG72" s="131">
        <v>18000</v>
      </c>
      <c r="AH72" s="131">
        <v>90000</v>
      </c>
      <c r="AK72" s="130">
        <v>631111101</v>
      </c>
      <c r="AL72" s="130" t="s">
        <v>121</v>
      </c>
      <c r="AM72" s="131">
        <v>7029800</v>
      </c>
      <c r="AN72" s="131">
        <v>35987400</v>
      </c>
    </row>
    <row r="73" spans="2:40" ht="101.4" thickBot="1">
      <c r="B73">
        <v>632161</v>
      </c>
      <c r="C73" t="s">
        <v>105</v>
      </c>
      <c r="D73">
        <v>58594</v>
      </c>
      <c r="E73">
        <v>58594</v>
      </c>
      <c r="H73">
        <v>633211103</v>
      </c>
      <c r="I73" t="s">
        <v>137</v>
      </c>
      <c r="J73">
        <v>180000</v>
      </c>
      <c r="K73">
        <v>360000</v>
      </c>
      <c r="N73">
        <v>637111102</v>
      </c>
      <c r="O73" t="s">
        <v>151</v>
      </c>
      <c r="P73">
        <v>82000</v>
      </c>
      <c r="Q73">
        <v>82000</v>
      </c>
      <c r="T73" s="221">
        <v>645111101</v>
      </c>
      <c r="U73" s="221" t="s">
        <v>132</v>
      </c>
      <c r="V73" s="223">
        <v>600000</v>
      </c>
      <c r="W73" s="223">
        <v>1993300</v>
      </c>
      <c r="Z73">
        <v>637121101</v>
      </c>
      <c r="AA73" t="s">
        <v>158</v>
      </c>
      <c r="AB73">
        <v>72000</v>
      </c>
      <c r="AC73">
        <v>72000</v>
      </c>
      <c r="AE73" s="130">
        <v>634211103</v>
      </c>
      <c r="AF73" s="130" t="s">
        <v>263</v>
      </c>
      <c r="AG73" s="131">
        <v>5800</v>
      </c>
      <c r="AH73" s="131">
        <v>25000</v>
      </c>
      <c r="AK73" s="130">
        <v>631111105</v>
      </c>
      <c r="AL73" s="130" t="s">
        <v>133</v>
      </c>
      <c r="AM73" s="131">
        <v>116300</v>
      </c>
      <c r="AN73" s="131">
        <v>590100</v>
      </c>
    </row>
    <row r="74" spans="2:40" ht="115.8" thickBot="1">
      <c r="B74">
        <v>632151</v>
      </c>
      <c r="C74" t="s">
        <v>112</v>
      </c>
      <c r="D74">
        <v>51116</v>
      </c>
      <c r="E74">
        <v>51116</v>
      </c>
      <c r="H74">
        <v>632161</v>
      </c>
      <c r="I74" t="s">
        <v>105</v>
      </c>
      <c r="J74">
        <v>58594</v>
      </c>
      <c r="K74">
        <v>117188</v>
      </c>
      <c r="N74">
        <v>631111101</v>
      </c>
      <c r="O74" t="s">
        <v>121</v>
      </c>
      <c r="P74">
        <v>5098900</v>
      </c>
      <c r="Q74">
        <v>11975800</v>
      </c>
      <c r="T74" s="221">
        <v>631111107</v>
      </c>
      <c r="U74" s="221" t="s">
        <v>152</v>
      </c>
      <c r="V74" s="223">
        <v>120000</v>
      </c>
      <c r="W74" s="223">
        <v>120000</v>
      </c>
      <c r="Z74">
        <v>634211103</v>
      </c>
      <c r="AA74" t="s">
        <v>263</v>
      </c>
      <c r="AB74">
        <v>12700</v>
      </c>
      <c r="AC74">
        <v>19200</v>
      </c>
      <c r="AE74" s="130">
        <v>636211103</v>
      </c>
      <c r="AF74" s="130" t="s">
        <v>122</v>
      </c>
      <c r="AG74" s="131">
        <v>340000</v>
      </c>
      <c r="AH74" s="131">
        <v>340000</v>
      </c>
      <c r="AK74" s="130">
        <v>645111101</v>
      </c>
      <c r="AL74" s="130" t="s">
        <v>132</v>
      </c>
      <c r="AM74" s="131">
        <v>821500</v>
      </c>
      <c r="AN74" s="131">
        <v>4108100</v>
      </c>
    </row>
    <row r="75" spans="2:40" ht="101.4" thickBot="1">
      <c r="B75">
        <v>632141</v>
      </c>
      <c r="C75" t="s">
        <v>106</v>
      </c>
      <c r="D75">
        <v>35417</v>
      </c>
      <c r="E75">
        <v>35417</v>
      </c>
      <c r="H75">
        <v>632151</v>
      </c>
      <c r="I75" t="s">
        <v>112</v>
      </c>
      <c r="J75">
        <v>51116</v>
      </c>
      <c r="K75">
        <v>102231</v>
      </c>
      <c r="N75">
        <v>631111105</v>
      </c>
      <c r="O75" t="s">
        <v>133</v>
      </c>
      <c r="P75">
        <v>80100</v>
      </c>
      <c r="Q75">
        <v>190100</v>
      </c>
      <c r="T75" s="221">
        <v>682113</v>
      </c>
      <c r="U75" s="221" t="s">
        <v>139</v>
      </c>
      <c r="V75" s="223">
        <v>416000</v>
      </c>
      <c r="W75" s="223">
        <v>1242300</v>
      </c>
      <c r="Z75">
        <v>631111101</v>
      </c>
      <c r="AA75" t="s">
        <v>121</v>
      </c>
      <c r="AB75">
        <v>5297200</v>
      </c>
      <c r="AC75">
        <v>22542400</v>
      </c>
      <c r="AE75" s="130">
        <v>637111104</v>
      </c>
      <c r="AF75" s="130" t="s">
        <v>154</v>
      </c>
      <c r="AG75" s="131">
        <v>12500</v>
      </c>
      <c r="AH75" s="131">
        <v>12500</v>
      </c>
      <c r="AK75" s="130">
        <v>631111107</v>
      </c>
      <c r="AL75" s="130" t="s">
        <v>152</v>
      </c>
      <c r="AM75" s="131">
        <v>120000</v>
      </c>
      <c r="AN75" s="131">
        <v>480000</v>
      </c>
    </row>
    <row r="76" spans="2:40" ht="87" thickBot="1">
      <c r="B76">
        <v>634211101</v>
      </c>
      <c r="C76" t="s">
        <v>109</v>
      </c>
      <c r="D76">
        <v>18000</v>
      </c>
      <c r="E76">
        <v>18000</v>
      </c>
      <c r="H76">
        <v>632141</v>
      </c>
      <c r="I76" t="s">
        <v>106</v>
      </c>
      <c r="J76">
        <v>35417</v>
      </c>
      <c r="K76">
        <v>70833</v>
      </c>
      <c r="N76">
        <v>645111101</v>
      </c>
      <c r="O76" t="s">
        <v>132</v>
      </c>
      <c r="P76">
        <v>593300</v>
      </c>
      <c r="Q76">
        <v>1393300</v>
      </c>
      <c r="T76" s="221">
        <v>633311102</v>
      </c>
      <c r="U76" s="221" t="s">
        <v>125</v>
      </c>
      <c r="V76" s="223">
        <v>9000</v>
      </c>
      <c r="W76" s="223">
        <v>15000</v>
      </c>
      <c r="Z76">
        <v>631111105</v>
      </c>
      <c r="AA76" t="s">
        <v>133</v>
      </c>
      <c r="AB76">
        <v>88900</v>
      </c>
      <c r="AC76">
        <v>366800</v>
      </c>
      <c r="AE76" s="130">
        <v>631111101</v>
      </c>
      <c r="AF76" s="130" t="s">
        <v>121</v>
      </c>
      <c r="AG76" s="131">
        <v>6415200</v>
      </c>
      <c r="AH76" s="131">
        <v>28957600</v>
      </c>
      <c r="AK76" s="130">
        <v>682113</v>
      </c>
      <c r="AL76" s="130" t="s">
        <v>139</v>
      </c>
      <c r="AM76" s="131">
        <v>330600</v>
      </c>
      <c r="AN76" s="131">
        <v>2650000</v>
      </c>
    </row>
    <row r="77" spans="2:40" ht="101.4" thickBot="1">
      <c r="B77" s="581" t="s">
        <v>114</v>
      </c>
      <c r="C77" s="582"/>
      <c r="D77" s="137">
        <v>4555026</v>
      </c>
      <c r="E77" s="137">
        <v>4555026</v>
      </c>
      <c r="H77">
        <v>634211101</v>
      </c>
      <c r="I77" t="s">
        <v>109</v>
      </c>
      <c r="J77">
        <v>18000</v>
      </c>
      <c r="K77">
        <v>36000</v>
      </c>
      <c r="N77">
        <v>682113</v>
      </c>
      <c r="O77" t="s">
        <v>139</v>
      </c>
      <c r="P77">
        <v>347100</v>
      </c>
      <c r="Q77">
        <v>826300</v>
      </c>
      <c r="T77" s="221">
        <v>633311101</v>
      </c>
      <c r="U77" s="221" t="s">
        <v>123</v>
      </c>
      <c r="V77" s="223">
        <v>35000</v>
      </c>
      <c r="W77" s="223">
        <v>58000</v>
      </c>
      <c r="Z77">
        <v>645111101</v>
      </c>
      <c r="AA77" t="s">
        <v>132</v>
      </c>
      <c r="AB77">
        <v>593300</v>
      </c>
      <c r="AC77">
        <v>2586600</v>
      </c>
      <c r="AE77" s="130">
        <v>631111105</v>
      </c>
      <c r="AF77" s="130" t="s">
        <v>133</v>
      </c>
      <c r="AG77" s="131">
        <v>107000</v>
      </c>
      <c r="AH77" s="131">
        <v>473800</v>
      </c>
      <c r="AK77" s="130">
        <v>633311102</v>
      </c>
      <c r="AL77" s="130" t="s">
        <v>125</v>
      </c>
      <c r="AM77" s="131">
        <v>11000</v>
      </c>
      <c r="AN77" s="131">
        <v>56000</v>
      </c>
    </row>
    <row r="78" spans="2:40" ht="115.8" thickBot="1">
      <c r="B78" s="579" t="s">
        <v>115</v>
      </c>
      <c r="C78" s="580"/>
      <c r="D78" s="137">
        <v>-3815526</v>
      </c>
      <c r="E78" s="137">
        <v>-3815526</v>
      </c>
      <c r="H78" s="568" t="s">
        <v>114</v>
      </c>
      <c r="I78" s="569"/>
      <c r="J78" s="22">
        <v>4397326</v>
      </c>
      <c r="K78" s="22">
        <v>8952353</v>
      </c>
      <c r="N78">
        <v>633311102</v>
      </c>
      <c r="O78" t="s">
        <v>125</v>
      </c>
      <c r="P78">
        <v>6000</v>
      </c>
      <c r="Q78">
        <v>6000</v>
      </c>
      <c r="T78" s="221">
        <v>633211103</v>
      </c>
      <c r="U78" s="221" t="s">
        <v>137</v>
      </c>
      <c r="V78" s="223">
        <v>180000</v>
      </c>
      <c r="W78" s="223">
        <v>720000</v>
      </c>
      <c r="Z78">
        <v>631111107</v>
      </c>
      <c r="AA78" t="s">
        <v>152</v>
      </c>
      <c r="AB78">
        <v>120000</v>
      </c>
      <c r="AC78">
        <v>240000</v>
      </c>
      <c r="AE78" s="130">
        <v>645111101</v>
      </c>
      <c r="AF78" s="130" t="s">
        <v>132</v>
      </c>
      <c r="AG78" s="131">
        <v>700000</v>
      </c>
      <c r="AH78" s="131">
        <v>3286600</v>
      </c>
      <c r="AK78" s="130">
        <v>633311101</v>
      </c>
      <c r="AL78" s="130" t="s">
        <v>123</v>
      </c>
      <c r="AM78" s="131">
        <v>36000</v>
      </c>
      <c r="AN78" s="131">
        <v>136000</v>
      </c>
    </row>
    <row r="79" spans="2:40" ht="87" thickBot="1">
      <c r="H79" s="570" t="s">
        <v>115</v>
      </c>
      <c r="I79" s="571"/>
      <c r="J79" s="22">
        <v>394674</v>
      </c>
      <c r="K79" s="22">
        <v>-3420853</v>
      </c>
      <c r="N79">
        <v>633311101</v>
      </c>
      <c r="O79" t="s">
        <v>123</v>
      </c>
      <c r="P79">
        <v>23000</v>
      </c>
      <c r="Q79">
        <v>23000</v>
      </c>
      <c r="T79" s="221">
        <v>632161</v>
      </c>
      <c r="U79" s="221" t="s">
        <v>105</v>
      </c>
      <c r="V79" s="223">
        <v>58594</v>
      </c>
      <c r="W79" s="223">
        <v>234376</v>
      </c>
      <c r="Z79">
        <v>682113</v>
      </c>
      <c r="AA79" t="s">
        <v>139</v>
      </c>
      <c r="AB79">
        <v>497000</v>
      </c>
      <c r="AC79">
        <v>1739300</v>
      </c>
      <c r="AE79" s="130">
        <v>631111107</v>
      </c>
      <c r="AF79" s="130" t="s">
        <v>152</v>
      </c>
      <c r="AG79" s="131">
        <v>120000</v>
      </c>
      <c r="AH79" s="131">
        <v>360000</v>
      </c>
      <c r="AK79" s="130">
        <v>661611103</v>
      </c>
      <c r="AL79" s="130" t="s">
        <v>129</v>
      </c>
      <c r="AM79" s="131">
        <v>40500</v>
      </c>
      <c r="AN79" s="131">
        <v>156000</v>
      </c>
    </row>
    <row r="80" spans="2:40" ht="58.2" thickBot="1">
      <c r="N80">
        <v>633211103</v>
      </c>
      <c r="O80" t="s">
        <v>137</v>
      </c>
      <c r="P80">
        <v>180000</v>
      </c>
      <c r="Q80">
        <v>540000</v>
      </c>
      <c r="T80" s="221">
        <v>632151</v>
      </c>
      <c r="U80" s="221" t="s">
        <v>112</v>
      </c>
      <c r="V80" s="223">
        <v>51116</v>
      </c>
      <c r="W80" s="223">
        <v>204463</v>
      </c>
      <c r="Z80">
        <v>633311102</v>
      </c>
      <c r="AA80" t="s">
        <v>125</v>
      </c>
      <c r="AB80">
        <v>30000</v>
      </c>
      <c r="AC80">
        <v>45000</v>
      </c>
      <c r="AE80" s="130">
        <v>682113</v>
      </c>
      <c r="AF80" s="130" t="s">
        <v>139</v>
      </c>
      <c r="AG80" s="131">
        <v>580100</v>
      </c>
      <c r="AH80" s="131">
        <v>2319400</v>
      </c>
      <c r="AK80" s="130">
        <v>633211103</v>
      </c>
      <c r="AL80" s="130" t="s">
        <v>137</v>
      </c>
      <c r="AM80" s="131">
        <v>800000</v>
      </c>
      <c r="AN80" s="131">
        <v>2500000</v>
      </c>
    </row>
    <row r="81" spans="14:40" ht="115.8" thickBot="1">
      <c r="N81">
        <v>632161</v>
      </c>
      <c r="O81" t="s">
        <v>105</v>
      </c>
      <c r="P81">
        <v>58594</v>
      </c>
      <c r="Q81">
        <v>175782</v>
      </c>
      <c r="T81" s="221">
        <v>632141</v>
      </c>
      <c r="U81" s="221" t="s">
        <v>106</v>
      </c>
      <c r="V81" s="223">
        <v>35417</v>
      </c>
      <c r="W81" s="223">
        <v>141667</v>
      </c>
      <c r="Z81">
        <v>633311101</v>
      </c>
      <c r="AA81" t="s">
        <v>123</v>
      </c>
      <c r="AB81">
        <v>42000</v>
      </c>
      <c r="AC81">
        <v>100000</v>
      </c>
      <c r="AE81" s="130">
        <v>661611103</v>
      </c>
      <c r="AF81" s="130" t="s">
        <v>129</v>
      </c>
      <c r="AG81" s="131">
        <v>115500</v>
      </c>
      <c r="AH81" s="131">
        <v>115500</v>
      </c>
      <c r="AK81" s="130">
        <v>632161</v>
      </c>
      <c r="AL81" s="130" t="s">
        <v>105</v>
      </c>
      <c r="AM81" s="131">
        <v>58594</v>
      </c>
      <c r="AN81" s="131">
        <v>410158</v>
      </c>
    </row>
    <row r="82" spans="14:40" ht="87" thickBot="1">
      <c r="N82">
        <v>632151</v>
      </c>
      <c r="O82" t="s">
        <v>112</v>
      </c>
      <c r="P82">
        <v>51116</v>
      </c>
      <c r="Q82">
        <v>153347</v>
      </c>
      <c r="T82" s="221">
        <v>651411105</v>
      </c>
      <c r="U82" s="221" t="s">
        <v>264</v>
      </c>
      <c r="V82" s="223">
        <v>1664200</v>
      </c>
      <c r="W82" s="223">
        <v>3348300</v>
      </c>
      <c r="Z82">
        <v>633211103</v>
      </c>
      <c r="AA82" t="s">
        <v>137</v>
      </c>
      <c r="AB82">
        <v>180000</v>
      </c>
      <c r="AC82">
        <v>900000</v>
      </c>
      <c r="AE82" s="130">
        <v>633211103</v>
      </c>
      <c r="AF82" s="130" t="s">
        <v>137</v>
      </c>
      <c r="AG82" s="131">
        <v>800000</v>
      </c>
      <c r="AH82" s="131">
        <v>1700000</v>
      </c>
      <c r="AK82" s="130">
        <v>632151</v>
      </c>
      <c r="AL82" s="130" t="s">
        <v>112</v>
      </c>
      <c r="AM82" s="131">
        <v>51116</v>
      </c>
      <c r="AN82" s="131">
        <v>357809</v>
      </c>
    </row>
    <row r="83" spans="14:40" ht="115.8" thickBot="1">
      <c r="N83">
        <v>632141</v>
      </c>
      <c r="O83" t="s">
        <v>106</v>
      </c>
      <c r="P83">
        <v>35417</v>
      </c>
      <c r="Q83">
        <v>106250</v>
      </c>
      <c r="T83" s="221">
        <v>634211101</v>
      </c>
      <c r="U83" s="221" t="s">
        <v>109</v>
      </c>
      <c r="V83" s="223">
        <v>60000</v>
      </c>
      <c r="W83" s="223">
        <v>156000</v>
      </c>
      <c r="Z83">
        <v>632161</v>
      </c>
      <c r="AA83" t="s">
        <v>105</v>
      </c>
      <c r="AB83">
        <v>58594</v>
      </c>
      <c r="AC83">
        <v>292970</v>
      </c>
      <c r="AE83" s="130">
        <v>632161</v>
      </c>
      <c r="AF83" s="130" t="s">
        <v>105</v>
      </c>
      <c r="AG83" s="131">
        <v>58594</v>
      </c>
      <c r="AH83" s="131">
        <v>351564</v>
      </c>
      <c r="AK83" s="130">
        <v>632141</v>
      </c>
      <c r="AL83" s="130" t="s">
        <v>106</v>
      </c>
      <c r="AM83" s="131">
        <v>35417</v>
      </c>
      <c r="AN83" s="131">
        <v>247917</v>
      </c>
    </row>
    <row r="84" spans="14:40" ht="87" thickBot="1">
      <c r="N84">
        <v>651411105</v>
      </c>
      <c r="O84" t="s">
        <v>264</v>
      </c>
      <c r="P84">
        <v>1684100</v>
      </c>
      <c r="Q84">
        <v>1684100</v>
      </c>
      <c r="T84" s="581" t="s">
        <v>114</v>
      </c>
      <c r="U84" s="582"/>
      <c r="V84" s="137">
        <v>8586526</v>
      </c>
      <c r="W84" s="137">
        <v>25845005</v>
      </c>
      <c r="Z84">
        <v>632151</v>
      </c>
      <c r="AA84" t="s">
        <v>112</v>
      </c>
      <c r="AB84">
        <v>51116</v>
      </c>
      <c r="AC84">
        <v>255578</v>
      </c>
      <c r="AE84" s="130">
        <v>632151</v>
      </c>
      <c r="AF84" s="130" t="s">
        <v>112</v>
      </c>
      <c r="AG84" s="131">
        <v>51116</v>
      </c>
      <c r="AH84" s="131">
        <v>306694</v>
      </c>
      <c r="AK84" s="130">
        <v>631111103</v>
      </c>
      <c r="AL84" s="130" t="s">
        <v>333</v>
      </c>
      <c r="AM84" s="131">
        <v>200000</v>
      </c>
      <c r="AN84" s="131">
        <v>200000</v>
      </c>
    </row>
    <row r="85" spans="14:40" ht="288.60000000000002" thickBot="1">
      <c r="N85">
        <v>634211101</v>
      </c>
      <c r="O85" t="s">
        <v>109</v>
      </c>
      <c r="P85">
        <v>60000</v>
      </c>
      <c r="Q85">
        <v>96000</v>
      </c>
      <c r="T85" s="579" t="s">
        <v>115</v>
      </c>
      <c r="U85" s="580"/>
      <c r="V85" s="137">
        <v>-3266226</v>
      </c>
      <c r="W85" s="137">
        <v>-8773305</v>
      </c>
      <c r="Z85">
        <v>632141</v>
      </c>
      <c r="AA85" t="s">
        <v>106</v>
      </c>
      <c r="AB85">
        <v>35417</v>
      </c>
      <c r="AC85">
        <v>177083</v>
      </c>
      <c r="AE85" s="130">
        <v>632141</v>
      </c>
      <c r="AF85" s="130" t="s">
        <v>106</v>
      </c>
      <c r="AG85" s="131">
        <v>35417</v>
      </c>
      <c r="AH85" s="131">
        <v>212500</v>
      </c>
      <c r="AK85" s="130">
        <v>651411105</v>
      </c>
      <c r="AL85" s="130" t="s">
        <v>264</v>
      </c>
      <c r="AM85" s="131">
        <v>2047300</v>
      </c>
      <c r="AN85" s="131">
        <v>9038600</v>
      </c>
    </row>
    <row r="86" spans="14:40" ht="288.60000000000002" thickBot="1">
      <c r="N86" s="568" t="s">
        <v>114</v>
      </c>
      <c r="O86" s="569"/>
      <c r="P86" s="22">
        <v>8306126</v>
      </c>
      <c r="Q86" s="22">
        <v>17258479</v>
      </c>
      <c r="Z86">
        <v>651411105</v>
      </c>
      <c r="AA86" t="s">
        <v>264</v>
      </c>
      <c r="AB86">
        <v>1754200</v>
      </c>
      <c r="AC86">
        <v>5102500</v>
      </c>
      <c r="AE86" s="130">
        <v>651411105</v>
      </c>
      <c r="AF86" s="130" t="s">
        <v>264</v>
      </c>
      <c r="AG86" s="131">
        <v>1888800</v>
      </c>
      <c r="AH86" s="131">
        <v>6991300</v>
      </c>
      <c r="AK86" s="130">
        <v>634211101</v>
      </c>
      <c r="AL86" s="130" t="s">
        <v>109</v>
      </c>
      <c r="AM86" s="131">
        <v>120000</v>
      </c>
      <c r="AN86" s="131">
        <v>456000</v>
      </c>
    </row>
    <row r="87" spans="14:40" ht="101.4" thickBot="1">
      <c r="N87" s="570" t="s">
        <v>115</v>
      </c>
      <c r="O87" s="571"/>
      <c r="P87" s="22">
        <v>-2086226</v>
      </c>
      <c r="Q87" s="22">
        <v>-5507079</v>
      </c>
      <c r="Z87">
        <v>634211101</v>
      </c>
      <c r="AA87" t="s">
        <v>109</v>
      </c>
      <c r="AB87">
        <v>60000</v>
      </c>
      <c r="AC87">
        <v>216000</v>
      </c>
      <c r="AE87" s="130">
        <v>634211101</v>
      </c>
      <c r="AF87" s="130" t="s">
        <v>109</v>
      </c>
      <c r="AG87" s="131">
        <v>120000</v>
      </c>
      <c r="AH87" s="131">
        <v>336000</v>
      </c>
      <c r="AK87" s="130">
        <v>637111107</v>
      </c>
      <c r="AL87" s="130" t="s">
        <v>265</v>
      </c>
      <c r="AM87" s="131">
        <v>1187000</v>
      </c>
      <c r="AN87" s="131">
        <v>1622000</v>
      </c>
    </row>
    <row r="88" spans="14:40" ht="87" thickBot="1">
      <c r="N88" s="133" t="s">
        <v>262</v>
      </c>
      <c r="O88" s="133" t="s">
        <v>51</v>
      </c>
      <c r="P88" s="134" t="s">
        <v>53</v>
      </c>
      <c r="Z88">
        <v>637111101</v>
      </c>
      <c r="AA88" t="s">
        <v>146</v>
      </c>
      <c r="AB88">
        <v>15000</v>
      </c>
      <c r="AC88">
        <v>15000</v>
      </c>
      <c r="AE88" s="130">
        <v>637111101</v>
      </c>
      <c r="AF88" s="130" t="s">
        <v>146</v>
      </c>
      <c r="AG88" s="131">
        <v>22000</v>
      </c>
      <c r="AH88" s="131">
        <v>37000</v>
      </c>
      <c r="AK88" s="568" t="s">
        <v>114</v>
      </c>
      <c r="AL88" s="569"/>
      <c r="AM88" s="22">
        <v>13005126</v>
      </c>
      <c r="AN88" s="22">
        <v>59641584</v>
      </c>
    </row>
    <row r="89" spans="14:40" ht="72.599999999999994" thickBot="1">
      <c r="N89" s="8"/>
      <c r="O89" s="8"/>
      <c r="P89" s="133" t="s">
        <v>54</v>
      </c>
      <c r="Z89">
        <v>633111105</v>
      </c>
      <c r="AA89" t="s">
        <v>170</v>
      </c>
      <c r="AB89">
        <v>41000</v>
      </c>
      <c r="AC89">
        <v>41000</v>
      </c>
      <c r="AE89" s="130">
        <v>637111107</v>
      </c>
      <c r="AF89" s="130" t="s">
        <v>265</v>
      </c>
      <c r="AG89" s="131">
        <v>435000</v>
      </c>
      <c r="AH89" s="131">
        <v>435000</v>
      </c>
      <c r="AK89" s="570" t="s">
        <v>115</v>
      </c>
      <c r="AL89" s="571"/>
      <c r="AM89" s="22">
        <v>3623874</v>
      </c>
      <c r="AN89" s="22">
        <v>-10171584</v>
      </c>
    </row>
    <row r="90" spans="14:40" ht="15" thickBot="1">
      <c r="N90" s="35" t="s">
        <v>50</v>
      </c>
      <c r="O90" s="35" t="s">
        <v>52</v>
      </c>
      <c r="P90" s="8"/>
      <c r="Z90" s="568" t="s">
        <v>114</v>
      </c>
      <c r="AA90" s="569"/>
      <c r="AB90" s="22">
        <v>8966426</v>
      </c>
      <c r="AC90" s="22">
        <v>34811431</v>
      </c>
      <c r="AE90" s="568" t="s">
        <v>114</v>
      </c>
      <c r="AF90" s="569"/>
      <c r="AG90" s="22">
        <v>11825026</v>
      </c>
      <c r="AH90" s="22">
        <v>46636458</v>
      </c>
    </row>
    <row r="91" spans="14:40" ht="15" thickBot="1">
      <c r="N91" s="11"/>
      <c r="O91" s="11"/>
      <c r="P91" s="35" t="s">
        <v>55</v>
      </c>
      <c r="Z91" s="570" t="s">
        <v>115</v>
      </c>
      <c r="AA91" s="571"/>
      <c r="AB91" s="22">
        <v>-2842226</v>
      </c>
      <c r="AC91" s="22">
        <v>-11615531</v>
      </c>
      <c r="AE91" s="570" t="s">
        <v>115</v>
      </c>
      <c r="AF91" s="571"/>
      <c r="AG91" s="22">
        <v>-2179926</v>
      </c>
      <c r="AH91" s="22">
        <v>-13795458</v>
      </c>
    </row>
  </sheetData>
  <mergeCells count="63">
    <mergeCell ref="AK59:AK62"/>
    <mergeCell ref="AK71:AL71"/>
    <mergeCell ref="AK88:AL88"/>
    <mergeCell ref="AK89:AL89"/>
    <mergeCell ref="AL2:AP2"/>
    <mergeCell ref="AL3:AP3"/>
    <mergeCell ref="AL4:AP7"/>
    <mergeCell ref="AL8:AP8"/>
    <mergeCell ref="AL9:AP9"/>
    <mergeCell ref="AE59:AE62"/>
    <mergeCell ref="AE71:AF71"/>
    <mergeCell ref="AE90:AF90"/>
    <mergeCell ref="AE91:AF91"/>
    <mergeCell ref="Z91:AA91"/>
    <mergeCell ref="Z90:AA90"/>
    <mergeCell ref="T59:T62"/>
    <mergeCell ref="T70:U70"/>
    <mergeCell ref="T84:U84"/>
    <mergeCell ref="T85:U85"/>
    <mergeCell ref="Z59:Z62"/>
    <mergeCell ref="Z71:AA71"/>
    <mergeCell ref="N87:O87"/>
    <mergeCell ref="B2:F2"/>
    <mergeCell ref="B3:F3"/>
    <mergeCell ref="B4:F7"/>
    <mergeCell ref="B8:F8"/>
    <mergeCell ref="B9:F9"/>
    <mergeCell ref="B57:B60"/>
    <mergeCell ref="B67:C67"/>
    <mergeCell ref="B77:C77"/>
    <mergeCell ref="B78:C78"/>
    <mergeCell ref="N86:O86"/>
    <mergeCell ref="N59:N62"/>
    <mergeCell ref="N71:O71"/>
    <mergeCell ref="H68:I68"/>
    <mergeCell ref="H78:I78"/>
    <mergeCell ref="H79:I79"/>
    <mergeCell ref="H57:H60"/>
    <mergeCell ref="N2:R2"/>
    <mergeCell ref="N3:R3"/>
    <mergeCell ref="N4:R7"/>
    <mergeCell ref="N8:R8"/>
    <mergeCell ref="N9:R9"/>
    <mergeCell ref="H2:L2"/>
    <mergeCell ref="H3:L3"/>
    <mergeCell ref="H4:L7"/>
    <mergeCell ref="H8:L8"/>
    <mergeCell ref="H9:L9"/>
    <mergeCell ref="T2:X2"/>
    <mergeCell ref="T3:X3"/>
    <mergeCell ref="T4:X7"/>
    <mergeCell ref="T8:X8"/>
    <mergeCell ref="T9:X9"/>
    <mergeCell ref="Z2:AD2"/>
    <mergeCell ref="Z3:AD3"/>
    <mergeCell ref="Z4:AD7"/>
    <mergeCell ref="Z8:AD8"/>
    <mergeCell ref="Z9:AD9"/>
    <mergeCell ref="AF2:AJ2"/>
    <mergeCell ref="AF3:AJ3"/>
    <mergeCell ref="AF4:AJ7"/>
    <mergeCell ref="AF8:AJ8"/>
    <mergeCell ref="AF9:AJ9"/>
  </mergeCells>
  <hyperlinks>
    <hyperlink ref="T66" r:id="rId1" display="https://meatophum.biz/report/accounting/account_statement?start_date=2026-04-01&amp;end_date=2026-04-30&amp;branch_id=23&amp;chart_of_account_id=82931" xr:uid="{00000000-0004-0000-1500-000000000000}"/>
    <hyperlink ref="U66" r:id="rId2" display="https://meatophum.biz/report/accounting/account_statement?start_date=2026-04-01&amp;end_date=2026-04-30&amp;branch_id=23&amp;chart_of_account_id=82931" xr:uid="{00000000-0004-0000-1500-000001000000}"/>
    <hyperlink ref="V66" r:id="rId3" display="https://meatophum.biz/report/accounting/account_statement?start_date=2026-04-01&amp;end_date=2026-04-30&amp;branch_id=23&amp;chart_of_account_id=82931" xr:uid="{00000000-0004-0000-1500-000002000000}"/>
    <hyperlink ref="W66" r:id="rId4" display="https://meatophum.biz/report/accounting/account_statement?start_date=2026-04-01&amp;end_date=2026-04-30&amp;branch_id=23&amp;chart_of_account_id=82931" xr:uid="{00000000-0004-0000-1500-000003000000}"/>
    <hyperlink ref="T67" r:id="rId5" display="https://meatophum.biz/report/accounting/account_statement?start_date=2026-04-01&amp;end_date=2026-04-30&amp;branch_id=23&amp;chart_of_account_id=82857" xr:uid="{00000000-0004-0000-1500-000004000000}"/>
    <hyperlink ref="U67" r:id="rId6" display="https://meatophum.biz/report/accounting/account_statement?start_date=2026-04-01&amp;end_date=2026-04-30&amp;branch_id=23&amp;chart_of_account_id=82857" xr:uid="{00000000-0004-0000-1500-000005000000}"/>
    <hyperlink ref="V67" r:id="rId7" display="https://meatophum.biz/report/accounting/account_statement?start_date=2026-04-01&amp;end_date=2026-04-30&amp;branch_id=23&amp;chart_of_account_id=82857" xr:uid="{00000000-0004-0000-1500-000006000000}"/>
    <hyperlink ref="W67" r:id="rId8" display="https://meatophum.biz/report/accounting/account_statement?start_date=2026-04-01&amp;end_date=2026-04-30&amp;branch_id=23&amp;chart_of_account_id=82857" xr:uid="{00000000-0004-0000-1500-000007000000}"/>
    <hyperlink ref="T68" r:id="rId9" display="https://meatophum.biz/report/accounting/account_statement?start_date=2026-04-01&amp;end_date=2026-04-30&amp;branch_id=23&amp;chart_of_account_id=82932" xr:uid="{00000000-0004-0000-1500-000008000000}"/>
    <hyperlink ref="U68" r:id="rId10" display="https://meatophum.biz/report/accounting/account_statement?start_date=2026-04-01&amp;end_date=2026-04-30&amp;branch_id=23&amp;chart_of_account_id=82932" xr:uid="{00000000-0004-0000-1500-000009000000}"/>
    <hyperlink ref="V68" r:id="rId11" display="https://meatophum.biz/report/accounting/account_statement?start_date=2026-04-01&amp;end_date=2026-04-30&amp;branch_id=23&amp;chart_of_account_id=82932" xr:uid="{00000000-0004-0000-1500-00000A000000}"/>
    <hyperlink ref="W68" r:id="rId12" display="https://meatophum.biz/report/accounting/account_statement?start_date=2026-04-01&amp;end_date=2026-04-30&amp;branch_id=23&amp;chart_of_account_id=82932" xr:uid="{00000000-0004-0000-1500-00000B000000}"/>
    <hyperlink ref="T69" r:id="rId13" display="https://meatophum.biz/report/accounting/account_statement?start_date=2026-04-01&amp;end_date=2026-04-30&amp;branch_id=23&amp;chart_of_account_id=82456" xr:uid="{00000000-0004-0000-1500-00000C000000}"/>
    <hyperlink ref="U69" r:id="rId14" display="https://meatophum.biz/report/accounting/account_statement?start_date=2026-04-01&amp;end_date=2026-04-30&amp;branch_id=23&amp;chart_of_account_id=82456" xr:uid="{00000000-0004-0000-1500-00000D000000}"/>
    <hyperlink ref="V69" r:id="rId15" display="https://meatophum.biz/report/accounting/account_statement?start_date=2026-04-01&amp;end_date=2026-04-30&amp;branch_id=23&amp;chart_of_account_id=82456" xr:uid="{00000000-0004-0000-1500-00000E000000}"/>
    <hyperlink ref="W69" r:id="rId16" display="https://meatophum.biz/report/accounting/account_statement?start_date=2026-04-01&amp;end_date=2026-04-30&amp;branch_id=23&amp;chart_of_account_id=82456" xr:uid="{00000000-0004-0000-1500-00000F000000}"/>
    <hyperlink ref="T71" r:id="rId17" display="https://meatophum.biz/report/accounting/account_statement?start_date=2026-04-01&amp;end_date=2026-04-30&amp;branch_id=23&amp;chart_of_account_id=83196" xr:uid="{00000000-0004-0000-1500-000010000000}"/>
    <hyperlink ref="U71" r:id="rId18" display="https://meatophum.biz/report/accounting/account_statement?start_date=2026-04-01&amp;end_date=2026-04-30&amp;branch_id=23&amp;chart_of_account_id=83196" xr:uid="{00000000-0004-0000-1500-000011000000}"/>
    <hyperlink ref="V71" r:id="rId19" display="https://meatophum.biz/report/accounting/account_statement?start_date=2026-04-01&amp;end_date=2026-04-30&amp;branch_id=23&amp;chart_of_account_id=83196" xr:uid="{00000000-0004-0000-1500-000012000000}"/>
    <hyperlink ref="W71" r:id="rId20" display="https://meatophum.biz/report/accounting/account_statement?start_date=2026-04-01&amp;end_date=2026-04-30&amp;branch_id=23&amp;chart_of_account_id=83196" xr:uid="{00000000-0004-0000-1500-000013000000}"/>
    <hyperlink ref="T72" r:id="rId21" display="https://meatophum.biz/report/accounting/account_statement?start_date=2026-04-01&amp;end_date=2026-04-30&amp;branch_id=23&amp;chart_of_account_id=83200" xr:uid="{00000000-0004-0000-1500-000014000000}"/>
    <hyperlink ref="U72" r:id="rId22" display="https://meatophum.biz/report/accounting/account_statement?start_date=2026-04-01&amp;end_date=2026-04-30&amp;branch_id=23&amp;chart_of_account_id=83200" xr:uid="{00000000-0004-0000-1500-000015000000}"/>
    <hyperlink ref="V72" r:id="rId23" display="https://meatophum.biz/report/accounting/account_statement?start_date=2026-04-01&amp;end_date=2026-04-30&amp;branch_id=23&amp;chart_of_account_id=83200" xr:uid="{00000000-0004-0000-1500-000016000000}"/>
    <hyperlink ref="W72" r:id="rId24" display="https://meatophum.biz/report/accounting/account_statement?start_date=2026-04-01&amp;end_date=2026-04-30&amp;branch_id=23&amp;chart_of_account_id=83200" xr:uid="{00000000-0004-0000-1500-000017000000}"/>
    <hyperlink ref="T73" r:id="rId25" display="https://meatophum.biz/report/accounting/account_statement?start_date=2026-04-01&amp;end_date=2026-04-30&amp;branch_id=23&amp;chart_of_account_id=83653" xr:uid="{00000000-0004-0000-1500-000018000000}"/>
    <hyperlink ref="U73" r:id="rId26" display="https://meatophum.biz/report/accounting/account_statement?start_date=2026-04-01&amp;end_date=2026-04-30&amp;branch_id=23&amp;chart_of_account_id=83653" xr:uid="{00000000-0004-0000-1500-000019000000}"/>
    <hyperlink ref="V73" r:id="rId27" display="https://meatophum.biz/report/accounting/account_statement?start_date=2026-04-01&amp;end_date=2026-04-30&amp;branch_id=23&amp;chart_of_account_id=83653" xr:uid="{00000000-0004-0000-1500-00001A000000}"/>
    <hyperlink ref="W73" r:id="rId28" display="https://meatophum.biz/report/accounting/account_statement?start_date=2026-04-01&amp;end_date=2026-04-30&amp;branch_id=23&amp;chart_of_account_id=83653" xr:uid="{00000000-0004-0000-1500-00001B000000}"/>
    <hyperlink ref="T74" r:id="rId29" display="https://meatophum.biz/report/accounting/account_statement?start_date=2026-04-01&amp;end_date=2026-04-30&amp;branch_id=23&amp;chart_of_account_id=83202" xr:uid="{00000000-0004-0000-1500-00001C000000}"/>
    <hyperlink ref="U74" r:id="rId30" display="https://meatophum.biz/report/accounting/account_statement?start_date=2026-04-01&amp;end_date=2026-04-30&amp;branch_id=23&amp;chart_of_account_id=83202" xr:uid="{00000000-0004-0000-1500-00001D000000}"/>
    <hyperlink ref="V74" r:id="rId31" display="https://meatophum.biz/report/accounting/account_statement?start_date=2026-04-01&amp;end_date=2026-04-30&amp;branch_id=23&amp;chart_of_account_id=83202" xr:uid="{00000000-0004-0000-1500-00001E000000}"/>
    <hyperlink ref="W74" r:id="rId32" display="https://meatophum.biz/report/accounting/account_statement?start_date=2026-04-01&amp;end_date=2026-04-30&amp;branch_id=23&amp;chart_of_account_id=83202" xr:uid="{00000000-0004-0000-1500-00001F000000}"/>
    <hyperlink ref="T75" r:id="rId33" display="https://meatophum.biz/report/accounting/account_statement?start_date=2026-04-01&amp;end_date=2026-04-30&amp;branch_id=23&amp;chart_of_account_id=84364" xr:uid="{00000000-0004-0000-1500-000020000000}"/>
    <hyperlink ref="U75" r:id="rId34" display="https://meatophum.biz/report/accounting/account_statement?start_date=2026-04-01&amp;end_date=2026-04-30&amp;branch_id=23&amp;chart_of_account_id=84364" xr:uid="{00000000-0004-0000-1500-000021000000}"/>
    <hyperlink ref="V75" r:id="rId35" display="https://meatophum.biz/report/accounting/account_statement?start_date=2026-04-01&amp;end_date=2026-04-30&amp;branch_id=23&amp;chart_of_account_id=84364" xr:uid="{00000000-0004-0000-1500-000022000000}"/>
    <hyperlink ref="W75" r:id="rId36" display="https://meatophum.biz/report/accounting/account_statement?start_date=2026-04-01&amp;end_date=2026-04-30&amp;branch_id=23&amp;chart_of_account_id=84364" xr:uid="{00000000-0004-0000-1500-000023000000}"/>
    <hyperlink ref="T76" r:id="rId37" display="https://meatophum.biz/report/accounting/account_statement?start_date=2026-04-01&amp;end_date=2026-04-30&amp;branch_id=23&amp;chart_of_account_id=83397" xr:uid="{00000000-0004-0000-1500-000024000000}"/>
    <hyperlink ref="U76" r:id="rId38" display="https://meatophum.biz/report/accounting/account_statement?start_date=2026-04-01&amp;end_date=2026-04-30&amp;branch_id=23&amp;chart_of_account_id=83397" xr:uid="{00000000-0004-0000-1500-000025000000}"/>
    <hyperlink ref="V76" r:id="rId39" display="https://meatophum.biz/report/accounting/account_statement?start_date=2026-04-01&amp;end_date=2026-04-30&amp;branch_id=23&amp;chart_of_account_id=83397" xr:uid="{00000000-0004-0000-1500-000026000000}"/>
    <hyperlink ref="W76" r:id="rId40" display="https://meatophum.biz/report/accounting/account_statement?start_date=2026-04-01&amp;end_date=2026-04-30&amp;branch_id=23&amp;chart_of_account_id=83397" xr:uid="{00000000-0004-0000-1500-000027000000}"/>
    <hyperlink ref="T77" r:id="rId41" display="https://meatophum.biz/report/accounting/account_statement?start_date=2026-04-01&amp;end_date=2026-04-30&amp;branch_id=23&amp;chart_of_account_id=83396" xr:uid="{00000000-0004-0000-1500-000028000000}"/>
    <hyperlink ref="U77" r:id="rId42" display="https://meatophum.biz/report/accounting/account_statement?start_date=2026-04-01&amp;end_date=2026-04-30&amp;branch_id=23&amp;chart_of_account_id=83396" xr:uid="{00000000-0004-0000-1500-000029000000}"/>
    <hyperlink ref="V77" r:id="rId43" display="https://meatophum.biz/report/accounting/account_statement?start_date=2026-04-01&amp;end_date=2026-04-30&amp;branch_id=23&amp;chart_of_account_id=83396" xr:uid="{00000000-0004-0000-1500-00002A000000}"/>
    <hyperlink ref="W77" r:id="rId44" display="https://meatophum.biz/report/accounting/account_statement?start_date=2026-04-01&amp;end_date=2026-04-30&amp;branch_id=23&amp;chart_of_account_id=83396" xr:uid="{00000000-0004-0000-1500-00002B000000}"/>
    <hyperlink ref="T78" r:id="rId45" display="https://meatophum.biz/report/accounting/account_statement?start_date=2026-04-01&amp;end_date=2026-04-30&amp;branch_id=23&amp;chart_of_account_id=83374" xr:uid="{00000000-0004-0000-1500-00002C000000}"/>
    <hyperlink ref="U78" r:id="rId46" display="https://meatophum.biz/report/accounting/account_statement?start_date=2026-04-01&amp;end_date=2026-04-30&amp;branch_id=23&amp;chart_of_account_id=83374" xr:uid="{00000000-0004-0000-1500-00002D000000}"/>
    <hyperlink ref="V78" r:id="rId47" display="https://meatophum.biz/report/accounting/account_statement?start_date=2026-04-01&amp;end_date=2026-04-30&amp;branch_id=23&amp;chart_of_account_id=83374" xr:uid="{00000000-0004-0000-1500-00002E000000}"/>
    <hyperlink ref="W78" r:id="rId48" display="https://meatophum.biz/report/accounting/account_statement?start_date=2026-04-01&amp;end_date=2026-04-30&amp;branch_id=23&amp;chart_of_account_id=83374" xr:uid="{00000000-0004-0000-1500-00002F000000}"/>
    <hyperlink ref="T79" r:id="rId49" display="https://meatophum.biz/report/accounting/account_statement?start_date=2026-04-01&amp;end_date=2026-04-30&amp;branch_id=23&amp;chart_of_account_id=83300" xr:uid="{00000000-0004-0000-1500-000030000000}"/>
    <hyperlink ref="U79" r:id="rId50" display="https://meatophum.biz/report/accounting/account_statement?start_date=2026-04-01&amp;end_date=2026-04-30&amp;branch_id=23&amp;chart_of_account_id=83300" xr:uid="{00000000-0004-0000-1500-000031000000}"/>
    <hyperlink ref="V79" r:id="rId51" display="https://meatophum.biz/report/accounting/account_statement?start_date=2026-04-01&amp;end_date=2026-04-30&amp;branch_id=23&amp;chart_of_account_id=83300" xr:uid="{00000000-0004-0000-1500-000032000000}"/>
    <hyperlink ref="W79" r:id="rId52" display="https://meatophum.biz/report/accounting/account_statement?start_date=2026-04-01&amp;end_date=2026-04-30&amp;branch_id=23&amp;chart_of_account_id=83300" xr:uid="{00000000-0004-0000-1500-000033000000}"/>
    <hyperlink ref="T80" r:id="rId53" display="https://meatophum.biz/report/accounting/account_statement?start_date=2026-04-01&amp;end_date=2026-04-30&amp;branch_id=23&amp;chart_of_account_id=83297" xr:uid="{00000000-0004-0000-1500-000034000000}"/>
    <hyperlink ref="U80" r:id="rId54" display="https://meatophum.biz/report/accounting/account_statement?start_date=2026-04-01&amp;end_date=2026-04-30&amp;branch_id=23&amp;chart_of_account_id=83297" xr:uid="{00000000-0004-0000-1500-000035000000}"/>
    <hyperlink ref="V80" r:id="rId55" display="https://meatophum.biz/report/accounting/account_statement?start_date=2026-04-01&amp;end_date=2026-04-30&amp;branch_id=23&amp;chart_of_account_id=83297" xr:uid="{00000000-0004-0000-1500-000036000000}"/>
    <hyperlink ref="W80" r:id="rId56" display="https://meatophum.biz/report/accounting/account_statement?start_date=2026-04-01&amp;end_date=2026-04-30&amp;branch_id=23&amp;chart_of_account_id=83297" xr:uid="{00000000-0004-0000-1500-000037000000}"/>
    <hyperlink ref="T81" r:id="rId57" display="https://meatophum.biz/report/accounting/account_statement?start_date=2026-04-01&amp;end_date=2026-04-30&amp;branch_id=23&amp;chart_of_account_id=83294" xr:uid="{00000000-0004-0000-1500-000038000000}"/>
    <hyperlink ref="U81" r:id="rId58" display="https://meatophum.biz/report/accounting/account_statement?start_date=2026-04-01&amp;end_date=2026-04-30&amp;branch_id=23&amp;chart_of_account_id=83294" xr:uid="{00000000-0004-0000-1500-000039000000}"/>
    <hyperlink ref="V81" r:id="rId59" display="https://meatophum.biz/report/accounting/account_statement?start_date=2026-04-01&amp;end_date=2026-04-30&amp;branch_id=23&amp;chart_of_account_id=83294" xr:uid="{00000000-0004-0000-1500-00003A000000}"/>
    <hyperlink ref="W81" r:id="rId60" display="https://meatophum.biz/report/accounting/account_statement?start_date=2026-04-01&amp;end_date=2026-04-30&amp;branch_id=23&amp;chart_of_account_id=83294" xr:uid="{00000000-0004-0000-1500-00003B000000}"/>
    <hyperlink ref="T82" r:id="rId61" display="https://meatophum.biz/report/accounting/account_statement?start_date=2026-04-01&amp;end_date=2026-04-30&amp;branch_id=23&amp;chart_of_account_id=83768" xr:uid="{00000000-0004-0000-1500-00003C000000}"/>
    <hyperlink ref="U82" r:id="rId62" display="https://meatophum.biz/report/accounting/account_statement?start_date=2026-04-01&amp;end_date=2026-04-30&amp;branch_id=23&amp;chart_of_account_id=83768" xr:uid="{00000000-0004-0000-1500-00003D000000}"/>
    <hyperlink ref="V82" r:id="rId63" display="https://meatophum.biz/report/accounting/account_statement?start_date=2026-04-01&amp;end_date=2026-04-30&amp;branch_id=23&amp;chart_of_account_id=83768" xr:uid="{00000000-0004-0000-1500-00003E000000}"/>
    <hyperlink ref="W82" r:id="rId64" display="https://meatophum.biz/report/accounting/account_statement?start_date=2026-04-01&amp;end_date=2026-04-30&amp;branch_id=23&amp;chart_of_account_id=83768" xr:uid="{00000000-0004-0000-1500-00003F000000}"/>
    <hyperlink ref="T83" r:id="rId65" display="https://meatophum.biz/report/accounting/account_statement?start_date=2026-04-01&amp;end_date=2026-04-30&amp;branch_id=23&amp;chart_of_account_id=83455" xr:uid="{00000000-0004-0000-1500-000040000000}"/>
    <hyperlink ref="U83" r:id="rId66" display="https://meatophum.biz/report/accounting/account_statement?start_date=2026-04-01&amp;end_date=2026-04-30&amp;branch_id=23&amp;chart_of_account_id=83455" xr:uid="{00000000-0004-0000-1500-000041000000}"/>
    <hyperlink ref="V83" r:id="rId67" display="https://meatophum.biz/report/accounting/account_statement?start_date=2026-04-01&amp;end_date=2026-04-30&amp;branch_id=23&amp;chart_of_account_id=83455" xr:uid="{00000000-0004-0000-1500-000042000000}"/>
    <hyperlink ref="W83" r:id="rId68" display="https://meatophum.biz/report/accounting/account_statement?start_date=2026-04-01&amp;end_date=2026-04-30&amp;branch_id=23&amp;chart_of_account_id=83455" xr:uid="{00000000-0004-0000-1500-000043000000}"/>
    <hyperlink ref="AE66" r:id="rId69" display="https://meatophum.biz/report/accounting/account_statement?start_date=2026-06-01&amp;end_date=2026-06-30&amp;branch_id=23&amp;chart_of_account_id=82931" xr:uid="{00000000-0004-0000-1500-000044000000}"/>
    <hyperlink ref="AF66" r:id="rId70" display="https://meatophum.biz/report/accounting/account_statement?start_date=2026-06-01&amp;end_date=2026-06-30&amp;branch_id=23&amp;chart_of_account_id=82931" xr:uid="{00000000-0004-0000-1500-000045000000}"/>
    <hyperlink ref="AG66" r:id="rId71" display="https://meatophum.biz/report/accounting/account_statement?start_date=2026-06-01&amp;end_date=2026-06-30&amp;branch_id=23&amp;chart_of_account_id=82931" xr:uid="{00000000-0004-0000-1500-000046000000}"/>
    <hyperlink ref="AH66" r:id="rId72" display="https://meatophum.biz/report/accounting/account_statement?start_date=2026-06-01&amp;end_date=2026-06-30&amp;branch_id=23&amp;chart_of_account_id=82931" xr:uid="{00000000-0004-0000-1500-000047000000}"/>
    <hyperlink ref="AE67" r:id="rId73" display="https://meatophum.biz/report/accounting/account_statement?start_date=2026-06-01&amp;end_date=2026-06-30&amp;branch_id=23&amp;chart_of_account_id=82857" xr:uid="{00000000-0004-0000-1500-000048000000}"/>
    <hyperlink ref="AF67" r:id="rId74" display="https://meatophum.biz/report/accounting/account_statement?start_date=2026-06-01&amp;end_date=2026-06-30&amp;branch_id=23&amp;chart_of_account_id=82857" xr:uid="{00000000-0004-0000-1500-000049000000}"/>
    <hyperlink ref="AG67" r:id="rId75" display="https://meatophum.biz/report/accounting/account_statement?start_date=2026-06-01&amp;end_date=2026-06-30&amp;branch_id=23&amp;chart_of_account_id=82857" xr:uid="{00000000-0004-0000-1500-00004A000000}"/>
    <hyperlink ref="AH67" r:id="rId76" display="https://meatophum.biz/report/accounting/account_statement?start_date=2026-06-01&amp;end_date=2026-06-30&amp;branch_id=23&amp;chart_of_account_id=82857" xr:uid="{00000000-0004-0000-1500-00004B000000}"/>
    <hyperlink ref="AE68" r:id="rId77" display="https://meatophum.biz/report/accounting/account_statement?start_date=2026-06-01&amp;end_date=2026-06-30&amp;branch_id=23&amp;chart_of_account_id=82932" xr:uid="{00000000-0004-0000-1500-00004C000000}"/>
    <hyperlink ref="AF68" r:id="rId78" display="https://meatophum.biz/report/accounting/account_statement?start_date=2026-06-01&amp;end_date=2026-06-30&amp;branch_id=23&amp;chart_of_account_id=82932" xr:uid="{00000000-0004-0000-1500-00004D000000}"/>
    <hyperlink ref="AG68" r:id="rId79" display="https://meatophum.biz/report/accounting/account_statement?start_date=2026-06-01&amp;end_date=2026-06-30&amp;branch_id=23&amp;chart_of_account_id=82932" xr:uid="{00000000-0004-0000-1500-00004E000000}"/>
    <hyperlink ref="AH68" r:id="rId80" display="https://meatophum.biz/report/accounting/account_statement?start_date=2026-06-01&amp;end_date=2026-06-30&amp;branch_id=23&amp;chart_of_account_id=82932" xr:uid="{00000000-0004-0000-1500-00004F000000}"/>
    <hyperlink ref="AE69" r:id="rId81" display="https://meatophum.biz/report/accounting/account_statement?start_date=2026-06-01&amp;end_date=2026-06-30&amp;branch_id=23&amp;chart_of_account_id=82456" xr:uid="{00000000-0004-0000-1500-000050000000}"/>
    <hyperlink ref="AF69" r:id="rId82" display="https://meatophum.biz/report/accounting/account_statement?start_date=2026-06-01&amp;end_date=2026-06-30&amp;branch_id=23&amp;chart_of_account_id=82456" xr:uid="{00000000-0004-0000-1500-000051000000}"/>
    <hyperlink ref="AG69" r:id="rId83" display="https://meatophum.biz/report/accounting/account_statement?start_date=2026-06-01&amp;end_date=2026-06-30&amp;branch_id=23&amp;chart_of_account_id=82456" xr:uid="{00000000-0004-0000-1500-000052000000}"/>
    <hyperlink ref="AH69" r:id="rId84" display="https://meatophum.biz/report/accounting/account_statement?start_date=2026-06-01&amp;end_date=2026-06-30&amp;branch_id=23&amp;chart_of_account_id=82456" xr:uid="{00000000-0004-0000-1500-000053000000}"/>
    <hyperlink ref="AE70" r:id="rId85" display="https://meatophum.biz/report/accounting/account_statement?start_date=2026-06-01&amp;end_date=2026-06-30&amp;branch_id=23&amp;chart_of_account_id=101451" xr:uid="{00000000-0004-0000-1500-000054000000}"/>
    <hyperlink ref="AF70" r:id="rId86" display="https://meatophum.biz/report/accounting/account_statement?start_date=2026-06-01&amp;end_date=2026-06-30&amp;branch_id=23&amp;chart_of_account_id=101451" xr:uid="{00000000-0004-0000-1500-000055000000}"/>
    <hyperlink ref="AG70" r:id="rId87" display="https://meatophum.biz/report/accounting/account_statement?start_date=2026-06-01&amp;end_date=2026-06-30&amp;branch_id=23&amp;chart_of_account_id=101451" xr:uid="{00000000-0004-0000-1500-000056000000}"/>
    <hyperlink ref="AH70" r:id="rId88" display="https://meatophum.biz/report/accounting/account_statement?start_date=2026-06-01&amp;end_date=2026-06-30&amp;branch_id=23&amp;chart_of_account_id=101451" xr:uid="{00000000-0004-0000-1500-000057000000}"/>
    <hyperlink ref="AE72" r:id="rId89" display="https://meatophum.biz/report/accounting/account_statement?start_date=2026-06-01&amp;end_date=2026-06-30&amp;branch_id=23&amp;chart_of_account_id=83580" xr:uid="{00000000-0004-0000-1500-000058000000}"/>
    <hyperlink ref="AF72" r:id="rId90" display="https://meatophum.biz/report/accounting/account_statement?start_date=2026-06-01&amp;end_date=2026-06-30&amp;branch_id=23&amp;chart_of_account_id=83580" xr:uid="{00000000-0004-0000-1500-000059000000}"/>
    <hyperlink ref="AG72" r:id="rId91" display="https://meatophum.biz/report/accounting/account_statement?start_date=2026-06-01&amp;end_date=2026-06-30&amp;branch_id=23&amp;chart_of_account_id=83580" xr:uid="{00000000-0004-0000-1500-00005A000000}"/>
    <hyperlink ref="AH72" r:id="rId92" display="https://meatophum.biz/report/accounting/account_statement?start_date=2026-06-01&amp;end_date=2026-06-30&amp;branch_id=23&amp;chart_of_account_id=83580" xr:uid="{00000000-0004-0000-1500-00005B000000}"/>
    <hyperlink ref="AE73" r:id="rId93" display="https://meatophum.biz/report/accounting/account_statement?start_date=2026-06-01&amp;end_date=2026-06-30&amp;branch_id=23&amp;chart_of_account_id=83457" xr:uid="{00000000-0004-0000-1500-00005C000000}"/>
    <hyperlink ref="AF73" r:id="rId94" display="https://meatophum.biz/report/accounting/account_statement?start_date=2026-06-01&amp;end_date=2026-06-30&amp;branch_id=23&amp;chart_of_account_id=83457" xr:uid="{00000000-0004-0000-1500-00005D000000}"/>
    <hyperlink ref="AG73" r:id="rId95" display="https://meatophum.biz/report/accounting/account_statement?start_date=2026-06-01&amp;end_date=2026-06-30&amp;branch_id=23&amp;chart_of_account_id=83457" xr:uid="{00000000-0004-0000-1500-00005E000000}"/>
    <hyperlink ref="AH73" r:id="rId96" display="https://meatophum.biz/report/accounting/account_statement?start_date=2026-06-01&amp;end_date=2026-06-30&amp;branch_id=23&amp;chart_of_account_id=83457" xr:uid="{00000000-0004-0000-1500-00005F000000}"/>
    <hyperlink ref="AE74" r:id="rId97" display="https://meatophum.biz/report/accounting/account_statement?start_date=2026-06-01&amp;end_date=2026-06-30&amp;branch_id=23&amp;chart_of_account_id=83549" xr:uid="{00000000-0004-0000-1500-000060000000}"/>
    <hyperlink ref="AF74" r:id="rId98" display="https://meatophum.biz/report/accounting/account_statement?start_date=2026-06-01&amp;end_date=2026-06-30&amp;branch_id=23&amp;chart_of_account_id=83549" xr:uid="{00000000-0004-0000-1500-000061000000}"/>
    <hyperlink ref="AG74" r:id="rId99" display="https://meatophum.biz/report/accounting/account_statement?start_date=2026-06-01&amp;end_date=2026-06-30&amp;branch_id=23&amp;chart_of_account_id=83549" xr:uid="{00000000-0004-0000-1500-000062000000}"/>
    <hyperlink ref="AH74" r:id="rId100" display="https://meatophum.biz/report/accounting/account_statement?start_date=2026-06-01&amp;end_date=2026-06-30&amp;branch_id=23&amp;chart_of_account_id=83549" xr:uid="{00000000-0004-0000-1500-000063000000}"/>
    <hyperlink ref="AE75" r:id="rId101" display="https://meatophum.biz/report/accounting/account_statement?start_date=2026-06-01&amp;end_date=2026-06-30&amp;branch_id=23&amp;chart_of_account_id=83568" xr:uid="{00000000-0004-0000-1500-000064000000}"/>
    <hyperlink ref="AF75" r:id="rId102" display="https://meatophum.biz/report/accounting/account_statement?start_date=2026-06-01&amp;end_date=2026-06-30&amp;branch_id=23&amp;chart_of_account_id=83568" xr:uid="{00000000-0004-0000-1500-000065000000}"/>
    <hyperlink ref="AG75" r:id="rId103" display="https://meatophum.biz/report/accounting/account_statement?start_date=2026-06-01&amp;end_date=2026-06-30&amp;branch_id=23&amp;chart_of_account_id=83568" xr:uid="{00000000-0004-0000-1500-000066000000}"/>
    <hyperlink ref="AH75" r:id="rId104" display="https://meatophum.biz/report/accounting/account_statement?start_date=2026-06-01&amp;end_date=2026-06-30&amp;branch_id=23&amp;chart_of_account_id=83568" xr:uid="{00000000-0004-0000-1500-000067000000}"/>
    <hyperlink ref="AE76" r:id="rId105" display="https://meatophum.biz/report/accounting/account_statement?start_date=2026-06-01&amp;end_date=2026-06-30&amp;branch_id=23&amp;chart_of_account_id=83196" xr:uid="{00000000-0004-0000-1500-000068000000}"/>
    <hyperlink ref="AF76" r:id="rId106" display="https://meatophum.biz/report/accounting/account_statement?start_date=2026-06-01&amp;end_date=2026-06-30&amp;branch_id=23&amp;chart_of_account_id=83196" xr:uid="{00000000-0004-0000-1500-000069000000}"/>
    <hyperlink ref="AG76" r:id="rId107" display="https://meatophum.biz/report/accounting/account_statement?start_date=2026-06-01&amp;end_date=2026-06-30&amp;branch_id=23&amp;chart_of_account_id=83196" xr:uid="{00000000-0004-0000-1500-00006A000000}"/>
    <hyperlink ref="AH76" r:id="rId108" display="https://meatophum.biz/report/accounting/account_statement?start_date=2026-06-01&amp;end_date=2026-06-30&amp;branch_id=23&amp;chart_of_account_id=83196" xr:uid="{00000000-0004-0000-1500-00006B000000}"/>
    <hyperlink ref="AE77" r:id="rId109" display="https://meatophum.biz/report/accounting/account_statement?start_date=2026-06-01&amp;end_date=2026-06-30&amp;branch_id=23&amp;chart_of_account_id=83200" xr:uid="{00000000-0004-0000-1500-00006C000000}"/>
    <hyperlink ref="AF77" r:id="rId110" display="https://meatophum.biz/report/accounting/account_statement?start_date=2026-06-01&amp;end_date=2026-06-30&amp;branch_id=23&amp;chart_of_account_id=83200" xr:uid="{00000000-0004-0000-1500-00006D000000}"/>
    <hyperlink ref="AG77" r:id="rId111" display="https://meatophum.biz/report/accounting/account_statement?start_date=2026-06-01&amp;end_date=2026-06-30&amp;branch_id=23&amp;chart_of_account_id=83200" xr:uid="{00000000-0004-0000-1500-00006E000000}"/>
    <hyperlink ref="AH77" r:id="rId112" display="https://meatophum.biz/report/accounting/account_statement?start_date=2026-06-01&amp;end_date=2026-06-30&amp;branch_id=23&amp;chart_of_account_id=83200" xr:uid="{00000000-0004-0000-1500-00006F000000}"/>
    <hyperlink ref="AE78" r:id="rId113" display="https://meatophum.biz/report/accounting/account_statement?start_date=2026-06-01&amp;end_date=2026-06-30&amp;branch_id=23&amp;chart_of_account_id=83653" xr:uid="{00000000-0004-0000-1500-000070000000}"/>
    <hyperlink ref="AF78" r:id="rId114" display="https://meatophum.biz/report/accounting/account_statement?start_date=2026-06-01&amp;end_date=2026-06-30&amp;branch_id=23&amp;chart_of_account_id=83653" xr:uid="{00000000-0004-0000-1500-000071000000}"/>
    <hyperlink ref="AG78" r:id="rId115" display="https://meatophum.biz/report/accounting/account_statement?start_date=2026-06-01&amp;end_date=2026-06-30&amp;branch_id=23&amp;chart_of_account_id=83653" xr:uid="{00000000-0004-0000-1500-000072000000}"/>
    <hyperlink ref="AH78" r:id="rId116" display="https://meatophum.biz/report/accounting/account_statement?start_date=2026-06-01&amp;end_date=2026-06-30&amp;branch_id=23&amp;chart_of_account_id=83653" xr:uid="{00000000-0004-0000-1500-000073000000}"/>
    <hyperlink ref="AE79" r:id="rId117" display="https://meatophum.biz/report/accounting/account_statement?start_date=2026-06-01&amp;end_date=2026-06-30&amp;branch_id=23&amp;chart_of_account_id=83202" xr:uid="{00000000-0004-0000-1500-000074000000}"/>
    <hyperlink ref="AF79" r:id="rId118" display="https://meatophum.biz/report/accounting/account_statement?start_date=2026-06-01&amp;end_date=2026-06-30&amp;branch_id=23&amp;chart_of_account_id=83202" xr:uid="{00000000-0004-0000-1500-000075000000}"/>
    <hyperlink ref="AG79" r:id="rId119" display="https://meatophum.biz/report/accounting/account_statement?start_date=2026-06-01&amp;end_date=2026-06-30&amp;branch_id=23&amp;chart_of_account_id=83202" xr:uid="{00000000-0004-0000-1500-000076000000}"/>
    <hyperlink ref="AH79" r:id="rId120" display="https://meatophum.biz/report/accounting/account_statement?start_date=2026-06-01&amp;end_date=2026-06-30&amp;branch_id=23&amp;chart_of_account_id=83202" xr:uid="{00000000-0004-0000-1500-000077000000}"/>
    <hyperlink ref="AE80" r:id="rId121" display="https://meatophum.biz/report/accounting/account_statement?start_date=2026-06-01&amp;end_date=2026-06-30&amp;branch_id=23&amp;chart_of_account_id=84364" xr:uid="{00000000-0004-0000-1500-000078000000}"/>
    <hyperlink ref="AF80" r:id="rId122" display="https://meatophum.biz/report/accounting/account_statement?start_date=2026-06-01&amp;end_date=2026-06-30&amp;branch_id=23&amp;chart_of_account_id=84364" xr:uid="{00000000-0004-0000-1500-000079000000}"/>
    <hyperlink ref="AG80" r:id="rId123" display="https://meatophum.biz/report/accounting/account_statement?start_date=2026-06-01&amp;end_date=2026-06-30&amp;branch_id=23&amp;chart_of_account_id=84364" xr:uid="{00000000-0004-0000-1500-00007A000000}"/>
    <hyperlink ref="AH80" r:id="rId124" display="https://meatophum.biz/report/accounting/account_statement?start_date=2026-06-01&amp;end_date=2026-06-30&amp;branch_id=23&amp;chart_of_account_id=84364" xr:uid="{00000000-0004-0000-1500-00007B000000}"/>
    <hyperlink ref="AE81" r:id="rId125" display="https://meatophum.biz/report/accounting/account_statement?start_date=2026-06-01&amp;end_date=2026-06-30&amp;branch_id=23&amp;chart_of_account_id=84362" xr:uid="{00000000-0004-0000-1500-00007C000000}"/>
    <hyperlink ref="AF81" r:id="rId126" display="https://meatophum.biz/report/accounting/account_statement?start_date=2026-06-01&amp;end_date=2026-06-30&amp;branch_id=23&amp;chart_of_account_id=84362" xr:uid="{00000000-0004-0000-1500-00007D000000}"/>
    <hyperlink ref="AG81" r:id="rId127" display="https://meatophum.biz/report/accounting/account_statement?start_date=2026-06-01&amp;end_date=2026-06-30&amp;branch_id=23&amp;chart_of_account_id=84362" xr:uid="{00000000-0004-0000-1500-00007E000000}"/>
    <hyperlink ref="AH81" r:id="rId128" display="https://meatophum.biz/report/accounting/account_statement?start_date=2026-06-01&amp;end_date=2026-06-30&amp;branch_id=23&amp;chart_of_account_id=84362" xr:uid="{00000000-0004-0000-1500-00007F000000}"/>
    <hyperlink ref="AE82" r:id="rId129" display="https://meatophum.biz/report/accounting/account_statement?start_date=2026-06-01&amp;end_date=2026-06-30&amp;branch_id=23&amp;chart_of_account_id=83374" xr:uid="{00000000-0004-0000-1500-000080000000}"/>
    <hyperlink ref="AF82" r:id="rId130" display="https://meatophum.biz/report/accounting/account_statement?start_date=2026-06-01&amp;end_date=2026-06-30&amp;branch_id=23&amp;chart_of_account_id=83374" xr:uid="{00000000-0004-0000-1500-000081000000}"/>
    <hyperlink ref="AG82" r:id="rId131" display="https://meatophum.biz/report/accounting/account_statement?start_date=2026-06-01&amp;end_date=2026-06-30&amp;branch_id=23&amp;chart_of_account_id=83374" xr:uid="{00000000-0004-0000-1500-000082000000}"/>
    <hyperlink ref="AH82" r:id="rId132" display="https://meatophum.biz/report/accounting/account_statement?start_date=2026-06-01&amp;end_date=2026-06-30&amp;branch_id=23&amp;chart_of_account_id=83374" xr:uid="{00000000-0004-0000-1500-000083000000}"/>
    <hyperlink ref="AE83" r:id="rId133" display="https://meatophum.biz/report/accounting/account_statement?start_date=2026-06-01&amp;end_date=2026-06-30&amp;branch_id=23&amp;chart_of_account_id=83300" xr:uid="{00000000-0004-0000-1500-000084000000}"/>
    <hyperlink ref="AF83" r:id="rId134" display="https://meatophum.biz/report/accounting/account_statement?start_date=2026-06-01&amp;end_date=2026-06-30&amp;branch_id=23&amp;chart_of_account_id=83300" xr:uid="{00000000-0004-0000-1500-000085000000}"/>
    <hyperlink ref="AG83" r:id="rId135" display="https://meatophum.biz/report/accounting/account_statement?start_date=2026-06-01&amp;end_date=2026-06-30&amp;branch_id=23&amp;chart_of_account_id=83300" xr:uid="{00000000-0004-0000-1500-000086000000}"/>
    <hyperlink ref="AH83" r:id="rId136" display="https://meatophum.biz/report/accounting/account_statement?start_date=2026-06-01&amp;end_date=2026-06-30&amp;branch_id=23&amp;chart_of_account_id=83300" xr:uid="{00000000-0004-0000-1500-000087000000}"/>
    <hyperlink ref="AE84" r:id="rId137" display="https://meatophum.biz/report/accounting/account_statement?start_date=2026-06-01&amp;end_date=2026-06-30&amp;branch_id=23&amp;chart_of_account_id=83297" xr:uid="{00000000-0004-0000-1500-000088000000}"/>
    <hyperlink ref="AF84" r:id="rId138" display="https://meatophum.biz/report/accounting/account_statement?start_date=2026-06-01&amp;end_date=2026-06-30&amp;branch_id=23&amp;chart_of_account_id=83297" xr:uid="{00000000-0004-0000-1500-000089000000}"/>
    <hyperlink ref="AG84" r:id="rId139" display="https://meatophum.biz/report/accounting/account_statement?start_date=2026-06-01&amp;end_date=2026-06-30&amp;branch_id=23&amp;chart_of_account_id=83297" xr:uid="{00000000-0004-0000-1500-00008A000000}"/>
    <hyperlink ref="AH84" r:id="rId140" display="https://meatophum.biz/report/accounting/account_statement?start_date=2026-06-01&amp;end_date=2026-06-30&amp;branch_id=23&amp;chart_of_account_id=83297" xr:uid="{00000000-0004-0000-1500-00008B000000}"/>
    <hyperlink ref="AE85" r:id="rId141" display="https://meatophum.biz/report/accounting/account_statement?start_date=2026-06-01&amp;end_date=2026-06-30&amp;branch_id=23&amp;chart_of_account_id=83294" xr:uid="{00000000-0004-0000-1500-00008C000000}"/>
    <hyperlink ref="AF85" r:id="rId142" display="https://meatophum.biz/report/accounting/account_statement?start_date=2026-06-01&amp;end_date=2026-06-30&amp;branch_id=23&amp;chart_of_account_id=83294" xr:uid="{00000000-0004-0000-1500-00008D000000}"/>
    <hyperlink ref="AG85" r:id="rId143" display="https://meatophum.biz/report/accounting/account_statement?start_date=2026-06-01&amp;end_date=2026-06-30&amp;branch_id=23&amp;chart_of_account_id=83294" xr:uid="{00000000-0004-0000-1500-00008E000000}"/>
    <hyperlink ref="AH85" r:id="rId144" display="https://meatophum.biz/report/accounting/account_statement?start_date=2026-06-01&amp;end_date=2026-06-30&amp;branch_id=23&amp;chart_of_account_id=83294" xr:uid="{00000000-0004-0000-1500-00008F000000}"/>
    <hyperlink ref="AE86" r:id="rId145" display="https://meatophum.biz/report/accounting/account_statement?start_date=2026-06-01&amp;end_date=2026-06-30&amp;branch_id=23&amp;chart_of_account_id=83768" xr:uid="{00000000-0004-0000-1500-000090000000}"/>
    <hyperlink ref="AF86" r:id="rId146" display="https://meatophum.biz/report/accounting/account_statement?start_date=2026-06-01&amp;end_date=2026-06-30&amp;branch_id=23&amp;chart_of_account_id=83768" xr:uid="{00000000-0004-0000-1500-000091000000}"/>
    <hyperlink ref="AG86" r:id="rId147" display="https://meatophum.biz/report/accounting/account_statement?start_date=2026-06-01&amp;end_date=2026-06-30&amp;branch_id=23&amp;chart_of_account_id=83768" xr:uid="{00000000-0004-0000-1500-000092000000}"/>
    <hyperlink ref="AH86" r:id="rId148" display="https://meatophum.biz/report/accounting/account_statement?start_date=2026-06-01&amp;end_date=2026-06-30&amp;branch_id=23&amp;chart_of_account_id=83768" xr:uid="{00000000-0004-0000-1500-000093000000}"/>
    <hyperlink ref="AE87" r:id="rId149" display="https://meatophum.biz/report/accounting/account_statement?start_date=2026-06-01&amp;end_date=2026-06-30&amp;branch_id=23&amp;chart_of_account_id=83455" xr:uid="{00000000-0004-0000-1500-000094000000}"/>
    <hyperlink ref="AF87" r:id="rId150" display="https://meatophum.biz/report/accounting/account_statement?start_date=2026-06-01&amp;end_date=2026-06-30&amp;branch_id=23&amp;chart_of_account_id=83455" xr:uid="{00000000-0004-0000-1500-000095000000}"/>
    <hyperlink ref="AG87" r:id="rId151" display="https://meatophum.biz/report/accounting/account_statement?start_date=2026-06-01&amp;end_date=2026-06-30&amp;branch_id=23&amp;chart_of_account_id=83455" xr:uid="{00000000-0004-0000-1500-000096000000}"/>
    <hyperlink ref="AH87" r:id="rId152" display="https://meatophum.biz/report/accounting/account_statement?start_date=2026-06-01&amp;end_date=2026-06-30&amp;branch_id=23&amp;chart_of_account_id=83455" xr:uid="{00000000-0004-0000-1500-000097000000}"/>
    <hyperlink ref="AE88" r:id="rId153" display="https://meatophum.biz/report/accounting/account_statement?start_date=2026-06-01&amp;end_date=2026-06-30&amp;branch_id=23&amp;chart_of_account_id=83565" xr:uid="{00000000-0004-0000-1500-000098000000}"/>
    <hyperlink ref="AF88" r:id="rId154" display="https://meatophum.biz/report/accounting/account_statement?start_date=2026-06-01&amp;end_date=2026-06-30&amp;branch_id=23&amp;chart_of_account_id=83565" xr:uid="{00000000-0004-0000-1500-000099000000}"/>
    <hyperlink ref="AG88" r:id="rId155" display="https://meatophum.biz/report/accounting/account_statement?start_date=2026-06-01&amp;end_date=2026-06-30&amp;branch_id=23&amp;chart_of_account_id=83565" xr:uid="{00000000-0004-0000-1500-00009A000000}"/>
    <hyperlink ref="AH88" r:id="rId156" display="https://meatophum.biz/report/accounting/account_statement?start_date=2026-06-01&amp;end_date=2026-06-30&amp;branch_id=23&amp;chart_of_account_id=83565" xr:uid="{00000000-0004-0000-1500-00009B000000}"/>
    <hyperlink ref="AE89" r:id="rId157" display="https://meatophum.biz/report/accounting/account_statement?start_date=2026-06-01&amp;end_date=2026-06-30&amp;branch_id=23&amp;chart_of_account_id=101452" xr:uid="{00000000-0004-0000-1500-00009C000000}"/>
    <hyperlink ref="AF89" r:id="rId158" display="https://meatophum.biz/report/accounting/account_statement?start_date=2026-06-01&amp;end_date=2026-06-30&amp;branch_id=23&amp;chart_of_account_id=101452" xr:uid="{00000000-0004-0000-1500-00009D000000}"/>
    <hyperlink ref="AG89" r:id="rId159" display="https://meatophum.biz/report/accounting/account_statement?start_date=2026-06-01&amp;end_date=2026-06-30&amp;branch_id=23&amp;chart_of_account_id=101452" xr:uid="{00000000-0004-0000-1500-00009E000000}"/>
    <hyperlink ref="AH89" r:id="rId160" display="https://meatophum.biz/report/accounting/account_statement?start_date=2026-06-01&amp;end_date=2026-06-30&amp;branch_id=23&amp;chart_of_account_id=101452" xr:uid="{00000000-0004-0000-1500-00009F000000}"/>
    <hyperlink ref="AK66" r:id="rId161" display="https://meatophum.biz/report/accounting/account_statement?start_date=2026-07-01&amp;end_date=2026-07-31&amp;branch_id=23&amp;chart_of_account_id=82931" xr:uid="{00000000-0004-0000-1500-0000A0000000}"/>
    <hyperlink ref="AL66" r:id="rId162" display="https://meatophum.biz/report/accounting/account_statement?start_date=2026-07-01&amp;end_date=2026-07-31&amp;branch_id=23&amp;chart_of_account_id=82931" xr:uid="{00000000-0004-0000-1500-0000A1000000}"/>
    <hyperlink ref="AM66" r:id="rId163" display="https://meatophum.biz/report/accounting/account_statement?start_date=2026-07-01&amp;end_date=2026-07-31&amp;branch_id=23&amp;chart_of_account_id=82931" xr:uid="{00000000-0004-0000-1500-0000A2000000}"/>
    <hyperlink ref="AN66" r:id="rId164" display="https://meatophum.biz/report/accounting/account_statement?start_date=2026-07-01&amp;end_date=2026-07-31&amp;branch_id=23&amp;chart_of_account_id=82931" xr:uid="{00000000-0004-0000-1500-0000A3000000}"/>
    <hyperlink ref="AK67" r:id="rId165" display="https://meatophum.biz/report/accounting/account_statement?start_date=2026-07-01&amp;end_date=2026-07-31&amp;branch_id=23&amp;chart_of_account_id=82857" xr:uid="{00000000-0004-0000-1500-0000A4000000}"/>
    <hyperlink ref="AL67" r:id="rId166" display="https://meatophum.biz/report/accounting/account_statement?start_date=2026-07-01&amp;end_date=2026-07-31&amp;branch_id=23&amp;chart_of_account_id=82857" xr:uid="{00000000-0004-0000-1500-0000A5000000}"/>
    <hyperlink ref="AM67" r:id="rId167" display="https://meatophum.biz/report/accounting/account_statement?start_date=2026-07-01&amp;end_date=2026-07-31&amp;branch_id=23&amp;chart_of_account_id=82857" xr:uid="{00000000-0004-0000-1500-0000A6000000}"/>
    <hyperlink ref="AN67" r:id="rId168" display="https://meatophum.biz/report/accounting/account_statement?start_date=2026-07-01&amp;end_date=2026-07-31&amp;branch_id=23&amp;chart_of_account_id=82857" xr:uid="{00000000-0004-0000-1500-0000A7000000}"/>
    <hyperlink ref="AK68" r:id="rId169" display="https://meatophum.biz/report/accounting/account_statement?start_date=2026-07-01&amp;end_date=2026-07-31&amp;branch_id=23&amp;chart_of_account_id=82932" xr:uid="{00000000-0004-0000-1500-0000A8000000}"/>
    <hyperlink ref="AL68" r:id="rId170" display="https://meatophum.biz/report/accounting/account_statement?start_date=2026-07-01&amp;end_date=2026-07-31&amp;branch_id=23&amp;chart_of_account_id=82932" xr:uid="{00000000-0004-0000-1500-0000A9000000}"/>
    <hyperlink ref="AM68" r:id="rId171" display="https://meatophum.biz/report/accounting/account_statement?start_date=2026-07-01&amp;end_date=2026-07-31&amp;branch_id=23&amp;chart_of_account_id=82932" xr:uid="{00000000-0004-0000-1500-0000AA000000}"/>
    <hyperlink ref="AN68" r:id="rId172" display="https://meatophum.biz/report/accounting/account_statement?start_date=2026-07-01&amp;end_date=2026-07-31&amp;branch_id=23&amp;chart_of_account_id=82932" xr:uid="{00000000-0004-0000-1500-0000AB000000}"/>
    <hyperlink ref="AK69" r:id="rId173" display="https://meatophum.biz/report/accounting/account_statement?start_date=2026-07-01&amp;end_date=2026-07-31&amp;branch_id=23&amp;chart_of_account_id=82456" xr:uid="{00000000-0004-0000-1500-0000AC000000}"/>
    <hyperlink ref="AL69" r:id="rId174" display="https://meatophum.biz/report/accounting/account_statement?start_date=2026-07-01&amp;end_date=2026-07-31&amp;branch_id=23&amp;chart_of_account_id=82456" xr:uid="{00000000-0004-0000-1500-0000AD000000}"/>
    <hyperlink ref="AM69" r:id="rId175" display="https://meatophum.biz/report/accounting/account_statement?start_date=2026-07-01&amp;end_date=2026-07-31&amp;branch_id=23&amp;chart_of_account_id=82456" xr:uid="{00000000-0004-0000-1500-0000AE000000}"/>
    <hyperlink ref="AN69" r:id="rId176" display="https://meatophum.biz/report/accounting/account_statement?start_date=2026-07-01&amp;end_date=2026-07-31&amp;branch_id=23&amp;chart_of_account_id=82456" xr:uid="{00000000-0004-0000-1500-0000AF000000}"/>
    <hyperlink ref="AK70" r:id="rId177" display="https://meatophum.biz/report/accounting/account_statement?start_date=2026-07-01&amp;end_date=2026-07-31&amp;branch_id=23&amp;chart_of_account_id=101451" xr:uid="{00000000-0004-0000-1500-0000B0000000}"/>
    <hyperlink ref="AL70" r:id="rId178" display="https://meatophum.biz/report/accounting/account_statement?start_date=2026-07-01&amp;end_date=2026-07-31&amp;branch_id=23&amp;chart_of_account_id=101451" xr:uid="{00000000-0004-0000-1500-0000B1000000}"/>
    <hyperlink ref="AM70" r:id="rId179" display="https://meatophum.biz/report/accounting/account_statement?start_date=2026-07-01&amp;end_date=2026-07-31&amp;branch_id=23&amp;chart_of_account_id=101451" xr:uid="{00000000-0004-0000-1500-0000B2000000}"/>
    <hyperlink ref="AN70" r:id="rId180" display="https://meatophum.biz/report/accounting/account_statement?start_date=2026-07-01&amp;end_date=2026-07-31&amp;branch_id=23&amp;chart_of_account_id=101451" xr:uid="{00000000-0004-0000-1500-0000B3000000}"/>
    <hyperlink ref="AK72" r:id="rId181" display="https://meatophum.biz/report/accounting/account_statement?start_date=2026-07-01&amp;end_date=2026-07-31&amp;branch_id=23&amp;chart_of_account_id=83196" xr:uid="{00000000-0004-0000-1500-0000B4000000}"/>
    <hyperlink ref="AL72" r:id="rId182" display="https://meatophum.biz/report/accounting/account_statement?start_date=2026-07-01&amp;end_date=2026-07-31&amp;branch_id=23&amp;chart_of_account_id=83196" xr:uid="{00000000-0004-0000-1500-0000B5000000}"/>
    <hyperlink ref="AM72" r:id="rId183" display="https://meatophum.biz/report/accounting/account_statement?start_date=2026-07-01&amp;end_date=2026-07-31&amp;branch_id=23&amp;chart_of_account_id=83196" xr:uid="{00000000-0004-0000-1500-0000B6000000}"/>
    <hyperlink ref="AN72" r:id="rId184" display="https://meatophum.biz/report/accounting/account_statement?start_date=2026-07-01&amp;end_date=2026-07-31&amp;branch_id=23&amp;chart_of_account_id=83196" xr:uid="{00000000-0004-0000-1500-0000B7000000}"/>
    <hyperlink ref="AK73" r:id="rId185" display="https://meatophum.biz/report/accounting/account_statement?start_date=2026-07-01&amp;end_date=2026-07-31&amp;branch_id=23&amp;chart_of_account_id=83200" xr:uid="{00000000-0004-0000-1500-0000B8000000}"/>
    <hyperlink ref="AL73" r:id="rId186" display="https://meatophum.biz/report/accounting/account_statement?start_date=2026-07-01&amp;end_date=2026-07-31&amp;branch_id=23&amp;chart_of_account_id=83200" xr:uid="{00000000-0004-0000-1500-0000B9000000}"/>
    <hyperlink ref="AM73" r:id="rId187" display="https://meatophum.biz/report/accounting/account_statement?start_date=2026-07-01&amp;end_date=2026-07-31&amp;branch_id=23&amp;chart_of_account_id=83200" xr:uid="{00000000-0004-0000-1500-0000BA000000}"/>
    <hyperlink ref="AN73" r:id="rId188" display="https://meatophum.biz/report/accounting/account_statement?start_date=2026-07-01&amp;end_date=2026-07-31&amp;branch_id=23&amp;chart_of_account_id=83200" xr:uid="{00000000-0004-0000-1500-0000BB000000}"/>
    <hyperlink ref="AK74" r:id="rId189" display="https://meatophum.biz/report/accounting/account_statement?start_date=2026-07-01&amp;end_date=2026-07-31&amp;branch_id=23&amp;chart_of_account_id=83653" xr:uid="{00000000-0004-0000-1500-0000BC000000}"/>
    <hyperlink ref="AL74" r:id="rId190" display="https://meatophum.biz/report/accounting/account_statement?start_date=2026-07-01&amp;end_date=2026-07-31&amp;branch_id=23&amp;chart_of_account_id=83653" xr:uid="{00000000-0004-0000-1500-0000BD000000}"/>
    <hyperlink ref="AM74" r:id="rId191" display="https://meatophum.biz/report/accounting/account_statement?start_date=2026-07-01&amp;end_date=2026-07-31&amp;branch_id=23&amp;chart_of_account_id=83653" xr:uid="{00000000-0004-0000-1500-0000BE000000}"/>
    <hyperlink ref="AN74" r:id="rId192" display="https://meatophum.biz/report/accounting/account_statement?start_date=2026-07-01&amp;end_date=2026-07-31&amp;branch_id=23&amp;chart_of_account_id=83653" xr:uid="{00000000-0004-0000-1500-0000BF000000}"/>
    <hyperlink ref="AK75" r:id="rId193" display="https://meatophum.biz/report/accounting/account_statement?start_date=2026-07-01&amp;end_date=2026-07-31&amp;branch_id=23&amp;chart_of_account_id=83202" xr:uid="{00000000-0004-0000-1500-0000C0000000}"/>
    <hyperlink ref="AL75" r:id="rId194" display="https://meatophum.biz/report/accounting/account_statement?start_date=2026-07-01&amp;end_date=2026-07-31&amp;branch_id=23&amp;chart_of_account_id=83202" xr:uid="{00000000-0004-0000-1500-0000C1000000}"/>
    <hyperlink ref="AM75" r:id="rId195" display="https://meatophum.biz/report/accounting/account_statement?start_date=2026-07-01&amp;end_date=2026-07-31&amp;branch_id=23&amp;chart_of_account_id=83202" xr:uid="{00000000-0004-0000-1500-0000C2000000}"/>
    <hyperlink ref="AN75" r:id="rId196" display="https://meatophum.biz/report/accounting/account_statement?start_date=2026-07-01&amp;end_date=2026-07-31&amp;branch_id=23&amp;chart_of_account_id=83202" xr:uid="{00000000-0004-0000-1500-0000C3000000}"/>
    <hyperlink ref="AK76" r:id="rId197" display="https://meatophum.biz/report/accounting/account_statement?start_date=2026-07-01&amp;end_date=2026-07-31&amp;branch_id=23&amp;chart_of_account_id=84364" xr:uid="{00000000-0004-0000-1500-0000C4000000}"/>
    <hyperlink ref="AL76" r:id="rId198" display="https://meatophum.biz/report/accounting/account_statement?start_date=2026-07-01&amp;end_date=2026-07-31&amp;branch_id=23&amp;chart_of_account_id=84364" xr:uid="{00000000-0004-0000-1500-0000C5000000}"/>
    <hyperlink ref="AM76" r:id="rId199" display="https://meatophum.biz/report/accounting/account_statement?start_date=2026-07-01&amp;end_date=2026-07-31&amp;branch_id=23&amp;chart_of_account_id=84364" xr:uid="{00000000-0004-0000-1500-0000C6000000}"/>
    <hyperlink ref="AN76" r:id="rId200" display="https://meatophum.biz/report/accounting/account_statement?start_date=2026-07-01&amp;end_date=2026-07-31&amp;branch_id=23&amp;chart_of_account_id=84364" xr:uid="{00000000-0004-0000-1500-0000C7000000}"/>
    <hyperlink ref="AK77" r:id="rId201" display="https://meatophum.biz/report/accounting/account_statement?start_date=2026-07-01&amp;end_date=2026-07-31&amp;branch_id=23&amp;chart_of_account_id=83397" xr:uid="{00000000-0004-0000-1500-0000C8000000}"/>
    <hyperlink ref="AL77" r:id="rId202" display="https://meatophum.biz/report/accounting/account_statement?start_date=2026-07-01&amp;end_date=2026-07-31&amp;branch_id=23&amp;chart_of_account_id=83397" xr:uid="{00000000-0004-0000-1500-0000C9000000}"/>
    <hyperlink ref="AM77" r:id="rId203" display="https://meatophum.biz/report/accounting/account_statement?start_date=2026-07-01&amp;end_date=2026-07-31&amp;branch_id=23&amp;chart_of_account_id=83397" xr:uid="{00000000-0004-0000-1500-0000CA000000}"/>
    <hyperlink ref="AN77" r:id="rId204" display="https://meatophum.biz/report/accounting/account_statement?start_date=2026-07-01&amp;end_date=2026-07-31&amp;branch_id=23&amp;chart_of_account_id=83397" xr:uid="{00000000-0004-0000-1500-0000CB000000}"/>
    <hyperlink ref="AK78" r:id="rId205" display="https://meatophum.biz/report/accounting/account_statement?start_date=2026-07-01&amp;end_date=2026-07-31&amp;branch_id=23&amp;chart_of_account_id=83396" xr:uid="{00000000-0004-0000-1500-0000CC000000}"/>
    <hyperlink ref="AL78" r:id="rId206" display="https://meatophum.biz/report/accounting/account_statement?start_date=2026-07-01&amp;end_date=2026-07-31&amp;branch_id=23&amp;chart_of_account_id=83396" xr:uid="{00000000-0004-0000-1500-0000CD000000}"/>
    <hyperlink ref="AM78" r:id="rId207" display="https://meatophum.biz/report/accounting/account_statement?start_date=2026-07-01&amp;end_date=2026-07-31&amp;branch_id=23&amp;chart_of_account_id=83396" xr:uid="{00000000-0004-0000-1500-0000CE000000}"/>
    <hyperlink ref="AN78" r:id="rId208" display="https://meatophum.biz/report/accounting/account_statement?start_date=2026-07-01&amp;end_date=2026-07-31&amp;branch_id=23&amp;chart_of_account_id=83396" xr:uid="{00000000-0004-0000-1500-0000CF000000}"/>
    <hyperlink ref="AK79" r:id="rId209" display="https://meatophum.biz/report/accounting/account_statement?start_date=2026-07-01&amp;end_date=2026-07-31&amp;branch_id=23&amp;chart_of_account_id=84362" xr:uid="{00000000-0004-0000-1500-0000D0000000}"/>
    <hyperlink ref="AL79" r:id="rId210" display="https://meatophum.biz/report/accounting/account_statement?start_date=2026-07-01&amp;end_date=2026-07-31&amp;branch_id=23&amp;chart_of_account_id=84362" xr:uid="{00000000-0004-0000-1500-0000D1000000}"/>
    <hyperlink ref="AM79" r:id="rId211" display="https://meatophum.biz/report/accounting/account_statement?start_date=2026-07-01&amp;end_date=2026-07-31&amp;branch_id=23&amp;chart_of_account_id=84362" xr:uid="{00000000-0004-0000-1500-0000D2000000}"/>
    <hyperlink ref="AN79" r:id="rId212" display="https://meatophum.biz/report/accounting/account_statement?start_date=2026-07-01&amp;end_date=2026-07-31&amp;branch_id=23&amp;chart_of_account_id=84362" xr:uid="{00000000-0004-0000-1500-0000D3000000}"/>
    <hyperlink ref="AK80" r:id="rId213" display="https://meatophum.biz/report/accounting/account_statement?start_date=2026-07-01&amp;end_date=2026-07-31&amp;branch_id=23&amp;chart_of_account_id=83374" xr:uid="{00000000-0004-0000-1500-0000D4000000}"/>
    <hyperlink ref="AL80" r:id="rId214" display="https://meatophum.biz/report/accounting/account_statement?start_date=2026-07-01&amp;end_date=2026-07-31&amp;branch_id=23&amp;chart_of_account_id=83374" xr:uid="{00000000-0004-0000-1500-0000D5000000}"/>
    <hyperlink ref="AM80" r:id="rId215" display="https://meatophum.biz/report/accounting/account_statement?start_date=2026-07-01&amp;end_date=2026-07-31&amp;branch_id=23&amp;chart_of_account_id=83374" xr:uid="{00000000-0004-0000-1500-0000D6000000}"/>
    <hyperlink ref="AN80" r:id="rId216" display="https://meatophum.biz/report/accounting/account_statement?start_date=2026-07-01&amp;end_date=2026-07-31&amp;branch_id=23&amp;chart_of_account_id=83374" xr:uid="{00000000-0004-0000-1500-0000D7000000}"/>
    <hyperlink ref="AK81" r:id="rId217" display="https://meatophum.biz/report/accounting/account_statement?start_date=2026-07-01&amp;end_date=2026-07-31&amp;branch_id=23&amp;chart_of_account_id=83300" xr:uid="{00000000-0004-0000-1500-0000D8000000}"/>
    <hyperlink ref="AL81" r:id="rId218" display="https://meatophum.biz/report/accounting/account_statement?start_date=2026-07-01&amp;end_date=2026-07-31&amp;branch_id=23&amp;chart_of_account_id=83300" xr:uid="{00000000-0004-0000-1500-0000D9000000}"/>
    <hyperlink ref="AM81" r:id="rId219" display="https://meatophum.biz/report/accounting/account_statement?start_date=2026-07-01&amp;end_date=2026-07-31&amp;branch_id=23&amp;chart_of_account_id=83300" xr:uid="{00000000-0004-0000-1500-0000DA000000}"/>
    <hyperlink ref="AN81" r:id="rId220" display="https://meatophum.biz/report/accounting/account_statement?start_date=2026-07-01&amp;end_date=2026-07-31&amp;branch_id=23&amp;chart_of_account_id=83300" xr:uid="{00000000-0004-0000-1500-0000DB000000}"/>
    <hyperlink ref="AK82" r:id="rId221" display="https://meatophum.biz/report/accounting/account_statement?start_date=2026-07-01&amp;end_date=2026-07-31&amp;branch_id=23&amp;chart_of_account_id=83297" xr:uid="{00000000-0004-0000-1500-0000DC000000}"/>
    <hyperlink ref="AL82" r:id="rId222" display="https://meatophum.biz/report/accounting/account_statement?start_date=2026-07-01&amp;end_date=2026-07-31&amp;branch_id=23&amp;chart_of_account_id=83297" xr:uid="{00000000-0004-0000-1500-0000DD000000}"/>
    <hyperlink ref="AM82" r:id="rId223" display="https://meatophum.biz/report/accounting/account_statement?start_date=2026-07-01&amp;end_date=2026-07-31&amp;branch_id=23&amp;chart_of_account_id=83297" xr:uid="{00000000-0004-0000-1500-0000DE000000}"/>
    <hyperlink ref="AN82" r:id="rId224" display="https://meatophum.biz/report/accounting/account_statement?start_date=2026-07-01&amp;end_date=2026-07-31&amp;branch_id=23&amp;chart_of_account_id=83297" xr:uid="{00000000-0004-0000-1500-0000DF000000}"/>
    <hyperlink ref="AK83" r:id="rId225" display="https://meatophum.biz/report/accounting/account_statement?start_date=2026-07-01&amp;end_date=2026-07-31&amp;branch_id=23&amp;chart_of_account_id=83294" xr:uid="{00000000-0004-0000-1500-0000E0000000}"/>
    <hyperlink ref="AL83" r:id="rId226" display="https://meatophum.biz/report/accounting/account_statement?start_date=2026-07-01&amp;end_date=2026-07-31&amp;branch_id=23&amp;chart_of_account_id=83294" xr:uid="{00000000-0004-0000-1500-0000E1000000}"/>
    <hyperlink ref="AM83" r:id="rId227" display="https://meatophum.biz/report/accounting/account_statement?start_date=2026-07-01&amp;end_date=2026-07-31&amp;branch_id=23&amp;chart_of_account_id=83294" xr:uid="{00000000-0004-0000-1500-0000E2000000}"/>
    <hyperlink ref="AN83" r:id="rId228" display="https://meatophum.biz/report/accounting/account_statement?start_date=2026-07-01&amp;end_date=2026-07-31&amp;branch_id=23&amp;chart_of_account_id=83294" xr:uid="{00000000-0004-0000-1500-0000E3000000}"/>
    <hyperlink ref="AK84" r:id="rId229" display="https://meatophum.biz/report/accounting/account_statement?start_date=2026-07-01&amp;end_date=2026-07-31&amp;branch_id=23&amp;chart_of_account_id=83198" xr:uid="{00000000-0004-0000-1500-0000E4000000}"/>
    <hyperlink ref="AL84" r:id="rId230" display="https://meatophum.biz/report/accounting/account_statement?start_date=2026-07-01&amp;end_date=2026-07-31&amp;branch_id=23&amp;chart_of_account_id=83198" xr:uid="{00000000-0004-0000-1500-0000E5000000}"/>
    <hyperlink ref="AM84" r:id="rId231" display="https://meatophum.biz/report/accounting/account_statement?start_date=2026-07-01&amp;end_date=2026-07-31&amp;branch_id=23&amp;chart_of_account_id=83198" xr:uid="{00000000-0004-0000-1500-0000E6000000}"/>
    <hyperlink ref="AN84" r:id="rId232" display="https://meatophum.biz/report/accounting/account_statement?start_date=2026-07-01&amp;end_date=2026-07-31&amp;branch_id=23&amp;chart_of_account_id=83198" xr:uid="{00000000-0004-0000-1500-0000E7000000}"/>
    <hyperlink ref="AK85" r:id="rId233" display="https://meatophum.biz/report/accounting/account_statement?start_date=2026-07-01&amp;end_date=2026-07-31&amp;branch_id=23&amp;chart_of_account_id=83768" xr:uid="{00000000-0004-0000-1500-0000E8000000}"/>
    <hyperlink ref="AL85" r:id="rId234" display="https://meatophum.biz/report/accounting/account_statement?start_date=2026-07-01&amp;end_date=2026-07-31&amp;branch_id=23&amp;chart_of_account_id=83768" xr:uid="{00000000-0004-0000-1500-0000E9000000}"/>
    <hyperlink ref="AM85" r:id="rId235" display="https://meatophum.biz/report/accounting/account_statement?start_date=2026-07-01&amp;end_date=2026-07-31&amp;branch_id=23&amp;chart_of_account_id=83768" xr:uid="{00000000-0004-0000-1500-0000EA000000}"/>
    <hyperlink ref="AN85" r:id="rId236" display="https://meatophum.biz/report/accounting/account_statement?start_date=2026-07-01&amp;end_date=2026-07-31&amp;branch_id=23&amp;chart_of_account_id=83768" xr:uid="{00000000-0004-0000-1500-0000EB000000}"/>
    <hyperlink ref="AK86" r:id="rId237" display="https://meatophum.biz/report/accounting/account_statement?start_date=2026-07-01&amp;end_date=2026-07-31&amp;branch_id=23&amp;chart_of_account_id=83455" xr:uid="{00000000-0004-0000-1500-0000EC000000}"/>
    <hyperlink ref="AL86" r:id="rId238" display="https://meatophum.biz/report/accounting/account_statement?start_date=2026-07-01&amp;end_date=2026-07-31&amp;branch_id=23&amp;chart_of_account_id=83455" xr:uid="{00000000-0004-0000-1500-0000ED000000}"/>
    <hyperlink ref="AM86" r:id="rId239" display="https://meatophum.biz/report/accounting/account_statement?start_date=2026-07-01&amp;end_date=2026-07-31&amp;branch_id=23&amp;chart_of_account_id=83455" xr:uid="{00000000-0004-0000-1500-0000EE000000}"/>
    <hyperlink ref="AN86" r:id="rId240" display="https://meatophum.biz/report/accounting/account_statement?start_date=2026-07-01&amp;end_date=2026-07-31&amp;branch_id=23&amp;chart_of_account_id=83455" xr:uid="{00000000-0004-0000-1500-0000EF000000}"/>
    <hyperlink ref="AK87" r:id="rId241" display="https://meatophum.biz/report/accounting/account_statement?start_date=2026-07-01&amp;end_date=2026-07-31&amp;branch_id=23&amp;chart_of_account_id=101452" xr:uid="{00000000-0004-0000-1500-0000F0000000}"/>
    <hyperlink ref="AL87" r:id="rId242" display="https://meatophum.biz/report/accounting/account_statement?start_date=2026-07-01&amp;end_date=2026-07-31&amp;branch_id=23&amp;chart_of_account_id=101452" xr:uid="{00000000-0004-0000-1500-0000F1000000}"/>
    <hyperlink ref="AM87" r:id="rId243" display="https://meatophum.biz/report/accounting/account_statement?start_date=2026-07-01&amp;end_date=2026-07-31&amp;branch_id=23&amp;chart_of_account_id=101452" xr:uid="{00000000-0004-0000-1500-0000F2000000}"/>
    <hyperlink ref="AN87" r:id="rId244" display="https://meatophum.biz/report/accounting/account_statement?start_date=2026-07-01&amp;end_date=2026-07-31&amp;branch_id=23&amp;chart_of_account_id=101452" xr:uid="{00000000-0004-0000-1500-0000F300000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B2:AP101"/>
  <sheetViews>
    <sheetView topLeftCell="AK96" workbookViewId="0">
      <selection activeCell="AO36" sqref="AO36"/>
    </sheetView>
  </sheetViews>
  <sheetFormatPr defaultRowHeight="14.4"/>
  <cols>
    <col min="2" max="2" width="12.33203125" customWidth="1"/>
    <col min="3" max="3" width="58.33203125" customWidth="1"/>
    <col min="4" max="4" width="8.88671875" bestFit="1" customWidth="1"/>
    <col min="5" max="5" width="11.5546875" bestFit="1" customWidth="1"/>
    <col min="6" max="6" width="8.88671875" bestFit="1" customWidth="1"/>
    <col min="7" max="7" width="2.5546875" customWidth="1"/>
    <col min="8" max="8" width="10" customWidth="1"/>
    <col min="9" max="9" width="59.88671875" customWidth="1"/>
    <col min="10" max="10" width="17.44140625" customWidth="1"/>
    <col min="11" max="11" width="16.5546875" customWidth="1"/>
    <col min="12" max="12" width="19.6640625" customWidth="1"/>
    <col min="14" max="14" width="12.6640625" customWidth="1"/>
    <col min="15" max="15" width="78.44140625" customWidth="1"/>
    <col min="16" max="16" width="16.44140625" customWidth="1"/>
    <col min="17" max="17" width="15" customWidth="1"/>
    <col min="29" max="29" width="12.33203125" customWidth="1"/>
    <col min="39" max="39" width="74" customWidth="1"/>
  </cols>
  <sheetData>
    <row r="2" spans="2:42" ht="23.25" customHeight="1">
      <c r="B2" s="623" t="s">
        <v>0</v>
      </c>
      <c r="C2" s="623"/>
      <c r="D2" s="623"/>
      <c r="E2" s="623"/>
      <c r="F2" s="623"/>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row>
    <row r="3" spans="2:42" ht="19.5" customHeight="1">
      <c r="B3" s="623" t="s">
        <v>89</v>
      </c>
      <c r="C3" s="623"/>
      <c r="D3" s="623"/>
      <c r="E3" s="623"/>
      <c r="F3" s="623"/>
      <c r="H3" s="575" t="s">
        <v>89</v>
      </c>
      <c r="I3" s="575"/>
      <c r="J3" s="575"/>
      <c r="K3" s="575"/>
      <c r="L3" s="575"/>
      <c r="N3" s="575" t="s">
        <v>89</v>
      </c>
      <c r="O3" s="575"/>
      <c r="P3" s="575"/>
      <c r="Q3" s="575"/>
      <c r="R3" s="575"/>
      <c r="T3" s="575" t="s">
        <v>89</v>
      </c>
      <c r="U3" s="575"/>
      <c r="V3" s="575"/>
      <c r="W3" s="575"/>
      <c r="X3" s="575"/>
      <c r="Z3" s="575" t="s">
        <v>89</v>
      </c>
      <c r="AA3" s="575"/>
      <c r="AB3" s="575"/>
      <c r="AC3" s="575"/>
      <c r="AD3" s="575"/>
      <c r="AF3" s="575" t="s">
        <v>89</v>
      </c>
      <c r="AG3" s="575"/>
      <c r="AH3" s="575"/>
      <c r="AI3" s="575"/>
      <c r="AJ3" s="575"/>
      <c r="AL3" s="575" t="s">
        <v>89</v>
      </c>
      <c r="AM3" s="575"/>
      <c r="AN3" s="575"/>
      <c r="AO3" s="575"/>
      <c r="AP3" s="575"/>
    </row>
    <row r="4" spans="2:42">
      <c r="B4" s="624" t="s">
        <v>2</v>
      </c>
      <c r="C4" s="624"/>
      <c r="D4" s="624"/>
      <c r="E4" s="624"/>
      <c r="F4" s="624"/>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row>
    <row r="5" spans="2:42">
      <c r="B5" s="624"/>
      <c r="C5" s="624"/>
      <c r="D5" s="624"/>
      <c r="E5" s="624"/>
      <c r="F5" s="624"/>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row>
    <row r="6" spans="2:42" ht="15" thickBot="1">
      <c r="B6" s="625"/>
      <c r="C6" s="625"/>
      <c r="D6" s="625"/>
      <c r="E6" s="625"/>
      <c r="F6" s="625"/>
      <c r="H6" s="577"/>
      <c r="I6" s="577"/>
      <c r="J6" s="577"/>
      <c r="K6" s="577"/>
      <c r="L6" s="577"/>
      <c r="N6" s="577"/>
      <c r="O6" s="577"/>
      <c r="P6" s="577"/>
      <c r="Q6" s="577"/>
      <c r="R6" s="577"/>
      <c r="T6" s="577"/>
      <c r="U6" s="577"/>
      <c r="V6" s="577"/>
      <c r="W6" s="577"/>
      <c r="X6" s="577"/>
      <c r="Z6" s="577"/>
      <c r="AA6" s="577"/>
      <c r="AB6" s="577"/>
      <c r="AC6" s="577"/>
      <c r="AD6" s="577"/>
      <c r="AF6" s="577"/>
      <c r="AG6" s="577"/>
      <c r="AH6" s="577"/>
      <c r="AI6" s="577"/>
      <c r="AJ6" s="577"/>
      <c r="AL6" s="577"/>
      <c r="AM6" s="577"/>
      <c r="AN6" s="577"/>
      <c r="AO6" s="577"/>
      <c r="AP6" s="577"/>
    </row>
    <row r="7" spans="2:42">
      <c r="B7" s="624"/>
      <c r="C7" s="624"/>
      <c r="D7" s="624"/>
      <c r="E7" s="624"/>
      <c r="F7" s="624"/>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row>
    <row r="8" spans="2:42">
      <c r="B8" s="624" t="s">
        <v>276</v>
      </c>
      <c r="C8" s="624"/>
      <c r="D8" s="624"/>
      <c r="E8" s="624"/>
      <c r="F8" s="624"/>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row>
    <row r="9" spans="2:42" ht="15" thickBot="1">
      <c r="B9" s="626"/>
      <c r="C9" s="626"/>
      <c r="D9" s="626"/>
      <c r="E9" s="626"/>
      <c r="F9" s="626"/>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row>
    <row r="10" spans="2:42"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T10" s="2" t="s">
        <v>96</v>
      </c>
      <c r="U10" s="2" t="s">
        <v>4</v>
      </c>
      <c r="V10" s="2" t="s">
        <v>5</v>
      </c>
      <c r="W10" s="2" t="s">
        <v>6</v>
      </c>
      <c r="X10" s="2" t="s">
        <v>7</v>
      </c>
      <c r="Z10" s="2" t="s">
        <v>96</v>
      </c>
      <c r="AA10" s="2" t="s">
        <v>4</v>
      </c>
      <c r="AB10" s="2" t="s">
        <v>5</v>
      </c>
      <c r="AC10" s="2" t="s">
        <v>6</v>
      </c>
      <c r="AD10" s="2" t="s">
        <v>7</v>
      </c>
      <c r="AF10" s="2" t="s">
        <v>96</v>
      </c>
      <c r="AG10" s="2" t="s">
        <v>4</v>
      </c>
      <c r="AH10" s="2" t="s">
        <v>5</v>
      </c>
      <c r="AI10" s="2" t="s">
        <v>6</v>
      </c>
      <c r="AJ10" s="2" t="s">
        <v>7</v>
      </c>
      <c r="AL10" s="2" t="s">
        <v>96</v>
      </c>
      <c r="AM10" s="2" t="s">
        <v>4</v>
      </c>
      <c r="AN10" s="2" t="s">
        <v>5</v>
      </c>
      <c r="AO10" s="2" t="s">
        <v>6</v>
      </c>
      <c r="AP10" s="2" t="s">
        <v>7</v>
      </c>
    </row>
    <row r="11" spans="2:42" ht="24.6" thickBot="1">
      <c r="B11" s="181"/>
      <c r="C11" s="182" t="s">
        <v>8</v>
      </c>
      <c r="D11" s="183"/>
      <c r="E11" s="184"/>
      <c r="F11" s="184"/>
      <c r="H11" s="128"/>
      <c r="I11" s="3" t="s">
        <v>8</v>
      </c>
      <c r="J11" s="4"/>
      <c r="K11" s="5"/>
      <c r="L11" s="5"/>
      <c r="N11" s="128"/>
      <c r="O11" s="3" t="s">
        <v>8</v>
      </c>
      <c r="P11" s="4"/>
      <c r="Q11" s="5"/>
      <c r="R11" s="5"/>
      <c r="T11" s="128"/>
      <c r="U11" s="3" t="s">
        <v>8</v>
      </c>
      <c r="V11" s="4"/>
      <c r="W11" s="5"/>
      <c r="X11" s="5"/>
      <c r="Z11" s="128"/>
      <c r="AA11" s="3" t="s">
        <v>8</v>
      </c>
      <c r="AB11" s="4"/>
      <c r="AC11" s="5"/>
      <c r="AD11" s="5"/>
      <c r="AF11" s="128"/>
      <c r="AG11" s="3" t="s">
        <v>8</v>
      </c>
      <c r="AH11" s="4"/>
      <c r="AI11" s="5"/>
      <c r="AJ11" s="5"/>
      <c r="AL11" s="128"/>
      <c r="AM11" s="3" t="s">
        <v>8</v>
      </c>
      <c r="AN11" s="4"/>
      <c r="AO11" s="5"/>
      <c r="AP11" s="5"/>
    </row>
    <row r="12" spans="2:42" ht="24.6" thickBot="1">
      <c r="B12" s="181"/>
      <c r="C12" s="182" t="s">
        <v>9</v>
      </c>
      <c r="D12" s="183"/>
      <c r="E12" s="184"/>
      <c r="F12" s="184"/>
      <c r="H12" s="297"/>
      <c r="I12" s="13" t="s">
        <v>9</v>
      </c>
      <c r="J12" s="14"/>
      <c r="K12" s="16"/>
      <c r="L12" s="16"/>
      <c r="N12" s="128"/>
      <c r="O12" s="3" t="s">
        <v>9</v>
      </c>
      <c r="P12" s="4"/>
      <c r="Q12" s="5"/>
      <c r="R12" s="5"/>
      <c r="T12" s="128"/>
      <c r="U12" s="3" t="s">
        <v>9</v>
      </c>
      <c r="V12" s="4"/>
      <c r="W12" s="5"/>
      <c r="X12" s="5"/>
      <c r="Z12" s="128"/>
      <c r="AA12" s="3" t="s">
        <v>9</v>
      </c>
      <c r="AB12" s="4"/>
      <c r="AC12" s="5"/>
      <c r="AD12" s="5"/>
      <c r="AF12" s="128"/>
      <c r="AG12" s="3" t="s">
        <v>9</v>
      </c>
      <c r="AH12" s="4"/>
      <c r="AI12" s="5"/>
      <c r="AJ12" s="5"/>
      <c r="AL12" s="128"/>
      <c r="AM12" s="3" t="s">
        <v>9</v>
      </c>
      <c r="AN12" s="4"/>
      <c r="AO12" s="5"/>
      <c r="AP12" s="5"/>
    </row>
    <row r="13" spans="2:42" ht="36.6" thickBot="1">
      <c r="B13" s="181"/>
      <c r="C13" s="182" t="s">
        <v>10</v>
      </c>
      <c r="D13" s="183"/>
      <c r="E13" s="184"/>
      <c r="F13" s="184"/>
      <c r="H13" s="128"/>
      <c r="I13" s="3" t="s">
        <v>10</v>
      </c>
      <c r="J13" s="4"/>
      <c r="K13" s="5"/>
      <c r="L13" s="5"/>
      <c r="N13" s="128"/>
      <c r="O13" s="3" t="s">
        <v>10</v>
      </c>
      <c r="P13" s="4"/>
      <c r="Q13" s="5"/>
      <c r="R13" s="5"/>
      <c r="T13" s="128"/>
      <c r="U13" s="3" t="s">
        <v>10</v>
      </c>
      <c r="V13" s="4"/>
      <c r="W13" s="5"/>
      <c r="X13" s="5"/>
      <c r="Z13" s="128"/>
      <c r="AA13" s="3" t="s">
        <v>10</v>
      </c>
      <c r="AB13" s="4"/>
      <c r="AC13" s="5"/>
      <c r="AD13" s="5"/>
      <c r="AF13" s="128"/>
      <c r="AG13" s="3" t="s">
        <v>10</v>
      </c>
      <c r="AH13" s="4"/>
      <c r="AI13" s="5"/>
      <c r="AJ13" s="5"/>
      <c r="AL13" s="128"/>
      <c r="AM13" s="3" t="s">
        <v>10</v>
      </c>
      <c r="AN13" s="4"/>
      <c r="AO13" s="5"/>
      <c r="AP13" s="5"/>
    </row>
    <row r="14" spans="2:42" ht="60.6" thickBot="1">
      <c r="B14" s="183">
        <v>111111102</v>
      </c>
      <c r="C14" s="183" t="s">
        <v>11</v>
      </c>
      <c r="D14" s="184">
        <v>0</v>
      </c>
      <c r="E14" s="185">
        <v>1865700</v>
      </c>
      <c r="F14" s="184">
        <v>466</v>
      </c>
      <c r="H14" s="4">
        <v>111111102</v>
      </c>
      <c r="I14" s="4" t="s">
        <v>11</v>
      </c>
      <c r="J14" s="5">
        <v>0</v>
      </c>
      <c r="K14" s="6">
        <v>1462300</v>
      </c>
      <c r="L14" s="5">
        <v>366</v>
      </c>
      <c r="N14" s="4">
        <v>111111102</v>
      </c>
      <c r="O14" s="4" t="s">
        <v>11</v>
      </c>
      <c r="P14" s="5">
        <v>0</v>
      </c>
      <c r="Q14" s="6">
        <v>2059900</v>
      </c>
      <c r="R14" s="5">
        <v>515</v>
      </c>
      <c r="T14" s="4">
        <v>111111102</v>
      </c>
      <c r="U14" s="4" t="s">
        <v>11</v>
      </c>
      <c r="V14" s="5">
        <v>0</v>
      </c>
      <c r="W14" s="6">
        <v>895300</v>
      </c>
      <c r="X14" s="5">
        <v>224</v>
      </c>
      <c r="Z14" s="4">
        <v>111111102</v>
      </c>
      <c r="AA14" s="4" t="s">
        <v>11</v>
      </c>
      <c r="AB14" s="5">
        <v>0</v>
      </c>
      <c r="AC14" s="6">
        <v>490900</v>
      </c>
      <c r="AD14" s="5">
        <v>123</v>
      </c>
      <c r="AF14" s="4">
        <v>111111102</v>
      </c>
      <c r="AG14" s="4" t="s">
        <v>11</v>
      </c>
      <c r="AH14" s="5">
        <v>0</v>
      </c>
      <c r="AI14" s="6">
        <v>7636000</v>
      </c>
      <c r="AJ14" s="6">
        <v>1909</v>
      </c>
      <c r="AL14" s="4">
        <v>111111102</v>
      </c>
      <c r="AM14" s="4" t="s">
        <v>11</v>
      </c>
      <c r="AN14" s="5">
        <v>0</v>
      </c>
      <c r="AO14" s="6">
        <v>7041000</v>
      </c>
      <c r="AP14" s="6">
        <v>1760</v>
      </c>
    </row>
    <row r="15" spans="2:42" ht="96.6" thickBot="1">
      <c r="B15" s="183">
        <v>113211101</v>
      </c>
      <c r="C15" s="183" t="s">
        <v>13</v>
      </c>
      <c r="D15" s="184">
        <v>0</v>
      </c>
      <c r="E15" s="185">
        <v>2690300</v>
      </c>
      <c r="F15" s="184">
        <v>673</v>
      </c>
      <c r="H15" s="4">
        <v>113211101</v>
      </c>
      <c r="I15" s="4" t="s">
        <v>13</v>
      </c>
      <c r="J15" s="5">
        <v>0</v>
      </c>
      <c r="K15" s="6">
        <v>3597500</v>
      </c>
      <c r="L15" s="5">
        <v>899</v>
      </c>
      <c r="N15" s="4">
        <v>113211101</v>
      </c>
      <c r="O15" s="4" t="s">
        <v>13</v>
      </c>
      <c r="P15" s="5">
        <v>0</v>
      </c>
      <c r="Q15" s="6">
        <v>5795900</v>
      </c>
      <c r="R15" s="6">
        <v>1449</v>
      </c>
      <c r="T15" s="4">
        <v>113211101</v>
      </c>
      <c r="U15" s="4" t="s">
        <v>13</v>
      </c>
      <c r="V15" s="5">
        <v>0</v>
      </c>
      <c r="W15" s="6">
        <v>12709700</v>
      </c>
      <c r="X15" s="6">
        <v>3177</v>
      </c>
      <c r="Z15" s="4">
        <v>113211101</v>
      </c>
      <c r="AA15" s="4" t="s">
        <v>13</v>
      </c>
      <c r="AB15" s="5">
        <v>0</v>
      </c>
      <c r="AC15" s="6">
        <v>4506600</v>
      </c>
      <c r="AD15" s="6">
        <v>1127</v>
      </c>
      <c r="AF15" s="4">
        <v>113211101</v>
      </c>
      <c r="AG15" s="4" t="s">
        <v>13</v>
      </c>
      <c r="AH15" s="5">
        <v>0</v>
      </c>
      <c r="AI15" s="6">
        <v>1300100</v>
      </c>
      <c r="AJ15" s="5">
        <v>325</v>
      </c>
      <c r="AL15" s="4">
        <v>113211101</v>
      </c>
      <c r="AM15" s="4" t="s">
        <v>13</v>
      </c>
      <c r="AN15" s="5">
        <v>0</v>
      </c>
      <c r="AO15" s="6">
        <v>9454000</v>
      </c>
      <c r="AP15" s="6">
        <v>2364</v>
      </c>
    </row>
    <row r="16" spans="2:42" ht="48.6" thickBot="1">
      <c r="B16" s="181"/>
      <c r="C16" s="182" t="s">
        <v>14</v>
      </c>
      <c r="D16" s="183"/>
      <c r="E16" s="186">
        <v>4556000</v>
      </c>
      <c r="F16" s="186">
        <v>1139</v>
      </c>
      <c r="H16" s="128"/>
      <c r="I16" s="3" t="s">
        <v>14</v>
      </c>
      <c r="J16" s="4"/>
      <c r="K16" s="7">
        <v>5059800</v>
      </c>
      <c r="L16" s="7">
        <v>1264.95</v>
      </c>
      <c r="N16" s="128"/>
      <c r="O16" s="3" t="s">
        <v>14</v>
      </c>
      <c r="P16" s="4"/>
      <c r="Q16" s="7">
        <v>7855800</v>
      </c>
      <c r="R16" s="7">
        <v>1963.95</v>
      </c>
      <c r="T16" s="128"/>
      <c r="U16" s="3" t="s">
        <v>14</v>
      </c>
      <c r="V16" s="4"/>
      <c r="W16" s="7">
        <v>13605000</v>
      </c>
      <c r="X16" s="7">
        <v>3401.25</v>
      </c>
      <c r="Z16" s="128"/>
      <c r="AA16" s="3" t="s">
        <v>14</v>
      </c>
      <c r="AB16" s="4"/>
      <c r="AC16" s="7">
        <v>4997500</v>
      </c>
      <c r="AD16" s="7">
        <v>1249.3800000000001</v>
      </c>
      <c r="AF16" s="128"/>
      <c r="AG16" s="3" t="s">
        <v>14</v>
      </c>
      <c r="AH16" s="4"/>
      <c r="AI16" s="7">
        <v>8936100</v>
      </c>
      <c r="AJ16" s="7">
        <v>2234.0300000000002</v>
      </c>
      <c r="AL16" s="128"/>
      <c r="AM16" s="3" t="s">
        <v>14</v>
      </c>
      <c r="AN16" s="4"/>
      <c r="AO16" s="7">
        <v>16495000</v>
      </c>
      <c r="AP16" s="7">
        <v>4123.75</v>
      </c>
    </row>
    <row r="17" spans="2:42" ht="36.6" thickBot="1">
      <c r="B17" s="181"/>
      <c r="C17" s="182" t="s">
        <v>15</v>
      </c>
      <c r="D17" s="183"/>
      <c r="E17" s="184"/>
      <c r="F17" s="184"/>
      <c r="H17" s="128"/>
      <c r="I17" s="3" t="s">
        <v>15</v>
      </c>
      <c r="J17" s="4"/>
      <c r="K17" s="5"/>
      <c r="L17" s="5"/>
      <c r="N17" s="128"/>
      <c r="O17" s="3" t="s">
        <v>15</v>
      </c>
      <c r="P17" s="4"/>
      <c r="Q17" s="5"/>
      <c r="R17" s="5"/>
      <c r="T17" s="128"/>
      <c r="U17" s="3" t="s">
        <v>15</v>
      </c>
      <c r="V17" s="4"/>
      <c r="W17" s="5"/>
      <c r="X17" s="5"/>
      <c r="Z17" s="128"/>
      <c r="AA17" s="3" t="s">
        <v>15</v>
      </c>
      <c r="AB17" s="4"/>
      <c r="AC17" s="5"/>
      <c r="AD17" s="5"/>
      <c r="AF17" s="128"/>
      <c r="AG17" s="3" t="s">
        <v>15</v>
      </c>
      <c r="AH17" s="4"/>
      <c r="AI17" s="5"/>
      <c r="AJ17" s="5"/>
      <c r="AL17" s="128"/>
      <c r="AM17" s="3" t="s">
        <v>15</v>
      </c>
      <c r="AN17" s="4"/>
      <c r="AO17" s="5"/>
      <c r="AP17" s="5"/>
    </row>
    <row r="18" spans="2:42" ht="156.6" thickBot="1">
      <c r="B18" s="183">
        <v>133111105</v>
      </c>
      <c r="C18" s="183" t="s">
        <v>56</v>
      </c>
      <c r="D18" s="184">
        <v>0</v>
      </c>
      <c r="E18" s="185">
        <v>-810900</v>
      </c>
      <c r="F18" s="184">
        <v>-203</v>
      </c>
      <c r="H18" s="4">
        <v>133111105</v>
      </c>
      <c r="I18" s="4" t="s">
        <v>56</v>
      </c>
      <c r="J18" s="5">
        <v>0</v>
      </c>
      <c r="K18" s="6">
        <v>-810900</v>
      </c>
      <c r="L18" s="5">
        <v>-203</v>
      </c>
      <c r="N18" s="4">
        <v>133111105</v>
      </c>
      <c r="O18" s="4" t="s">
        <v>56</v>
      </c>
      <c r="P18" s="5">
        <v>0</v>
      </c>
      <c r="Q18" s="6">
        <v>-1939800</v>
      </c>
      <c r="R18" s="5">
        <v>-485</v>
      </c>
      <c r="T18" s="4">
        <v>133111105</v>
      </c>
      <c r="U18" s="4" t="s">
        <v>56</v>
      </c>
      <c r="V18" s="5">
        <v>0</v>
      </c>
      <c r="W18" s="6">
        <v>-3000100</v>
      </c>
      <c r="X18" s="5">
        <v>-750</v>
      </c>
      <c r="Z18" s="4">
        <v>133111105</v>
      </c>
      <c r="AA18" s="4" t="s">
        <v>56</v>
      </c>
      <c r="AB18" s="5">
        <v>0</v>
      </c>
      <c r="AC18" s="6">
        <v>-4002600</v>
      </c>
      <c r="AD18" s="6">
        <v>-1001</v>
      </c>
      <c r="AF18" s="4">
        <v>133111105</v>
      </c>
      <c r="AG18" s="4" t="s">
        <v>56</v>
      </c>
      <c r="AH18" s="5">
        <v>0</v>
      </c>
      <c r="AI18" s="6">
        <v>-5139400</v>
      </c>
      <c r="AJ18" s="6">
        <v>-1285</v>
      </c>
      <c r="AL18" s="4">
        <v>133111105</v>
      </c>
      <c r="AM18" s="4" t="s">
        <v>56</v>
      </c>
      <c r="AN18" s="5">
        <v>0</v>
      </c>
      <c r="AO18" s="6">
        <v>-6723100</v>
      </c>
      <c r="AP18" s="6">
        <v>-1681</v>
      </c>
    </row>
    <row r="19" spans="2:42" ht="48.6" thickBot="1">
      <c r="B19" s="181"/>
      <c r="C19" s="182" t="s">
        <v>16</v>
      </c>
      <c r="D19" s="183"/>
      <c r="E19" s="186">
        <v>-810900</v>
      </c>
      <c r="F19" s="184">
        <v>-202.73</v>
      </c>
      <c r="H19" s="128"/>
      <c r="I19" s="3" t="s">
        <v>16</v>
      </c>
      <c r="J19" s="4"/>
      <c r="K19" s="7">
        <v>-810900</v>
      </c>
      <c r="L19" s="5">
        <v>-202.73</v>
      </c>
      <c r="N19" s="128"/>
      <c r="O19" s="3" t="s">
        <v>16</v>
      </c>
      <c r="P19" s="4"/>
      <c r="Q19" s="7">
        <v>-1939800</v>
      </c>
      <c r="R19" s="5">
        <v>-484.95</v>
      </c>
      <c r="T19" s="128"/>
      <c r="U19" s="3" t="s">
        <v>16</v>
      </c>
      <c r="V19" s="4"/>
      <c r="W19" s="7">
        <v>-3000100</v>
      </c>
      <c r="X19" s="5">
        <v>-750.03</v>
      </c>
      <c r="Z19" s="128"/>
      <c r="AA19" s="3" t="s">
        <v>16</v>
      </c>
      <c r="AB19" s="4"/>
      <c r="AC19" s="7">
        <v>-4002600</v>
      </c>
      <c r="AD19" s="7">
        <v>-1000.65</v>
      </c>
      <c r="AF19" s="128"/>
      <c r="AG19" s="3" t="s">
        <v>16</v>
      </c>
      <c r="AH19" s="4"/>
      <c r="AI19" s="7">
        <v>-5139400</v>
      </c>
      <c r="AJ19" s="7">
        <v>-1284.8499999999999</v>
      </c>
      <c r="AL19" s="128"/>
      <c r="AM19" s="3" t="s">
        <v>16</v>
      </c>
      <c r="AN19" s="4"/>
      <c r="AO19" s="7">
        <v>-6723100</v>
      </c>
      <c r="AP19" s="7">
        <v>-1680.78</v>
      </c>
    </row>
    <row r="20" spans="2:42" ht="36.6" thickBot="1">
      <c r="B20" s="181"/>
      <c r="C20" s="182" t="s">
        <v>17</v>
      </c>
      <c r="D20" s="183"/>
      <c r="E20" s="184"/>
      <c r="F20" s="184"/>
      <c r="H20" s="128"/>
      <c r="I20" s="3" t="s">
        <v>17</v>
      </c>
      <c r="J20" s="4"/>
      <c r="K20" s="5"/>
      <c r="L20" s="5"/>
      <c r="N20" s="128"/>
      <c r="O20" s="3" t="s">
        <v>17</v>
      </c>
      <c r="P20" s="4"/>
      <c r="Q20" s="5"/>
      <c r="R20" s="5"/>
      <c r="T20" s="128"/>
      <c r="U20" s="3" t="s">
        <v>17</v>
      </c>
      <c r="V20" s="4"/>
      <c r="W20" s="5"/>
      <c r="X20" s="5"/>
      <c r="Z20" s="128"/>
      <c r="AA20" s="3" t="s">
        <v>17</v>
      </c>
      <c r="AB20" s="4"/>
      <c r="AC20" s="5"/>
      <c r="AD20" s="5"/>
      <c r="AF20" s="128"/>
      <c r="AG20" s="3" t="s">
        <v>17</v>
      </c>
      <c r="AH20" s="4"/>
      <c r="AI20" s="5"/>
      <c r="AJ20" s="5"/>
      <c r="AL20" s="128"/>
      <c r="AM20" s="3" t="s">
        <v>17</v>
      </c>
      <c r="AN20" s="4"/>
      <c r="AO20" s="5"/>
      <c r="AP20" s="5"/>
    </row>
    <row r="21" spans="2:42" ht="108.6" thickBot="1">
      <c r="B21" s="183">
        <v>123511101</v>
      </c>
      <c r="C21" s="183" t="s">
        <v>19</v>
      </c>
      <c r="D21" s="184">
        <v>0</v>
      </c>
      <c r="E21" s="185">
        <v>48005800</v>
      </c>
      <c r="F21" s="185">
        <v>12001</v>
      </c>
      <c r="H21" s="4">
        <v>123511101</v>
      </c>
      <c r="I21" s="4" t="s">
        <v>19</v>
      </c>
      <c r="J21" s="5">
        <v>0</v>
      </c>
      <c r="K21" s="6">
        <v>73952800</v>
      </c>
      <c r="L21" s="6">
        <v>18488</v>
      </c>
      <c r="N21" s="4">
        <v>123511101</v>
      </c>
      <c r="O21" s="4" t="s">
        <v>19</v>
      </c>
      <c r="P21" s="5">
        <v>0</v>
      </c>
      <c r="Q21" s="6">
        <v>75177500</v>
      </c>
      <c r="R21" s="6">
        <v>18794</v>
      </c>
      <c r="T21" s="4">
        <v>123511101</v>
      </c>
      <c r="U21" s="4" t="s">
        <v>19</v>
      </c>
      <c r="V21" s="5">
        <v>0</v>
      </c>
      <c r="W21" s="6">
        <v>72135800</v>
      </c>
      <c r="X21" s="6">
        <v>18034</v>
      </c>
      <c r="Z21" s="4">
        <v>123511101</v>
      </c>
      <c r="AA21" s="4" t="s">
        <v>19</v>
      </c>
      <c r="AB21" s="5">
        <v>0</v>
      </c>
      <c r="AC21" s="6">
        <v>100012700</v>
      </c>
      <c r="AD21" s="6">
        <v>25003</v>
      </c>
      <c r="AF21" s="4">
        <v>123511101</v>
      </c>
      <c r="AG21" s="4" t="s">
        <v>19</v>
      </c>
      <c r="AH21" s="5">
        <v>0</v>
      </c>
      <c r="AI21" s="6">
        <v>122660000</v>
      </c>
      <c r="AJ21" s="6">
        <v>30665</v>
      </c>
      <c r="AL21" s="4">
        <v>123511101</v>
      </c>
      <c r="AM21" s="4" t="s">
        <v>19</v>
      </c>
      <c r="AN21" s="5">
        <v>0</v>
      </c>
      <c r="AO21" s="6">
        <v>142298700</v>
      </c>
      <c r="AP21" s="6">
        <v>35575</v>
      </c>
    </row>
    <row r="22" spans="2:42" ht="36.6" thickBot="1">
      <c r="B22" s="183">
        <v>221511101</v>
      </c>
      <c r="C22" s="183" t="s">
        <v>64</v>
      </c>
      <c r="D22" s="184">
        <v>0</v>
      </c>
      <c r="E22" s="185">
        <v>520000</v>
      </c>
      <c r="F22" s="184">
        <v>130</v>
      </c>
      <c r="H22" s="4">
        <v>221511101</v>
      </c>
      <c r="I22" s="4" t="s">
        <v>64</v>
      </c>
      <c r="J22" s="5">
        <v>0</v>
      </c>
      <c r="K22" s="6">
        <v>520000</v>
      </c>
      <c r="L22" s="5">
        <v>130</v>
      </c>
      <c r="N22" s="4">
        <v>221511101</v>
      </c>
      <c r="O22" s="4" t="s">
        <v>64</v>
      </c>
      <c r="P22" s="5">
        <v>0</v>
      </c>
      <c r="Q22" s="6">
        <v>520000</v>
      </c>
      <c r="R22" s="5">
        <v>130</v>
      </c>
      <c r="T22" s="4">
        <v>221511101</v>
      </c>
      <c r="U22" s="4" t="s">
        <v>64</v>
      </c>
      <c r="V22" s="5">
        <v>0</v>
      </c>
      <c r="W22" s="6">
        <v>520000</v>
      </c>
      <c r="X22" s="5">
        <v>130</v>
      </c>
      <c r="Z22" s="4">
        <v>222811104</v>
      </c>
      <c r="AA22" s="4" t="s">
        <v>258</v>
      </c>
      <c r="AB22" s="5">
        <v>0</v>
      </c>
      <c r="AC22" s="6">
        <v>1402500</v>
      </c>
      <c r="AD22" s="5">
        <v>351</v>
      </c>
      <c r="AF22" s="4">
        <v>222811104</v>
      </c>
      <c r="AG22" s="4" t="s">
        <v>258</v>
      </c>
      <c r="AH22" s="5">
        <v>0</v>
      </c>
      <c r="AI22" s="6">
        <v>516000</v>
      </c>
      <c r="AJ22" s="5">
        <v>129</v>
      </c>
      <c r="AL22" s="4">
        <v>221812</v>
      </c>
      <c r="AM22" s="4" t="s">
        <v>259</v>
      </c>
      <c r="AN22" s="5">
        <v>0</v>
      </c>
      <c r="AO22" s="6">
        <v>200000</v>
      </c>
      <c r="AP22" s="5">
        <v>50</v>
      </c>
    </row>
    <row r="23" spans="2:42" ht="48.6" thickBot="1">
      <c r="B23" s="181"/>
      <c r="C23" s="182" t="s">
        <v>20</v>
      </c>
      <c r="D23" s="183"/>
      <c r="E23" s="186">
        <v>48525800</v>
      </c>
      <c r="F23" s="186">
        <v>12131.45</v>
      </c>
      <c r="H23" s="128"/>
      <c r="I23" s="3" t="s">
        <v>20</v>
      </c>
      <c r="J23" s="4"/>
      <c r="K23" s="7">
        <v>74472800</v>
      </c>
      <c r="L23" s="7">
        <v>18618.2</v>
      </c>
      <c r="N23" s="128"/>
      <c r="O23" s="3" t="s">
        <v>20</v>
      </c>
      <c r="P23" s="4"/>
      <c r="Q23" s="7">
        <v>75697500</v>
      </c>
      <c r="R23" s="7">
        <v>18924.38</v>
      </c>
      <c r="T23" s="128"/>
      <c r="U23" s="3" t="s">
        <v>20</v>
      </c>
      <c r="V23" s="4"/>
      <c r="W23" s="7">
        <v>72655800</v>
      </c>
      <c r="X23" s="7">
        <v>18163.95</v>
      </c>
      <c r="Z23" s="128"/>
      <c r="AA23" s="3" t="s">
        <v>20</v>
      </c>
      <c r="AB23" s="4"/>
      <c r="AC23" s="7">
        <v>101415200</v>
      </c>
      <c r="AD23" s="7">
        <v>25353.8</v>
      </c>
      <c r="AF23" s="128"/>
      <c r="AG23" s="3" t="s">
        <v>20</v>
      </c>
      <c r="AH23" s="4"/>
      <c r="AI23" s="7">
        <v>123176000</v>
      </c>
      <c r="AJ23" s="7">
        <v>30794</v>
      </c>
      <c r="AL23" s="4">
        <v>222811104</v>
      </c>
      <c r="AM23" s="4" t="s">
        <v>258</v>
      </c>
      <c r="AN23" s="5">
        <v>0</v>
      </c>
      <c r="AO23" s="6">
        <v>1790000</v>
      </c>
      <c r="AP23" s="5">
        <v>448</v>
      </c>
    </row>
    <row r="24" spans="2:42" ht="36.6" thickBot="1">
      <c r="B24" s="181"/>
      <c r="C24" s="182" t="s">
        <v>21</v>
      </c>
      <c r="D24" s="183"/>
      <c r="E24" s="184">
        <v>0</v>
      </c>
      <c r="F24" s="184">
        <v>0</v>
      </c>
      <c r="H24" s="128"/>
      <c r="I24" s="3" t="s">
        <v>21</v>
      </c>
      <c r="J24" s="4"/>
      <c r="K24" s="5">
        <v>0</v>
      </c>
      <c r="L24" s="5">
        <v>0</v>
      </c>
      <c r="N24" s="128"/>
      <c r="O24" s="3" t="s">
        <v>21</v>
      </c>
      <c r="P24" s="4"/>
      <c r="Q24" s="5">
        <v>0</v>
      </c>
      <c r="R24" s="5">
        <v>0</v>
      </c>
      <c r="T24" s="128"/>
      <c r="U24" s="3" t="s">
        <v>21</v>
      </c>
      <c r="V24" s="4"/>
      <c r="W24" s="5">
        <v>0</v>
      </c>
      <c r="X24" s="5">
        <v>0</v>
      </c>
      <c r="Z24" s="128"/>
      <c r="AA24" s="3" t="s">
        <v>21</v>
      </c>
      <c r="AB24" s="4"/>
      <c r="AC24" s="5">
        <v>0</v>
      </c>
      <c r="AD24" s="5">
        <v>0</v>
      </c>
      <c r="AF24" s="128"/>
      <c r="AG24" s="3" t="s">
        <v>21</v>
      </c>
      <c r="AH24" s="4"/>
      <c r="AI24" s="5">
        <v>0</v>
      </c>
      <c r="AJ24" s="5">
        <v>0</v>
      </c>
      <c r="AL24" s="128"/>
      <c r="AM24" s="3" t="s">
        <v>20</v>
      </c>
      <c r="AN24" s="4"/>
      <c r="AO24" s="7">
        <v>144288700</v>
      </c>
      <c r="AP24" s="7">
        <v>36072.18</v>
      </c>
    </row>
    <row r="25" spans="2:42" ht="24.6" thickBot="1">
      <c r="B25" s="181"/>
      <c r="C25" s="182" t="s">
        <v>22</v>
      </c>
      <c r="D25" s="183"/>
      <c r="E25" s="184"/>
      <c r="F25" s="184"/>
      <c r="H25" s="128"/>
      <c r="I25" s="3" t="s">
        <v>22</v>
      </c>
      <c r="J25" s="4"/>
      <c r="K25" s="5"/>
      <c r="L25" s="5"/>
      <c r="N25" s="128"/>
      <c r="O25" s="3" t="s">
        <v>22</v>
      </c>
      <c r="P25" s="4"/>
      <c r="Q25" s="5"/>
      <c r="R25" s="5"/>
      <c r="T25" s="128"/>
      <c r="U25" s="3" t="s">
        <v>22</v>
      </c>
      <c r="V25" s="4"/>
      <c r="W25" s="5"/>
      <c r="X25" s="5"/>
      <c r="Z25" s="128"/>
      <c r="AA25" s="3" t="s">
        <v>22</v>
      </c>
      <c r="AB25" s="4"/>
      <c r="AC25" s="5"/>
      <c r="AD25" s="5"/>
      <c r="AF25" s="128"/>
      <c r="AG25" s="3" t="s">
        <v>22</v>
      </c>
      <c r="AH25" s="4"/>
      <c r="AI25" s="5"/>
      <c r="AJ25" s="5"/>
      <c r="AL25" s="128"/>
      <c r="AM25" s="3" t="s">
        <v>21</v>
      </c>
      <c r="AN25" s="4"/>
      <c r="AO25" s="5">
        <v>0</v>
      </c>
      <c r="AP25" s="5">
        <v>0</v>
      </c>
    </row>
    <row r="26" spans="2:42" ht="48.6" thickBot="1">
      <c r="B26" s="183">
        <v>273111</v>
      </c>
      <c r="C26" s="183" t="s">
        <v>57</v>
      </c>
      <c r="D26" s="184">
        <v>0</v>
      </c>
      <c r="E26" s="185">
        <v>920000</v>
      </c>
      <c r="F26" s="184">
        <v>230</v>
      </c>
      <c r="H26" s="4">
        <v>273111</v>
      </c>
      <c r="I26" s="4" t="s">
        <v>57</v>
      </c>
      <c r="J26" s="5">
        <v>0</v>
      </c>
      <c r="K26" s="6">
        <v>920000</v>
      </c>
      <c r="L26" s="5">
        <v>230</v>
      </c>
      <c r="N26" s="4">
        <v>273111</v>
      </c>
      <c r="O26" s="4" t="s">
        <v>57</v>
      </c>
      <c r="P26" s="5">
        <v>0</v>
      </c>
      <c r="Q26" s="6">
        <v>920000</v>
      </c>
      <c r="R26" s="5">
        <v>230</v>
      </c>
      <c r="T26" s="4">
        <v>273111</v>
      </c>
      <c r="U26" s="4" t="s">
        <v>57</v>
      </c>
      <c r="V26" s="5">
        <v>0</v>
      </c>
      <c r="W26" s="6">
        <v>920000</v>
      </c>
      <c r="X26" s="5">
        <v>230</v>
      </c>
      <c r="Z26" s="4">
        <v>273111</v>
      </c>
      <c r="AA26" s="4" t="s">
        <v>57</v>
      </c>
      <c r="AB26" s="5">
        <v>0</v>
      </c>
      <c r="AC26" s="6">
        <v>920000</v>
      </c>
      <c r="AD26" s="5">
        <v>230</v>
      </c>
      <c r="AF26" s="4">
        <v>273111</v>
      </c>
      <c r="AG26" s="4" t="s">
        <v>57</v>
      </c>
      <c r="AH26" s="5">
        <v>0</v>
      </c>
      <c r="AI26" s="6">
        <v>920000</v>
      </c>
      <c r="AJ26" s="5">
        <v>230</v>
      </c>
      <c r="AL26" s="128"/>
      <c r="AM26" s="3" t="s">
        <v>22</v>
      </c>
      <c r="AN26" s="4"/>
      <c r="AO26" s="5"/>
      <c r="AP26" s="5"/>
    </row>
    <row r="27" spans="2:42" ht="24.6" thickBot="1">
      <c r="B27" s="183">
        <v>273211</v>
      </c>
      <c r="C27" s="183" t="s">
        <v>23</v>
      </c>
      <c r="D27" s="184">
        <v>0</v>
      </c>
      <c r="E27" s="185">
        <v>1205635</v>
      </c>
      <c r="F27" s="184">
        <v>301</v>
      </c>
      <c r="H27" s="4">
        <v>273211</v>
      </c>
      <c r="I27" s="4" t="s">
        <v>23</v>
      </c>
      <c r="J27" s="5">
        <v>0</v>
      </c>
      <c r="K27" s="6">
        <v>1205635</v>
      </c>
      <c r="L27" s="5">
        <v>301</v>
      </c>
      <c r="N27" s="4">
        <v>273211</v>
      </c>
      <c r="O27" s="4" t="s">
        <v>23</v>
      </c>
      <c r="P27" s="5">
        <v>0</v>
      </c>
      <c r="Q27" s="6">
        <v>1205635</v>
      </c>
      <c r="R27" s="5">
        <v>301</v>
      </c>
      <c r="T27" s="4">
        <v>273211</v>
      </c>
      <c r="U27" s="4" t="s">
        <v>23</v>
      </c>
      <c r="V27" s="5">
        <v>0</v>
      </c>
      <c r="W27" s="6">
        <v>1205635</v>
      </c>
      <c r="X27" s="5">
        <v>301</v>
      </c>
      <c r="Z27" s="4">
        <v>273211</v>
      </c>
      <c r="AA27" s="4" t="s">
        <v>23</v>
      </c>
      <c r="AB27" s="5">
        <v>0</v>
      </c>
      <c r="AC27" s="6">
        <v>1205635</v>
      </c>
      <c r="AD27" s="5">
        <v>301</v>
      </c>
      <c r="AF27" s="4">
        <v>273211</v>
      </c>
      <c r="AG27" s="4" t="s">
        <v>23</v>
      </c>
      <c r="AH27" s="5">
        <v>0</v>
      </c>
      <c r="AI27" s="6">
        <v>1205635</v>
      </c>
      <c r="AJ27" s="5">
        <v>301</v>
      </c>
      <c r="AL27" s="4">
        <v>273111</v>
      </c>
      <c r="AM27" s="4" t="s">
        <v>57</v>
      </c>
      <c r="AN27" s="5">
        <v>0</v>
      </c>
      <c r="AO27" s="6">
        <v>920000</v>
      </c>
      <c r="AP27" s="5">
        <v>230</v>
      </c>
    </row>
    <row r="28" spans="2:42" ht="36.6" thickBot="1">
      <c r="B28" s="183">
        <v>273311</v>
      </c>
      <c r="C28" s="183" t="s">
        <v>24</v>
      </c>
      <c r="D28" s="184">
        <v>0</v>
      </c>
      <c r="E28" s="185">
        <v>1988000</v>
      </c>
      <c r="F28" s="184">
        <v>497</v>
      </c>
      <c r="H28" s="4">
        <v>273311</v>
      </c>
      <c r="I28" s="4" t="s">
        <v>24</v>
      </c>
      <c r="J28" s="5">
        <v>0</v>
      </c>
      <c r="K28" s="6">
        <v>1988000</v>
      </c>
      <c r="L28" s="5">
        <v>497</v>
      </c>
      <c r="N28" s="4">
        <v>273311</v>
      </c>
      <c r="O28" s="4" t="s">
        <v>24</v>
      </c>
      <c r="P28" s="5">
        <v>0</v>
      </c>
      <c r="Q28" s="6">
        <v>1988000</v>
      </c>
      <c r="R28" s="5">
        <v>497</v>
      </c>
      <c r="T28" s="4">
        <v>273311</v>
      </c>
      <c r="U28" s="4" t="s">
        <v>24</v>
      </c>
      <c r="V28" s="5">
        <v>0</v>
      </c>
      <c r="W28" s="6">
        <v>1988000</v>
      </c>
      <c r="X28" s="5">
        <v>497</v>
      </c>
      <c r="Z28" s="4">
        <v>273311</v>
      </c>
      <c r="AA28" s="4" t="s">
        <v>24</v>
      </c>
      <c r="AB28" s="5">
        <v>0</v>
      </c>
      <c r="AC28" s="6">
        <v>1988000</v>
      </c>
      <c r="AD28" s="5">
        <v>497</v>
      </c>
      <c r="AF28" s="4">
        <v>273311</v>
      </c>
      <c r="AG28" s="4" t="s">
        <v>24</v>
      </c>
      <c r="AH28" s="5">
        <v>0</v>
      </c>
      <c r="AI28" s="6">
        <v>1988000</v>
      </c>
      <c r="AJ28" s="5">
        <v>497</v>
      </c>
      <c r="AL28" s="4">
        <v>273211</v>
      </c>
      <c r="AM28" s="4" t="s">
        <v>23</v>
      </c>
      <c r="AN28" s="5">
        <v>0</v>
      </c>
      <c r="AO28" s="6">
        <v>1205635</v>
      </c>
      <c r="AP28" s="5">
        <v>301</v>
      </c>
    </row>
    <row r="29" spans="2:42" ht="108.6" thickBot="1">
      <c r="B29" s="183">
        <v>274311</v>
      </c>
      <c r="C29" s="183" t="s">
        <v>58</v>
      </c>
      <c r="D29" s="184">
        <v>0</v>
      </c>
      <c r="E29" s="185">
        <v>-268333</v>
      </c>
      <c r="F29" s="184">
        <v>-67</v>
      </c>
      <c r="H29" s="4">
        <v>274311</v>
      </c>
      <c r="I29" s="4" t="s">
        <v>58</v>
      </c>
      <c r="J29" s="5">
        <v>0</v>
      </c>
      <c r="K29" s="6">
        <v>-306667</v>
      </c>
      <c r="L29" s="5">
        <v>-77</v>
      </c>
      <c r="N29" s="4">
        <v>274311</v>
      </c>
      <c r="O29" s="4" t="s">
        <v>58</v>
      </c>
      <c r="P29" s="5">
        <v>0</v>
      </c>
      <c r="Q29" s="6">
        <v>-345000</v>
      </c>
      <c r="R29" s="5">
        <v>-86</v>
      </c>
      <c r="T29" s="4">
        <v>274311</v>
      </c>
      <c r="U29" s="4" t="s">
        <v>58</v>
      </c>
      <c r="V29" s="5">
        <v>0</v>
      </c>
      <c r="W29" s="6">
        <v>-383333</v>
      </c>
      <c r="X29" s="5">
        <v>-96</v>
      </c>
      <c r="Z29" s="4">
        <v>274311</v>
      </c>
      <c r="AA29" s="4" t="s">
        <v>58</v>
      </c>
      <c r="AB29" s="5">
        <v>0</v>
      </c>
      <c r="AC29" s="6">
        <v>-421667</v>
      </c>
      <c r="AD29" s="5">
        <v>-105</v>
      </c>
      <c r="AF29" s="4">
        <v>274311</v>
      </c>
      <c r="AG29" s="4" t="s">
        <v>58</v>
      </c>
      <c r="AH29" s="5">
        <v>0</v>
      </c>
      <c r="AI29" s="6">
        <v>-460000</v>
      </c>
      <c r="AJ29" s="5">
        <v>-115</v>
      </c>
      <c r="AL29" s="4">
        <v>273311</v>
      </c>
      <c r="AM29" s="4" t="s">
        <v>24</v>
      </c>
      <c r="AN29" s="5">
        <v>0</v>
      </c>
      <c r="AO29" s="6">
        <v>1988000</v>
      </c>
      <c r="AP29" s="5">
        <v>497</v>
      </c>
    </row>
    <row r="30" spans="2:42" ht="84.6" thickBot="1">
      <c r="B30" s="183">
        <v>274321</v>
      </c>
      <c r="C30" s="183" t="s">
        <v>25</v>
      </c>
      <c r="D30" s="184">
        <v>0</v>
      </c>
      <c r="E30" s="185">
        <v>-332874</v>
      </c>
      <c r="F30" s="184">
        <v>-83</v>
      </c>
      <c r="H30" s="4">
        <v>274321</v>
      </c>
      <c r="I30" s="4" t="s">
        <v>25</v>
      </c>
      <c r="J30" s="5">
        <v>0</v>
      </c>
      <c r="K30" s="6">
        <v>-383185</v>
      </c>
      <c r="L30" s="5">
        <v>-96</v>
      </c>
      <c r="N30" s="4">
        <v>274321</v>
      </c>
      <c r="O30" s="4" t="s">
        <v>25</v>
      </c>
      <c r="P30" s="5">
        <v>0</v>
      </c>
      <c r="Q30" s="6">
        <v>-433496</v>
      </c>
      <c r="R30" s="5">
        <v>-108</v>
      </c>
      <c r="T30" s="4">
        <v>274321</v>
      </c>
      <c r="U30" s="4" t="s">
        <v>25</v>
      </c>
      <c r="V30" s="5">
        <v>0</v>
      </c>
      <c r="W30" s="6">
        <v>-483806</v>
      </c>
      <c r="X30" s="5">
        <v>-121</v>
      </c>
      <c r="Z30" s="4">
        <v>274321</v>
      </c>
      <c r="AA30" s="4" t="s">
        <v>25</v>
      </c>
      <c r="AB30" s="5">
        <v>0</v>
      </c>
      <c r="AC30" s="6">
        <v>-534117</v>
      </c>
      <c r="AD30" s="5">
        <v>-134</v>
      </c>
      <c r="AF30" s="4">
        <v>274321</v>
      </c>
      <c r="AG30" s="4" t="s">
        <v>25</v>
      </c>
      <c r="AH30" s="5">
        <v>0</v>
      </c>
      <c r="AI30" s="6">
        <v>-584428</v>
      </c>
      <c r="AJ30" s="5">
        <v>-146</v>
      </c>
      <c r="AL30" s="4">
        <v>274311</v>
      </c>
      <c r="AM30" s="4" t="s">
        <v>58</v>
      </c>
      <c r="AN30" s="5">
        <v>0</v>
      </c>
      <c r="AO30" s="6">
        <v>-498333</v>
      </c>
      <c r="AP30" s="5">
        <v>-125</v>
      </c>
    </row>
    <row r="31" spans="2:42" ht="96.6" thickBot="1">
      <c r="B31" s="183">
        <v>274331</v>
      </c>
      <c r="C31" s="183" t="s">
        <v>26</v>
      </c>
      <c r="D31" s="184">
        <v>0</v>
      </c>
      <c r="E31" s="185">
        <v>-579833</v>
      </c>
      <c r="F31" s="184">
        <v>-145</v>
      </c>
      <c r="H31" s="4">
        <v>274331</v>
      </c>
      <c r="I31" s="4" t="s">
        <v>26</v>
      </c>
      <c r="J31" s="5">
        <v>0</v>
      </c>
      <c r="K31" s="6">
        <v>-662667</v>
      </c>
      <c r="L31" s="5">
        <v>-166</v>
      </c>
      <c r="N31" s="4">
        <v>274331</v>
      </c>
      <c r="O31" s="4" t="s">
        <v>26</v>
      </c>
      <c r="P31" s="5">
        <v>0</v>
      </c>
      <c r="Q31" s="6">
        <v>-745500</v>
      </c>
      <c r="R31" s="5">
        <v>-186</v>
      </c>
      <c r="T31" s="4">
        <v>274331</v>
      </c>
      <c r="U31" s="4" t="s">
        <v>26</v>
      </c>
      <c r="V31" s="5">
        <v>0</v>
      </c>
      <c r="W31" s="6">
        <v>-828333</v>
      </c>
      <c r="X31" s="5">
        <v>-207</v>
      </c>
      <c r="Z31" s="4">
        <v>274331</v>
      </c>
      <c r="AA31" s="4" t="s">
        <v>26</v>
      </c>
      <c r="AB31" s="5">
        <v>0</v>
      </c>
      <c r="AC31" s="6">
        <v>-911167</v>
      </c>
      <c r="AD31" s="5">
        <v>-228</v>
      </c>
      <c r="AF31" s="4">
        <v>274331</v>
      </c>
      <c r="AG31" s="4" t="s">
        <v>26</v>
      </c>
      <c r="AH31" s="5">
        <v>0</v>
      </c>
      <c r="AI31" s="6">
        <v>-994000</v>
      </c>
      <c r="AJ31" s="5">
        <v>-249</v>
      </c>
      <c r="AL31" s="4">
        <v>274321</v>
      </c>
      <c r="AM31" s="4" t="s">
        <v>25</v>
      </c>
      <c r="AN31" s="5">
        <v>0</v>
      </c>
      <c r="AO31" s="6">
        <v>-634738</v>
      </c>
      <c r="AP31" s="5">
        <v>-159</v>
      </c>
    </row>
    <row r="32" spans="2:42" ht="36.6" thickBot="1">
      <c r="B32" s="181"/>
      <c r="C32" s="182" t="s">
        <v>27</v>
      </c>
      <c r="D32" s="183"/>
      <c r="E32" s="186">
        <v>2932595</v>
      </c>
      <c r="F32" s="184">
        <v>733.15</v>
      </c>
      <c r="H32" s="128"/>
      <c r="I32" s="3" t="s">
        <v>27</v>
      </c>
      <c r="J32" s="4"/>
      <c r="K32" s="7">
        <v>2761116</v>
      </c>
      <c r="L32" s="5">
        <v>690.28</v>
      </c>
      <c r="N32" s="128"/>
      <c r="O32" s="3" t="s">
        <v>27</v>
      </c>
      <c r="P32" s="4"/>
      <c r="Q32" s="7">
        <v>2589639</v>
      </c>
      <c r="R32" s="5">
        <v>647.41</v>
      </c>
      <c r="T32" s="128"/>
      <c r="U32" s="3" t="s">
        <v>27</v>
      </c>
      <c r="V32" s="4"/>
      <c r="W32" s="7">
        <v>2418163</v>
      </c>
      <c r="X32" s="5">
        <v>604.54</v>
      </c>
      <c r="Z32" s="128"/>
      <c r="AA32" s="3" t="s">
        <v>27</v>
      </c>
      <c r="AB32" s="4"/>
      <c r="AC32" s="7">
        <v>2246684</v>
      </c>
      <c r="AD32" s="5">
        <v>561.66999999999996</v>
      </c>
      <c r="AF32" s="128"/>
      <c r="AG32" s="3" t="s">
        <v>27</v>
      </c>
      <c r="AH32" s="4"/>
      <c r="AI32" s="7">
        <v>2075207</v>
      </c>
      <c r="AJ32" s="5">
        <v>518.79999999999995</v>
      </c>
      <c r="AL32" s="4">
        <v>274331</v>
      </c>
      <c r="AM32" s="4" t="s">
        <v>26</v>
      </c>
      <c r="AN32" s="5">
        <v>0</v>
      </c>
      <c r="AO32" s="6">
        <v>-1076833</v>
      </c>
      <c r="AP32" s="5">
        <v>-269</v>
      </c>
    </row>
    <row r="33" spans="2:42" ht="24.6" thickBot="1">
      <c r="B33" s="181"/>
      <c r="C33" s="182" t="s">
        <v>28</v>
      </c>
      <c r="D33" s="183"/>
      <c r="E33" s="184"/>
      <c r="F33" s="184"/>
      <c r="H33" s="128"/>
      <c r="I33" s="3" t="s">
        <v>28</v>
      </c>
      <c r="J33" s="4"/>
      <c r="K33" s="5"/>
      <c r="L33" s="5"/>
      <c r="N33" s="128"/>
      <c r="O33" s="3" t="s">
        <v>28</v>
      </c>
      <c r="P33" s="4"/>
      <c r="Q33" s="5"/>
      <c r="R33" s="5"/>
      <c r="T33" s="128"/>
      <c r="U33" s="3" t="s">
        <v>28</v>
      </c>
      <c r="V33" s="4"/>
      <c r="W33" s="5"/>
      <c r="X33" s="5"/>
      <c r="Z33" s="128"/>
      <c r="AA33" s="3" t="s">
        <v>28</v>
      </c>
      <c r="AB33" s="4"/>
      <c r="AC33" s="5"/>
      <c r="AD33" s="5"/>
      <c r="AF33" s="128"/>
      <c r="AG33" s="3" t="s">
        <v>28</v>
      </c>
      <c r="AH33" s="4"/>
      <c r="AI33" s="5"/>
      <c r="AJ33" s="5"/>
      <c r="AL33" s="128"/>
      <c r="AM33" s="3" t="s">
        <v>27</v>
      </c>
      <c r="AN33" s="4"/>
      <c r="AO33" s="7">
        <v>1903731</v>
      </c>
      <c r="AP33" s="5">
        <v>475.93</v>
      </c>
    </row>
    <row r="34" spans="2:42" ht="48.6" thickBot="1">
      <c r="B34" s="183">
        <v>278511</v>
      </c>
      <c r="C34" s="183" t="s">
        <v>60</v>
      </c>
      <c r="D34" s="184">
        <v>0</v>
      </c>
      <c r="E34" s="185">
        <v>-63557000</v>
      </c>
      <c r="F34" s="185">
        <v>-15889</v>
      </c>
      <c r="H34" s="4">
        <v>278511</v>
      </c>
      <c r="I34" s="4" t="s">
        <v>60</v>
      </c>
      <c r="J34" s="5">
        <v>0</v>
      </c>
      <c r="K34" s="6">
        <v>-84557000</v>
      </c>
      <c r="L34" s="6">
        <v>-21139</v>
      </c>
      <c r="N34" s="4">
        <v>278511</v>
      </c>
      <c r="O34" s="4" t="s">
        <v>60</v>
      </c>
      <c r="P34" s="5">
        <v>0</v>
      </c>
      <c r="Q34" s="6">
        <v>-78557000</v>
      </c>
      <c r="R34" s="6">
        <v>-19639</v>
      </c>
      <c r="T34" s="4">
        <v>278511</v>
      </c>
      <c r="U34" s="4" t="s">
        <v>60</v>
      </c>
      <c r="V34" s="5">
        <v>0</v>
      </c>
      <c r="W34" s="6">
        <v>-71557000</v>
      </c>
      <c r="X34" s="6">
        <v>-17889</v>
      </c>
      <c r="Z34" s="4">
        <v>278511</v>
      </c>
      <c r="AA34" s="4" t="s">
        <v>60</v>
      </c>
      <c r="AB34" s="5">
        <v>0</v>
      </c>
      <c r="AC34" s="6">
        <v>-86557000</v>
      </c>
      <c r="AD34" s="6">
        <v>-21639</v>
      </c>
      <c r="AF34" s="4">
        <v>278511</v>
      </c>
      <c r="AG34" s="4" t="s">
        <v>60</v>
      </c>
      <c r="AH34" s="5">
        <v>0</v>
      </c>
      <c r="AI34" s="6">
        <v>-94570100</v>
      </c>
      <c r="AJ34" s="6">
        <v>-23643</v>
      </c>
      <c r="AL34" s="128"/>
      <c r="AM34" s="3" t="s">
        <v>28</v>
      </c>
      <c r="AN34" s="4"/>
      <c r="AO34" s="5"/>
      <c r="AP34" s="5"/>
    </row>
    <row r="35" spans="2:42" ht="36.6" thickBot="1">
      <c r="B35" s="181"/>
      <c r="C35" s="182" t="s">
        <v>29</v>
      </c>
      <c r="D35" s="183"/>
      <c r="E35" s="186">
        <v>-63557000</v>
      </c>
      <c r="F35" s="186">
        <v>-15889.25</v>
      </c>
      <c r="H35" s="128"/>
      <c r="I35" s="3" t="s">
        <v>29</v>
      </c>
      <c r="J35" s="4"/>
      <c r="K35" s="7">
        <v>-84557000</v>
      </c>
      <c r="L35" s="7">
        <v>-21139.25</v>
      </c>
      <c r="N35" s="128"/>
      <c r="O35" s="3" t="s">
        <v>29</v>
      </c>
      <c r="P35" s="4"/>
      <c r="Q35" s="7">
        <v>-78557000</v>
      </c>
      <c r="R35" s="7">
        <v>-19639.25</v>
      </c>
      <c r="T35" s="128"/>
      <c r="U35" s="3" t="s">
        <v>29</v>
      </c>
      <c r="V35" s="4"/>
      <c r="W35" s="7">
        <v>-71557000</v>
      </c>
      <c r="X35" s="7">
        <v>-17889.25</v>
      </c>
      <c r="Z35" s="128"/>
      <c r="AA35" s="3" t="s">
        <v>29</v>
      </c>
      <c r="AB35" s="4"/>
      <c r="AC35" s="7">
        <v>-86557000</v>
      </c>
      <c r="AD35" s="7">
        <v>-21639.25</v>
      </c>
      <c r="AF35" s="128"/>
      <c r="AG35" s="3" t="s">
        <v>29</v>
      </c>
      <c r="AH35" s="4"/>
      <c r="AI35" s="7">
        <v>-94570100</v>
      </c>
      <c r="AJ35" s="7">
        <v>-23642.53</v>
      </c>
      <c r="AL35" s="4">
        <v>278511</v>
      </c>
      <c r="AM35" s="4" t="s">
        <v>60</v>
      </c>
      <c r="AN35" s="5">
        <v>0</v>
      </c>
      <c r="AO35" s="6">
        <v>-109570100</v>
      </c>
      <c r="AP35" s="6">
        <v>-27393</v>
      </c>
    </row>
    <row r="36" spans="2:42" ht="24.6" thickBot="1">
      <c r="B36" s="181"/>
      <c r="C36" s="182" t="s">
        <v>30</v>
      </c>
      <c r="D36" s="183"/>
      <c r="E36" s="186">
        <v>-8353505</v>
      </c>
      <c r="F36" s="186">
        <v>-2088.38</v>
      </c>
      <c r="H36" s="128"/>
      <c r="I36" s="3" t="s">
        <v>30</v>
      </c>
      <c r="J36" s="4"/>
      <c r="K36" s="7">
        <v>-3074184</v>
      </c>
      <c r="L36" s="5">
        <v>-768.55</v>
      </c>
      <c r="N36" s="128"/>
      <c r="O36" s="3" t="s">
        <v>30</v>
      </c>
      <c r="P36" s="4"/>
      <c r="Q36" s="7">
        <v>5646139</v>
      </c>
      <c r="R36" s="7">
        <v>1411.53</v>
      </c>
      <c r="T36" s="128"/>
      <c r="U36" s="3" t="s">
        <v>30</v>
      </c>
      <c r="V36" s="4"/>
      <c r="W36" s="7">
        <v>14121863</v>
      </c>
      <c r="X36" s="7">
        <v>3530.47</v>
      </c>
      <c r="Z36" s="128"/>
      <c r="AA36" s="3" t="s">
        <v>30</v>
      </c>
      <c r="AB36" s="4"/>
      <c r="AC36" s="7">
        <v>18099784</v>
      </c>
      <c r="AD36" s="7">
        <v>4524.95</v>
      </c>
      <c r="AF36" s="128"/>
      <c r="AG36" s="3" t="s">
        <v>30</v>
      </c>
      <c r="AH36" s="4"/>
      <c r="AI36" s="7">
        <v>34477807</v>
      </c>
      <c r="AJ36" s="7">
        <v>8619.4500000000007</v>
      </c>
      <c r="AL36" s="128"/>
      <c r="AM36" s="3" t="s">
        <v>29</v>
      </c>
      <c r="AN36" s="4"/>
      <c r="AO36" s="7">
        <v>-109570100</v>
      </c>
      <c r="AP36" s="7">
        <v>-27392.53</v>
      </c>
    </row>
    <row r="37" spans="2:42" ht="36.6" thickBot="1">
      <c r="B37" s="181"/>
      <c r="C37" s="182" t="s">
        <v>31</v>
      </c>
      <c r="D37" s="183"/>
      <c r="E37" s="184"/>
      <c r="F37" s="184"/>
      <c r="H37" s="128"/>
      <c r="I37" s="3" t="s">
        <v>31</v>
      </c>
      <c r="J37" s="4"/>
      <c r="K37" s="5"/>
      <c r="L37" s="5"/>
      <c r="N37" s="128"/>
      <c r="O37" s="3" t="s">
        <v>31</v>
      </c>
      <c r="P37" s="4"/>
      <c r="Q37" s="5"/>
      <c r="R37" s="5"/>
      <c r="T37" s="128"/>
      <c r="U37" s="3" t="s">
        <v>31</v>
      </c>
      <c r="V37" s="4"/>
      <c r="W37" s="5"/>
      <c r="X37" s="5"/>
      <c r="Z37" s="128"/>
      <c r="AA37" s="3" t="s">
        <v>31</v>
      </c>
      <c r="AB37" s="4"/>
      <c r="AC37" s="5"/>
      <c r="AD37" s="5"/>
      <c r="AF37" s="128"/>
      <c r="AG37" s="3" t="s">
        <v>31</v>
      </c>
      <c r="AH37" s="4"/>
      <c r="AI37" s="5"/>
      <c r="AJ37" s="5"/>
      <c r="AL37" s="128"/>
      <c r="AM37" s="3" t="s">
        <v>30</v>
      </c>
      <c r="AN37" s="4"/>
      <c r="AO37" s="7">
        <v>46394231</v>
      </c>
      <c r="AP37" s="7">
        <v>11598.56</v>
      </c>
    </row>
    <row r="38" spans="2:42" ht="15" thickBot="1">
      <c r="B38" s="181"/>
      <c r="C38" s="182" t="s">
        <v>32</v>
      </c>
      <c r="D38" s="183"/>
      <c r="E38" s="184"/>
      <c r="F38" s="184"/>
      <c r="H38" s="128"/>
      <c r="I38" s="3" t="s">
        <v>32</v>
      </c>
      <c r="J38" s="4"/>
      <c r="K38" s="5"/>
      <c r="L38" s="5"/>
      <c r="N38" s="128"/>
      <c r="O38" s="3" t="s">
        <v>32</v>
      </c>
      <c r="P38" s="4"/>
      <c r="Q38" s="5"/>
      <c r="R38" s="5"/>
      <c r="T38" s="128"/>
      <c r="U38" s="3" t="s">
        <v>32</v>
      </c>
      <c r="V38" s="4"/>
      <c r="W38" s="5"/>
      <c r="X38" s="5"/>
      <c r="Z38" s="128"/>
      <c r="AA38" s="3" t="s">
        <v>32</v>
      </c>
      <c r="AB38" s="4"/>
      <c r="AC38" s="5"/>
      <c r="AD38" s="5"/>
      <c r="AF38" s="128"/>
      <c r="AG38" s="3" t="s">
        <v>32</v>
      </c>
      <c r="AH38" s="4"/>
      <c r="AI38" s="5"/>
      <c r="AJ38" s="5"/>
      <c r="AL38" s="128"/>
      <c r="AM38" s="3" t="s">
        <v>31</v>
      </c>
      <c r="AN38" s="4"/>
      <c r="AO38" s="5"/>
      <c r="AP38" s="5"/>
    </row>
    <row r="39" spans="2:42" ht="24.6" thickBot="1">
      <c r="B39" s="181"/>
      <c r="C39" s="182" t="s">
        <v>33</v>
      </c>
      <c r="D39" s="183"/>
      <c r="E39" s="184"/>
      <c r="F39" s="184"/>
      <c r="H39" s="128"/>
      <c r="I39" s="3" t="s">
        <v>33</v>
      </c>
      <c r="J39" s="4"/>
      <c r="K39" s="5"/>
      <c r="L39" s="5"/>
      <c r="N39" s="128"/>
      <c r="O39" s="3" t="s">
        <v>33</v>
      </c>
      <c r="P39" s="4"/>
      <c r="Q39" s="5"/>
      <c r="R39" s="5"/>
      <c r="T39" s="128"/>
      <c r="U39" s="3" t="s">
        <v>33</v>
      </c>
      <c r="V39" s="4"/>
      <c r="W39" s="5"/>
      <c r="X39" s="5"/>
      <c r="Z39" s="128"/>
      <c r="AA39" s="3" t="s">
        <v>33</v>
      </c>
      <c r="AB39" s="4"/>
      <c r="AC39" s="5"/>
      <c r="AD39" s="5"/>
      <c r="AF39" s="128"/>
      <c r="AG39" s="3" t="s">
        <v>33</v>
      </c>
      <c r="AH39" s="4"/>
      <c r="AI39" s="5"/>
      <c r="AJ39" s="5"/>
      <c r="AL39" s="128"/>
      <c r="AM39" s="3" t="s">
        <v>32</v>
      </c>
      <c r="AN39" s="4"/>
      <c r="AO39" s="5"/>
      <c r="AP39" s="5"/>
    </row>
    <row r="40" spans="2:42" ht="48.6" thickBot="1">
      <c r="B40" s="183">
        <v>351211101</v>
      </c>
      <c r="C40" s="183" t="s">
        <v>34</v>
      </c>
      <c r="D40" s="184">
        <v>0</v>
      </c>
      <c r="E40" s="185">
        <v>830900</v>
      </c>
      <c r="F40" s="184">
        <v>208</v>
      </c>
      <c r="H40" s="4">
        <v>351211101</v>
      </c>
      <c r="I40" s="4" t="s">
        <v>34</v>
      </c>
      <c r="J40" s="5">
        <v>0</v>
      </c>
      <c r="K40" s="6">
        <v>907300</v>
      </c>
      <c r="L40" s="5">
        <v>227</v>
      </c>
      <c r="N40" s="4">
        <v>351211101</v>
      </c>
      <c r="O40" s="4" t="s">
        <v>34</v>
      </c>
      <c r="P40" s="5">
        <v>0</v>
      </c>
      <c r="Q40" s="6">
        <v>982000</v>
      </c>
      <c r="R40" s="5">
        <v>246</v>
      </c>
      <c r="T40" s="4">
        <v>351211101</v>
      </c>
      <c r="U40" s="4" t="s">
        <v>34</v>
      </c>
      <c r="V40" s="5">
        <v>0</v>
      </c>
      <c r="W40" s="6">
        <v>1058700</v>
      </c>
      <c r="X40" s="5">
        <v>265</v>
      </c>
      <c r="Z40" s="4">
        <v>351211101</v>
      </c>
      <c r="AA40" s="4" t="s">
        <v>34</v>
      </c>
      <c r="AB40" s="5">
        <v>0</v>
      </c>
      <c r="AC40" s="6">
        <v>1300000</v>
      </c>
      <c r="AD40" s="5">
        <v>325</v>
      </c>
      <c r="AF40" s="4">
        <v>351211101</v>
      </c>
      <c r="AG40" s="4" t="s">
        <v>34</v>
      </c>
      <c r="AH40" s="5">
        <v>0</v>
      </c>
      <c r="AI40" s="6">
        <v>1494800</v>
      </c>
      <c r="AJ40" s="5">
        <v>374</v>
      </c>
      <c r="AL40" s="128"/>
      <c r="AM40" s="3" t="s">
        <v>33</v>
      </c>
      <c r="AN40" s="4"/>
      <c r="AO40" s="5"/>
      <c r="AP40" s="5"/>
    </row>
    <row r="41" spans="2:42" ht="24.6" thickBot="1">
      <c r="B41" s="181"/>
      <c r="C41" s="182" t="s">
        <v>35</v>
      </c>
      <c r="D41" s="183"/>
      <c r="E41" s="184"/>
      <c r="F41" s="184"/>
      <c r="H41" s="128"/>
      <c r="I41" s="3" t="s">
        <v>35</v>
      </c>
      <c r="J41" s="4"/>
      <c r="K41" s="5"/>
      <c r="L41" s="5"/>
      <c r="N41" s="128"/>
      <c r="O41" s="3" t="s">
        <v>35</v>
      </c>
      <c r="P41" s="4"/>
      <c r="Q41" s="5"/>
      <c r="R41" s="5"/>
      <c r="T41" s="128"/>
      <c r="U41" s="3" t="s">
        <v>35</v>
      </c>
      <c r="V41" s="4"/>
      <c r="W41" s="5"/>
      <c r="X41" s="5"/>
      <c r="Z41" s="128"/>
      <c r="AA41" s="3" t="s">
        <v>35</v>
      </c>
      <c r="AB41" s="4"/>
      <c r="AC41" s="5"/>
      <c r="AD41" s="5"/>
      <c r="AF41" s="128"/>
      <c r="AG41" s="3" t="s">
        <v>35</v>
      </c>
      <c r="AH41" s="4"/>
      <c r="AI41" s="5"/>
      <c r="AJ41" s="5"/>
      <c r="AL41" s="4">
        <v>351211101</v>
      </c>
      <c r="AM41" s="4" t="s">
        <v>34</v>
      </c>
      <c r="AN41" s="5">
        <v>0</v>
      </c>
      <c r="AO41" s="6">
        <v>1678500</v>
      </c>
      <c r="AP41" s="5">
        <v>420</v>
      </c>
    </row>
    <row r="42" spans="2:42" ht="36.6" thickBot="1">
      <c r="B42" s="181"/>
      <c r="C42" s="182" t="s">
        <v>36</v>
      </c>
      <c r="D42" s="183"/>
      <c r="E42" s="184">
        <v>0</v>
      </c>
      <c r="F42" s="184">
        <v>0</v>
      </c>
      <c r="H42" s="128"/>
      <c r="I42" s="3" t="s">
        <v>36</v>
      </c>
      <c r="J42" s="4"/>
      <c r="K42" s="5">
        <v>0</v>
      </c>
      <c r="L42" s="5">
        <v>0</v>
      </c>
      <c r="N42" s="128"/>
      <c r="O42" s="3" t="s">
        <v>36</v>
      </c>
      <c r="P42" s="4"/>
      <c r="Q42" s="5">
        <v>0</v>
      </c>
      <c r="R42" s="5">
        <v>0</v>
      </c>
      <c r="T42" s="128"/>
      <c r="U42" s="3" t="s">
        <v>36</v>
      </c>
      <c r="V42" s="4"/>
      <c r="W42" s="5">
        <v>0</v>
      </c>
      <c r="X42" s="5">
        <v>0</v>
      </c>
      <c r="Z42" s="128"/>
      <c r="AA42" s="3" t="s">
        <v>36</v>
      </c>
      <c r="AB42" s="4"/>
      <c r="AC42" s="5">
        <v>0</v>
      </c>
      <c r="AD42" s="5">
        <v>0</v>
      </c>
      <c r="AF42" s="128"/>
      <c r="AG42" s="3" t="s">
        <v>36</v>
      </c>
      <c r="AH42" s="4"/>
      <c r="AI42" s="5">
        <v>0</v>
      </c>
      <c r="AJ42" s="5">
        <v>0</v>
      </c>
      <c r="AL42" s="128"/>
      <c r="AM42" s="3" t="s">
        <v>35</v>
      </c>
      <c r="AN42" s="4"/>
      <c r="AO42" s="5"/>
      <c r="AP42" s="5"/>
    </row>
    <row r="43" spans="2:42" ht="36.6" thickBot="1">
      <c r="B43" s="181"/>
      <c r="C43" s="182" t="s">
        <v>37</v>
      </c>
      <c r="D43" s="183"/>
      <c r="E43" s="184"/>
      <c r="F43" s="184"/>
      <c r="H43" s="128"/>
      <c r="I43" s="3" t="s">
        <v>37</v>
      </c>
      <c r="J43" s="4"/>
      <c r="K43" s="5"/>
      <c r="L43" s="5"/>
      <c r="N43" s="128"/>
      <c r="O43" s="3" t="s">
        <v>37</v>
      </c>
      <c r="P43" s="4"/>
      <c r="Q43" s="5"/>
      <c r="R43" s="5"/>
      <c r="T43" s="128"/>
      <c r="U43" s="3" t="s">
        <v>37</v>
      </c>
      <c r="V43" s="4"/>
      <c r="W43" s="5"/>
      <c r="X43" s="5"/>
      <c r="Z43" s="128"/>
      <c r="AA43" s="3" t="s">
        <v>37</v>
      </c>
      <c r="AB43" s="4"/>
      <c r="AC43" s="5"/>
      <c r="AD43" s="5"/>
      <c r="AF43" s="128"/>
      <c r="AG43" s="3" t="s">
        <v>37</v>
      </c>
      <c r="AH43" s="4"/>
      <c r="AI43" s="5"/>
      <c r="AJ43" s="5"/>
      <c r="AL43" s="128"/>
      <c r="AM43" s="3" t="s">
        <v>36</v>
      </c>
      <c r="AN43" s="4"/>
      <c r="AO43" s="5">
        <v>0</v>
      </c>
      <c r="AP43" s="5">
        <v>0</v>
      </c>
    </row>
    <row r="44" spans="2:42" ht="48.6" thickBot="1">
      <c r="B44" s="181"/>
      <c r="C44" s="182" t="s">
        <v>38</v>
      </c>
      <c r="D44" s="183"/>
      <c r="E44" s="184">
        <v>0</v>
      </c>
      <c r="F44" s="184">
        <v>0</v>
      </c>
      <c r="H44" s="128"/>
      <c r="I44" s="3" t="s">
        <v>38</v>
      </c>
      <c r="J44" s="4"/>
      <c r="K44" s="5">
        <v>0</v>
      </c>
      <c r="L44" s="5">
        <v>0</v>
      </c>
      <c r="N44" s="128"/>
      <c r="O44" s="3" t="s">
        <v>38</v>
      </c>
      <c r="P44" s="4"/>
      <c r="Q44" s="5">
        <v>0</v>
      </c>
      <c r="R44" s="5">
        <v>0</v>
      </c>
      <c r="T44" s="128"/>
      <c r="U44" s="3" t="s">
        <v>38</v>
      </c>
      <c r="V44" s="4"/>
      <c r="W44" s="5">
        <v>0</v>
      </c>
      <c r="X44" s="5">
        <v>0</v>
      </c>
      <c r="Z44" s="128"/>
      <c r="AA44" s="3" t="s">
        <v>38</v>
      </c>
      <c r="AB44" s="4"/>
      <c r="AC44" s="5">
        <v>0</v>
      </c>
      <c r="AD44" s="5">
        <v>0</v>
      </c>
      <c r="AF44" s="128"/>
      <c r="AG44" s="3" t="s">
        <v>38</v>
      </c>
      <c r="AH44" s="4"/>
      <c r="AI44" s="5">
        <v>0</v>
      </c>
      <c r="AJ44" s="5">
        <v>0</v>
      </c>
      <c r="AL44" s="128"/>
      <c r="AM44" s="3" t="s">
        <v>37</v>
      </c>
      <c r="AN44" s="4"/>
      <c r="AO44" s="5"/>
      <c r="AP44" s="5"/>
    </row>
    <row r="45" spans="2:42" ht="36.6" thickBot="1">
      <c r="B45" s="181"/>
      <c r="C45" s="182" t="s">
        <v>39</v>
      </c>
      <c r="D45" s="183"/>
      <c r="E45" s="186">
        <v>830900</v>
      </c>
      <c r="F45" s="184">
        <v>207.73</v>
      </c>
      <c r="H45" s="128"/>
      <c r="I45" s="3" t="s">
        <v>39</v>
      </c>
      <c r="J45" s="4"/>
      <c r="K45" s="7">
        <v>907300</v>
      </c>
      <c r="L45" s="5">
        <v>226.83</v>
      </c>
      <c r="N45" s="128"/>
      <c r="O45" s="3" t="s">
        <v>39</v>
      </c>
      <c r="P45" s="4"/>
      <c r="Q45" s="7">
        <v>982000</v>
      </c>
      <c r="R45" s="5">
        <v>245.5</v>
      </c>
      <c r="T45" s="128"/>
      <c r="U45" s="3" t="s">
        <v>39</v>
      </c>
      <c r="V45" s="4"/>
      <c r="W45" s="7">
        <v>1058700</v>
      </c>
      <c r="X45" s="5">
        <v>264.68</v>
      </c>
      <c r="Z45" s="128"/>
      <c r="AA45" s="3" t="s">
        <v>39</v>
      </c>
      <c r="AB45" s="4"/>
      <c r="AC45" s="7">
        <v>1300000</v>
      </c>
      <c r="AD45" s="5">
        <v>325</v>
      </c>
      <c r="AF45" s="128"/>
      <c r="AG45" s="3" t="s">
        <v>39</v>
      </c>
      <c r="AH45" s="4"/>
      <c r="AI45" s="7">
        <v>1494800</v>
      </c>
      <c r="AJ45" s="5">
        <v>373.7</v>
      </c>
      <c r="AL45" s="128"/>
      <c r="AM45" s="3" t="s">
        <v>38</v>
      </c>
      <c r="AN45" s="4"/>
      <c r="AO45" s="5">
        <v>0</v>
      </c>
      <c r="AP45" s="5">
        <v>0</v>
      </c>
    </row>
    <row r="46" spans="2:42" ht="36.6" thickBot="1">
      <c r="B46" s="181"/>
      <c r="C46" s="182" t="s">
        <v>40</v>
      </c>
      <c r="D46" s="183"/>
      <c r="E46" s="184"/>
      <c r="F46" s="184"/>
      <c r="H46" s="128"/>
      <c r="I46" s="3" t="s">
        <v>40</v>
      </c>
      <c r="J46" s="4"/>
      <c r="K46" s="5"/>
      <c r="L46" s="5"/>
      <c r="N46" s="128"/>
      <c r="O46" s="3" t="s">
        <v>40</v>
      </c>
      <c r="P46" s="4"/>
      <c r="Q46" s="5"/>
      <c r="R46" s="5"/>
      <c r="T46" s="128"/>
      <c r="U46" s="3" t="s">
        <v>40</v>
      </c>
      <c r="V46" s="4"/>
      <c r="W46" s="5"/>
      <c r="X46" s="5"/>
      <c r="Z46" s="128"/>
      <c r="AA46" s="3" t="s">
        <v>40</v>
      </c>
      <c r="AB46" s="4"/>
      <c r="AC46" s="5"/>
      <c r="AD46" s="5"/>
      <c r="AF46" s="128"/>
      <c r="AG46" s="3" t="s">
        <v>40</v>
      </c>
      <c r="AH46" s="4"/>
      <c r="AI46" s="5"/>
      <c r="AJ46" s="5"/>
      <c r="AL46" s="128"/>
      <c r="AM46" s="3" t="s">
        <v>39</v>
      </c>
      <c r="AN46" s="4"/>
      <c r="AO46" s="7">
        <v>1678500</v>
      </c>
      <c r="AP46" s="5">
        <v>419.63</v>
      </c>
    </row>
    <row r="47" spans="2:42" ht="48.6" thickBot="1">
      <c r="B47" s="181"/>
      <c r="C47" s="182" t="s">
        <v>41</v>
      </c>
      <c r="D47" s="183"/>
      <c r="E47" s="184">
        <v>0</v>
      </c>
      <c r="F47" s="184">
        <v>0</v>
      </c>
      <c r="H47" s="128"/>
      <c r="I47" s="3" t="s">
        <v>41</v>
      </c>
      <c r="J47" s="4"/>
      <c r="K47" s="5">
        <v>0</v>
      </c>
      <c r="L47" s="5">
        <v>0</v>
      </c>
      <c r="N47" s="128"/>
      <c r="O47" s="3" t="s">
        <v>41</v>
      </c>
      <c r="P47" s="4"/>
      <c r="Q47" s="5">
        <v>0</v>
      </c>
      <c r="R47" s="5">
        <v>0</v>
      </c>
      <c r="T47" s="128"/>
      <c r="U47" s="3" t="s">
        <v>41</v>
      </c>
      <c r="V47" s="4"/>
      <c r="W47" s="5">
        <v>0</v>
      </c>
      <c r="X47" s="5">
        <v>0</v>
      </c>
      <c r="Z47" s="128"/>
      <c r="AA47" s="3" t="s">
        <v>41</v>
      </c>
      <c r="AB47" s="4"/>
      <c r="AC47" s="5">
        <v>0</v>
      </c>
      <c r="AD47" s="5">
        <v>0</v>
      </c>
      <c r="AF47" s="128"/>
      <c r="AG47" s="3" t="s">
        <v>41</v>
      </c>
      <c r="AH47" s="4"/>
      <c r="AI47" s="5">
        <v>0</v>
      </c>
      <c r="AJ47" s="5">
        <v>0</v>
      </c>
      <c r="AL47" s="128"/>
      <c r="AM47" s="3" t="s">
        <v>40</v>
      </c>
      <c r="AN47" s="4"/>
      <c r="AO47" s="5"/>
      <c r="AP47" s="5"/>
    </row>
    <row r="48" spans="2:42" ht="24.6" thickBot="1">
      <c r="B48" s="181"/>
      <c r="C48" s="182" t="s">
        <v>42</v>
      </c>
      <c r="D48" s="183"/>
      <c r="E48" s="184">
        <v>0</v>
      </c>
      <c r="F48" s="184">
        <v>0</v>
      </c>
      <c r="H48" s="128"/>
      <c r="I48" s="3" t="s">
        <v>42</v>
      </c>
      <c r="J48" s="4"/>
      <c r="K48" s="5">
        <v>0</v>
      </c>
      <c r="L48" s="5">
        <v>0</v>
      </c>
      <c r="N48" s="128"/>
      <c r="O48" s="3" t="s">
        <v>42</v>
      </c>
      <c r="P48" s="4"/>
      <c r="Q48" s="5">
        <v>0</v>
      </c>
      <c r="R48" s="5">
        <v>0</v>
      </c>
      <c r="T48" s="128"/>
      <c r="U48" s="3" t="s">
        <v>42</v>
      </c>
      <c r="V48" s="4"/>
      <c r="W48" s="5">
        <v>0</v>
      </c>
      <c r="X48" s="5">
        <v>0</v>
      </c>
      <c r="Z48" s="128"/>
      <c r="AA48" s="3" t="s">
        <v>42</v>
      </c>
      <c r="AB48" s="4"/>
      <c r="AC48" s="5">
        <v>0</v>
      </c>
      <c r="AD48" s="5">
        <v>0</v>
      </c>
      <c r="AF48" s="128"/>
      <c r="AG48" s="3" t="s">
        <v>42</v>
      </c>
      <c r="AH48" s="4"/>
      <c r="AI48" s="5">
        <v>0</v>
      </c>
      <c r="AJ48" s="5">
        <v>0</v>
      </c>
      <c r="AL48" s="128"/>
      <c r="AM48" s="3" t="s">
        <v>41</v>
      </c>
      <c r="AN48" s="4"/>
      <c r="AO48" s="5">
        <v>0</v>
      </c>
      <c r="AP48" s="5">
        <v>0</v>
      </c>
    </row>
    <row r="49" spans="2:42" ht="36.6" thickBot="1">
      <c r="B49" s="181"/>
      <c r="C49" s="182" t="s">
        <v>43</v>
      </c>
      <c r="D49" s="183"/>
      <c r="E49" s="184"/>
      <c r="F49" s="184"/>
      <c r="H49" s="128"/>
      <c r="I49" s="3" t="s">
        <v>43</v>
      </c>
      <c r="J49" s="4"/>
      <c r="K49" s="5"/>
      <c r="L49" s="5"/>
      <c r="N49" s="128"/>
      <c r="O49" s="3" t="s">
        <v>43</v>
      </c>
      <c r="P49" s="4"/>
      <c r="Q49" s="5"/>
      <c r="R49" s="5"/>
      <c r="T49" s="128"/>
      <c r="U49" s="3" t="s">
        <v>43</v>
      </c>
      <c r="V49" s="4"/>
      <c r="W49" s="5"/>
      <c r="X49" s="5"/>
      <c r="Z49" s="128"/>
      <c r="AA49" s="3" t="s">
        <v>43</v>
      </c>
      <c r="AB49" s="4"/>
      <c r="AC49" s="5"/>
      <c r="AD49" s="5"/>
      <c r="AF49" s="128"/>
      <c r="AG49" s="3" t="s">
        <v>43</v>
      </c>
      <c r="AH49" s="4"/>
      <c r="AI49" s="5"/>
      <c r="AJ49" s="5"/>
      <c r="AL49" s="128"/>
      <c r="AM49" s="3" t="s">
        <v>42</v>
      </c>
      <c r="AN49" s="4"/>
      <c r="AO49" s="5">
        <v>0</v>
      </c>
      <c r="AP49" s="5">
        <v>0</v>
      </c>
    </row>
    <row r="50" spans="2:42" ht="60.6" thickBot="1">
      <c r="B50" s="183">
        <v>411211</v>
      </c>
      <c r="C50" s="183" t="s">
        <v>44</v>
      </c>
      <c r="D50" s="184">
        <v>0</v>
      </c>
      <c r="E50" s="185">
        <v>10000000</v>
      </c>
      <c r="F50" s="185">
        <v>2500</v>
      </c>
      <c r="H50" s="4">
        <v>411211</v>
      </c>
      <c r="I50" s="4" t="s">
        <v>44</v>
      </c>
      <c r="J50" s="5">
        <v>0</v>
      </c>
      <c r="K50" s="6">
        <v>10000000</v>
      </c>
      <c r="L50" s="6">
        <v>2500</v>
      </c>
      <c r="N50" s="4">
        <v>411211</v>
      </c>
      <c r="O50" s="4" t="s">
        <v>44</v>
      </c>
      <c r="P50" s="5">
        <v>0</v>
      </c>
      <c r="Q50" s="6">
        <v>10000000</v>
      </c>
      <c r="R50" s="6">
        <v>2500</v>
      </c>
      <c r="T50" s="4">
        <v>411211</v>
      </c>
      <c r="U50" s="4" t="s">
        <v>44</v>
      </c>
      <c r="V50" s="5">
        <v>0</v>
      </c>
      <c r="W50" s="6">
        <v>10000000</v>
      </c>
      <c r="X50" s="6">
        <v>2500</v>
      </c>
      <c r="Z50" s="4">
        <v>411211</v>
      </c>
      <c r="AA50" s="4" t="s">
        <v>44</v>
      </c>
      <c r="AB50" s="5">
        <v>0</v>
      </c>
      <c r="AC50" s="6">
        <v>10000000</v>
      </c>
      <c r="AD50" s="6">
        <v>2500</v>
      </c>
      <c r="AF50" s="4">
        <v>411211</v>
      </c>
      <c r="AG50" s="4" t="s">
        <v>44</v>
      </c>
      <c r="AH50" s="5">
        <v>0</v>
      </c>
      <c r="AI50" s="6">
        <v>10000000</v>
      </c>
      <c r="AJ50" s="6">
        <v>2500</v>
      </c>
      <c r="AL50" s="128"/>
      <c r="AM50" s="3" t="s">
        <v>43</v>
      </c>
      <c r="AN50" s="4"/>
      <c r="AO50" s="5"/>
      <c r="AP50" s="5"/>
    </row>
    <row r="51" spans="2:42" ht="36.6" thickBot="1">
      <c r="B51" s="183">
        <v>418111</v>
      </c>
      <c r="C51" s="183" t="s">
        <v>62</v>
      </c>
      <c r="D51" s="184">
        <v>0</v>
      </c>
      <c r="E51" s="185">
        <v>-12121700</v>
      </c>
      <c r="F51" s="185">
        <v>-3030</v>
      </c>
      <c r="H51" s="4">
        <v>418111</v>
      </c>
      <c r="I51" s="4" t="s">
        <v>62</v>
      </c>
      <c r="J51" s="5">
        <v>0</v>
      </c>
      <c r="K51" s="6">
        <v>-12121700</v>
      </c>
      <c r="L51" s="6">
        <v>-3030</v>
      </c>
      <c r="N51" s="4">
        <v>418111</v>
      </c>
      <c r="O51" s="4" t="s">
        <v>62</v>
      </c>
      <c r="P51" s="5">
        <v>0</v>
      </c>
      <c r="Q51" s="6">
        <v>-12121700</v>
      </c>
      <c r="R51" s="6">
        <v>-3030</v>
      </c>
      <c r="T51" s="4">
        <v>418111</v>
      </c>
      <c r="U51" s="4" t="s">
        <v>62</v>
      </c>
      <c r="V51" s="5">
        <v>0</v>
      </c>
      <c r="W51" s="6">
        <v>-12121700</v>
      </c>
      <c r="X51" s="6">
        <v>-3030</v>
      </c>
      <c r="Z51" s="4">
        <v>418111</v>
      </c>
      <c r="AA51" s="4" t="s">
        <v>62</v>
      </c>
      <c r="AB51" s="5">
        <v>0</v>
      </c>
      <c r="AC51" s="6">
        <v>-12121700</v>
      </c>
      <c r="AD51" s="6">
        <v>-3030</v>
      </c>
      <c r="AF51" s="4">
        <v>418111</v>
      </c>
      <c r="AG51" s="4" t="s">
        <v>62</v>
      </c>
      <c r="AH51" s="5">
        <v>0</v>
      </c>
      <c r="AI51" s="6">
        <v>-12121700</v>
      </c>
      <c r="AJ51" s="6">
        <v>-3030</v>
      </c>
      <c r="AL51" s="4">
        <v>411211</v>
      </c>
      <c r="AM51" s="4" t="s">
        <v>44</v>
      </c>
      <c r="AN51" s="5">
        <v>0</v>
      </c>
      <c r="AO51" s="6">
        <v>10000000</v>
      </c>
      <c r="AP51" s="6">
        <v>2500</v>
      </c>
    </row>
    <row r="52" spans="2:42" ht="48.6" thickBot="1">
      <c r="B52" s="181"/>
      <c r="C52" s="182" t="s">
        <v>46</v>
      </c>
      <c r="D52" s="183"/>
      <c r="E52" s="186">
        <v>-2121700</v>
      </c>
      <c r="F52" s="184">
        <v>-530.42999999999995</v>
      </c>
      <c r="H52" s="128"/>
      <c r="I52" s="3" t="s">
        <v>46</v>
      </c>
      <c r="J52" s="4"/>
      <c r="K52" s="7">
        <v>-2121700</v>
      </c>
      <c r="L52" s="5">
        <v>-530.42999999999995</v>
      </c>
      <c r="N52" s="128"/>
      <c r="O52" s="3" t="s">
        <v>46</v>
      </c>
      <c r="P52" s="4"/>
      <c r="Q52" s="7">
        <v>-2121700</v>
      </c>
      <c r="R52" s="5">
        <v>-530.42999999999995</v>
      </c>
      <c r="T52" s="128"/>
      <c r="U52" s="3" t="s">
        <v>46</v>
      </c>
      <c r="V52" s="4"/>
      <c r="W52" s="7">
        <v>-2121700</v>
      </c>
      <c r="X52" s="5">
        <v>-530.42999999999995</v>
      </c>
      <c r="Z52" s="128"/>
      <c r="AA52" s="3" t="s">
        <v>46</v>
      </c>
      <c r="AB52" s="4"/>
      <c r="AC52" s="7">
        <v>-2121700</v>
      </c>
      <c r="AD52" s="5">
        <v>-530.42999999999995</v>
      </c>
      <c r="AF52" s="128"/>
      <c r="AG52" s="3" t="s">
        <v>46</v>
      </c>
      <c r="AH52" s="4"/>
      <c r="AI52" s="7">
        <v>-2121700</v>
      </c>
      <c r="AJ52" s="5">
        <v>-530.42999999999995</v>
      </c>
      <c r="AL52" s="4">
        <v>418111</v>
      </c>
      <c r="AM52" s="4" t="s">
        <v>62</v>
      </c>
      <c r="AN52" s="5">
        <v>0</v>
      </c>
      <c r="AO52" s="6">
        <v>-23269100</v>
      </c>
      <c r="AP52" s="6">
        <v>-5817</v>
      </c>
    </row>
    <row r="53" spans="2:42" ht="36.6" thickBot="1">
      <c r="B53" s="181"/>
      <c r="C53" s="182" t="s">
        <v>47</v>
      </c>
      <c r="D53" s="183"/>
      <c r="E53" s="186">
        <v>-7062705</v>
      </c>
      <c r="F53" s="186">
        <v>-1765.68</v>
      </c>
      <c r="H53" s="128"/>
      <c r="I53" s="3" t="s">
        <v>47</v>
      </c>
      <c r="J53" s="4"/>
      <c r="K53" s="7">
        <v>-1745784</v>
      </c>
      <c r="L53" s="5">
        <v>-436.45</v>
      </c>
      <c r="N53" s="128"/>
      <c r="O53" s="3" t="s">
        <v>47</v>
      </c>
      <c r="P53" s="4"/>
      <c r="Q53" s="7">
        <v>6899839</v>
      </c>
      <c r="R53" s="7">
        <v>1724.96</v>
      </c>
      <c r="T53" s="128"/>
      <c r="U53" s="3" t="s">
        <v>47</v>
      </c>
      <c r="V53" s="4"/>
      <c r="W53" s="7">
        <v>15298863</v>
      </c>
      <c r="X53" s="7">
        <v>3824.72</v>
      </c>
      <c r="Z53" s="128"/>
      <c r="AA53" s="3" t="s">
        <v>47</v>
      </c>
      <c r="AB53" s="4"/>
      <c r="AC53" s="7">
        <v>18992084</v>
      </c>
      <c r="AD53" s="7">
        <v>4748.0200000000004</v>
      </c>
      <c r="AF53" s="128"/>
      <c r="AG53" s="3" t="s">
        <v>47</v>
      </c>
      <c r="AH53" s="4"/>
      <c r="AI53" s="7">
        <v>34917307</v>
      </c>
      <c r="AJ53" s="7">
        <v>8729.33</v>
      </c>
      <c r="AL53" s="128"/>
      <c r="AM53" s="3" t="s">
        <v>46</v>
      </c>
      <c r="AN53" s="4"/>
      <c r="AO53" s="7">
        <v>-13269100</v>
      </c>
      <c r="AP53" s="7">
        <v>-3317.28</v>
      </c>
    </row>
    <row r="54" spans="2:42" ht="48.6" thickBot="1">
      <c r="B54" s="187"/>
      <c r="C54" s="188" t="s">
        <v>48</v>
      </c>
      <c r="D54" s="189"/>
      <c r="E54" s="196" t="s">
        <v>277</v>
      </c>
      <c r="F54" s="196" t="s">
        <v>278</v>
      </c>
      <c r="H54" s="128"/>
      <c r="I54" s="3" t="s">
        <v>48</v>
      </c>
      <c r="J54" s="4"/>
      <c r="K54" s="5" t="s">
        <v>331</v>
      </c>
      <c r="L54" s="5" t="s">
        <v>332</v>
      </c>
      <c r="N54" s="128"/>
      <c r="O54" s="3" t="s">
        <v>48</v>
      </c>
      <c r="P54" s="4"/>
      <c r="Q54" s="7">
        <v>5760139</v>
      </c>
      <c r="R54" s="7">
        <v>1440.03</v>
      </c>
      <c r="T54" s="297"/>
      <c r="U54" s="13" t="s">
        <v>48</v>
      </c>
      <c r="V54" s="14"/>
      <c r="W54" s="15">
        <v>14235863</v>
      </c>
      <c r="X54" s="15">
        <v>3558.97</v>
      </c>
      <c r="Z54" s="297"/>
      <c r="AA54" s="13" t="s">
        <v>48</v>
      </c>
      <c r="AB54" s="14"/>
      <c r="AC54" s="15">
        <v>18170384</v>
      </c>
      <c r="AD54" s="15">
        <v>4542.6000000000004</v>
      </c>
      <c r="AF54" s="297"/>
      <c r="AG54" s="13" t="s">
        <v>48</v>
      </c>
      <c r="AH54" s="14"/>
      <c r="AI54" s="15">
        <v>34290407</v>
      </c>
      <c r="AJ54" s="15">
        <v>8572.6</v>
      </c>
      <c r="AL54" s="128"/>
      <c r="AM54" s="3" t="s">
        <v>47</v>
      </c>
      <c r="AN54" s="4"/>
      <c r="AO54" s="7">
        <v>57800431</v>
      </c>
      <c r="AP54" s="7">
        <v>14450.11</v>
      </c>
    </row>
    <row r="55" spans="2:42" ht="36.6" thickBot="1">
      <c r="N55" s="129" t="s">
        <v>49</v>
      </c>
      <c r="O55" s="129" t="s">
        <v>51</v>
      </c>
      <c r="P55" s="12" t="s">
        <v>53</v>
      </c>
      <c r="Q55" s="1"/>
      <c r="R55" s="1"/>
      <c r="AL55" s="297"/>
      <c r="AM55" s="13" t="s">
        <v>48</v>
      </c>
      <c r="AN55" s="14"/>
      <c r="AO55" s="15">
        <v>46209831</v>
      </c>
      <c r="AP55" s="15">
        <v>11552.46</v>
      </c>
    </row>
    <row r="56" spans="2:42">
      <c r="N56" s="8"/>
      <c r="O56" s="8"/>
      <c r="P56" s="129" t="s">
        <v>54</v>
      </c>
      <c r="Q56" s="1"/>
      <c r="R56" s="1"/>
    </row>
    <row r="57" spans="2:42">
      <c r="B57" s="26" t="s">
        <v>92</v>
      </c>
      <c r="C57" s="197"/>
      <c r="D57" s="197"/>
      <c r="E57" s="197"/>
      <c r="H57" s="26" t="s">
        <v>92</v>
      </c>
      <c r="N57" s="10" t="s">
        <v>50</v>
      </c>
      <c r="O57" s="10" t="s">
        <v>52</v>
      </c>
      <c r="P57" s="8"/>
      <c r="Q57" s="1"/>
      <c r="R57" s="1"/>
    </row>
    <row r="58" spans="2:42">
      <c r="B58" s="26" t="s">
        <v>174</v>
      </c>
      <c r="C58" s="197"/>
      <c r="D58" s="197"/>
      <c r="E58" s="197"/>
      <c r="H58" s="26" t="s">
        <v>174</v>
      </c>
      <c r="N58" s="11"/>
      <c r="O58" s="11"/>
      <c r="P58" s="10" t="s">
        <v>55</v>
      </c>
      <c r="Q58" s="1"/>
      <c r="R58" s="1"/>
    </row>
    <row r="59" spans="2:42">
      <c r="B59" s="620" t="s">
        <v>94</v>
      </c>
      <c r="C59" s="197"/>
      <c r="D59" s="197"/>
      <c r="E59" s="197"/>
      <c r="H59" s="620" t="s">
        <v>94</v>
      </c>
    </row>
    <row r="60" spans="2:42" ht="22.8">
      <c r="B60" s="620"/>
      <c r="C60" s="197"/>
      <c r="D60" s="197"/>
      <c r="E60" s="197"/>
      <c r="H60" s="620"/>
      <c r="N60" s="26" t="s">
        <v>92</v>
      </c>
      <c r="T60" s="26" t="s">
        <v>92</v>
      </c>
      <c r="Z60" s="18" t="s">
        <v>92</v>
      </c>
      <c r="AE60" s="18" t="s">
        <v>92</v>
      </c>
      <c r="AK60" s="18" t="s">
        <v>92</v>
      </c>
    </row>
    <row r="61" spans="2:42" ht="34.799999999999997" thickBot="1">
      <c r="B61" s="621"/>
      <c r="C61" s="197"/>
      <c r="D61" s="197"/>
      <c r="E61" s="197"/>
      <c r="H61" s="621"/>
      <c r="N61" s="26" t="s">
        <v>174</v>
      </c>
      <c r="T61" s="26" t="s">
        <v>174</v>
      </c>
      <c r="Z61" s="18" t="s">
        <v>174</v>
      </c>
      <c r="AE61" s="18" t="s">
        <v>174</v>
      </c>
      <c r="AK61" s="18" t="s">
        <v>174</v>
      </c>
    </row>
    <row r="62" spans="2:42">
      <c r="B62" s="620"/>
      <c r="C62" s="197"/>
      <c r="D62" s="197"/>
      <c r="E62" s="197"/>
      <c r="H62" s="620"/>
      <c r="N62" s="620" t="s">
        <v>94</v>
      </c>
      <c r="T62" s="620" t="s">
        <v>94</v>
      </c>
      <c r="Z62" s="572" t="s">
        <v>94</v>
      </c>
      <c r="AE62" s="572" t="s">
        <v>94</v>
      </c>
      <c r="AK62" s="572" t="s">
        <v>94</v>
      </c>
    </row>
    <row r="63" spans="2:42">
      <c r="B63" s="27" t="s">
        <v>282</v>
      </c>
      <c r="C63" s="197"/>
      <c r="D63" s="197"/>
      <c r="E63" s="197"/>
      <c r="H63" s="27" t="s">
        <v>95</v>
      </c>
      <c r="N63" s="620"/>
      <c r="T63" s="620"/>
      <c r="Z63" s="572"/>
      <c r="AE63" s="572"/>
      <c r="AK63" s="572"/>
    </row>
    <row r="64" spans="2:42" ht="15" thickBot="1">
      <c r="B64" s="25"/>
      <c r="C64" s="197"/>
      <c r="D64" s="197"/>
      <c r="E64" s="197"/>
      <c r="H64" s="20"/>
      <c r="N64" s="621"/>
      <c r="T64" s="621"/>
      <c r="Z64" s="573"/>
      <c r="AE64" s="573"/>
      <c r="AK64" s="573"/>
    </row>
    <row r="65" spans="2:40" ht="15" thickBot="1">
      <c r="B65" s="198" t="s">
        <v>96</v>
      </c>
      <c r="C65" s="198" t="s">
        <v>97</v>
      </c>
      <c r="D65" s="198" t="s">
        <v>98</v>
      </c>
      <c r="E65" s="198" t="s">
        <v>99</v>
      </c>
      <c r="H65" s="21" t="s">
        <v>96</v>
      </c>
      <c r="I65" s="21" t="s">
        <v>97</v>
      </c>
      <c r="J65" s="21" t="s">
        <v>98</v>
      </c>
      <c r="K65" s="21" t="s">
        <v>99</v>
      </c>
      <c r="N65" s="620"/>
      <c r="T65" s="620"/>
      <c r="Z65" s="572"/>
      <c r="AE65" s="572"/>
      <c r="AK65" s="572"/>
    </row>
    <row r="66" spans="2:40" ht="60">
      <c r="B66">
        <v>531111102</v>
      </c>
      <c r="C66" t="s">
        <v>117</v>
      </c>
      <c r="D66">
        <v>2975800</v>
      </c>
      <c r="E66">
        <v>2975800</v>
      </c>
      <c r="H66">
        <v>531111102</v>
      </c>
      <c r="I66" t="s">
        <v>117</v>
      </c>
      <c r="J66">
        <v>9932200</v>
      </c>
      <c r="K66">
        <v>12908000</v>
      </c>
      <c r="N66" s="27" t="s">
        <v>260</v>
      </c>
      <c r="T66" s="27" t="s">
        <v>288</v>
      </c>
      <c r="Z66" s="19" t="s">
        <v>303</v>
      </c>
      <c r="AE66" s="19" t="s">
        <v>317</v>
      </c>
      <c r="AK66" s="19" t="s">
        <v>325</v>
      </c>
    </row>
    <row r="67" spans="2:40" ht="15" thickBot="1">
      <c r="B67">
        <v>522311101</v>
      </c>
      <c r="C67" t="s">
        <v>164</v>
      </c>
      <c r="D67">
        <v>270200</v>
      </c>
      <c r="E67">
        <v>270200</v>
      </c>
      <c r="H67">
        <v>522311101</v>
      </c>
      <c r="I67" t="s">
        <v>164</v>
      </c>
      <c r="J67">
        <v>612800</v>
      </c>
      <c r="K67">
        <v>883000</v>
      </c>
      <c r="N67" s="25"/>
      <c r="T67" s="25"/>
      <c r="Z67" s="20"/>
      <c r="AE67" s="20"/>
      <c r="AK67" s="20"/>
    </row>
    <row r="68" spans="2:40" ht="25.2" thickBot="1">
      <c r="B68">
        <v>531111103</v>
      </c>
      <c r="C68" t="s">
        <v>119</v>
      </c>
      <c r="D68">
        <v>116100</v>
      </c>
      <c r="E68">
        <v>116100</v>
      </c>
      <c r="H68">
        <v>531111103</v>
      </c>
      <c r="I68" t="s">
        <v>119</v>
      </c>
      <c r="J68">
        <v>239600</v>
      </c>
      <c r="K68">
        <v>355700</v>
      </c>
      <c r="N68" s="28" t="s">
        <v>96</v>
      </c>
      <c r="O68" s="28" t="s">
        <v>97</v>
      </c>
      <c r="P68" s="28" t="s">
        <v>98</v>
      </c>
      <c r="Q68" s="28" t="s">
        <v>99</v>
      </c>
      <c r="T68" s="28" t="s">
        <v>96</v>
      </c>
      <c r="U68" s="28" t="s">
        <v>97</v>
      </c>
      <c r="V68" s="28" t="s">
        <v>98</v>
      </c>
      <c r="W68" s="28" t="s">
        <v>99</v>
      </c>
      <c r="Z68" s="21" t="s">
        <v>96</v>
      </c>
      <c r="AA68" s="21" t="s">
        <v>97</v>
      </c>
      <c r="AB68" s="21" t="s">
        <v>98</v>
      </c>
      <c r="AC68" s="21" t="s">
        <v>99</v>
      </c>
      <c r="AE68" s="21" t="s">
        <v>96</v>
      </c>
      <c r="AF68" s="21" t="s">
        <v>97</v>
      </c>
      <c r="AG68" s="21" t="s">
        <v>98</v>
      </c>
      <c r="AH68" s="21" t="s">
        <v>99</v>
      </c>
      <c r="AK68" s="21" t="s">
        <v>96</v>
      </c>
      <c r="AL68" s="21" t="s">
        <v>97</v>
      </c>
      <c r="AM68" s="21" t="s">
        <v>98</v>
      </c>
      <c r="AN68" s="21" t="s">
        <v>99</v>
      </c>
    </row>
    <row r="69" spans="2:40" ht="87.6" thickTop="1" thickBot="1">
      <c r="B69" s="581" t="s">
        <v>103</v>
      </c>
      <c r="C69" s="582"/>
      <c r="D69" s="137">
        <v>3362100</v>
      </c>
      <c r="E69" s="137">
        <v>3362100</v>
      </c>
      <c r="H69">
        <v>512111101</v>
      </c>
      <c r="I69" t="s">
        <v>102</v>
      </c>
      <c r="J69">
        <v>500</v>
      </c>
      <c r="K69">
        <v>500</v>
      </c>
      <c r="N69">
        <v>531111102</v>
      </c>
      <c r="O69" t="s">
        <v>117</v>
      </c>
      <c r="P69">
        <v>14656500</v>
      </c>
      <c r="Q69">
        <v>27564500</v>
      </c>
      <c r="T69" s="221">
        <v>531111102</v>
      </c>
      <c r="U69" s="221" t="s">
        <v>117</v>
      </c>
      <c r="V69" s="223">
        <v>14189300</v>
      </c>
      <c r="W69" s="223">
        <v>41753800</v>
      </c>
      <c r="Z69" s="130">
        <v>531111102</v>
      </c>
      <c r="AA69" s="130" t="s">
        <v>117</v>
      </c>
      <c r="AB69" s="131">
        <v>22216200</v>
      </c>
      <c r="AC69" s="131">
        <v>63970000</v>
      </c>
      <c r="AE69" s="130">
        <v>531111102</v>
      </c>
      <c r="AF69" s="130" t="s">
        <v>117</v>
      </c>
      <c r="AG69" s="131">
        <v>29215000</v>
      </c>
      <c r="AH69" s="131">
        <v>93185000</v>
      </c>
      <c r="AK69" s="130">
        <v>531111102</v>
      </c>
      <c r="AL69" s="130" t="s">
        <v>117</v>
      </c>
      <c r="AM69" s="131">
        <v>35736100</v>
      </c>
      <c r="AN69" s="131">
        <v>128921100</v>
      </c>
    </row>
    <row r="70" spans="2:40" ht="159" thickBot="1">
      <c r="B70">
        <v>637111103</v>
      </c>
      <c r="C70" t="s">
        <v>143</v>
      </c>
      <c r="D70">
        <v>13000</v>
      </c>
      <c r="E70">
        <v>13000</v>
      </c>
      <c r="H70" s="568" t="s">
        <v>103</v>
      </c>
      <c r="I70" s="569"/>
      <c r="J70" s="22">
        <v>10785100</v>
      </c>
      <c r="K70" s="22">
        <v>14147200</v>
      </c>
      <c r="N70">
        <v>522311101</v>
      </c>
      <c r="O70" t="s">
        <v>164</v>
      </c>
      <c r="P70">
        <v>975200</v>
      </c>
      <c r="Q70">
        <v>1858200</v>
      </c>
      <c r="T70" s="221">
        <v>522311101</v>
      </c>
      <c r="U70" s="221" t="s">
        <v>164</v>
      </c>
      <c r="V70" s="223">
        <v>1061600</v>
      </c>
      <c r="W70" s="223">
        <v>2919800</v>
      </c>
      <c r="Z70" s="130">
        <v>522311101</v>
      </c>
      <c r="AA70" s="130" t="s">
        <v>164</v>
      </c>
      <c r="AB70" s="131">
        <v>1206700</v>
      </c>
      <c r="AC70" s="131">
        <v>4126500</v>
      </c>
      <c r="AE70" s="130">
        <v>522311101</v>
      </c>
      <c r="AF70" s="130" t="s">
        <v>164</v>
      </c>
      <c r="AG70" s="131">
        <v>1852700</v>
      </c>
      <c r="AH70" s="131">
        <v>5979200</v>
      </c>
      <c r="AK70" s="130">
        <v>522311101</v>
      </c>
      <c r="AL70" s="130" t="s">
        <v>164</v>
      </c>
      <c r="AM70" s="131">
        <v>2303100</v>
      </c>
      <c r="AN70" s="131">
        <v>8282300</v>
      </c>
    </row>
    <row r="71" spans="2:40" ht="101.4" thickBot="1">
      <c r="B71">
        <v>634211103</v>
      </c>
      <c r="C71" t="s">
        <v>263</v>
      </c>
      <c r="D71">
        <v>10000</v>
      </c>
      <c r="E71">
        <v>10000</v>
      </c>
      <c r="H71">
        <v>633211103</v>
      </c>
      <c r="I71" t="s">
        <v>137</v>
      </c>
      <c r="J71">
        <v>160000</v>
      </c>
      <c r="K71">
        <v>320000</v>
      </c>
      <c r="N71">
        <v>531111103</v>
      </c>
      <c r="O71" t="s">
        <v>119</v>
      </c>
      <c r="P71">
        <v>55700</v>
      </c>
      <c r="Q71">
        <v>411400</v>
      </c>
      <c r="T71" s="221">
        <v>531111103</v>
      </c>
      <c r="U71" s="221" t="s">
        <v>119</v>
      </c>
      <c r="V71" s="223">
        <v>143200</v>
      </c>
      <c r="W71" s="223">
        <v>554600</v>
      </c>
      <c r="Z71" s="130">
        <v>531111103</v>
      </c>
      <c r="AA71" s="130" t="s">
        <v>119</v>
      </c>
      <c r="AB71" s="131">
        <v>223300</v>
      </c>
      <c r="AC71" s="131">
        <v>777900</v>
      </c>
      <c r="AE71" s="130">
        <v>531111103</v>
      </c>
      <c r="AF71" s="130" t="s">
        <v>119</v>
      </c>
      <c r="AG71" s="131">
        <v>295000</v>
      </c>
      <c r="AH71" s="131">
        <v>1072900</v>
      </c>
      <c r="AK71" s="130">
        <v>531111103</v>
      </c>
      <c r="AL71" s="130" t="s">
        <v>119</v>
      </c>
      <c r="AM71" s="131">
        <v>415000</v>
      </c>
      <c r="AN71" s="131">
        <v>1487900</v>
      </c>
    </row>
    <row r="72" spans="2:40" ht="159" thickBot="1">
      <c r="B72">
        <v>633211103</v>
      </c>
      <c r="C72" t="s">
        <v>137</v>
      </c>
      <c r="D72">
        <v>160000</v>
      </c>
      <c r="E72">
        <v>160000</v>
      </c>
      <c r="H72">
        <v>631111101</v>
      </c>
      <c r="I72" t="s">
        <v>121</v>
      </c>
      <c r="J72">
        <v>4583300</v>
      </c>
      <c r="K72">
        <v>9230300</v>
      </c>
      <c r="N72">
        <v>536221</v>
      </c>
      <c r="O72" t="s">
        <v>172</v>
      </c>
      <c r="P72">
        <v>600</v>
      </c>
      <c r="Q72">
        <v>600</v>
      </c>
      <c r="T72" s="221">
        <v>536911</v>
      </c>
      <c r="U72" s="221" t="s">
        <v>100</v>
      </c>
      <c r="V72" s="222">
        <v>200</v>
      </c>
      <c r="W72" s="222">
        <v>200</v>
      </c>
      <c r="Z72" s="130">
        <v>536911</v>
      </c>
      <c r="AA72" s="130" t="s">
        <v>100</v>
      </c>
      <c r="AB72" s="131">
        <v>5700</v>
      </c>
      <c r="AC72" s="131">
        <v>5900</v>
      </c>
      <c r="AE72" s="130">
        <v>512111101</v>
      </c>
      <c r="AF72" s="130" t="s">
        <v>102</v>
      </c>
      <c r="AG72" s="132">
        <v>700</v>
      </c>
      <c r="AH72" s="131">
        <v>4100</v>
      </c>
      <c r="AK72" s="130">
        <v>536911</v>
      </c>
      <c r="AL72" s="130" t="s">
        <v>100</v>
      </c>
      <c r="AM72" s="131">
        <v>4100</v>
      </c>
      <c r="AN72" s="131">
        <v>10000</v>
      </c>
    </row>
    <row r="73" spans="2:40" ht="159" thickBot="1">
      <c r="B73">
        <v>631111101</v>
      </c>
      <c r="C73" t="s">
        <v>121</v>
      </c>
      <c r="D73">
        <v>4647000</v>
      </c>
      <c r="E73">
        <v>4647000</v>
      </c>
      <c r="H73">
        <v>645111101</v>
      </c>
      <c r="I73" t="s">
        <v>132</v>
      </c>
      <c r="J73">
        <v>400000</v>
      </c>
      <c r="K73">
        <v>800000</v>
      </c>
      <c r="N73">
        <v>512111101</v>
      </c>
      <c r="O73" t="s">
        <v>102</v>
      </c>
      <c r="P73">
        <v>200</v>
      </c>
      <c r="Q73">
        <v>700</v>
      </c>
      <c r="T73" s="221">
        <v>512111101</v>
      </c>
      <c r="U73" s="221" t="s">
        <v>102</v>
      </c>
      <c r="V73" s="223">
        <v>1000</v>
      </c>
      <c r="W73" s="223">
        <v>1700</v>
      </c>
      <c r="Z73" s="130">
        <v>512111101</v>
      </c>
      <c r="AA73" s="130" t="s">
        <v>102</v>
      </c>
      <c r="AB73" s="131">
        <v>1700</v>
      </c>
      <c r="AC73" s="131">
        <v>3400</v>
      </c>
      <c r="AE73" s="130">
        <v>531111107</v>
      </c>
      <c r="AF73" s="130" t="s">
        <v>270</v>
      </c>
      <c r="AG73" s="131">
        <v>8941500</v>
      </c>
      <c r="AH73" s="131">
        <v>12305100</v>
      </c>
      <c r="AK73" s="130">
        <v>512111101</v>
      </c>
      <c r="AL73" s="130" t="s">
        <v>102</v>
      </c>
      <c r="AM73" s="132">
        <v>500</v>
      </c>
      <c r="AN73" s="131">
        <v>4600</v>
      </c>
    </row>
    <row r="74" spans="2:40" ht="58.2" thickBot="1">
      <c r="B74">
        <v>645111101</v>
      </c>
      <c r="C74" t="s">
        <v>132</v>
      </c>
      <c r="D74">
        <v>400000</v>
      </c>
      <c r="E74">
        <v>400000</v>
      </c>
      <c r="H74">
        <v>631111105</v>
      </c>
      <c r="I74" t="s">
        <v>133</v>
      </c>
      <c r="J74">
        <v>76400</v>
      </c>
      <c r="K74">
        <v>153900</v>
      </c>
      <c r="N74" s="581" t="s">
        <v>103</v>
      </c>
      <c r="O74" s="582"/>
      <c r="P74" s="137">
        <v>15688200</v>
      </c>
      <c r="Q74" s="137">
        <v>32306500</v>
      </c>
      <c r="T74" s="581" t="s">
        <v>103</v>
      </c>
      <c r="U74" s="582"/>
      <c r="V74" s="137">
        <v>15395300</v>
      </c>
      <c r="W74" s="137">
        <v>47701800</v>
      </c>
      <c r="Z74" s="130">
        <v>531111107</v>
      </c>
      <c r="AA74" s="130" t="s">
        <v>270</v>
      </c>
      <c r="AB74" s="131">
        <v>892500</v>
      </c>
      <c r="AC74" s="131">
        <v>3363600</v>
      </c>
      <c r="AE74" s="568" t="s">
        <v>103</v>
      </c>
      <c r="AF74" s="569"/>
      <c r="AG74" s="22">
        <v>40304900</v>
      </c>
      <c r="AH74" s="22">
        <v>112552800</v>
      </c>
      <c r="AK74" s="130">
        <v>531111107</v>
      </c>
      <c r="AL74" s="130" t="s">
        <v>270</v>
      </c>
      <c r="AM74" s="131">
        <v>6446000</v>
      </c>
      <c r="AN74" s="131">
        <v>18751100</v>
      </c>
    </row>
    <row r="75" spans="2:40" ht="101.4" thickBot="1">
      <c r="B75">
        <v>631111105</v>
      </c>
      <c r="C75" t="s">
        <v>133</v>
      </c>
      <c r="D75">
        <v>77500</v>
      </c>
      <c r="E75">
        <v>77500</v>
      </c>
      <c r="H75">
        <v>632161</v>
      </c>
      <c r="I75" t="s">
        <v>105</v>
      </c>
      <c r="J75">
        <v>82833</v>
      </c>
      <c r="K75">
        <v>165667</v>
      </c>
      <c r="N75">
        <v>637111103</v>
      </c>
      <c r="O75" t="s">
        <v>143</v>
      </c>
      <c r="P75">
        <v>3000</v>
      </c>
      <c r="Q75">
        <v>16000</v>
      </c>
      <c r="T75" s="221">
        <v>633211103</v>
      </c>
      <c r="U75" s="221" t="s">
        <v>137</v>
      </c>
      <c r="V75" s="223">
        <v>160000</v>
      </c>
      <c r="W75" s="223">
        <v>640000</v>
      </c>
      <c r="Z75" s="568" t="s">
        <v>103</v>
      </c>
      <c r="AA75" s="569"/>
      <c r="AB75" s="22">
        <v>24546100</v>
      </c>
      <c r="AC75" s="22">
        <v>72247900</v>
      </c>
      <c r="AE75" s="130">
        <v>637121102</v>
      </c>
      <c r="AF75" s="130" t="s">
        <v>130</v>
      </c>
      <c r="AG75" s="131">
        <v>30000</v>
      </c>
      <c r="AH75" s="131">
        <v>66000</v>
      </c>
      <c r="AK75" s="568" t="s">
        <v>103</v>
      </c>
      <c r="AL75" s="569"/>
      <c r="AM75" s="22">
        <v>44904800</v>
      </c>
      <c r="AN75" s="22">
        <v>157457600</v>
      </c>
    </row>
    <row r="76" spans="2:40" ht="101.4" thickBot="1">
      <c r="B76">
        <v>632161</v>
      </c>
      <c r="C76" t="s">
        <v>105</v>
      </c>
      <c r="D76">
        <v>82833</v>
      </c>
      <c r="E76">
        <v>82833</v>
      </c>
      <c r="H76">
        <v>632151</v>
      </c>
      <c r="I76" t="s">
        <v>112</v>
      </c>
      <c r="J76">
        <v>50311</v>
      </c>
      <c r="K76">
        <v>100621</v>
      </c>
      <c r="N76">
        <v>637121102</v>
      </c>
      <c r="O76" t="s">
        <v>130</v>
      </c>
      <c r="P76">
        <v>12000</v>
      </c>
      <c r="Q76">
        <v>12000</v>
      </c>
      <c r="T76" s="221">
        <v>631111101</v>
      </c>
      <c r="U76" s="221" t="s">
        <v>121</v>
      </c>
      <c r="V76" s="223">
        <v>4604800</v>
      </c>
      <c r="W76" s="223">
        <v>18415900</v>
      </c>
      <c r="Z76" s="130">
        <v>637111103</v>
      </c>
      <c r="AA76" s="130" t="s">
        <v>143</v>
      </c>
      <c r="AB76" s="131">
        <v>26000</v>
      </c>
      <c r="AC76" s="131">
        <v>42000</v>
      </c>
      <c r="AE76" s="130">
        <v>637121101</v>
      </c>
      <c r="AF76" s="130" t="s">
        <v>158</v>
      </c>
      <c r="AG76" s="131">
        <v>135000</v>
      </c>
      <c r="AH76" s="131">
        <v>252000</v>
      </c>
      <c r="AK76" s="130">
        <v>637111103</v>
      </c>
      <c r="AL76" s="130" t="s">
        <v>143</v>
      </c>
      <c r="AM76" s="131">
        <v>39000</v>
      </c>
      <c r="AN76" s="131">
        <v>81000</v>
      </c>
    </row>
    <row r="77" spans="2:40" ht="101.4" thickBot="1">
      <c r="B77">
        <v>632151</v>
      </c>
      <c r="C77" t="s">
        <v>112</v>
      </c>
      <c r="D77">
        <v>50311</v>
      </c>
      <c r="E77">
        <v>50311</v>
      </c>
      <c r="H77">
        <v>632141</v>
      </c>
      <c r="I77" t="s">
        <v>106</v>
      </c>
      <c r="J77">
        <v>38333</v>
      </c>
      <c r="K77">
        <v>76667</v>
      </c>
      <c r="N77">
        <v>637121101</v>
      </c>
      <c r="O77" t="s">
        <v>158</v>
      </c>
      <c r="P77">
        <v>99000</v>
      </c>
      <c r="Q77">
        <v>99000</v>
      </c>
      <c r="T77" s="221">
        <v>645111101</v>
      </c>
      <c r="U77" s="221" t="s">
        <v>132</v>
      </c>
      <c r="V77" s="223">
        <v>400000</v>
      </c>
      <c r="W77" s="223">
        <v>1600000</v>
      </c>
      <c r="Z77" s="130">
        <v>637121102</v>
      </c>
      <c r="AA77" s="130" t="s">
        <v>130</v>
      </c>
      <c r="AB77" s="131">
        <v>24000</v>
      </c>
      <c r="AC77" s="131">
        <v>36000</v>
      </c>
      <c r="AE77" s="130">
        <v>634211103</v>
      </c>
      <c r="AF77" s="130" t="s">
        <v>263</v>
      </c>
      <c r="AG77" s="131">
        <v>11500</v>
      </c>
      <c r="AH77" s="131">
        <v>73100</v>
      </c>
      <c r="AK77" s="130">
        <v>637121102</v>
      </c>
      <c r="AL77" s="130" t="s">
        <v>130</v>
      </c>
      <c r="AM77" s="131">
        <v>30000</v>
      </c>
      <c r="AN77" s="131">
        <v>96000</v>
      </c>
    </row>
    <row r="78" spans="2:40" ht="101.4" thickBot="1">
      <c r="B78">
        <v>632141</v>
      </c>
      <c r="C78" t="s">
        <v>106</v>
      </c>
      <c r="D78">
        <v>38333</v>
      </c>
      <c r="E78">
        <v>38333</v>
      </c>
      <c r="H78">
        <v>682113</v>
      </c>
      <c r="I78" t="s">
        <v>139</v>
      </c>
      <c r="J78">
        <v>184100</v>
      </c>
      <c r="K78">
        <v>479100</v>
      </c>
      <c r="N78">
        <v>634211103</v>
      </c>
      <c r="O78" t="s">
        <v>263</v>
      </c>
      <c r="P78">
        <v>18100</v>
      </c>
      <c r="Q78">
        <v>28100</v>
      </c>
      <c r="T78" s="221">
        <v>631111107</v>
      </c>
      <c r="U78" s="221" t="s">
        <v>152</v>
      </c>
      <c r="V78" s="223">
        <v>200000</v>
      </c>
      <c r="W78" s="223">
        <v>280000</v>
      </c>
      <c r="Z78" s="130">
        <v>637121101</v>
      </c>
      <c r="AA78" s="130" t="s">
        <v>158</v>
      </c>
      <c r="AB78" s="131">
        <v>18000</v>
      </c>
      <c r="AC78" s="131">
        <v>117000</v>
      </c>
      <c r="AE78" s="130">
        <v>637111102</v>
      </c>
      <c r="AF78" s="130" t="s">
        <v>151</v>
      </c>
      <c r="AG78" s="131">
        <v>15000</v>
      </c>
      <c r="AH78" s="131">
        <v>50000</v>
      </c>
      <c r="AK78" s="130">
        <v>637121101</v>
      </c>
      <c r="AL78" s="130" t="s">
        <v>158</v>
      </c>
      <c r="AM78" s="131">
        <v>99000</v>
      </c>
      <c r="AN78" s="131">
        <v>351000</v>
      </c>
    </row>
    <row r="79" spans="2:40" ht="101.4" thickBot="1">
      <c r="B79">
        <v>682113</v>
      </c>
      <c r="C79" t="s">
        <v>139</v>
      </c>
      <c r="D79">
        <v>295000</v>
      </c>
      <c r="E79">
        <v>295000</v>
      </c>
      <c r="H79">
        <v>633311102</v>
      </c>
      <c r="I79" t="s">
        <v>125</v>
      </c>
      <c r="J79">
        <v>3000</v>
      </c>
      <c r="K79">
        <v>9500</v>
      </c>
      <c r="N79">
        <v>637111102</v>
      </c>
      <c r="O79" t="s">
        <v>151</v>
      </c>
      <c r="P79">
        <v>20000</v>
      </c>
      <c r="Q79">
        <v>20000</v>
      </c>
      <c r="T79" s="221">
        <v>631111105</v>
      </c>
      <c r="U79" s="221" t="s">
        <v>133</v>
      </c>
      <c r="V79" s="223">
        <v>76700</v>
      </c>
      <c r="W79" s="223">
        <v>305300</v>
      </c>
      <c r="Z79" s="130">
        <v>634211103</v>
      </c>
      <c r="AA79" s="130" t="s">
        <v>263</v>
      </c>
      <c r="AB79" s="131">
        <v>33500</v>
      </c>
      <c r="AC79" s="131">
        <v>61600</v>
      </c>
      <c r="AE79" s="130">
        <v>633211103</v>
      </c>
      <c r="AF79" s="130" t="s">
        <v>137</v>
      </c>
      <c r="AG79" s="131">
        <v>500000</v>
      </c>
      <c r="AH79" s="131">
        <v>2160000</v>
      </c>
      <c r="AK79" s="130">
        <v>634211103</v>
      </c>
      <c r="AL79" s="130" t="s">
        <v>263</v>
      </c>
      <c r="AM79" s="131">
        <v>11000</v>
      </c>
      <c r="AN79" s="131">
        <v>84100</v>
      </c>
    </row>
    <row r="80" spans="2:40" ht="101.4" thickBot="1">
      <c r="B80">
        <v>633311102</v>
      </c>
      <c r="C80" t="s">
        <v>125</v>
      </c>
      <c r="D80">
        <v>6500</v>
      </c>
      <c r="E80">
        <v>6500</v>
      </c>
      <c r="H80">
        <v>661611103</v>
      </c>
      <c r="I80" t="s">
        <v>129</v>
      </c>
      <c r="J80">
        <v>16000</v>
      </c>
      <c r="K80">
        <v>101000</v>
      </c>
      <c r="N80">
        <v>633211103</v>
      </c>
      <c r="O80" t="s">
        <v>137</v>
      </c>
      <c r="P80">
        <v>160000</v>
      </c>
      <c r="Q80">
        <v>480000</v>
      </c>
      <c r="T80" s="221">
        <v>632161</v>
      </c>
      <c r="U80" s="221" t="s">
        <v>105</v>
      </c>
      <c r="V80" s="223">
        <v>82833</v>
      </c>
      <c r="W80" s="223">
        <v>331333</v>
      </c>
      <c r="Z80" s="130">
        <v>637111102</v>
      </c>
      <c r="AA80" s="130" t="s">
        <v>151</v>
      </c>
      <c r="AB80" s="131">
        <v>15000</v>
      </c>
      <c r="AC80" s="131">
        <v>35000</v>
      </c>
      <c r="AE80" s="130">
        <v>636211103</v>
      </c>
      <c r="AF80" s="130" t="s">
        <v>122</v>
      </c>
      <c r="AG80" s="131">
        <v>60500</v>
      </c>
      <c r="AH80" s="131">
        <v>120500</v>
      </c>
      <c r="AK80" s="130">
        <v>637111102</v>
      </c>
      <c r="AL80" s="130" t="s">
        <v>151</v>
      </c>
      <c r="AM80" s="131">
        <v>15000</v>
      </c>
      <c r="AN80" s="131">
        <v>65000</v>
      </c>
    </row>
    <row r="81" spans="2:40" ht="87" thickBot="1">
      <c r="B81">
        <v>661611103</v>
      </c>
      <c r="C81" t="s">
        <v>129</v>
      </c>
      <c r="D81">
        <v>85000</v>
      </c>
      <c r="E81">
        <v>85000</v>
      </c>
      <c r="H81">
        <v>633311103</v>
      </c>
      <c r="I81" t="s">
        <v>104</v>
      </c>
      <c r="J81">
        <v>2000</v>
      </c>
      <c r="K81">
        <v>2000</v>
      </c>
      <c r="N81">
        <v>631111101</v>
      </c>
      <c r="O81" t="s">
        <v>121</v>
      </c>
      <c r="P81">
        <v>4580800</v>
      </c>
      <c r="Q81">
        <v>13811100</v>
      </c>
      <c r="T81" s="221">
        <v>632151</v>
      </c>
      <c r="U81" s="221" t="s">
        <v>112</v>
      </c>
      <c r="V81" s="223">
        <v>50311</v>
      </c>
      <c r="W81" s="223">
        <v>201243</v>
      </c>
      <c r="Z81" s="130">
        <v>633211103</v>
      </c>
      <c r="AA81" s="130" t="s">
        <v>137</v>
      </c>
      <c r="AB81" s="131">
        <v>1020000</v>
      </c>
      <c r="AC81" s="131">
        <v>1660000</v>
      </c>
      <c r="AE81" s="130">
        <v>631111101</v>
      </c>
      <c r="AF81" s="130" t="s">
        <v>121</v>
      </c>
      <c r="AG81" s="131">
        <v>11890400</v>
      </c>
      <c r="AH81" s="131">
        <v>44662700</v>
      </c>
      <c r="AK81" s="130">
        <v>633211103</v>
      </c>
      <c r="AL81" s="130" t="s">
        <v>137</v>
      </c>
      <c r="AM81" s="131">
        <v>500000</v>
      </c>
      <c r="AN81" s="131">
        <v>2660000</v>
      </c>
    </row>
    <row r="82" spans="2:40" ht="115.8" thickBot="1">
      <c r="B82">
        <v>633311101</v>
      </c>
      <c r="C82" t="s">
        <v>123</v>
      </c>
      <c r="D82">
        <v>33600</v>
      </c>
      <c r="E82">
        <v>33600</v>
      </c>
      <c r="H82">
        <v>634211101</v>
      </c>
      <c r="I82" t="s">
        <v>109</v>
      </c>
      <c r="J82">
        <v>18000</v>
      </c>
      <c r="K82">
        <v>36000</v>
      </c>
      <c r="N82">
        <v>645111101</v>
      </c>
      <c r="O82" t="s">
        <v>132</v>
      </c>
      <c r="P82">
        <v>400000</v>
      </c>
      <c r="Q82">
        <v>1200000</v>
      </c>
      <c r="T82" s="221">
        <v>632141</v>
      </c>
      <c r="U82" s="221" t="s">
        <v>106</v>
      </c>
      <c r="V82" s="223">
        <v>38333</v>
      </c>
      <c r="W82" s="223">
        <v>153333</v>
      </c>
      <c r="Z82" s="130">
        <v>636211103</v>
      </c>
      <c r="AA82" s="130" t="s">
        <v>122</v>
      </c>
      <c r="AB82" s="131">
        <v>60000</v>
      </c>
      <c r="AC82" s="131">
        <v>60000</v>
      </c>
      <c r="AE82" s="130">
        <v>645111101</v>
      </c>
      <c r="AF82" s="130" t="s">
        <v>132</v>
      </c>
      <c r="AG82" s="131">
        <v>1200000</v>
      </c>
      <c r="AH82" s="131">
        <v>4219300</v>
      </c>
      <c r="AK82" s="130">
        <v>636211103</v>
      </c>
      <c r="AL82" s="130" t="s">
        <v>122</v>
      </c>
      <c r="AM82" s="131">
        <v>60500</v>
      </c>
      <c r="AN82" s="131">
        <v>181000</v>
      </c>
    </row>
    <row r="83" spans="2:40" ht="101.4" thickBot="1">
      <c r="B83">
        <v>634211101</v>
      </c>
      <c r="C83" t="s">
        <v>109</v>
      </c>
      <c r="D83">
        <v>18000</v>
      </c>
      <c r="E83">
        <v>18000</v>
      </c>
      <c r="H83" s="568" t="s">
        <v>114</v>
      </c>
      <c r="I83" s="569"/>
      <c r="J83" s="22">
        <v>5614277</v>
      </c>
      <c r="K83" s="22">
        <v>11531355</v>
      </c>
      <c r="N83">
        <v>631111107</v>
      </c>
      <c r="O83" t="s">
        <v>152</v>
      </c>
      <c r="P83">
        <v>80000</v>
      </c>
      <c r="Q83">
        <v>80000</v>
      </c>
      <c r="T83" s="221">
        <v>682113</v>
      </c>
      <c r="U83" s="221" t="s">
        <v>139</v>
      </c>
      <c r="V83" s="223">
        <v>208000</v>
      </c>
      <c r="W83" s="223">
        <v>860700</v>
      </c>
      <c r="Z83" s="130">
        <v>631111101</v>
      </c>
      <c r="AA83" s="130" t="s">
        <v>121</v>
      </c>
      <c r="AB83" s="131">
        <v>14356400</v>
      </c>
      <c r="AC83" s="131">
        <v>32772300</v>
      </c>
      <c r="AE83" s="130">
        <v>631111105</v>
      </c>
      <c r="AF83" s="130" t="s">
        <v>133</v>
      </c>
      <c r="AG83" s="131">
        <v>194800</v>
      </c>
      <c r="AH83" s="131">
        <v>741400</v>
      </c>
      <c r="AK83" s="130">
        <v>631111101</v>
      </c>
      <c r="AL83" s="130" t="s">
        <v>121</v>
      </c>
      <c r="AM83" s="131">
        <v>11576300</v>
      </c>
      <c r="AN83" s="131">
        <v>56239000</v>
      </c>
    </row>
    <row r="84" spans="2:40" ht="115.8" thickBot="1">
      <c r="B84">
        <v>633311105</v>
      </c>
      <c r="C84" t="s">
        <v>284</v>
      </c>
      <c r="D84">
        <v>0</v>
      </c>
      <c r="E84">
        <v>0</v>
      </c>
      <c r="H84" s="570" t="s">
        <v>115</v>
      </c>
      <c r="I84" s="571"/>
      <c r="J84" s="22">
        <v>5170823</v>
      </c>
      <c r="K84" s="22">
        <v>2615845</v>
      </c>
      <c r="N84">
        <v>631111105</v>
      </c>
      <c r="O84" t="s">
        <v>133</v>
      </c>
      <c r="P84">
        <v>74700</v>
      </c>
      <c r="Q84">
        <v>228600</v>
      </c>
      <c r="T84" s="221">
        <v>633311102</v>
      </c>
      <c r="U84" s="221" t="s">
        <v>125</v>
      </c>
      <c r="V84" s="223">
        <v>12000</v>
      </c>
      <c r="W84" s="223">
        <v>36500</v>
      </c>
      <c r="Z84" s="130">
        <v>645111101</v>
      </c>
      <c r="AA84" s="130" t="s">
        <v>132</v>
      </c>
      <c r="AB84" s="131">
        <v>1419300</v>
      </c>
      <c r="AC84" s="131">
        <v>3019300</v>
      </c>
      <c r="AE84" s="130">
        <v>632161</v>
      </c>
      <c r="AF84" s="130" t="s">
        <v>105</v>
      </c>
      <c r="AG84" s="131">
        <v>82833</v>
      </c>
      <c r="AH84" s="131">
        <v>497000</v>
      </c>
      <c r="AK84" s="130">
        <v>645111101</v>
      </c>
      <c r="AL84" s="130" t="s">
        <v>132</v>
      </c>
      <c r="AM84" s="131">
        <v>1186700</v>
      </c>
      <c r="AN84" s="131">
        <v>5406000</v>
      </c>
    </row>
    <row r="85" spans="2:40" ht="101.4" thickBot="1">
      <c r="B85" s="581" t="s">
        <v>114</v>
      </c>
      <c r="C85" s="582"/>
      <c r="D85" s="137">
        <v>5917077</v>
      </c>
      <c r="E85" s="137">
        <v>5917077</v>
      </c>
      <c r="N85">
        <v>632161</v>
      </c>
      <c r="O85" t="s">
        <v>105</v>
      </c>
      <c r="P85">
        <v>82833</v>
      </c>
      <c r="Q85">
        <v>248500</v>
      </c>
      <c r="T85" s="221">
        <v>661611103</v>
      </c>
      <c r="U85" s="221" t="s">
        <v>129</v>
      </c>
      <c r="V85" s="223">
        <v>16500</v>
      </c>
      <c r="W85" s="223">
        <v>138000</v>
      </c>
      <c r="Z85" s="130">
        <v>631111107</v>
      </c>
      <c r="AA85" s="130" t="s">
        <v>152</v>
      </c>
      <c r="AB85" s="131">
        <v>200000</v>
      </c>
      <c r="AC85" s="131">
        <v>480000</v>
      </c>
      <c r="AE85" s="130">
        <v>632151</v>
      </c>
      <c r="AF85" s="130" t="s">
        <v>112</v>
      </c>
      <c r="AG85" s="131">
        <v>50311</v>
      </c>
      <c r="AH85" s="131">
        <v>301864</v>
      </c>
      <c r="AK85" s="130">
        <v>631111105</v>
      </c>
      <c r="AL85" s="130" t="s">
        <v>133</v>
      </c>
      <c r="AM85" s="131">
        <v>183700</v>
      </c>
      <c r="AN85" s="131">
        <v>925100</v>
      </c>
    </row>
    <row r="86" spans="2:40" ht="115.8" thickBot="1">
      <c r="B86" s="579" t="s">
        <v>115</v>
      </c>
      <c r="C86" s="580"/>
      <c r="D86" s="137">
        <v>-2554977</v>
      </c>
      <c r="E86" s="137">
        <v>-2554977</v>
      </c>
      <c r="N86">
        <v>632151</v>
      </c>
      <c r="O86" t="s">
        <v>112</v>
      </c>
      <c r="P86">
        <v>50311</v>
      </c>
      <c r="Q86">
        <v>150932</v>
      </c>
      <c r="T86" s="221">
        <v>633311101</v>
      </c>
      <c r="U86" s="221" t="s">
        <v>123</v>
      </c>
      <c r="V86" s="223">
        <v>11500</v>
      </c>
      <c r="W86" s="223">
        <v>55600</v>
      </c>
      <c r="Z86" s="130">
        <v>631111105</v>
      </c>
      <c r="AA86" s="130" t="s">
        <v>133</v>
      </c>
      <c r="AB86" s="131">
        <v>241300</v>
      </c>
      <c r="AC86" s="131">
        <v>546600</v>
      </c>
      <c r="AE86" s="130">
        <v>632141</v>
      </c>
      <c r="AF86" s="130" t="s">
        <v>106</v>
      </c>
      <c r="AG86" s="131">
        <v>38333</v>
      </c>
      <c r="AH86" s="131">
        <v>230000</v>
      </c>
      <c r="AK86" s="130">
        <v>632161</v>
      </c>
      <c r="AL86" s="130" t="s">
        <v>105</v>
      </c>
      <c r="AM86" s="131">
        <v>82833</v>
      </c>
      <c r="AN86" s="131">
        <v>579833</v>
      </c>
    </row>
    <row r="87" spans="2:40" ht="115.8" thickBot="1">
      <c r="N87">
        <v>632141</v>
      </c>
      <c r="O87" t="s">
        <v>106</v>
      </c>
      <c r="P87">
        <v>38333</v>
      </c>
      <c r="Q87">
        <v>115000</v>
      </c>
      <c r="T87" s="221">
        <v>651411105</v>
      </c>
      <c r="U87" s="221" t="s">
        <v>264</v>
      </c>
      <c r="V87" s="223">
        <v>1060300</v>
      </c>
      <c r="W87" s="223">
        <v>2189200</v>
      </c>
      <c r="Z87" s="130">
        <v>632161</v>
      </c>
      <c r="AA87" s="130" t="s">
        <v>105</v>
      </c>
      <c r="AB87" s="131">
        <v>82833</v>
      </c>
      <c r="AC87" s="131">
        <v>414167</v>
      </c>
      <c r="AE87" s="130">
        <v>682113</v>
      </c>
      <c r="AF87" s="130" t="s">
        <v>139</v>
      </c>
      <c r="AG87" s="131">
        <v>1160200</v>
      </c>
      <c r="AH87" s="131">
        <v>3263700</v>
      </c>
      <c r="AK87" s="130">
        <v>632151</v>
      </c>
      <c r="AL87" s="130" t="s">
        <v>112</v>
      </c>
      <c r="AM87" s="131">
        <v>50311</v>
      </c>
      <c r="AN87" s="131">
        <v>352174</v>
      </c>
    </row>
    <row r="88" spans="2:40" ht="115.8" thickBot="1">
      <c r="N88">
        <v>682113</v>
      </c>
      <c r="O88" t="s">
        <v>139</v>
      </c>
      <c r="P88">
        <v>173600</v>
      </c>
      <c r="Q88">
        <v>652700</v>
      </c>
      <c r="T88" s="221">
        <v>633311103</v>
      </c>
      <c r="U88" s="221" t="s">
        <v>104</v>
      </c>
      <c r="V88" s="223">
        <v>2000</v>
      </c>
      <c r="W88" s="223">
        <v>6000</v>
      </c>
      <c r="Z88" s="130">
        <v>632151</v>
      </c>
      <c r="AA88" s="130" t="s">
        <v>112</v>
      </c>
      <c r="AB88" s="131">
        <v>50311</v>
      </c>
      <c r="AC88" s="131">
        <v>251553</v>
      </c>
      <c r="AE88" s="130">
        <v>633311102</v>
      </c>
      <c r="AF88" s="130" t="s">
        <v>125</v>
      </c>
      <c r="AG88" s="131">
        <v>10200</v>
      </c>
      <c r="AH88" s="131">
        <v>46700</v>
      </c>
      <c r="AK88" s="130">
        <v>632141</v>
      </c>
      <c r="AL88" s="130" t="s">
        <v>106</v>
      </c>
      <c r="AM88" s="131">
        <v>38333</v>
      </c>
      <c r="AN88" s="131">
        <v>268333</v>
      </c>
    </row>
    <row r="89" spans="2:40" ht="115.8" thickBot="1">
      <c r="N89">
        <v>633311102</v>
      </c>
      <c r="O89" t="s">
        <v>125</v>
      </c>
      <c r="P89">
        <v>15000</v>
      </c>
      <c r="Q89">
        <v>24500</v>
      </c>
      <c r="T89" s="221">
        <v>634211101</v>
      </c>
      <c r="U89" s="221" t="s">
        <v>109</v>
      </c>
      <c r="V89" s="223">
        <v>60000</v>
      </c>
      <c r="W89" s="223">
        <v>156000</v>
      </c>
      <c r="Z89" s="130">
        <v>632141</v>
      </c>
      <c r="AA89" s="130" t="s">
        <v>106</v>
      </c>
      <c r="AB89" s="131">
        <v>38333</v>
      </c>
      <c r="AC89" s="131">
        <v>191667</v>
      </c>
      <c r="AE89" s="130">
        <v>661611103</v>
      </c>
      <c r="AF89" s="130" t="s">
        <v>129</v>
      </c>
      <c r="AG89" s="132">
        <v>500</v>
      </c>
      <c r="AH89" s="131">
        <v>243500</v>
      </c>
      <c r="AK89" s="130">
        <v>682113</v>
      </c>
      <c r="AL89" s="130" t="s">
        <v>139</v>
      </c>
      <c r="AM89" s="131">
        <v>661200</v>
      </c>
      <c r="AN89" s="131">
        <v>3924900</v>
      </c>
    </row>
    <row r="90" spans="2:40" ht="72.599999999999994" thickBot="1">
      <c r="N90">
        <v>661611103</v>
      </c>
      <c r="O90" t="s">
        <v>129</v>
      </c>
      <c r="P90">
        <v>20500</v>
      </c>
      <c r="Q90">
        <v>121500</v>
      </c>
      <c r="T90" s="221">
        <v>637111101</v>
      </c>
      <c r="U90" s="221" t="s">
        <v>146</v>
      </c>
      <c r="V90" s="223">
        <v>13000</v>
      </c>
      <c r="W90" s="223">
        <v>26000</v>
      </c>
      <c r="Z90" s="130">
        <v>682113</v>
      </c>
      <c r="AA90" s="130" t="s">
        <v>139</v>
      </c>
      <c r="AB90" s="131">
        <v>1242800</v>
      </c>
      <c r="AC90" s="131">
        <v>2103500</v>
      </c>
      <c r="AE90" s="130">
        <v>633311101</v>
      </c>
      <c r="AF90" s="130" t="s">
        <v>123</v>
      </c>
      <c r="AG90" s="131">
        <v>17800</v>
      </c>
      <c r="AH90" s="131">
        <v>73400</v>
      </c>
      <c r="AK90" s="130">
        <v>633311102</v>
      </c>
      <c r="AL90" s="130" t="s">
        <v>125</v>
      </c>
      <c r="AM90" s="131">
        <v>14800</v>
      </c>
      <c r="AN90" s="131">
        <v>61500</v>
      </c>
    </row>
    <row r="91" spans="2:40" ht="288.60000000000002" thickBot="1">
      <c r="N91">
        <v>633311101</v>
      </c>
      <c r="O91" t="s">
        <v>123</v>
      </c>
      <c r="P91">
        <v>10500</v>
      </c>
      <c r="Q91">
        <v>44100</v>
      </c>
      <c r="T91" s="581" t="s">
        <v>114</v>
      </c>
      <c r="U91" s="582"/>
      <c r="V91" s="137">
        <v>6996277</v>
      </c>
      <c r="W91" s="137">
        <v>27895209</v>
      </c>
      <c r="Z91" s="130">
        <v>661611103</v>
      </c>
      <c r="AA91" s="130" t="s">
        <v>129</v>
      </c>
      <c r="AB91" s="131">
        <v>105000</v>
      </c>
      <c r="AC91" s="131">
        <v>243000</v>
      </c>
      <c r="AE91" s="130">
        <v>651411105</v>
      </c>
      <c r="AF91" s="130" t="s">
        <v>264</v>
      </c>
      <c r="AG91" s="131">
        <v>1136800</v>
      </c>
      <c r="AH91" s="131">
        <v>4328500</v>
      </c>
      <c r="AK91" s="130">
        <v>661611103</v>
      </c>
      <c r="AL91" s="130" t="s">
        <v>129</v>
      </c>
      <c r="AM91" s="131">
        <v>100500</v>
      </c>
      <c r="AN91" s="131">
        <v>344000</v>
      </c>
    </row>
    <row r="92" spans="2:40" ht="130.19999999999999" thickBot="1">
      <c r="N92">
        <v>651411105</v>
      </c>
      <c r="O92" t="s">
        <v>264</v>
      </c>
      <c r="P92">
        <v>1128900</v>
      </c>
      <c r="Q92">
        <v>1128900</v>
      </c>
      <c r="T92" s="579" t="s">
        <v>115</v>
      </c>
      <c r="U92" s="580"/>
      <c r="V92" s="137">
        <v>8399023</v>
      </c>
      <c r="W92" s="137">
        <v>19806591</v>
      </c>
      <c r="Z92" s="130">
        <v>636121101</v>
      </c>
      <c r="AA92" s="130" t="s">
        <v>290</v>
      </c>
      <c r="AB92" s="131">
        <v>120000</v>
      </c>
      <c r="AC92" s="131">
        <v>120000</v>
      </c>
      <c r="AE92" s="130">
        <v>634211101</v>
      </c>
      <c r="AF92" s="130" t="s">
        <v>109</v>
      </c>
      <c r="AG92" s="131">
        <v>120000</v>
      </c>
      <c r="AH92" s="131">
        <v>336000</v>
      </c>
      <c r="AK92" s="130">
        <v>631111103</v>
      </c>
      <c r="AL92" s="130" t="s">
        <v>333</v>
      </c>
      <c r="AM92" s="131">
        <v>80000</v>
      </c>
      <c r="AN92" s="131">
        <v>80000</v>
      </c>
    </row>
    <row r="93" spans="2:40" ht="288.60000000000002" thickBot="1">
      <c r="N93">
        <v>633311103</v>
      </c>
      <c r="O93" t="s">
        <v>104</v>
      </c>
      <c r="P93">
        <v>2000</v>
      </c>
      <c r="Q93">
        <v>4000</v>
      </c>
      <c r="Z93" s="130">
        <v>651411105</v>
      </c>
      <c r="AA93" s="130" t="s">
        <v>264</v>
      </c>
      <c r="AB93" s="131">
        <v>1002500</v>
      </c>
      <c r="AC93" s="131">
        <v>3191700</v>
      </c>
      <c r="AE93" s="130">
        <v>637111101</v>
      </c>
      <c r="AF93" s="130" t="s">
        <v>146</v>
      </c>
      <c r="AG93" s="131">
        <v>13000</v>
      </c>
      <c r="AH93" s="131">
        <v>50000</v>
      </c>
      <c r="AK93" s="130">
        <v>633311101</v>
      </c>
      <c r="AL93" s="130" t="s">
        <v>123</v>
      </c>
      <c r="AM93" s="131">
        <v>46300</v>
      </c>
      <c r="AN93" s="131">
        <v>119700</v>
      </c>
    </row>
    <row r="94" spans="2:40" ht="130.19999999999999" thickBot="1">
      <c r="N94">
        <v>634211101</v>
      </c>
      <c r="O94" t="s">
        <v>109</v>
      </c>
      <c r="P94">
        <v>60000</v>
      </c>
      <c r="Q94">
        <v>96000</v>
      </c>
      <c r="Z94" s="130">
        <v>633311103</v>
      </c>
      <c r="AA94" s="130" t="s">
        <v>104</v>
      </c>
      <c r="AB94" s="131">
        <v>4000</v>
      </c>
      <c r="AC94" s="131">
        <v>10000</v>
      </c>
      <c r="AE94" s="130">
        <v>637111107</v>
      </c>
      <c r="AF94" s="130" t="s">
        <v>265</v>
      </c>
      <c r="AG94" s="131">
        <v>7569500</v>
      </c>
      <c r="AH94" s="131">
        <v>10017000</v>
      </c>
      <c r="AK94" s="130">
        <v>636121101</v>
      </c>
      <c r="AL94" s="130" t="s">
        <v>290</v>
      </c>
      <c r="AM94" s="131">
        <v>200000</v>
      </c>
      <c r="AN94" s="131">
        <v>320000</v>
      </c>
    </row>
    <row r="95" spans="2:40" ht="288.60000000000002" thickBot="1">
      <c r="N95">
        <v>637111101</v>
      </c>
      <c r="O95" t="s">
        <v>146</v>
      </c>
      <c r="P95">
        <v>13000</v>
      </c>
      <c r="Q95">
        <v>13000</v>
      </c>
      <c r="Z95" s="130">
        <v>634211101</v>
      </c>
      <c r="AA95" s="130" t="s">
        <v>109</v>
      </c>
      <c r="AB95" s="131">
        <v>60000</v>
      </c>
      <c r="AC95" s="131">
        <v>216000</v>
      </c>
      <c r="AE95" s="130">
        <v>661211102</v>
      </c>
      <c r="AF95" s="130" t="s">
        <v>261</v>
      </c>
      <c r="AG95" s="131">
        <v>143000</v>
      </c>
      <c r="AH95" s="131">
        <v>143000</v>
      </c>
      <c r="AK95" s="130">
        <v>651411105</v>
      </c>
      <c r="AL95" s="130" t="s">
        <v>264</v>
      </c>
      <c r="AM95" s="131">
        <v>1583700</v>
      </c>
      <c r="AN95" s="131">
        <v>5912200</v>
      </c>
    </row>
    <row r="96" spans="2:40" ht="101.4" thickBot="1">
      <c r="N96" s="581" t="s">
        <v>114</v>
      </c>
      <c r="O96" s="582"/>
      <c r="P96" s="137">
        <v>7042577</v>
      </c>
      <c r="Q96" s="137">
        <v>20898932</v>
      </c>
      <c r="Z96" s="130">
        <v>637111101</v>
      </c>
      <c r="AA96" s="130" t="s">
        <v>146</v>
      </c>
      <c r="AB96" s="131">
        <v>11000</v>
      </c>
      <c r="AC96" s="131">
        <v>37000</v>
      </c>
      <c r="AE96" s="568" t="s">
        <v>114</v>
      </c>
      <c r="AF96" s="569"/>
      <c r="AG96" s="22">
        <v>24379677</v>
      </c>
      <c r="AH96" s="22">
        <v>73127764</v>
      </c>
      <c r="AK96" s="130">
        <v>634211101</v>
      </c>
      <c r="AL96" s="130" t="s">
        <v>109</v>
      </c>
      <c r="AM96" s="131">
        <v>120000</v>
      </c>
      <c r="AN96" s="131">
        <v>456000</v>
      </c>
    </row>
    <row r="97" spans="14:40" ht="87" thickBot="1">
      <c r="N97" s="579" t="s">
        <v>115</v>
      </c>
      <c r="O97" s="580"/>
      <c r="P97" s="137">
        <v>8645623</v>
      </c>
      <c r="Q97" s="137">
        <v>11407568</v>
      </c>
      <c r="Z97" s="130">
        <v>637111107</v>
      </c>
      <c r="AA97" s="130" t="s">
        <v>265</v>
      </c>
      <c r="AB97" s="131">
        <v>722500</v>
      </c>
      <c r="AC97" s="131">
        <v>2447500</v>
      </c>
      <c r="AE97" s="570" t="s">
        <v>115</v>
      </c>
      <c r="AF97" s="571"/>
      <c r="AG97" s="22">
        <v>15925223</v>
      </c>
      <c r="AH97" s="22">
        <v>39425036</v>
      </c>
      <c r="AK97" s="130">
        <v>637111101</v>
      </c>
      <c r="AL97" s="130" t="s">
        <v>146</v>
      </c>
      <c r="AM97" s="131">
        <v>54000</v>
      </c>
      <c r="AN97" s="131">
        <v>104000</v>
      </c>
    </row>
    <row r="98" spans="14:40" ht="72.599999999999994" thickBot="1">
      <c r="N98" s="149" t="s">
        <v>262</v>
      </c>
      <c r="O98" s="149" t="s">
        <v>51</v>
      </c>
      <c r="P98" s="139" t="s">
        <v>53</v>
      </c>
      <c r="Z98" s="130">
        <v>645311</v>
      </c>
      <c r="AA98" s="130" t="s">
        <v>113</v>
      </c>
      <c r="AB98" s="132">
        <v>100</v>
      </c>
      <c r="AC98" s="132">
        <v>100</v>
      </c>
      <c r="AK98" s="130">
        <v>637111107</v>
      </c>
      <c r="AL98" s="130" t="s">
        <v>265</v>
      </c>
      <c r="AM98" s="131">
        <v>5288500</v>
      </c>
      <c r="AN98" s="131">
        <v>15305500</v>
      </c>
    </row>
    <row r="99" spans="14:40" ht="15" thickBot="1">
      <c r="N99" s="140"/>
      <c r="O99" s="140"/>
      <c r="P99" s="149" t="s">
        <v>54</v>
      </c>
      <c r="Z99" s="568" t="s">
        <v>114</v>
      </c>
      <c r="AA99" s="569"/>
      <c r="AB99" s="22">
        <v>20852877</v>
      </c>
      <c r="AC99" s="22">
        <v>48748087</v>
      </c>
      <c r="AK99" s="568" t="s">
        <v>114</v>
      </c>
      <c r="AL99" s="569"/>
      <c r="AM99" s="22">
        <v>22021677</v>
      </c>
      <c r="AN99" s="22">
        <v>95149441</v>
      </c>
    </row>
    <row r="100" spans="14:40" ht="15" thickBot="1">
      <c r="N100" s="141" t="s">
        <v>50</v>
      </c>
      <c r="O100" s="141" t="s">
        <v>52</v>
      </c>
      <c r="P100" s="140"/>
      <c r="Z100" s="570" t="s">
        <v>115</v>
      </c>
      <c r="AA100" s="571"/>
      <c r="AB100" s="22">
        <v>3693223</v>
      </c>
      <c r="AC100" s="22">
        <v>23499814</v>
      </c>
      <c r="AK100" s="570" t="s">
        <v>115</v>
      </c>
      <c r="AL100" s="571"/>
      <c r="AM100" s="22">
        <v>22883123</v>
      </c>
      <c r="AN100" s="22">
        <v>62308159</v>
      </c>
    </row>
    <row r="101" spans="14:40">
      <c r="N101" s="142"/>
      <c r="O101" s="142"/>
      <c r="P101" s="141" t="s">
        <v>55</v>
      </c>
    </row>
  </sheetData>
  <mergeCells count="63">
    <mergeCell ref="AK62:AK65"/>
    <mergeCell ref="AK75:AL75"/>
    <mergeCell ref="AK99:AL99"/>
    <mergeCell ref="AK100:AL100"/>
    <mergeCell ref="AL2:AP2"/>
    <mergeCell ref="AL3:AP3"/>
    <mergeCell ref="AL4:AP7"/>
    <mergeCell ref="AL8:AP8"/>
    <mergeCell ref="AL9:AP9"/>
    <mergeCell ref="AE62:AE65"/>
    <mergeCell ref="AE74:AF74"/>
    <mergeCell ref="AE96:AF96"/>
    <mergeCell ref="AE97:AF97"/>
    <mergeCell ref="Z62:Z65"/>
    <mergeCell ref="Z75:AA75"/>
    <mergeCell ref="Z99:AA99"/>
    <mergeCell ref="Z100:AA100"/>
    <mergeCell ref="T62:T65"/>
    <mergeCell ref="T74:U74"/>
    <mergeCell ref="T91:U91"/>
    <mergeCell ref="T92:U92"/>
    <mergeCell ref="B86:C86"/>
    <mergeCell ref="B85:C85"/>
    <mergeCell ref="B59:B62"/>
    <mergeCell ref="B69:C69"/>
    <mergeCell ref="N62:N65"/>
    <mergeCell ref="N74:O74"/>
    <mergeCell ref="H70:I70"/>
    <mergeCell ref="H83:I83"/>
    <mergeCell ref="H84:I84"/>
    <mergeCell ref="H59:H62"/>
    <mergeCell ref="B2:F2"/>
    <mergeCell ref="B3:F3"/>
    <mergeCell ref="B4:F7"/>
    <mergeCell ref="B8:F8"/>
    <mergeCell ref="B9:F9"/>
    <mergeCell ref="N96:O96"/>
    <mergeCell ref="N97:O97"/>
    <mergeCell ref="N2:R2"/>
    <mergeCell ref="N3:R3"/>
    <mergeCell ref="N4:R7"/>
    <mergeCell ref="N8:R8"/>
    <mergeCell ref="N9:R9"/>
    <mergeCell ref="H2:L2"/>
    <mergeCell ref="H3:L3"/>
    <mergeCell ref="H4:L7"/>
    <mergeCell ref="H8:L8"/>
    <mergeCell ref="H9:L9"/>
    <mergeCell ref="T2:X2"/>
    <mergeCell ref="T3:X3"/>
    <mergeCell ref="T4:X7"/>
    <mergeCell ref="T8:X8"/>
    <mergeCell ref="T9:X9"/>
    <mergeCell ref="Z2:AD2"/>
    <mergeCell ref="Z3:AD3"/>
    <mergeCell ref="Z4:AD7"/>
    <mergeCell ref="Z8:AD8"/>
    <mergeCell ref="Z9:AD9"/>
    <mergeCell ref="AF2:AJ2"/>
    <mergeCell ref="AF3:AJ3"/>
    <mergeCell ref="AF4:AJ7"/>
    <mergeCell ref="AF8:AJ8"/>
    <mergeCell ref="AF9:AJ9"/>
  </mergeCells>
  <hyperlinks>
    <hyperlink ref="T69" r:id="rId1" display="https://meatophum.biz/report/accounting/account_statement?start_date=2026-04-01&amp;end_date=2026-04-30&amp;branch_id=24&amp;chart_of_account_id=87148" xr:uid="{00000000-0004-0000-1600-000000000000}"/>
    <hyperlink ref="U69" r:id="rId2" display="https://meatophum.biz/report/accounting/account_statement?start_date=2026-04-01&amp;end_date=2026-04-30&amp;branch_id=24&amp;chart_of_account_id=87148" xr:uid="{00000000-0004-0000-1600-000001000000}"/>
    <hyperlink ref="V69" r:id="rId3" display="https://meatophum.biz/report/accounting/account_statement?start_date=2026-04-01&amp;end_date=2026-04-30&amp;branch_id=24&amp;chart_of_account_id=87148" xr:uid="{00000000-0004-0000-1600-000002000000}"/>
    <hyperlink ref="W69" r:id="rId4" display="https://meatophum.biz/report/accounting/account_statement?start_date=2026-04-01&amp;end_date=2026-04-30&amp;branch_id=24&amp;chart_of_account_id=87148" xr:uid="{00000000-0004-0000-1600-000003000000}"/>
    <hyperlink ref="T70" r:id="rId5" display="https://meatophum.biz/report/accounting/account_statement?start_date=2026-04-01&amp;end_date=2026-04-30&amp;branch_id=24&amp;chart_of_account_id=86813" xr:uid="{00000000-0004-0000-1600-000004000000}"/>
    <hyperlink ref="U70" r:id="rId6" display="https://meatophum.biz/report/accounting/account_statement?start_date=2026-04-01&amp;end_date=2026-04-30&amp;branch_id=24&amp;chart_of_account_id=86813" xr:uid="{00000000-0004-0000-1600-000005000000}"/>
    <hyperlink ref="V70" r:id="rId7" display="https://meatophum.biz/report/accounting/account_statement?start_date=2026-04-01&amp;end_date=2026-04-30&amp;branch_id=24&amp;chart_of_account_id=86813" xr:uid="{00000000-0004-0000-1600-000006000000}"/>
    <hyperlink ref="W70" r:id="rId8" display="https://meatophum.biz/report/accounting/account_statement?start_date=2026-04-01&amp;end_date=2026-04-30&amp;branch_id=24&amp;chart_of_account_id=86813" xr:uid="{00000000-0004-0000-1600-000007000000}"/>
    <hyperlink ref="T71" r:id="rId9" display="https://meatophum.biz/report/accounting/account_statement?start_date=2026-04-01&amp;end_date=2026-04-30&amp;branch_id=24&amp;chart_of_account_id=87149" xr:uid="{00000000-0004-0000-1600-000008000000}"/>
    <hyperlink ref="U71" r:id="rId10" display="https://meatophum.biz/report/accounting/account_statement?start_date=2026-04-01&amp;end_date=2026-04-30&amp;branch_id=24&amp;chart_of_account_id=87149" xr:uid="{00000000-0004-0000-1600-000009000000}"/>
    <hyperlink ref="V71" r:id="rId11" display="https://meatophum.biz/report/accounting/account_statement?start_date=2026-04-01&amp;end_date=2026-04-30&amp;branch_id=24&amp;chart_of_account_id=87149" xr:uid="{00000000-0004-0000-1600-00000A000000}"/>
    <hyperlink ref="W71" r:id="rId12" display="https://meatophum.biz/report/accounting/account_statement?start_date=2026-04-01&amp;end_date=2026-04-30&amp;branch_id=24&amp;chart_of_account_id=87149" xr:uid="{00000000-0004-0000-1600-00000B000000}"/>
    <hyperlink ref="T72" r:id="rId13" display="https://meatophum.biz/report/accounting/account_statement?start_date=2026-04-01&amp;end_date=2026-04-30&amp;branch_id=24&amp;chart_of_account_id=87278" xr:uid="{00000000-0004-0000-1600-00000C000000}"/>
    <hyperlink ref="U72" r:id="rId14" display="https://meatophum.biz/report/accounting/account_statement?start_date=2026-04-01&amp;end_date=2026-04-30&amp;branch_id=24&amp;chart_of_account_id=87278" xr:uid="{00000000-0004-0000-1600-00000D000000}"/>
    <hyperlink ref="V72" r:id="rId15" display="https://meatophum.biz/report/accounting/account_statement?start_date=2026-04-01&amp;end_date=2026-04-30&amp;branch_id=24&amp;chart_of_account_id=87278" xr:uid="{00000000-0004-0000-1600-00000E000000}"/>
    <hyperlink ref="W72" r:id="rId16" display="https://meatophum.biz/report/accounting/account_statement?start_date=2026-04-01&amp;end_date=2026-04-30&amp;branch_id=24&amp;chart_of_account_id=87278" xr:uid="{00000000-0004-0000-1600-00000F000000}"/>
    <hyperlink ref="T73" r:id="rId17" display="https://meatophum.biz/report/accounting/account_statement?start_date=2026-04-01&amp;end_date=2026-04-30&amp;branch_id=24&amp;chart_of_account_id=86673" xr:uid="{00000000-0004-0000-1600-000010000000}"/>
    <hyperlink ref="U73" r:id="rId18" display="https://meatophum.biz/report/accounting/account_statement?start_date=2026-04-01&amp;end_date=2026-04-30&amp;branch_id=24&amp;chart_of_account_id=86673" xr:uid="{00000000-0004-0000-1600-000011000000}"/>
    <hyperlink ref="V73" r:id="rId19" display="https://meatophum.biz/report/accounting/account_statement?start_date=2026-04-01&amp;end_date=2026-04-30&amp;branch_id=24&amp;chart_of_account_id=86673" xr:uid="{00000000-0004-0000-1600-000012000000}"/>
    <hyperlink ref="W73" r:id="rId20" display="https://meatophum.biz/report/accounting/account_statement?start_date=2026-04-01&amp;end_date=2026-04-30&amp;branch_id=24&amp;chart_of_account_id=86673" xr:uid="{00000000-0004-0000-1600-000013000000}"/>
    <hyperlink ref="T75" r:id="rId21" display="https://meatophum.biz/report/accounting/account_statement?start_date=2026-04-01&amp;end_date=2026-04-30&amp;branch_id=24&amp;chart_of_account_id=87591" xr:uid="{00000000-0004-0000-1600-000014000000}"/>
    <hyperlink ref="U75" r:id="rId22" display="https://meatophum.biz/report/accounting/account_statement?start_date=2026-04-01&amp;end_date=2026-04-30&amp;branch_id=24&amp;chart_of_account_id=87591" xr:uid="{00000000-0004-0000-1600-000015000000}"/>
    <hyperlink ref="V75" r:id="rId23" display="https://meatophum.biz/report/accounting/account_statement?start_date=2026-04-01&amp;end_date=2026-04-30&amp;branch_id=24&amp;chart_of_account_id=87591" xr:uid="{00000000-0004-0000-1600-000016000000}"/>
    <hyperlink ref="W75" r:id="rId24" display="https://meatophum.biz/report/accounting/account_statement?start_date=2026-04-01&amp;end_date=2026-04-30&amp;branch_id=24&amp;chart_of_account_id=87591" xr:uid="{00000000-0004-0000-1600-000017000000}"/>
    <hyperlink ref="T76" r:id="rId25" display="https://meatophum.biz/report/accounting/account_statement?start_date=2026-04-01&amp;end_date=2026-04-30&amp;branch_id=24&amp;chart_of_account_id=87413" xr:uid="{00000000-0004-0000-1600-000018000000}"/>
    <hyperlink ref="U76" r:id="rId26" display="https://meatophum.biz/report/accounting/account_statement?start_date=2026-04-01&amp;end_date=2026-04-30&amp;branch_id=24&amp;chart_of_account_id=87413" xr:uid="{00000000-0004-0000-1600-000019000000}"/>
    <hyperlink ref="V76" r:id="rId27" display="https://meatophum.biz/report/accounting/account_statement?start_date=2026-04-01&amp;end_date=2026-04-30&amp;branch_id=24&amp;chart_of_account_id=87413" xr:uid="{00000000-0004-0000-1600-00001A000000}"/>
    <hyperlink ref="W76" r:id="rId28" display="https://meatophum.biz/report/accounting/account_statement?start_date=2026-04-01&amp;end_date=2026-04-30&amp;branch_id=24&amp;chart_of_account_id=87413" xr:uid="{00000000-0004-0000-1600-00001B000000}"/>
    <hyperlink ref="T77" r:id="rId29" display="https://meatophum.biz/report/accounting/account_statement?start_date=2026-04-01&amp;end_date=2026-04-30&amp;branch_id=24&amp;chart_of_account_id=87870" xr:uid="{00000000-0004-0000-1600-00001C000000}"/>
    <hyperlink ref="U77" r:id="rId30" display="https://meatophum.biz/report/accounting/account_statement?start_date=2026-04-01&amp;end_date=2026-04-30&amp;branch_id=24&amp;chart_of_account_id=87870" xr:uid="{00000000-0004-0000-1600-00001D000000}"/>
    <hyperlink ref="V77" r:id="rId31" display="https://meatophum.biz/report/accounting/account_statement?start_date=2026-04-01&amp;end_date=2026-04-30&amp;branch_id=24&amp;chart_of_account_id=87870" xr:uid="{00000000-0004-0000-1600-00001E000000}"/>
    <hyperlink ref="W77" r:id="rId32" display="https://meatophum.biz/report/accounting/account_statement?start_date=2026-04-01&amp;end_date=2026-04-30&amp;branch_id=24&amp;chart_of_account_id=87870" xr:uid="{00000000-0004-0000-1600-00001F000000}"/>
    <hyperlink ref="T78" r:id="rId33" display="https://meatophum.biz/report/accounting/account_statement?start_date=2026-04-01&amp;end_date=2026-04-30&amp;branch_id=24&amp;chart_of_account_id=87419" xr:uid="{00000000-0004-0000-1600-000020000000}"/>
    <hyperlink ref="U78" r:id="rId34" display="https://meatophum.biz/report/accounting/account_statement?start_date=2026-04-01&amp;end_date=2026-04-30&amp;branch_id=24&amp;chart_of_account_id=87419" xr:uid="{00000000-0004-0000-1600-000021000000}"/>
    <hyperlink ref="V78" r:id="rId35" display="https://meatophum.biz/report/accounting/account_statement?start_date=2026-04-01&amp;end_date=2026-04-30&amp;branch_id=24&amp;chart_of_account_id=87419" xr:uid="{00000000-0004-0000-1600-000022000000}"/>
    <hyperlink ref="W78" r:id="rId36" display="https://meatophum.biz/report/accounting/account_statement?start_date=2026-04-01&amp;end_date=2026-04-30&amp;branch_id=24&amp;chart_of_account_id=87419" xr:uid="{00000000-0004-0000-1600-000023000000}"/>
    <hyperlink ref="T79" r:id="rId37" display="https://meatophum.biz/report/accounting/account_statement?start_date=2026-04-01&amp;end_date=2026-04-30&amp;branch_id=24&amp;chart_of_account_id=87417" xr:uid="{00000000-0004-0000-1600-000024000000}"/>
    <hyperlink ref="U79" r:id="rId38" display="https://meatophum.biz/report/accounting/account_statement?start_date=2026-04-01&amp;end_date=2026-04-30&amp;branch_id=24&amp;chart_of_account_id=87417" xr:uid="{00000000-0004-0000-1600-000025000000}"/>
    <hyperlink ref="V79" r:id="rId39" display="https://meatophum.biz/report/accounting/account_statement?start_date=2026-04-01&amp;end_date=2026-04-30&amp;branch_id=24&amp;chart_of_account_id=87417" xr:uid="{00000000-0004-0000-1600-000026000000}"/>
    <hyperlink ref="W79" r:id="rId40" display="https://meatophum.biz/report/accounting/account_statement?start_date=2026-04-01&amp;end_date=2026-04-30&amp;branch_id=24&amp;chart_of_account_id=87417" xr:uid="{00000000-0004-0000-1600-000027000000}"/>
    <hyperlink ref="T80" r:id="rId41" display="https://meatophum.biz/report/accounting/account_statement?start_date=2026-04-01&amp;end_date=2026-04-30&amp;branch_id=24&amp;chart_of_account_id=87517" xr:uid="{00000000-0004-0000-1600-000028000000}"/>
    <hyperlink ref="U80" r:id="rId42" display="https://meatophum.biz/report/accounting/account_statement?start_date=2026-04-01&amp;end_date=2026-04-30&amp;branch_id=24&amp;chart_of_account_id=87517" xr:uid="{00000000-0004-0000-1600-000029000000}"/>
    <hyperlink ref="V80" r:id="rId43" display="https://meatophum.biz/report/accounting/account_statement?start_date=2026-04-01&amp;end_date=2026-04-30&amp;branch_id=24&amp;chart_of_account_id=87517" xr:uid="{00000000-0004-0000-1600-00002A000000}"/>
    <hyperlink ref="W80" r:id="rId44" display="https://meatophum.biz/report/accounting/account_statement?start_date=2026-04-01&amp;end_date=2026-04-30&amp;branch_id=24&amp;chart_of_account_id=87517" xr:uid="{00000000-0004-0000-1600-00002B000000}"/>
    <hyperlink ref="T81" r:id="rId45" display="https://meatophum.biz/report/accounting/account_statement?start_date=2026-04-01&amp;end_date=2026-04-30&amp;branch_id=24&amp;chart_of_account_id=87514" xr:uid="{00000000-0004-0000-1600-00002C000000}"/>
    <hyperlink ref="U81" r:id="rId46" display="https://meatophum.biz/report/accounting/account_statement?start_date=2026-04-01&amp;end_date=2026-04-30&amp;branch_id=24&amp;chart_of_account_id=87514" xr:uid="{00000000-0004-0000-1600-00002D000000}"/>
    <hyperlink ref="V81" r:id="rId47" display="https://meatophum.biz/report/accounting/account_statement?start_date=2026-04-01&amp;end_date=2026-04-30&amp;branch_id=24&amp;chart_of_account_id=87514" xr:uid="{00000000-0004-0000-1600-00002E000000}"/>
    <hyperlink ref="W81" r:id="rId48" display="https://meatophum.biz/report/accounting/account_statement?start_date=2026-04-01&amp;end_date=2026-04-30&amp;branch_id=24&amp;chart_of_account_id=87514" xr:uid="{00000000-0004-0000-1600-00002F000000}"/>
    <hyperlink ref="T82" r:id="rId49" display="https://meatophum.biz/report/accounting/account_statement?start_date=2026-04-01&amp;end_date=2026-04-30&amp;branch_id=24&amp;chart_of_account_id=87511" xr:uid="{00000000-0004-0000-1600-000030000000}"/>
    <hyperlink ref="U82" r:id="rId50" display="https://meatophum.biz/report/accounting/account_statement?start_date=2026-04-01&amp;end_date=2026-04-30&amp;branch_id=24&amp;chart_of_account_id=87511" xr:uid="{00000000-0004-0000-1600-000031000000}"/>
    <hyperlink ref="V82" r:id="rId51" display="https://meatophum.biz/report/accounting/account_statement?start_date=2026-04-01&amp;end_date=2026-04-30&amp;branch_id=24&amp;chart_of_account_id=87511" xr:uid="{00000000-0004-0000-1600-000032000000}"/>
    <hyperlink ref="W82" r:id="rId52" display="https://meatophum.biz/report/accounting/account_statement?start_date=2026-04-01&amp;end_date=2026-04-30&amp;branch_id=24&amp;chart_of_account_id=87511" xr:uid="{00000000-0004-0000-1600-000033000000}"/>
    <hyperlink ref="T83" r:id="rId53" display="https://meatophum.biz/report/accounting/account_statement?start_date=2026-04-01&amp;end_date=2026-04-30&amp;branch_id=24&amp;chart_of_account_id=88581" xr:uid="{00000000-0004-0000-1600-000034000000}"/>
    <hyperlink ref="U83" r:id="rId54" display="https://meatophum.biz/report/accounting/account_statement?start_date=2026-04-01&amp;end_date=2026-04-30&amp;branch_id=24&amp;chart_of_account_id=88581" xr:uid="{00000000-0004-0000-1600-000035000000}"/>
    <hyperlink ref="V83" r:id="rId55" display="https://meatophum.biz/report/accounting/account_statement?start_date=2026-04-01&amp;end_date=2026-04-30&amp;branch_id=24&amp;chart_of_account_id=88581" xr:uid="{00000000-0004-0000-1600-000036000000}"/>
    <hyperlink ref="W83" r:id="rId56" display="https://meatophum.biz/report/accounting/account_statement?start_date=2026-04-01&amp;end_date=2026-04-30&amp;branch_id=24&amp;chart_of_account_id=88581" xr:uid="{00000000-0004-0000-1600-000037000000}"/>
    <hyperlink ref="T84" r:id="rId57" display="https://meatophum.biz/report/accounting/account_statement?start_date=2026-04-01&amp;end_date=2026-04-30&amp;branch_id=24&amp;chart_of_account_id=87614" xr:uid="{00000000-0004-0000-1600-000038000000}"/>
    <hyperlink ref="U84" r:id="rId58" display="https://meatophum.biz/report/accounting/account_statement?start_date=2026-04-01&amp;end_date=2026-04-30&amp;branch_id=24&amp;chart_of_account_id=87614" xr:uid="{00000000-0004-0000-1600-000039000000}"/>
    <hyperlink ref="V84" r:id="rId59" display="https://meatophum.biz/report/accounting/account_statement?start_date=2026-04-01&amp;end_date=2026-04-30&amp;branch_id=24&amp;chart_of_account_id=87614" xr:uid="{00000000-0004-0000-1600-00003A000000}"/>
    <hyperlink ref="W84" r:id="rId60" display="https://meatophum.biz/report/accounting/account_statement?start_date=2026-04-01&amp;end_date=2026-04-30&amp;branch_id=24&amp;chart_of_account_id=87614" xr:uid="{00000000-0004-0000-1600-00003B000000}"/>
    <hyperlink ref="T85" r:id="rId61" display="https://meatophum.biz/report/accounting/account_statement?start_date=2026-04-01&amp;end_date=2026-04-30&amp;branch_id=24&amp;chart_of_account_id=88579" xr:uid="{00000000-0004-0000-1600-00003C000000}"/>
    <hyperlink ref="U85" r:id="rId62" display="https://meatophum.biz/report/accounting/account_statement?start_date=2026-04-01&amp;end_date=2026-04-30&amp;branch_id=24&amp;chart_of_account_id=88579" xr:uid="{00000000-0004-0000-1600-00003D000000}"/>
    <hyperlink ref="V85" r:id="rId63" display="https://meatophum.biz/report/accounting/account_statement?start_date=2026-04-01&amp;end_date=2026-04-30&amp;branch_id=24&amp;chart_of_account_id=88579" xr:uid="{00000000-0004-0000-1600-00003E000000}"/>
    <hyperlink ref="W85" r:id="rId64" display="https://meatophum.biz/report/accounting/account_statement?start_date=2026-04-01&amp;end_date=2026-04-30&amp;branch_id=24&amp;chart_of_account_id=88579" xr:uid="{00000000-0004-0000-1600-00003F000000}"/>
    <hyperlink ref="T86" r:id="rId65" display="https://meatophum.biz/report/accounting/account_statement?start_date=2026-04-01&amp;end_date=2026-04-30&amp;branch_id=24&amp;chart_of_account_id=87613" xr:uid="{00000000-0004-0000-1600-000040000000}"/>
    <hyperlink ref="U86" r:id="rId66" display="https://meatophum.biz/report/accounting/account_statement?start_date=2026-04-01&amp;end_date=2026-04-30&amp;branch_id=24&amp;chart_of_account_id=87613" xr:uid="{00000000-0004-0000-1600-000041000000}"/>
    <hyperlink ref="V86" r:id="rId67" display="https://meatophum.biz/report/accounting/account_statement?start_date=2026-04-01&amp;end_date=2026-04-30&amp;branch_id=24&amp;chart_of_account_id=87613" xr:uid="{00000000-0004-0000-1600-000042000000}"/>
    <hyperlink ref="W86" r:id="rId68" display="https://meatophum.biz/report/accounting/account_statement?start_date=2026-04-01&amp;end_date=2026-04-30&amp;branch_id=24&amp;chart_of_account_id=87613" xr:uid="{00000000-0004-0000-1600-000043000000}"/>
    <hyperlink ref="T87" r:id="rId69" display="https://meatophum.biz/report/accounting/account_statement?start_date=2026-04-01&amp;end_date=2026-04-30&amp;branch_id=24&amp;chart_of_account_id=87985" xr:uid="{00000000-0004-0000-1600-000044000000}"/>
    <hyperlink ref="U87" r:id="rId70" display="https://meatophum.biz/report/accounting/account_statement?start_date=2026-04-01&amp;end_date=2026-04-30&amp;branch_id=24&amp;chart_of_account_id=87985" xr:uid="{00000000-0004-0000-1600-000045000000}"/>
    <hyperlink ref="V87" r:id="rId71" display="https://meatophum.biz/report/accounting/account_statement?start_date=2026-04-01&amp;end_date=2026-04-30&amp;branch_id=24&amp;chart_of_account_id=87985" xr:uid="{00000000-0004-0000-1600-000046000000}"/>
    <hyperlink ref="W87" r:id="rId72" display="https://meatophum.biz/report/accounting/account_statement?start_date=2026-04-01&amp;end_date=2026-04-30&amp;branch_id=24&amp;chart_of_account_id=87985" xr:uid="{00000000-0004-0000-1600-000047000000}"/>
    <hyperlink ref="T88" r:id="rId73" display="https://meatophum.biz/report/accounting/account_statement?start_date=2026-04-01&amp;end_date=2026-04-30&amp;branch_id=24&amp;chart_of_account_id=87615" xr:uid="{00000000-0004-0000-1600-000048000000}"/>
    <hyperlink ref="U88" r:id="rId74" display="https://meatophum.biz/report/accounting/account_statement?start_date=2026-04-01&amp;end_date=2026-04-30&amp;branch_id=24&amp;chart_of_account_id=87615" xr:uid="{00000000-0004-0000-1600-000049000000}"/>
    <hyperlink ref="V88" r:id="rId75" display="https://meatophum.biz/report/accounting/account_statement?start_date=2026-04-01&amp;end_date=2026-04-30&amp;branch_id=24&amp;chart_of_account_id=87615" xr:uid="{00000000-0004-0000-1600-00004A000000}"/>
    <hyperlink ref="W88" r:id="rId76" display="https://meatophum.biz/report/accounting/account_statement?start_date=2026-04-01&amp;end_date=2026-04-30&amp;branch_id=24&amp;chart_of_account_id=87615" xr:uid="{00000000-0004-0000-1600-00004B000000}"/>
    <hyperlink ref="T89" r:id="rId77" display="https://meatophum.biz/report/accounting/account_statement?start_date=2026-04-01&amp;end_date=2026-04-30&amp;branch_id=24&amp;chart_of_account_id=87672" xr:uid="{00000000-0004-0000-1600-00004C000000}"/>
    <hyperlink ref="U89" r:id="rId78" display="https://meatophum.biz/report/accounting/account_statement?start_date=2026-04-01&amp;end_date=2026-04-30&amp;branch_id=24&amp;chart_of_account_id=87672" xr:uid="{00000000-0004-0000-1600-00004D000000}"/>
    <hyperlink ref="V89" r:id="rId79" display="https://meatophum.biz/report/accounting/account_statement?start_date=2026-04-01&amp;end_date=2026-04-30&amp;branch_id=24&amp;chart_of_account_id=87672" xr:uid="{00000000-0004-0000-1600-00004E000000}"/>
    <hyperlink ref="W89" r:id="rId80" display="https://meatophum.biz/report/accounting/account_statement?start_date=2026-04-01&amp;end_date=2026-04-30&amp;branch_id=24&amp;chart_of_account_id=87672" xr:uid="{00000000-0004-0000-1600-00004F000000}"/>
    <hyperlink ref="T90" r:id="rId81" display="https://meatophum.biz/report/accounting/account_statement?start_date=2026-04-01&amp;end_date=2026-04-30&amp;branch_id=24&amp;chart_of_account_id=87782" xr:uid="{00000000-0004-0000-1600-000050000000}"/>
    <hyperlink ref="U90" r:id="rId82" display="https://meatophum.biz/report/accounting/account_statement?start_date=2026-04-01&amp;end_date=2026-04-30&amp;branch_id=24&amp;chart_of_account_id=87782" xr:uid="{00000000-0004-0000-1600-000051000000}"/>
    <hyperlink ref="V90" r:id="rId83" display="https://meatophum.biz/report/accounting/account_statement?start_date=2026-04-01&amp;end_date=2026-04-30&amp;branch_id=24&amp;chart_of_account_id=87782" xr:uid="{00000000-0004-0000-1600-000052000000}"/>
    <hyperlink ref="W90" r:id="rId84" display="https://meatophum.biz/report/accounting/account_statement?start_date=2026-04-01&amp;end_date=2026-04-30&amp;branch_id=24&amp;chart_of_account_id=87782" xr:uid="{00000000-0004-0000-1600-000053000000}"/>
    <hyperlink ref="Z69" r:id="rId85" display="https://meatophum.biz/report/accounting/account_statement?start_date=2026-05-01&amp;end_date=2026-05-31&amp;branch_id=24&amp;chart_of_account_id=87148" xr:uid="{00000000-0004-0000-1600-000054000000}"/>
    <hyperlink ref="AA69" r:id="rId86" display="https://meatophum.biz/report/accounting/account_statement?start_date=2026-05-01&amp;end_date=2026-05-31&amp;branch_id=24&amp;chart_of_account_id=87148" xr:uid="{00000000-0004-0000-1600-000055000000}"/>
    <hyperlink ref="AB69" r:id="rId87" display="https://meatophum.biz/report/accounting/account_statement?start_date=2026-05-01&amp;end_date=2026-05-31&amp;branch_id=24&amp;chart_of_account_id=87148" xr:uid="{00000000-0004-0000-1600-000056000000}"/>
    <hyperlink ref="AC69" r:id="rId88" display="https://meatophum.biz/report/accounting/account_statement?start_date=2026-05-01&amp;end_date=2026-05-31&amp;branch_id=24&amp;chart_of_account_id=87148" xr:uid="{00000000-0004-0000-1600-000057000000}"/>
    <hyperlink ref="Z70" r:id="rId89" display="https://meatophum.biz/report/accounting/account_statement?start_date=2026-05-01&amp;end_date=2026-05-31&amp;branch_id=24&amp;chart_of_account_id=86813" xr:uid="{00000000-0004-0000-1600-000058000000}"/>
    <hyperlink ref="AA70" r:id="rId90" display="https://meatophum.biz/report/accounting/account_statement?start_date=2026-05-01&amp;end_date=2026-05-31&amp;branch_id=24&amp;chart_of_account_id=86813" xr:uid="{00000000-0004-0000-1600-000059000000}"/>
    <hyperlink ref="AB70" r:id="rId91" display="https://meatophum.biz/report/accounting/account_statement?start_date=2026-05-01&amp;end_date=2026-05-31&amp;branch_id=24&amp;chart_of_account_id=86813" xr:uid="{00000000-0004-0000-1600-00005A000000}"/>
    <hyperlink ref="AC70" r:id="rId92" display="https://meatophum.biz/report/accounting/account_statement?start_date=2026-05-01&amp;end_date=2026-05-31&amp;branch_id=24&amp;chart_of_account_id=86813" xr:uid="{00000000-0004-0000-1600-00005B000000}"/>
    <hyperlink ref="Z71" r:id="rId93" display="https://meatophum.biz/report/accounting/account_statement?start_date=2026-05-01&amp;end_date=2026-05-31&amp;branch_id=24&amp;chart_of_account_id=87149" xr:uid="{00000000-0004-0000-1600-00005C000000}"/>
    <hyperlink ref="AA71" r:id="rId94" display="https://meatophum.biz/report/accounting/account_statement?start_date=2026-05-01&amp;end_date=2026-05-31&amp;branch_id=24&amp;chart_of_account_id=87149" xr:uid="{00000000-0004-0000-1600-00005D000000}"/>
    <hyperlink ref="AB71" r:id="rId95" display="https://meatophum.biz/report/accounting/account_statement?start_date=2026-05-01&amp;end_date=2026-05-31&amp;branch_id=24&amp;chart_of_account_id=87149" xr:uid="{00000000-0004-0000-1600-00005E000000}"/>
    <hyperlink ref="AC71" r:id="rId96" display="https://meatophum.biz/report/accounting/account_statement?start_date=2026-05-01&amp;end_date=2026-05-31&amp;branch_id=24&amp;chart_of_account_id=87149" xr:uid="{00000000-0004-0000-1600-00005F000000}"/>
    <hyperlink ref="Z72" r:id="rId97" display="https://meatophum.biz/report/accounting/account_statement?start_date=2026-05-01&amp;end_date=2026-05-31&amp;branch_id=24&amp;chart_of_account_id=87278" xr:uid="{00000000-0004-0000-1600-000060000000}"/>
    <hyperlink ref="AA72" r:id="rId98" display="https://meatophum.biz/report/accounting/account_statement?start_date=2026-05-01&amp;end_date=2026-05-31&amp;branch_id=24&amp;chart_of_account_id=87278" xr:uid="{00000000-0004-0000-1600-000061000000}"/>
    <hyperlink ref="AB72" r:id="rId99" display="https://meatophum.biz/report/accounting/account_statement?start_date=2026-05-01&amp;end_date=2026-05-31&amp;branch_id=24&amp;chart_of_account_id=87278" xr:uid="{00000000-0004-0000-1600-000062000000}"/>
    <hyperlink ref="AC72" r:id="rId100" display="https://meatophum.biz/report/accounting/account_statement?start_date=2026-05-01&amp;end_date=2026-05-31&amp;branch_id=24&amp;chart_of_account_id=87278" xr:uid="{00000000-0004-0000-1600-000063000000}"/>
    <hyperlink ref="Z73" r:id="rId101" display="https://meatophum.biz/report/accounting/account_statement?start_date=2026-05-01&amp;end_date=2026-05-31&amp;branch_id=24&amp;chart_of_account_id=86673" xr:uid="{00000000-0004-0000-1600-000064000000}"/>
    <hyperlink ref="AA73" r:id="rId102" display="https://meatophum.biz/report/accounting/account_statement?start_date=2026-05-01&amp;end_date=2026-05-31&amp;branch_id=24&amp;chart_of_account_id=86673" xr:uid="{00000000-0004-0000-1600-000065000000}"/>
    <hyperlink ref="AB73" r:id="rId103" display="https://meatophum.biz/report/accounting/account_statement?start_date=2026-05-01&amp;end_date=2026-05-31&amp;branch_id=24&amp;chart_of_account_id=86673" xr:uid="{00000000-0004-0000-1600-000066000000}"/>
    <hyperlink ref="AC73" r:id="rId104" display="https://meatophum.biz/report/accounting/account_statement?start_date=2026-05-01&amp;end_date=2026-05-31&amp;branch_id=24&amp;chart_of_account_id=86673" xr:uid="{00000000-0004-0000-1600-000067000000}"/>
    <hyperlink ref="Z74" r:id="rId105" display="https://meatophum.biz/report/accounting/account_statement?start_date=2026-05-01&amp;end_date=2026-05-31&amp;branch_id=24&amp;chart_of_account_id=101459" xr:uid="{00000000-0004-0000-1600-000068000000}"/>
    <hyperlink ref="AA74" r:id="rId106" display="https://meatophum.biz/report/accounting/account_statement?start_date=2026-05-01&amp;end_date=2026-05-31&amp;branch_id=24&amp;chart_of_account_id=101459" xr:uid="{00000000-0004-0000-1600-000069000000}"/>
    <hyperlink ref="AB74" r:id="rId107" display="https://meatophum.biz/report/accounting/account_statement?start_date=2026-05-01&amp;end_date=2026-05-31&amp;branch_id=24&amp;chart_of_account_id=101459" xr:uid="{00000000-0004-0000-1600-00006A000000}"/>
    <hyperlink ref="AC74" r:id="rId108" display="https://meatophum.biz/report/accounting/account_statement?start_date=2026-05-01&amp;end_date=2026-05-31&amp;branch_id=24&amp;chart_of_account_id=101459" xr:uid="{00000000-0004-0000-1600-00006B000000}"/>
    <hyperlink ref="Z76" r:id="rId109" display="https://meatophum.biz/report/accounting/account_statement?start_date=2026-05-01&amp;end_date=2026-05-31&amp;branch_id=24&amp;chart_of_account_id=87784" xr:uid="{00000000-0004-0000-1600-00006C000000}"/>
    <hyperlink ref="AA76" r:id="rId110" display="https://meatophum.biz/report/accounting/account_statement?start_date=2026-05-01&amp;end_date=2026-05-31&amp;branch_id=24&amp;chart_of_account_id=87784" xr:uid="{00000000-0004-0000-1600-00006D000000}"/>
    <hyperlink ref="AB76" r:id="rId111" display="https://meatophum.biz/report/accounting/account_statement?start_date=2026-05-01&amp;end_date=2026-05-31&amp;branch_id=24&amp;chart_of_account_id=87784" xr:uid="{00000000-0004-0000-1600-00006E000000}"/>
    <hyperlink ref="AC76" r:id="rId112" display="https://meatophum.biz/report/accounting/account_statement?start_date=2026-05-01&amp;end_date=2026-05-31&amp;branch_id=24&amp;chart_of_account_id=87784" xr:uid="{00000000-0004-0000-1600-00006F000000}"/>
    <hyperlink ref="Z77" r:id="rId113" display="https://meatophum.biz/report/accounting/account_statement?start_date=2026-05-01&amp;end_date=2026-05-31&amp;branch_id=24&amp;chart_of_account_id=87798" xr:uid="{00000000-0004-0000-1600-000070000000}"/>
    <hyperlink ref="AA77" r:id="rId114" display="https://meatophum.biz/report/accounting/account_statement?start_date=2026-05-01&amp;end_date=2026-05-31&amp;branch_id=24&amp;chart_of_account_id=87798" xr:uid="{00000000-0004-0000-1600-000071000000}"/>
    <hyperlink ref="AB77" r:id="rId115" display="https://meatophum.biz/report/accounting/account_statement?start_date=2026-05-01&amp;end_date=2026-05-31&amp;branch_id=24&amp;chart_of_account_id=87798" xr:uid="{00000000-0004-0000-1600-000072000000}"/>
    <hyperlink ref="AC77" r:id="rId116" display="https://meatophum.biz/report/accounting/account_statement?start_date=2026-05-01&amp;end_date=2026-05-31&amp;branch_id=24&amp;chart_of_account_id=87798" xr:uid="{00000000-0004-0000-1600-000073000000}"/>
    <hyperlink ref="Z78" r:id="rId117" display="https://meatophum.biz/report/accounting/account_statement?start_date=2026-05-01&amp;end_date=2026-05-31&amp;branch_id=24&amp;chart_of_account_id=87797" xr:uid="{00000000-0004-0000-1600-000074000000}"/>
    <hyperlink ref="AA78" r:id="rId118" display="https://meatophum.biz/report/accounting/account_statement?start_date=2026-05-01&amp;end_date=2026-05-31&amp;branch_id=24&amp;chart_of_account_id=87797" xr:uid="{00000000-0004-0000-1600-000075000000}"/>
    <hyperlink ref="AB78" r:id="rId119" display="https://meatophum.biz/report/accounting/account_statement?start_date=2026-05-01&amp;end_date=2026-05-31&amp;branch_id=24&amp;chart_of_account_id=87797" xr:uid="{00000000-0004-0000-1600-000076000000}"/>
    <hyperlink ref="AC78" r:id="rId120" display="https://meatophum.biz/report/accounting/account_statement?start_date=2026-05-01&amp;end_date=2026-05-31&amp;branch_id=24&amp;chart_of_account_id=87797" xr:uid="{00000000-0004-0000-1600-000077000000}"/>
    <hyperlink ref="Z79" r:id="rId121" display="https://meatophum.biz/report/accounting/account_statement?start_date=2026-05-01&amp;end_date=2026-05-31&amp;branch_id=24&amp;chart_of_account_id=87674" xr:uid="{00000000-0004-0000-1600-000078000000}"/>
    <hyperlink ref="AA79" r:id="rId122" display="https://meatophum.biz/report/accounting/account_statement?start_date=2026-05-01&amp;end_date=2026-05-31&amp;branch_id=24&amp;chart_of_account_id=87674" xr:uid="{00000000-0004-0000-1600-000079000000}"/>
    <hyperlink ref="AB79" r:id="rId123" display="https://meatophum.biz/report/accounting/account_statement?start_date=2026-05-01&amp;end_date=2026-05-31&amp;branch_id=24&amp;chart_of_account_id=87674" xr:uid="{00000000-0004-0000-1600-00007A000000}"/>
    <hyperlink ref="AC79" r:id="rId124" display="https://meatophum.biz/report/accounting/account_statement?start_date=2026-05-01&amp;end_date=2026-05-31&amp;branch_id=24&amp;chart_of_account_id=87674" xr:uid="{00000000-0004-0000-1600-00007B000000}"/>
    <hyperlink ref="Z80" r:id="rId125" display="https://meatophum.biz/report/accounting/account_statement?start_date=2026-05-01&amp;end_date=2026-05-31&amp;branch_id=24&amp;chart_of_account_id=87783" xr:uid="{00000000-0004-0000-1600-00007C000000}"/>
    <hyperlink ref="AA80" r:id="rId126" display="https://meatophum.biz/report/accounting/account_statement?start_date=2026-05-01&amp;end_date=2026-05-31&amp;branch_id=24&amp;chart_of_account_id=87783" xr:uid="{00000000-0004-0000-1600-00007D000000}"/>
    <hyperlink ref="AB80" r:id="rId127" display="https://meatophum.biz/report/accounting/account_statement?start_date=2026-05-01&amp;end_date=2026-05-31&amp;branch_id=24&amp;chart_of_account_id=87783" xr:uid="{00000000-0004-0000-1600-00007E000000}"/>
    <hyperlink ref="AC80" r:id="rId128" display="https://meatophum.biz/report/accounting/account_statement?start_date=2026-05-01&amp;end_date=2026-05-31&amp;branch_id=24&amp;chart_of_account_id=87783" xr:uid="{00000000-0004-0000-1600-00007F000000}"/>
    <hyperlink ref="Z81" r:id="rId129" display="https://meatophum.biz/report/accounting/account_statement?start_date=2026-05-01&amp;end_date=2026-05-31&amp;branch_id=24&amp;chart_of_account_id=87591" xr:uid="{00000000-0004-0000-1600-000080000000}"/>
    <hyperlink ref="AA81" r:id="rId130" display="https://meatophum.biz/report/accounting/account_statement?start_date=2026-05-01&amp;end_date=2026-05-31&amp;branch_id=24&amp;chart_of_account_id=87591" xr:uid="{00000000-0004-0000-1600-000081000000}"/>
    <hyperlink ref="AB81" r:id="rId131" display="https://meatophum.biz/report/accounting/account_statement?start_date=2026-05-01&amp;end_date=2026-05-31&amp;branch_id=24&amp;chart_of_account_id=87591" xr:uid="{00000000-0004-0000-1600-000082000000}"/>
    <hyperlink ref="AC81" r:id="rId132" display="https://meatophum.biz/report/accounting/account_statement?start_date=2026-05-01&amp;end_date=2026-05-31&amp;branch_id=24&amp;chart_of_account_id=87591" xr:uid="{00000000-0004-0000-1600-000083000000}"/>
    <hyperlink ref="Z82" r:id="rId133" display="https://meatophum.biz/report/accounting/account_statement?start_date=2026-05-01&amp;end_date=2026-05-31&amp;branch_id=24&amp;chart_of_account_id=87766" xr:uid="{00000000-0004-0000-1600-000084000000}"/>
    <hyperlink ref="AA82" r:id="rId134" display="https://meatophum.biz/report/accounting/account_statement?start_date=2026-05-01&amp;end_date=2026-05-31&amp;branch_id=24&amp;chart_of_account_id=87766" xr:uid="{00000000-0004-0000-1600-000085000000}"/>
    <hyperlink ref="AB82" r:id="rId135" display="https://meatophum.biz/report/accounting/account_statement?start_date=2026-05-01&amp;end_date=2026-05-31&amp;branch_id=24&amp;chart_of_account_id=87766" xr:uid="{00000000-0004-0000-1600-000086000000}"/>
    <hyperlink ref="AC82" r:id="rId136" display="https://meatophum.biz/report/accounting/account_statement?start_date=2026-05-01&amp;end_date=2026-05-31&amp;branch_id=24&amp;chart_of_account_id=87766" xr:uid="{00000000-0004-0000-1600-000087000000}"/>
    <hyperlink ref="Z83" r:id="rId137" display="https://meatophum.biz/report/accounting/account_statement?start_date=2026-05-01&amp;end_date=2026-05-31&amp;branch_id=24&amp;chart_of_account_id=87413" xr:uid="{00000000-0004-0000-1600-000088000000}"/>
    <hyperlink ref="AA83" r:id="rId138" display="https://meatophum.biz/report/accounting/account_statement?start_date=2026-05-01&amp;end_date=2026-05-31&amp;branch_id=24&amp;chart_of_account_id=87413" xr:uid="{00000000-0004-0000-1600-000089000000}"/>
    <hyperlink ref="AB83" r:id="rId139" display="https://meatophum.biz/report/accounting/account_statement?start_date=2026-05-01&amp;end_date=2026-05-31&amp;branch_id=24&amp;chart_of_account_id=87413" xr:uid="{00000000-0004-0000-1600-00008A000000}"/>
    <hyperlink ref="AC83" r:id="rId140" display="https://meatophum.biz/report/accounting/account_statement?start_date=2026-05-01&amp;end_date=2026-05-31&amp;branch_id=24&amp;chart_of_account_id=87413" xr:uid="{00000000-0004-0000-1600-00008B000000}"/>
    <hyperlink ref="Z84" r:id="rId141" display="https://meatophum.biz/report/accounting/account_statement?start_date=2026-05-01&amp;end_date=2026-05-31&amp;branch_id=24&amp;chart_of_account_id=87870" xr:uid="{00000000-0004-0000-1600-00008C000000}"/>
    <hyperlink ref="AA84" r:id="rId142" display="https://meatophum.biz/report/accounting/account_statement?start_date=2026-05-01&amp;end_date=2026-05-31&amp;branch_id=24&amp;chart_of_account_id=87870" xr:uid="{00000000-0004-0000-1600-00008D000000}"/>
    <hyperlink ref="AB84" r:id="rId143" display="https://meatophum.biz/report/accounting/account_statement?start_date=2026-05-01&amp;end_date=2026-05-31&amp;branch_id=24&amp;chart_of_account_id=87870" xr:uid="{00000000-0004-0000-1600-00008E000000}"/>
    <hyperlink ref="AC84" r:id="rId144" display="https://meatophum.biz/report/accounting/account_statement?start_date=2026-05-01&amp;end_date=2026-05-31&amp;branch_id=24&amp;chart_of_account_id=87870" xr:uid="{00000000-0004-0000-1600-00008F000000}"/>
    <hyperlink ref="Z85" r:id="rId145" display="https://meatophum.biz/report/accounting/account_statement?start_date=2026-05-01&amp;end_date=2026-05-31&amp;branch_id=24&amp;chart_of_account_id=87419" xr:uid="{00000000-0004-0000-1600-000090000000}"/>
    <hyperlink ref="AA85" r:id="rId146" display="https://meatophum.biz/report/accounting/account_statement?start_date=2026-05-01&amp;end_date=2026-05-31&amp;branch_id=24&amp;chart_of_account_id=87419" xr:uid="{00000000-0004-0000-1600-000091000000}"/>
    <hyperlink ref="AB85" r:id="rId147" display="https://meatophum.biz/report/accounting/account_statement?start_date=2026-05-01&amp;end_date=2026-05-31&amp;branch_id=24&amp;chart_of_account_id=87419" xr:uid="{00000000-0004-0000-1600-000092000000}"/>
    <hyperlink ref="AC85" r:id="rId148" display="https://meatophum.biz/report/accounting/account_statement?start_date=2026-05-01&amp;end_date=2026-05-31&amp;branch_id=24&amp;chart_of_account_id=87419" xr:uid="{00000000-0004-0000-1600-000093000000}"/>
    <hyperlink ref="Z86" r:id="rId149" display="https://meatophum.biz/report/accounting/account_statement?start_date=2026-05-01&amp;end_date=2026-05-31&amp;branch_id=24&amp;chart_of_account_id=87417" xr:uid="{00000000-0004-0000-1600-000094000000}"/>
    <hyperlink ref="AA86" r:id="rId150" display="https://meatophum.biz/report/accounting/account_statement?start_date=2026-05-01&amp;end_date=2026-05-31&amp;branch_id=24&amp;chart_of_account_id=87417" xr:uid="{00000000-0004-0000-1600-000095000000}"/>
    <hyperlink ref="AB86" r:id="rId151" display="https://meatophum.biz/report/accounting/account_statement?start_date=2026-05-01&amp;end_date=2026-05-31&amp;branch_id=24&amp;chart_of_account_id=87417" xr:uid="{00000000-0004-0000-1600-000096000000}"/>
    <hyperlink ref="AC86" r:id="rId152" display="https://meatophum.biz/report/accounting/account_statement?start_date=2026-05-01&amp;end_date=2026-05-31&amp;branch_id=24&amp;chart_of_account_id=87417" xr:uid="{00000000-0004-0000-1600-000097000000}"/>
    <hyperlink ref="Z87" r:id="rId153" display="https://meatophum.biz/report/accounting/account_statement?start_date=2026-05-01&amp;end_date=2026-05-31&amp;branch_id=24&amp;chart_of_account_id=87517" xr:uid="{00000000-0004-0000-1600-000098000000}"/>
    <hyperlink ref="AA87" r:id="rId154" display="https://meatophum.biz/report/accounting/account_statement?start_date=2026-05-01&amp;end_date=2026-05-31&amp;branch_id=24&amp;chart_of_account_id=87517" xr:uid="{00000000-0004-0000-1600-000099000000}"/>
    <hyperlink ref="AB87" r:id="rId155" display="https://meatophum.biz/report/accounting/account_statement?start_date=2026-05-01&amp;end_date=2026-05-31&amp;branch_id=24&amp;chart_of_account_id=87517" xr:uid="{00000000-0004-0000-1600-00009A000000}"/>
    <hyperlink ref="AC87" r:id="rId156" display="https://meatophum.biz/report/accounting/account_statement?start_date=2026-05-01&amp;end_date=2026-05-31&amp;branch_id=24&amp;chart_of_account_id=87517" xr:uid="{00000000-0004-0000-1600-00009B000000}"/>
    <hyperlink ref="Z88" r:id="rId157" display="https://meatophum.biz/report/accounting/account_statement?start_date=2026-05-01&amp;end_date=2026-05-31&amp;branch_id=24&amp;chart_of_account_id=87514" xr:uid="{00000000-0004-0000-1600-00009C000000}"/>
    <hyperlink ref="AA88" r:id="rId158" display="https://meatophum.biz/report/accounting/account_statement?start_date=2026-05-01&amp;end_date=2026-05-31&amp;branch_id=24&amp;chart_of_account_id=87514" xr:uid="{00000000-0004-0000-1600-00009D000000}"/>
    <hyperlink ref="AB88" r:id="rId159" display="https://meatophum.biz/report/accounting/account_statement?start_date=2026-05-01&amp;end_date=2026-05-31&amp;branch_id=24&amp;chart_of_account_id=87514" xr:uid="{00000000-0004-0000-1600-00009E000000}"/>
    <hyperlink ref="AC88" r:id="rId160" display="https://meatophum.biz/report/accounting/account_statement?start_date=2026-05-01&amp;end_date=2026-05-31&amp;branch_id=24&amp;chart_of_account_id=87514" xr:uid="{00000000-0004-0000-1600-00009F000000}"/>
    <hyperlink ref="Z89" r:id="rId161" display="https://meatophum.biz/report/accounting/account_statement?start_date=2026-05-01&amp;end_date=2026-05-31&amp;branch_id=24&amp;chart_of_account_id=87511" xr:uid="{00000000-0004-0000-1600-0000A0000000}"/>
    <hyperlink ref="AA89" r:id="rId162" display="https://meatophum.biz/report/accounting/account_statement?start_date=2026-05-01&amp;end_date=2026-05-31&amp;branch_id=24&amp;chart_of_account_id=87511" xr:uid="{00000000-0004-0000-1600-0000A1000000}"/>
    <hyperlink ref="AB89" r:id="rId163" display="https://meatophum.biz/report/accounting/account_statement?start_date=2026-05-01&amp;end_date=2026-05-31&amp;branch_id=24&amp;chart_of_account_id=87511" xr:uid="{00000000-0004-0000-1600-0000A2000000}"/>
    <hyperlink ref="AC89" r:id="rId164" display="https://meatophum.biz/report/accounting/account_statement?start_date=2026-05-01&amp;end_date=2026-05-31&amp;branch_id=24&amp;chart_of_account_id=87511" xr:uid="{00000000-0004-0000-1600-0000A3000000}"/>
    <hyperlink ref="Z90" r:id="rId165" display="https://meatophum.biz/report/accounting/account_statement?start_date=2026-05-01&amp;end_date=2026-05-31&amp;branch_id=24&amp;chart_of_account_id=88581" xr:uid="{00000000-0004-0000-1600-0000A4000000}"/>
    <hyperlink ref="AA90" r:id="rId166" display="https://meatophum.biz/report/accounting/account_statement?start_date=2026-05-01&amp;end_date=2026-05-31&amp;branch_id=24&amp;chart_of_account_id=88581" xr:uid="{00000000-0004-0000-1600-0000A5000000}"/>
    <hyperlink ref="AB90" r:id="rId167" display="https://meatophum.biz/report/accounting/account_statement?start_date=2026-05-01&amp;end_date=2026-05-31&amp;branch_id=24&amp;chart_of_account_id=88581" xr:uid="{00000000-0004-0000-1600-0000A6000000}"/>
    <hyperlink ref="AC90" r:id="rId168" display="https://meatophum.biz/report/accounting/account_statement?start_date=2026-05-01&amp;end_date=2026-05-31&amp;branch_id=24&amp;chart_of_account_id=88581" xr:uid="{00000000-0004-0000-1600-0000A7000000}"/>
    <hyperlink ref="Z91" r:id="rId169" display="https://meatophum.biz/report/accounting/account_statement?start_date=2026-05-01&amp;end_date=2026-05-31&amp;branch_id=24&amp;chart_of_account_id=88579" xr:uid="{00000000-0004-0000-1600-0000A8000000}"/>
    <hyperlink ref="AA91" r:id="rId170" display="https://meatophum.biz/report/accounting/account_statement?start_date=2026-05-01&amp;end_date=2026-05-31&amp;branch_id=24&amp;chart_of_account_id=88579" xr:uid="{00000000-0004-0000-1600-0000A9000000}"/>
    <hyperlink ref="AB91" r:id="rId171" display="https://meatophum.biz/report/accounting/account_statement?start_date=2026-05-01&amp;end_date=2026-05-31&amp;branch_id=24&amp;chart_of_account_id=88579" xr:uid="{00000000-0004-0000-1600-0000AA000000}"/>
    <hyperlink ref="AC91" r:id="rId172" display="https://meatophum.biz/report/accounting/account_statement?start_date=2026-05-01&amp;end_date=2026-05-31&amp;branch_id=24&amp;chart_of_account_id=88579" xr:uid="{00000000-0004-0000-1600-0000AB000000}"/>
    <hyperlink ref="Z92" r:id="rId173" display="https://meatophum.biz/report/accounting/account_statement?start_date=2026-05-01&amp;end_date=2026-05-31&amp;branch_id=24&amp;chart_of_account_id=87750" xr:uid="{00000000-0004-0000-1600-0000AC000000}"/>
    <hyperlink ref="AA92" r:id="rId174" display="https://meatophum.biz/report/accounting/account_statement?start_date=2026-05-01&amp;end_date=2026-05-31&amp;branch_id=24&amp;chart_of_account_id=87750" xr:uid="{00000000-0004-0000-1600-0000AD000000}"/>
    <hyperlink ref="AB92" r:id="rId175" display="https://meatophum.biz/report/accounting/account_statement?start_date=2026-05-01&amp;end_date=2026-05-31&amp;branch_id=24&amp;chart_of_account_id=87750" xr:uid="{00000000-0004-0000-1600-0000AE000000}"/>
    <hyperlink ref="AC92" r:id="rId176" display="https://meatophum.biz/report/accounting/account_statement?start_date=2026-05-01&amp;end_date=2026-05-31&amp;branch_id=24&amp;chart_of_account_id=87750" xr:uid="{00000000-0004-0000-1600-0000AF000000}"/>
    <hyperlink ref="Z93" r:id="rId177" display="https://meatophum.biz/report/accounting/account_statement?start_date=2026-05-01&amp;end_date=2026-05-31&amp;branch_id=24&amp;chart_of_account_id=87985" xr:uid="{00000000-0004-0000-1600-0000B0000000}"/>
    <hyperlink ref="AA93" r:id="rId178" display="https://meatophum.biz/report/accounting/account_statement?start_date=2026-05-01&amp;end_date=2026-05-31&amp;branch_id=24&amp;chart_of_account_id=87985" xr:uid="{00000000-0004-0000-1600-0000B1000000}"/>
    <hyperlink ref="AB93" r:id="rId179" display="https://meatophum.biz/report/accounting/account_statement?start_date=2026-05-01&amp;end_date=2026-05-31&amp;branch_id=24&amp;chart_of_account_id=87985" xr:uid="{00000000-0004-0000-1600-0000B2000000}"/>
    <hyperlink ref="AC93" r:id="rId180" display="https://meatophum.biz/report/accounting/account_statement?start_date=2026-05-01&amp;end_date=2026-05-31&amp;branch_id=24&amp;chart_of_account_id=87985" xr:uid="{00000000-0004-0000-1600-0000B3000000}"/>
    <hyperlink ref="Z94" r:id="rId181" display="https://meatophum.biz/report/accounting/account_statement?start_date=2026-05-01&amp;end_date=2026-05-31&amp;branch_id=24&amp;chart_of_account_id=87615" xr:uid="{00000000-0004-0000-1600-0000B4000000}"/>
    <hyperlink ref="AA94" r:id="rId182" display="https://meatophum.biz/report/accounting/account_statement?start_date=2026-05-01&amp;end_date=2026-05-31&amp;branch_id=24&amp;chart_of_account_id=87615" xr:uid="{00000000-0004-0000-1600-0000B5000000}"/>
    <hyperlink ref="AB94" r:id="rId183" display="https://meatophum.biz/report/accounting/account_statement?start_date=2026-05-01&amp;end_date=2026-05-31&amp;branch_id=24&amp;chart_of_account_id=87615" xr:uid="{00000000-0004-0000-1600-0000B6000000}"/>
    <hyperlink ref="AC94" r:id="rId184" display="https://meatophum.biz/report/accounting/account_statement?start_date=2026-05-01&amp;end_date=2026-05-31&amp;branch_id=24&amp;chart_of_account_id=87615" xr:uid="{00000000-0004-0000-1600-0000B7000000}"/>
    <hyperlink ref="Z95" r:id="rId185" display="https://meatophum.biz/report/accounting/account_statement?start_date=2026-05-01&amp;end_date=2026-05-31&amp;branch_id=24&amp;chart_of_account_id=87672" xr:uid="{00000000-0004-0000-1600-0000B8000000}"/>
    <hyperlink ref="AA95" r:id="rId186" display="https://meatophum.biz/report/accounting/account_statement?start_date=2026-05-01&amp;end_date=2026-05-31&amp;branch_id=24&amp;chart_of_account_id=87672" xr:uid="{00000000-0004-0000-1600-0000B9000000}"/>
    <hyperlink ref="AB95" r:id="rId187" display="https://meatophum.biz/report/accounting/account_statement?start_date=2026-05-01&amp;end_date=2026-05-31&amp;branch_id=24&amp;chart_of_account_id=87672" xr:uid="{00000000-0004-0000-1600-0000BA000000}"/>
    <hyperlink ref="AC95" r:id="rId188" display="https://meatophum.biz/report/accounting/account_statement?start_date=2026-05-01&amp;end_date=2026-05-31&amp;branch_id=24&amp;chart_of_account_id=87672" xr:uid="{00000000-0004-0000-1600-0000BB000000}"/>
    <hyperlink ref="Z96" r:id="rId189" display="https://meatophum.biz/report/accounting/account_statement?start_date=2026-05-01&amp;end_date=2026-05-31&amp;branch_id=24&amp;chart_of_account_id=87782" xr:uid="{00000000-0004-0000-1600-0000BC000000}"/>
    <hyperlink ref="AA96" r:id="rId190" display="https://meatophum.biz/report/accounting/account_statement?start_date=2026-05-01&amp;end_date=2026-05-31&amp;branch_id=24&amp;chart_of_account_id=87782" xr:uid="{00000000-0004-0000-1600-0000BD000000}"/>
    <hyperlink ref="AB96" r:id="rId191" display="https://meatophum.biz/report/accounting/account_statement?start_date=2026-05-01&amp;end_date=2026-05-31&amp;branch_id=24&amp;chart_of_account_id=87782" xr:uid="{00000000-0004-0000-1600-0000BE000000}"/>
    <hyperlink ref="AC96" r:id="rId192" display="https://meatophum.biz/report/accounting/account_statement?start_date=2026-05-01&amp;end_date=2026-05-31&amp;branch_id=24&amp;chart_of_account_id=87782" xr:uid="{00000000-0004-0000-1600-0000BF000000}"/>
    <hyperlink ref="Z97" r:id="rId193" display="https://meatophum.biz/report/accounting/account_statement?start_date=2026-05-01&amp;end_date=2026-05-31&amp;branch_id=24&amp;chart_of_account_id=101460" xr:uid="{00000000-0004-0000-1600-0000C0000000}"/>
    <hyperlink ref="AA97" r:id="rId194" display="https://meatophum.biz/report/accounting/account_statement?start_date=2026-05-01&amp;end_date=2026-05-31&amp;branch_id=24&amp;chart_of_account_id=101460" xr:uid="{00000000-0004-0000-1600-0000C1000000}"/>
    <hyperlink ref="AB97" r:id="rId195" display="https://meatophum.biz/report/accounting/account_statement?start_date=2026-05-01&amp;end_date=2026-05-31&amp;branch_id=24&amp;chart_of_account_id=101460" xr:uid="{00000000-0004-0000-1600-0000C2000000}"/>
    <hyperlink ref="AC97" r:id="rId196" display="https://meatophum.biz/report/accounting/account_statement?start_date=2026-05-01&amp;end_date=2026-05-31&amp;branch_id=24&amp;chart_of_account_id=101460" xr:uid="{00000000-0004-0000-1600-0000C3000000}"/>
    <hyperlink ref="Z98" r:id="rId197" display="https://meatophum.biz/report/accounting/account_statement?start_date=2026-05-01&amp;end_date=2026-05-31&amp;branch_id=24&amp;chart_of_account_id=87892" xr:uid="{00000000-0004-0000-1600-0000C4000000}"/>
    <hyperlink ref="AA98" r:id="rId198" display="https://meatophum.biz/report/accounting/account_statement?start_date=2026-05-01&amp;end_date=2026-05-31&amp;branch_id=24&amp;chart_of_account_id=87892" xr:uid="{00000000-0004-0000-1600-0000C5000000}"/>
    <hyperlink ref="AB98" r:id="rId199" display="https://meatophum.biz/report/accounting/account_statement?start_date=2026-05-01&amp;end_date=2026-05-31&amp;branch_id=24&amp;chart_of_account_id=87892" xr:uid="{00000000-0004-0000-1600-0000C6000000}"/>
    <hyperlink ref="AC98" r:id="rId200" display="https://meatophum.biz/report/accounting/account_statement?start_date=2026-05-01&amp;end_date=2026-05-31&amp;branch_id=24&amp;chart_of_account_id=87892" xr:uid="{00000000-0004-0000-1600-0000C7000000}"/>
    <hyperlink ref="AE69" r:id="rId201" display="https://meatophum.biz/report/accounting/account_statement?start_date=2026-06-01&amp;end_date=2026-06-30&amp;branch_id=24&amp;chart_of_account_id=87148" xr:uid="{00000000-0004-0000-1600-0000C8000000}"/>
    <hyperlink ref="AF69" r:id="rId202" display="https://meatophum.biz/report/accounting/account_statement?start_date=2026-06-01&amp;end_date=2026-06-30&amp;branch_id=24&amp;chart_of_account_id=87148" xr:uid="{00000000-0004-0000-1600-0000C9000000}"/>
    <hyperlink ref="AG69" r:id="rId203" display="https://meatophum.biz/report/accounting/account_statement?start_date=2026-06-01&amp;end_date=2026-06-30&amp;branch_id=24&amp;chart_of_account_id=87148" xr:uid="{00000000-0004-0000-1600-0000CA000000}"/>
    <hyperlink ref="AH69" r:id="rId204" display="https://meatophum.biz/report/accounting/account_statement?start_date=2026-06-01&amp;end_date=2026-06-30&amp;branch_id=24&amp;chart_of_account_id=87148" xr:uid="{00000000-0004-0000-1600-0000CB000000}"/>
    <hyperlink ref="AE70" r:id="rId205" display="https://meatophum.biz/report/accounting/account_statement?start_date=2026-06-01&amp;end_date=2026-06-30&amp;branch_id=24&amp;chart_of_account_id=86813" xr:uid="{00000000-0004-0000-1600-0000CC000000}"/>
    <hyperlink ref="AF70" r:id="rId206" display="https://meatophum.biz/report/accounting/account_statement?start_date=2026-06-01&amp;end_date=2026-06-30&amp;branch_id=24&amp;chart_of_account_id=86813" xr:uid="{00000000-0004-0000-1600-0000CD000000}"/>
    <hyperlink ref="AG70" r:id="rId207" display="https://meatophum.biz/report/accounting/account_statement?start_date=2026-06-01&amp;end_date=2026-06-30&amp;branch_id=24&amp;chart_of_account_id=86813" xr:uid="{00000000-0004-0000-1600-0000CE000000}"/>
    <hyperlink ref="AH70" r:id="rId208" display="https://meatophum.biz/report/accounting/account_statement?start_date=2026-06-01&amp;end_date=2026-06-30&amp;branch_id=24&amp;chart_of_account_id=86813" xr:uid="{00000000-0004-0000-1600-0000CF000000}"/>
    <hyperlink ref="AE71" r:id="rId209" display="https://meatophum.biz/report/accounting/account_statement?start_date=2026-06-01&amp;end_date=2026-06-30&amp;branch_id=24&amp;chart_of_account_id=87149" xr:uid="{00000000-0004-0000-1600-0000D0000000}"/>
    <hyperlink ref="AF71" r:id="rId210" display="https://meatophum.biz/report/accounting/account_statement?start_date=2026-06-01&amp;end_date=2026-06-30&amp;branch_id=24&amp;chart_of_account_id=87149" xr:uid="{00000000-0004-0000-1600-0000D1000000}"/>
    <hyperlink ref="AG71" r:id="rId211" display="https://meatophum.biz/report/accounting/account_statement?start_date=2026-06-01&amp;end_date=2026-06-30&amp;branch_id=24&amp;chart_of_account_id=87149" xr:uid="{00000000-0004-0000-1600-0000D2000000}"/>
    <hyperlink ref="AH71" r:id="rId212" display="https://meatophum.biz/report/accounting/account_statement?start_date=2026-06-01&amp;end_date=2026-06-30&amp;branch_id=24&amp;chart_of_account_id=87149" xr:uid="{00000000-0004-0000-1600-0000D3000000}"/>
    <hyperlink ref="AE72" r:id="rId213" display="https://meatophum.biz/report/accounting/account_statement?start_date=2026-06-01&amp;end_date=2026-06-30&amp;branch_id=24&amp;chart_of_account_id=86673" xr:uid="{00000000-0004-0000-1600-0000D4000000}"/>
    <hyperlink ref="AF72" r:id="rId214" display="https://meatophum.biz/report/accounting/account_statement?start_date=2026-06-01&amp;end_date=2026-06-30&amp;branch_id=24&amp;chart_of_account_id=86673" xr:uid="{00000000-0004-0000-1600-0000D5000000}"/>
    <hyperlink ref="AG72" r:id="rId215" display="https://meatophum.biz/report/accounting/account_statement?start_date=2026-06-01&amp;end_date=2026-06-30&amp;branch_id=24&amp;chart_of_account_id=86673" xr:uid="{00000000-0004-0000-1600-0000D6000000}"/>
    <hyperlink ref="AH72" r:id="rId216" display="https://meatophum.biz/report/accounting/account_statement?start_date=2026-06-01&amp;end_date=2026-06-30&amp;branch_id=24&amp;chart_of_account_id=86673" xr:uid="{00000000-0004-0000-1600-0000D7000000}"/>
    <hyperlink ref="AE73" r:id="rId217" display="https://meatophum.biz/report/accounting/account_statement?start_date=2026-06-01&amp;end_date=2026-06-30&amp;branch_id=24&amp;chart_of_account_id=101459" xr:uid="{00000000-0004-0000-1600-0000D8000000}"/>
    <hyperlink ref="AF73" r:id="rId218" display="https://meatophum.biz/report/accounting/account_statement?start_date=2026-06-01&amp;end_date=2026-06-30&amp;branch_id=24&amp;chart_of_account_id=101459" xr:uid="{00000000-0004-0000-1600-0000D9000000}"/>
    <hyperlink ref="AG73" r:id="rId219" display="https://meatophum.biz/report/accounting/account_statement?start_date=2026-06-01&amp;end_date=2026-06-30&amp;branch_id=24&amp;chart_of_account_id=101459" xr:uid="{00000000-0004-0000-1600-0000DA000000}"/>
    <hyperlink ref="AH73" r:id="rId220" display="https://meatophum.biz/report/accounting/account_statement?start_date=2026-06-01&amp;end_date=2026-06-30&amp;branch_id=24&amp;chart_of_account_id=101459" xr:uid="{00000000-0004-0000-1600-0000DB000000}"/>
    <hyperlink ref="AE75" r:id="rId221" display="https://meatophum.biz/report/accounting/account_statement?start_date=2026-06-01&amp;end_date=2026-06-30&amp;branch_id=24&amp;chart_of_account_id=87798" xr:uid="{00000000-0004-0000-1600-0000DC000000}"/>
    <hyperlink ref="AF75" r:id="rId222" display="https://meatophum.biz/report/accounting/account_statement?start_date=2026-06-01&amp;end_date=2026-06-30&amp;branch_id=24&amp;chart_of_account_id=87798" xr:uid="{00000000-0004-0000-1600-0000DD000000}"/>
    <hyperlink ref="AG75" r:id="rId223" display="https://meatophum.biz/report/accounting/account_statement?start_date=2026-06-01&amp;end_date=2026-06-30&amp;branch_id=24&amp;chart_of_account_id=87798" xr:uid="{00000000-0004-0000-1600-0000DE000000}"/>
    <hyperlink ref="AH75" r:id="rId224" display="https://meatophum.biz/report/accounting/account_statement?start_date=2026-06-01&amp;end_date=2026-06-30&amp;branch_id=24&amp;chart_of_account_id=87798" xr:uid="{00000000-0004-0000-1600-0000DF000000}"/>
    <hyperlink ref="AE76" r:id="rId225" display="https://meatophum.biz/report/accounting/account_statement?start_date=2026-06-01&amp;end_date=2026-06-30&amp;branch_id=24&amp;chart_of_account_id=87797" xr:uid="{00000000-0004-0000-1600-0000E0000000}"/>
    <hyperlink ref="AF76" r:id="rId226" display="https://meatophum.biz/report/accounting/account_statement?start_date=2026-06-01&amp;end_date=2026-06-30&amp;branch_id=24&amp;chart_of_account_id=87797" xr:uid="{00000000-0004-0000-1600-0000E1000000}"/>
    <hyperlink ref="AG76" r:id="rId227" display="https://meatophum.biz/report/accounting/account_statement?start_date=2026-06-01&amp;end_date=2026-06-30&amp;branch_id=24&amp;chart_of_account_id=87797" xr:uid="{00000000-0004-0000-1600-0000E2000000}"/>
    <hyperlink ref="AH76" r:id="rId228" display="https://meatophum.biz/report/accounting/account_statement?start_date=2026-06-01&amp;end_date=2026-06-30&amp;branch_id=24&amp;chart_of_account_id=87797" xr:uid="{00000000-0004-0000-1600-0000E3000000}"/>
    <hyperlink ref="AE77" r:id="rId229" display="https://meatophum.biz/report/accounting/account_statement?start_date=2026-06-01&amp;end_date=2026-06-30&amp;branch_id=24&amp;chart_of_account_id=87674" xr:uid="{00000000-0004-0000-1600-0000E4000000}"/>
    <hyperlink ref="AF77" r:id="rId230" display="https://meatophum.biz/report/accounting/account_statement?start_date=2026-06-01&amp;end_date=2026-06-30&amp;branch_id=24&amp;chart_of_account_id=87674" xr:uid="{00000000-0004-0000-1600-0000E5000000}"/>
    <hyperlink ref="AG77" r:id="rId231" display="https://meatophum.biz/report/accounting/account_statement?start_date=2026-06-01&amp;end_date=2026-06-30&amp;branch_id=24&amp;chart_of_account_id=87674" xr:uid="{00000000-0004-0000-1600-0000E6000000}"/>
    <hyperlink ref="AH77" r:id="rId232" display="https://meatophum.biz/report/accounting/account_statement?start_date=2026-06-01&amp;end_date=2026-06-30&amp;branch_id=24&amp;chart_of_account_id=87674" xr:uid="{00000000-0004-0000-1600-0000E7000000}"/>
    <hyperlink ref="AE78" r:id="rId233" display="https://meatophum.biz/report/accounting/account_statement?start_date=2026-06-01&amp;end_date=2026-06-30&amp;branch_id=24&amp;chart_of_account_id=87783" xr:uid="{00000000-0004-0000-1600-0000E8000000}"/>
    <hyperlink ref="AF78" r:id="rId234" display="https://meatophum.biz/report/accounting/account_statement?start_date=2026-06-01&amp;end_date=2026-06-30&amp;branch_id=24&amp;chart_of_account_id=87783" xr:uid="{00000000-0004-0000-1600-0000E9000000}"/>
    <hyperlink ref="AG78" r:id="rId235" display="https://meatophum.biz/report/accounting/account_statement?start_date=2026-06-01&amp;end_date=2026-06-30&amp;branch_id=24&amp;chart_of_account_id=87783" xr:uid="{00000000-0004-0000-1600-0000EA000000}"/>
    <hyperlink ref="AH78" r:id="rId236" display="https://meatophum.biz/report/accounting/account_statement?start_date=2026-06-01&amp;end_date=2026-06-30&amp;branch_id=24&amp;chart_of_account_id=87783" xr:uid="{00000000-0004-0000-1600-0000EB000000}"/>
    <hyperlink ref="AE79" r:id="rId237" display="https://meatophum.biz/report/accounting/account_statement?start_date=2026-06-01&amp;end_date=2026-06-30&amp;branch_id=24&amp;chart_of_account_id=87591" xr:uid="{00000000-0004-0000-1600-0000EC000000}"/>
    <hyperlink ref="AF79" r:id="rId238" display="https://meatophum.biz/report/accounting/account_statement?start_date=2026-06-01&amp;end_date=2026-06-30&amp;branch_id=24&amp;chart_of_account_id=87591" xr:uid="{00000000-0004-0000-1600-0000ED000000}"/>
    <hyperlink ref="AG79" r:id="rId239" display="https://meatophum.biz/report/accounting/account_statement?start_date=2026-06-01&amp;end_date=2026-06-30&amp;branch_id=24&amp;chart_of_account_id=87591" xr:uid="{00000000-0004-0000-1600-0000EE000000}"/>
    <hyperlink ref="AH79" r:id="rId240" display="https://meatophum.biz/report/accounting/account_statement?start_date=2026-06-01&amp;end_date=2026-06-30&amp;branch_id=24&amp;chart_of_account_id=87591" xr:uid="{00000000-0004-0000-1600-0000EF000000}"/>
    <hyperlink ref="AE80" r:id="rId241" display="https://meatophum.biz/report/accounting/account_statement?start_date=2026-06-01&amp;end_date=2026-06-30&amp;branch_id=24&amp;chart_of_account_id=87766" xr:uid="{00000000-0004-0000-1600-0000F0000000}"/>
    <hyperlink ref="AF80" r:id="rId242" display="https://meatophum.biz/report/accounting/account_statement?start_date=2026-06-01&amp;end_date=2026-06-30&amp;branch_id=24&amp;chart_of_account_id=87766" xr:uid="{00000000-0004-0000-1600-0000F1000000}"/>
    <hyperlink ref="AG80" r:id="rId243" display="https://meatophum.biz/report/accounting/account_statement?start_date=2026-06-01&amp;end_date=2026-06-30&amp;branch_id=24&amp;chart_of_account_id=87766" xr:uid="{00000000-0004-0000-1600-0000F2000000}"/>
    <hyperlink ref="AH80" r:id="rId244" display="https://meatophum.biz/report/accounting/account_statement?start_date=2026-06-01&amp;end_date=2026-06-30&amp;branch_id=24&amp;chart_of_account_id=87766" xr:uid="{00000000-0004-0000-1600-0000F3000000}"/>
    <hyperlink ref="AE81" r:id="rId245" display="https://meatophum.biz/report/accounting/account_statement?start_date=2026-06-01&amp;end_date=2026-06-30&amp;branch_id=24&amp;chart_of_account_id=87413" xr:uid="{00000000-0004-0000-1600-0000F4000000}"/>
    <hyperlink ref="AF81" r:id="rId246" display="https://meatophum.biz/report/accounting/account_statement?start_date=2026-06-01&amp;end_date=2026-06-30&amp;branch_id=24&amp;chart_of_account_id=87413" xr:uid="{00000000-0004-0000-1600-0000F5000000}"/>
    <hyperlink ref="AG81" r:id="rId247" display="https://meatophum.biz/report/accounting/account_statement?start_date=2026-06-01&amp;end_date=2026-06-30&amp;branch_id=24&amp;chart_of_account_id=87413" xr:uid="{00000000-0004-0000-1600-0000F6000000}"/>
    <hyperlink ref="AH81" r:id="rId248" display="https://meatophum.biz/report/accounting/account_statement?start_date=2026-06-01&amp;end_date=2026-06-30&amp;branch_id=24&amp;chart_of_account_id=87413" xr:uid="{00000000-0004-0000-1600-0000F7000000}"/>
    <hyperlink ref="AE82" r:id="rId249" display="https://meatophum.biz/report/accounting/account_statement?start_date=2026-06-01&amp;end_date=2026-06-30&amp;branch_id=24&amp;chart_of_account_id=87870" xr:uid="{00000000-0004-0000-1600-0000F8000000}"/>
    <hyperlink ref="AF82" r:id="rId250" display="https://meatophum.biz/report/accounting/account_statement?start_date=2026-06-01&amp;end_date=2026-06-30&amp;branch_id=24&amp;chart_of_account_id=87870" xr:uid="{00000000-0004-0000-1600-0000F9000000}"/>
    <hyperlink ref="AG82" r:id="rId251" display="https://meatophum.biz/report/accounting/account_statement?start_date=2026-06-01&amp;end_date=2026-06-30&amp;branch_id=24&amp;chart_of_account_id=87870" xr:uid="{00000000-0004-0000-1600-0000FA000000}"/>
    <hyperlink ref="AH82" r:id="rId252" display="https://meatophum.biz/report/accounting/account_statement?start_date=2026-06-01&amp;end_date=2026-06-30&amp;branch_id=24&amp;chart_of_account_id=87870" xr:uid="{00000000-0004-0000-1600-0000FB000000}"/>
    <hyperlink ref="AE83" r:id="rId253" display="https://meatophum.biz/report/accounting/account_statement?start_date=2026-06-01&amp;end_date=2026-06-30&amp;branch_id=24&amp;chart_of_account_id=87417" xr:uid="{00000000-0004-0000-1600-0000FC000000}"/>
    <hyperlink ref="AF83" r:id="rId254" display="https://meatophum.biz/report/accounting/account_statement?start_date=2026-06-01&amp;end_date=2026-06-30&amp;branch_id=24&amp;chart_of_account_id=87417" xr:uid="{00000000-0004-0000-1600-0000FD000000}"/>
    <hyperlink ref="AG83" r:id="rId255" display="https://meatophum.biz/report/accounting/account_statement?start_date=2026-06-01&amp;end_date=2026-06-30&amp;branch_id=24&amp;chart_of_account_id=87417" xr:uid="{00000000-0004-0000-1600-0000FE000000}"/>
    <hyperlink ref="AH83" r:id="rId256" display="https://meatophum.biz/report/accounting/account_statement?start_date=2026-06-01&amp;end_date=2026-06-30&amp;branch_id=24&amp;chart_of_account_id=87417" xr:uid="{00000000-0004-0000-1600-0000FF000000}"/>
    <hyperlink ref="AE84" r:id="rId257" display="https://meatophum.biz/report/accounting/account_statement?start_date=2026-06-01&amp;end_date=2026-06-30&amp;branch_id=24&amp;chart_of_account_id=87517" xr:uid="{00000000-0004-0000-1600-000000010000}"/>
    <hyperlink ref="AF84" r:id="rId258" display="https://meatophum.biz/report/accounting/account_statement?start_date=2026-06-01&amp;end_date=2026-06-30&amp;branch_id=24&amp;chart_of_account_id=87517" xr:uid="{00000000-0004-0000-1600-000001010000}"/>
    <hyperlink ref="AG84" r:id="rId259" display="https://meatophum.biz/report/accounting/account_statement?start_date=2026-06-01&amp;end_date=2026-06-30&amp;branch_id=24&amp;chart_of_account_id=87517" xr:uid="{00000000-0004-0000-1600-000002010000}"/>
    <hyperlink ref="AH84" r:id="rId260" display="https://meatophum.biz/report/accounting/account_statement?start_date=2026-06-01&amp;end_date=2026-06-30&amp;branch_id=24&amp;chart_of_account_id=87517" xr:uid="{00000000-0004-0000-1600-000003010000}"/>
    <hyperlink ref="AE85" r:id="rId261" display="https://meatophum.biz/report/accounting/account_statement?start_date=2026-06-01&amp;end_date=2026-06-30&amp;branch_id=24&amp;chart_of_account_id=87514" xr:uid="{00000000-0004-0000-1600-000004010000}"/>
    <hyperlink ref="AF85" r:id="rId262" display="https://meatophum.biz/report/accounting/account_statement?start_date=2026-06-01&amp;end_date=2026-06-30&amp;branch_id=24&amp;chart_of_account_id=87514" xr:uid="{00000000-0004-0000-1600-000005010000}"/>
    <hyperlink ref="AG85" r:id="rId263" display="https://meatophum.biz/report/accounting/account_statement?start_date=2026-06-01&amp;end_date=2026-06-30&amp;branch_id=24&amp;chart_of_account_id=87514" xr:uid="{00000000-0004-0000-1600-000006010000}"/>
    <hyperlink ref="AH85" r:id="rId264" display="https://meatophum.biz/report/accounting/account_statement?start_date=2026-06-01&amp;end_date=2026-06-30&amp;branch_id=24&amp;chart_of_account_id=87514" xr:uid="{00000000-0004-0000-1600-000007010000}"/>
    <hyperlink ref="AE86" r:id="rId265" display="https://meatophum.biz/report/accounting/account_statement?start_date=2026-06-01&amp;end_date=2026-06-30&amp;branch_id=24&amp;chart_of_account_id=87511" xr:uid="{00000000-0004-0000-1600-000008010000}"/>
    <hyperlink ref="AF86" r:id="rId266" display="https://meatophum.biz/report/accounting/account_statement?start_date=2026-06-01&amp;end_date=2026-06-30&amp;branch_id=24&amp;chart_of_account_id=87511" xr:uid="{00000000-0004-0000-1600-000009010000}"/>
    <hyperlink ref="AG86" r:id="rId267" display="https://meatophum.biz/report/accounting/account_statement?start_date=2026-06-01&amp;end_date=2026-06-30&amp;branch_id=24&amp;chart_of_account_id=87511" xr:uid="{00000000-0004-0000-1600-00000A010000}"/>
    <hyperlink ref="AH86" r:id="rId268" display="https://meatophum.biz/report/accounting/account_statement?start_date=2026-06-01&amp;end_date=2026-06-30&amp;branch_id=24&amp;chart_of_account_id=87511" xr:uid="{00000000-0004-0000-1600-00000B010000}"/>
    <hyperlink ref="AE87" r:id="rId269" display="https://meatophum.biz/report/accounting/account_statement?start_date=2026-06-01&amp;end_date=2026-06-30&amp;branch_id=24&amp;chart_of_account_id=88581" xr:uid="{00000000-0004-0000-1600-00000C010000}"/>
    <hyperlink ref="AF87" r:id="rId270" display="https://meatophum.biz/report/accounting/account_statement?start_date=2026-06-01&amp;end_date=2026-06-30&amp;branch_id=24&amp;chart_of_account_id=88581" xr:uid="{00000000-0004-0000-1600-00000D010000}"/>
    <hyperlink ref="AG87" r:id="rId271" display="https://meatophum.biz/report/accounting/account_statement?start_date=2026-06-01&amp;end_date=2026-06-30&amp;branch_id=24&amp;chart_of_account_id=88581" xr:uid="{00000000-0004-0000-1600-00000E010000}"/>
    <hyperlink ref="AH87" r:id="rId272" display="https://meatophum.biz/report/accounting/account_statement?start_date=2026-06-01&amp;end_date=2026-06-30&amp;branch_id=24&amp;chart_of_account_id=88581" xr:uid="{00000000-0004-0000-1600-00000F010000}"/>
    <hyperlink ref="AE88" r:id="rId273" display="https://meatophum.biz/report/accounting/account_statement?start_date=2026-06-01&amp;end_date=2026-06-30&amp;branch_id=24&amp;chart_of_account_id=87614" xr:uid="{00000000-0004-0000-1600-000010010000}"/>
    <hyperlink ref="AF88" r:id="rId274" display="https://meatophum.biz/report/accounting/account_statement?start_date=2026-06-01&amp;end_date=2026-06-30&amp;branch_id=24&amp;chart_of_account_id=87614" xr:uid="{00000000-0004-0000-1600-000011010000}"/>
    <hyperlink ref="AG88" r:id="rId275" display="https://meatophum.biz/report/accounting/account_statement?start_date=2026-06-01&amp;end_date=2026-06-30&amp;branch_id=24&amp;chart_of_account_id=87614" xr:uid="{00000000-0004-0000-1600-000012010000}"/>
    <hyperlink ref="AH88" r:id="rId276" display="https://meatophum.biz/report/accounting/account_statement?start_date=2026-06-01&amp;end_date=2026-06-30&amp;branch_id=24&amp;chart_of_account_id=87614" xr:uid="{00000000-0004-0000-1600-000013010000}"/>
    <hyperlink ref="AE89" r:id="rId277" display="https://meatophum.biz/report/accounting/account_statement?start_date=2026-06-01&amp;end_date=2026-06-30&amp;branch_id=24&amp;chart_of_account_id=88579" xr:uid="{00000000-0004-0000-1600-000014010000}"/>
    <hyperlink ref="AF89" r:id="rId278" display="https://meatophum.biz/report/accounting/account_statement?start_date=2026-06-01&amp;end_date=2026-06-30&amp;branch_id=24&amp;chart_of_account_id=88579" xr:uid="{00000000-0004-0000-1600-000015010000}"/>
    <hyperlink ref="AG89" r:id="rId279" display="https://meatophum.biz/report/accounting/account_statement?start_date=2026-06-01&amp;end_date=2026-06-30&amp;branch_id=24&amp;chart_of_account_id=88579" xr:uid="{00000000-0004-0000-1600-000016010000}"/>
    <hyperlink ref="AH89" r:id="rId280" display="https://meatophum.biz/report/accounting/account_statement?start_date=2026-06-01&amp;end_date=2026-06-30&amp;branch_id=24&amp;chart_of_account_id=88579" xr:uid="{00000000-0004-0000-1600-000017010000}"/>
    <hyperlink ref="AE90" r:id="rId281" display="https://meatophum.biz/report/accounting/account_statement?start_date=2026-06-01&amp;end_date=2026-06-30&amp;branch_id=24&amp;chart_of_account_id=87613" xr:uid="{00000000-0004-0000-1600-000018010000}"/>
    <hyperlink ref="AF90" r:id="rId282" display="https://meatophum.biz/report/accounting/account_statement?start_date=2026-06-01&amp;end_date=2026-06-30&amp;branch_id=24&amp;chart_of_account_id=87613" xr:uid="{00000000-0004-0000-1600-000019010000}"/>
    <hyperlink ref="AG90" r:id="rId283" display="https://meatophum.biz/report/accounting/account_statement?start_date=2026-06-01&amp;end_date=2026-06-30&amp;branch_id=24&amp;chart_of_account_id=87613" xr:uid="{00000000-0004-0000-1600-00001A010000}"/>
    <hyperlink ref="AH90" r:id="rId284" display="https://meatophum.biz/report/accounting/account_statement?start_date=2026-06-01&amp;end_date=2026-06-30&amp;branch_id=24&amp;chart_of_account_id=87613" xr:uid="{00000000-0004-0000-1600-00001B010000}"/>
    <hyperlink ref="AE91" r:id="rId285" display="https://meatophum.biz/report/accounting/account_statement?start_date=2026-06-01&amp;end_date=2026-06-30&amp;branch_id=24&amp;chart_of_account_id=87985" xr:uid="{00000000-0004-0000-1600-00001C010000}"/>
    <hyperlink ref="AF91" r:id="rId286" display="https://meatophum.biz/report/accounting/account_statement?start_date=2026-06-01&amp;end_date=2026-06-30&amp;branch_id=24&amp;chart_of_account_id=87985" xr:uid="{00000000-0004-0000-1600-00001D010000}"/>
    <hyperlink ref="AG91" r:id="rId287" display="https://meatophum.biz/report/accounting/account_statement?start_date=2026-06-01&amp;end_date=2026-06-30&amp;branch_id=24&amp;chart_of_account_id=87985" xr:uid="{00000000-0004-0000-1600-00001E010000}"/>
    <hyperlink ref="AH91" r:id="rId288" display="https://meatophum.biz/report/accounting/account_statement?start_date=2026-06-01&amp;end_date=2026-06-30&amp;branch_id=24&amp;chart_of_account_id=87985" xr:uid="{00000000-0004-0000-1600-00001F010000}"/>
    <hyperlink ref="AE92" r:id="rId289" display="https://meatophum.biz/report/accounting/account_statement?start_date=2026-06-01&amp;end_date=2026-06-30&amp;branch_id=24&amp;chart_of_account_id=87672" xr:uid="{00000000-0004-0000-1600-000020010000}"/>
    <hyperlink ref="AF92" r:id="rId290" display="https://meatophum.biz/report/accounting/account_statement?start_date=2026-06-01&amp;end_date=2026-06-30&amp;branch_id=24&amp;chart_of_account_id=87672" xr:uid="{00000000-0004-0000-1600-000021010000}"/>
    <hyperlink ref="AG92" r:id="rId291" display="https://meatophum.biz/report/accounting/account_statement?start_date=2026-06-01&amp;end_date=2026-06-30&amp;branch_id=24&amp;chart_of_account_id=87672" xr:uid="{00000000-0004-0000-1600-000022010000}"/>
    <hyperlink ref="AH92" r:id="rId292" display="https://meatophum.biz/report/accounting/account_statement?start_date=2026-06-01&amp;end_date=2026-06-30&amp;branch_id=24&amp;chart_of_account_id=87672" xr:uid="{00000000-0004-0000-1600-000023010000}"/>
    <hyperlink ref="AE93" r:id="rId293" display="https://meatophum.biz/report/accounting/account_statement?start_date=2026-06-01&amp;end_date=2026-06-30&amp;branch_id=24&amp;chart_of_account_id=87782" xr:uid="{00000000-0004-0000-1600-000024010000}"/>
    <hyperlink ref="AF93" r:id="rId294" display="https://meatophum.biz/report/accounting/account_statement?start_date=2026-06-01&amp;end_date=2026-06-30&amp;branch_id=24&amp;chart_of_account_id=87782" xr:uid="{00000000-0004-0000-1600-000025010000}"/>
    <hyperlink ref="AG93" r:id="rId295" display="https://meatophum.biz/report/accounting/account_statement?start_date=2026-06-01&amp;end_date=2026-06-30&amp;branch_id=24&amp;chart_of_account_id=87782" xr:uid="{00000000-0004-0000-1600-000026010000}"/>
    <hyperlink ref="AH93" r:id="rId296" display="https://meatophum.biz/report/accounting/account_statement?start_date=2026-06-01&amp;end_date=2026-06-30&amp;branch_id=24&amp;chart_of_account_id=87782" xr:uid="{00000000-0004-0000-1600-000027010000}"/>
    <hyperlink ref="AE94" r:id="rId297" display="https://meatophum.biz/report/accounting/account_statement?start_date=2026-06-01&amp;end_date=2026-06-30&amp;branch_id=24&amp;chart_of_account_id=101460" xr:uid="{00000000-0004-0000-1600-000028010000}"/>
    <hyperlink ref="AF94" r:id="rId298" display="https://meatophum.biz/report/accounting/account_statement?start_date=2026-06-01&amp;end_date=2026-06-30&amp;branch_id=24&amp;chart_of_account_id=101460" xr:uid="{00000000-0004-0000-1600-000029010000}"/>
    <hyperlink ref="AG94" r:id="rId299" display="https://meatophum.biz/report/accounting/account_statement?start_date=2026-06-01&amp;end_date=2026-06-30&amp;branch_id=24&amp;chart_of_account_id=101460" xr:uid="{00000000-0004-0000-1600-00002A010000}"/>
    <hyperlink ref="AH94" r:id="rId300" display="https://meatophum.biz/report/accounting/account_statement?start_date=2026-06-01&amp;end_date=2026-06-30&amp;branch_id=24&amp;chart_of_account_id=101460" xr:uid="{00000000-0004-0000-1600-00002B010000}"/>
    <hyperlink ref="AE95" r:id="rId301" display="https://meatophum.biz/report/accounting/account_statement?start_date=2026-06-01&amp;end_date=2026-06-30&amp;branch_id=24&amp;chart_of_account_id=88335" xr:uid="{00000000-0004-0000-1600-00002C010000}"/>
    <hyperlink ref="AF95" r:id="rId302" display="https://meatophum.biz/report/accounting/account_statement?start_date=2026-06-01&amp;end_date=2026-06-30&amp;branch_id=24&amp;chart_of_account_id=88335" xr:uid="{00000000-0004-0000-1600-00002D010000}"/>
    <hyperlink ref="AG95" r:id="rId303" display="https://meatophum.biz/report/accounting/account_statement?start_date=2026-06-01&amp;end_date=2026-06-30&amp;branch_id=24&amp;chart_of_account_id=88335" xr:uid="{00000000-0004-0000-1600-00002E010000}"/>
    <hyperlink ref="AH95" r:id="rId304" display="https://meatophum.biz/report/accounting/account_statement?start_date=2026-06-01&amp;end_date=2026-06-30&amp;branch_id=24&amp;chart_of_account_id=88335" xr:uid="{00000000-0004-0000-1600-00002F010000}"/>
    <hyperlink ref="AK69" r:id="rId305" display="https://meatophum.biz/report/accounting/account_statement?start_date=2026-07-01&amp;end_date=2026-07-31&amp;branch_id=24&amp;chart_of_account_id=87148" xr:uid="{00000000-0004-0000-1600-000030010000}"/>
    <hyperlink ref="AL69" r:id="rId306" display="https://meatophum.biz/report/accounting/account_statement?start_date=2026-07-01&amp;end_date=2026-07-31&amp;branch_id=24&amp;chart_of_account_id=87148" xr:uid="{00000000-0004-0000-1600-000031010000}"/>
    <hyperlink ref="AM69" r:id="rId307" display="https://meatophum.biz/report/accounting/account_statement?start_date=2026-07-01&amp;end_date=2026-07-31&amp;branch_id=24&amp;chart_of_account_id=87148" xr:uid="{00000000-0004-0000-1600-000032010000}"/>
    <hyperlink ref="AN69" r:id="rId308" display="https://meatophum.biz/report/accounting/account_statement?start_date=2026-07-01&amp;end_date=2026-07-31&amp;branch_id=24&amp;chart_of_account_id=87148" xr:uid="{00000000-0004-0000-1600-000033010000}"/>
    <hyperlink ref="AK70" r:id="rId309" display="https://meatophum.biz/report/accounting/account_statement?start_date=2026-07-01&amp;end_date=2026-07-31&amp;branch_id=24&amp;chart_of_account_id=86813" xr:uid="{00000000-0004-0000-1600-000034010000}"/>
    <hyperlink ref="AL70" r:id="rId310" display="https://meatophum.biz/report/accounting/account_statement?start_date=2026-07-01&amp;end_date=2026-07-31&amp;branch_id=24&amp;chart_of_account_id=86813" xr:uid="{00000000-0004-0000-1600-000035010000}"/>
    <hyperlink ref="AM70" r:id="rId311" display="https://meatophum.biz/report/accounting/account_statement?start_date=2026-07-01&amp;end_date=2026-07-31&amp;branch_id=24&amp;chart_of_account_id=86813" xr:uid="{00000000-0004-0000-1600-000036010000}"/>
    <hyperlink ref="AN70" r:id="rId312" display="https://meatophum.biz/report/accounting/account_statement?start_date=2026-07-01&amp;end_date=2026-07-31&amp;branch_id=24&amp;chart_of_account_id=86813" xr:uid="{00000000-0004-0000-1600-000037010000}"/>
    <hyperlink ref="AK71" r:id="rId313" display="https://meatophum.biz/report/accounting/account_statement?start_date=2026-07-01&amp;end_date=2026-07-31&amp;branch_id=24&amp;chart_of_account_id=87149" xr:uid="{00000000-0004-0000-1600-000038010000}"/>
    <hyperlink ref="AL71" r:id="rId314" display="https://meatophum.biz/report/accounting/account_statement?start_date=2026-07-01&amp;end_date=2026-07-31&amp;branch_id=24&amp;chart_of_account_id=87149" xr:uid="{00000000-0004-0000-1600-000039010000}"/>
    <hyperlink ref="AM71" r:id="rId315" display="https://meatophum.biz/report/accounting/account_statement?start_date=2026-07-01&amp;end_date=2026-07-31&amp;branch_id=24&amp;chart_of_account_id=87149" xr:uid="{00000000-0004-0000-1600-00003A010000}"/>
    <hyperlink ref="AN71" r:id="rId316" display="https://meatophum.biz/report/accounting/account_statement?start_date=2026-07-01&amp;end_date=2026-07-31&amp;branch_id=24&amp;chart_of_account_id=87149" xr:uid="{00000000-0004-0000-1600-00003B010000}"/>
    <hyperlink ref="AK72" r:id="rId317" display="https://meatophum.biz/report/accounting/account_statement?start_date=2026-07-01&amp;end_date=2026-07-31&amp;branch_id=24&amp;chart_of_account_id=87278" xr:uid="{00000000-0004-0000-1600-00003C010000}"/>
    <hyperlink ref="AL72" r:id="rId318" display="https://meatophum.biz/report/accounting/account_statement?start_date=2026-07-01&amp;end_date=2026-07-31&amp;branch_id=24&amp;chart_of_account_id=87278" xr:uid="{00000000-0004-0000-1600-00003D010000}"/>
    <hyperlink ref="AM72" r:id="rId319" display="https://meatophum.biz/report/accounting/account_statement?start_date=2026-07-01&amp;end_date=2026-07-31&amp;branch_id=24&amp;chart_of_account_id=87278" xr:uid="{00000000-0004-0000-1600-00003E010000}"/>
    <hyperlink ref="AN72" r:id="rId320" display="https://meatophum.biz/report/accounting/account_statement?start_date=2026-07-01&amp;end_date=2026-07-31&amp;branch_id=24&amp;chart_of_account_id=87278" xr:uid="{00000000-0004-0000-1600-00003F010000}"/>
    <hyperlink ref="AK73" r:id="rId321" display="https://meatophum.biz/report/accounting/account_statement?start_date=2026-07-01&amp;end_date=2026-07-31&amp;branch_id=24&amp;chart_of_account_id=86673" xr:uid="{00000000-0004-0000-1600-000040010000}"/>
    <hyperlink ref="AL73" r:id="rId322" display="https://meatophum.biz/report/accounting/account_statement?start_date=2026-07-01&amp;end_date=2026-07-31&amp;branch_id=24&amp;chart_of_account_id=86673" xr:uid="{00000000-0004-0000-1600-000041010000}"/>
    <hyperlink ref="AM73" r:id="rId323" display="https://meatophum.biz/report/accounting/account_statement?start_date=2026-07-01&amp;end_date=2026-07-31&amp;branch_id=24&amp;chart_of_account_id=86673" xr:uid="{00000000-0004-0000-1600-000042010000}"/>
    <hyperlink ref="AN73" r:id="rId324" display="https://meatophum.biz/report/accounting/account_statement?start_date=2026-07-01&amp;end_date=2026-07-31&amp;branch_id=24&amp;chart_of_account_id=86673" xr:uid="{00000000-0004-0000-1600-000043010000}"/>
    <hyperlink ref="AK74" r:id="rId325" display="https://meatophum.biz/report/accounting/account_statement?start_date=2026-07-01&amp;end_date=2026-07-31&amp;branch_id=24&amp;chart_of_account_id=101459" xr:uid="{00000000-0004-0000-1600-000044010000}"/>
    <hyperlink ref="AL74" r:id="rId326" display="https://meatophum.biz/report/accounting/account_statement?start_date=2026-07-01&amp;end_date=2026-07-31&amp;branch_id=24&amp;chart_of_account_id=101459" xr:uid="{00000000-0004-0000-1600-000045010000}"/>
    <hyperlink ref="AM74" r:id="rId327" display="https://meatophum.biz/report/accounting/account_statement?start_date=2026-07-01&amp;end_date=2026-07-31&amp;branch_id=24&amp;chart_of_account_id=101459" xr:uid="{00000000-0004-0000-1600-000046010000}"/>
    <hyperlink ref="AN74" r:id="rId328" display="https://meatophum.biz/report/accounting/account_statement?start_date=2026-07-01&amp;end_date=2026-07-31&amp;branch_id=24&amp;chart_of_account_id=101459" xr:uid="{00000000-0004-0000-1600-000047010000}"/>
    <hyperlink ref="AK76" r:id="rId329" display="https://meatophum.biz/report/accounting/account_statement?start_date=2026-07-01&amp;end_date=2026-07-31&amp;branch_id=24&amp;chart_of_account_id=87784" xr:uid="{00000000-0004-0000-1600-000048010000}"/>
    <hyperlink ref="AL76" r:id="rId330" display="https://meatophum.biz/report/accounting/account_statement?start_date=2026-07-01&amp;end_date=2026-07-31&amp;branch_id=24&amp;chart_of_account_id=87784" xr:uid="{00000000-0004-0000-1600-000049010000}"/>
    <hyperlink ref="AM76" r:id="rId331" display="https://meatophum.biz/report/accounting/account_statement?start_date=2026-07-01&amp;end_date=2026-07-31&amp;branch_id=24&amp;chart_of_account_id=87784" xr:uid="{00000000-0004-0000-1600-00004A010000}"/>
    <hyperlink ref="AN76" r:id="rId332" display="https://meatophum.biz/report/accounting/account_statement?start_date=2026-07-01&amp;end_date=2026-07-31&amp;branch_id=24&amp;chart_of_account_id=87784" xr:uid="{00000000-0004-0000-1600-00004B010000}"/>
    <hyperlink ref="AK77" r:id="rId333" display="https://meatophum.biz/report/accounting/account_statement?start_date=2026-07-01&amp;end_date=2026-07-31&amp;branch_id=24&amp;chart_of_account_id=87798" xr:uid="{00000000-0004-0000-1600-00004C010000}"/>
    <hyperlink ref="AL77" r:id="rId334" display="https://meatophum.biz/report/accounting/account_statement?start_date=2026-07-01&amp;end_date=2026-07-31&amp;branch_id=24&amp;chart_of_account_id=87798" xr:uid="{00000000-0004-0000-1600-00004D010000}"/>
    <hyperlink ref="AM77" r:id="rId335" display="https://meatophum.biz/report/accounting/account_statement?start_date=2026-07-01&amp;end_date=2026-07-31&amp;branch_id=24&amp;chart_of_account_id=87798" xr:uid="{00000000-0004-0000-1600-00004E010000}"/>
    <hyperlink ref="AN77" r:id="rId336" display="https://meatophum.biz/report/accounting/account_statement?start_date=2026-07-01&amp;end_date=2026-07-31&amp;branch_id=24&amp;chart_of_account_id=87798" xr:uid="{00000000-0004-0000-1600-00004F010000}"/>
    <hyperlink ref="AK78" r:id="rId337" display="https://meatophum.biz/report/accounting/account_statement?start_date=2026-07-01&amp;end_date=2026-07-31&amp;branch_id=24&amp;chart_of_account_id=87797" xr:uid="{00000000-0004-0000-1600-000050010000}"/>
    <hyperlink ref="AL78" r:id="rId338" display="https://meatophum.biz/report/accounting/account_statement?start_date=2026-07-01&amp;end_date=2026-07-31&amp;branch_id=24&amp;chart_of_account_id=87797" xr:uid="{00000000-0004-0000-1600-000051010000}"/>
    <hyperlink ref="AM78" r:id="rId339" display="https://meatophum.biz/report/accounting/account_statement?start_date=2026-07-01&amp;end_date=2026-07-31&amp;branch_id=24&amp;chart_of_account_id=87797" xr:uid="{00000000-0004-0000-1600-000052010000}"/>
    <hyperlink ref="AN78" r:id="rId340" display="https://meatophum.biz/report/accounting/account_statement?start_date=2026-07-01&amp;end_date=2026-07-31&amp;branch_id=24&amp;chart_of_account_id=87797" xr:uid="{00000000-0004-0000-1600-000053010000}"/>
    <hyperlink ref="AK79" r:id="rId341" display="https://meatophum.biz/report/accounting/account_statement?start_date=2026-07-01&amp;end_date=2026-07-31&amp;branch_id=24&amp;chart_of_account_id=87674" xr:uid="{00000000-0004-0000-1600-000054010000}"/>
    <hyperlink ref="AL79" r:id="rId342" display="https://meatophum.biz/report/accounting/account_statement?start_date=2026-07-01&amp;end_date=2026-07-31&amp;branch_id=24&amp;chart_of_account_id=87674" xr:uid="{00000000-0004-0000-1600-000055010000}"/>
    <hyperlink ref="AM79" r:id="rId343" display="https://meatophum.biz/report/accounting/account_statement?start_date=2026-07-01&amp;end_date=2026-07-31&amp;branch_id=24&amp;chart_of_account_id=87674" xr:uid="{00000000-0004-0000-1600-000056010000}"/>
    <hyperlink ref="AN79" r:id="rId344" display="https://meatophum.biz/report/accounting/account_statement?start_date=2026-07-01&amp;end_date=2026-07-31&amp;branch_id=24&amp;chart_of_account_id=87674" xr:uid="{00000000-0004-0000-1600-000057010000}"/>
    <hyperlink ref="AK80" r:id="rId345" display="https://meatophum.biz/report/accounting/account_statement?start_date=2026-07-01&amp;end_date=2026-07-31&amp;branch_id=24&amp;chart_of_account_id=87783" xr:uid="{00000000-0004-0000-1600-000058010000}"/>
    <hyperlink ref="AL80" r:id="rId346" display="https://meatophum.biz/report/accounting/account_statement?start_date=2026-07-01&amp;end_date=2026-07-31&amp;branch_id=24&amp;chart_of_account_id=87783" xr:uid="{00000000-0004-0000-1600-000059010000}"/>
    <hyperlink ref="AM80" r:id="rId347" display="https://meatophum.biz/report/accounting/account_statement?start_date=2026-07-01&amp;end_date=2026-07-31&amp;branch_id=24&amp;chart_of_account_id=87783" xr:uid="{00000000-0004-0000-1600-00005A010000}"/>
    <hyperlink ref="AN80" r:id="rId348" display="https://meatophum.biz/report/accounting/account_statement?start_date=2026-07-01&amp;end_date=2026-07-31&amp;branch_id=24&amp;chart_of_account_id=87783" xr:uid="{00000000-0004-0000-1600-00005B010000}"/>
    <hyperlink ref="AK81" r:id="rId349" display="https://meatophum.biz/report/accounting/account_statement?start_date=2026-07-01&amp;end_date=2026-07-31&amp;branch_id=24&amp;chart_of_account_id=87591" xr:uid="{00000000-0004-0000-1600-00005C010000}"/>
    <hyperlink ref="AL81" r:id="rId350" display="https://meatophum.biz/report/accounting/account_statement?start_date=2026-07-01&amp;end_date=2026-07-31&amp;branch_id=24&amp;chart_of_account_id=87591" xr:uid="{00000000-0004-0000-1600-00005D010000}"/>
    <hyperlink ref="AM81" r:id="rId351" display="https://meatophum.biz/report/accounting/account_statement?start_date=2026-07-01&amp;end_date=2026-07-31&amp;branch_id=24&amp;chart_of_account_id=87591" xr:uid="{00000000-0004-0000-1600-00005E010000}"/>
    <hyperlink ref="AN81" r:id="rId352" display="https://meatophum.biz/report/accounting/account_statement?start_date=2026-07-01&amp;end_date=2026-07-31&amp;branch_id=24&amp;chart_of_account_id=87591" xr:uid="{00000000-0004-0000-1600-00005F010000}"/>
    <hyperlink ref="AK82" r:id="rId353" display="https://meatophum.biz/report/accounting/account_statement?start_date=2026-07-01&amp;end_date=2026-07-31&amp;branch_id=24&amp;chart_of_account_id=87766" xr:uid="{00000000-0004-0000-1600-000060010000}"/>
    <hyperlink ref="AL82" r:id="rId354" display="https://meatophum.biz/report/accounting/account_statement?start_date=2026-07-01&amp;end_date=2026-07-31&amp;branch_id=24&amp;chart_of_account_id=87766" xr:uid="{00000000-0004-0000-1600-000061010000}"/>
    <hyperlink ref="AM82" r:id="rId355" display="https://meatophum.biz/report/accounting/account_statement?start_date=2026-07-01&amp;end_date=2026-07-31&amp;branch_id=24&amp;chart_of_account_id=87766" xr:uid="{00000000-0004-0000-1600-000062010000}"/>
    <hyperlink ref="AN82" r:id="rId356" display="https://meatophum.biz/report/accounting/account_statement?start_date=2026-07-01&amp;end_date=2026-07-31&amp;branch_id=24&amp;chart_of_account_id=87766" xr:uid="{00000000-0004-0000-1600-000063010000}"/>
    <hyperlink ref="AK83" r:id="rId357" display="https://meatophum.biz/report/accounting/account_statement?start_date=2026-07-01&amp;end_date=2026-07-31&amp;branch_id=24&amp;chart_of_account_id=87413" xr:uid="{00000000-0004-0000-1600-000064010000}"/>
    <hyperlink ref="AL83" r:id="rId358" display="https://meatophum.biz/report/accounting/account_statement?start_date=2026-07-01&amp;end_date=2026-07-31&amp;branch_id=24&amp;chart_of_account_id=87413" xr:uid="{00000000-0004-0000-1600-000065010000}"/>
    <hyperlink ref="AM83" r:id="rId359" display="https://meatophum.biz/report/accounting/account_statement?start_date=2026-07-01&amp;end_date=2026-07-31&amp;branch_id=24&amp;chart_of_account_id=87413" xr:uid="{00000000-0004-0000-1600-000066010000}"/>
    <hyperlink ref="AN83" r:id="rId360" display="https://meatophum.biz/report/accounting/account_statement?start_date=2026-07-01&amp;end_date=2026-07-31&amp;branch_id=24&amp;chart_of_account_id=87413" xr:uid="{00000000-0004-0000-1600-000067010000}"/>
    <hyperlink ref="AK84" r:id="rId361" display="https://meatophum.biz/report/accounting/account_statement?start_date=2026-07-01&amp;end_date=2026-07-31&amp;branch_id=24&amp;chart_of_account_id=87870" xr:uid="{00000000-0004-0000-1600-000068010000}"/>
    <hyperlink ref="AL84" r:id="rId362" display="https://meatophum.biz/report/accounting/account_statement?start_date=2026-07-01&amp;end_date=2026-07-31&amp;branch_id=24&amp;chart_of_account_id=87870" xr:uid="{00000000-0004-0000-1600-000069010000}"/>
    <hyperlink ref="AM84" r:id="rId363" display="https://meatophum.biz/report/accounting/account_statement?start_date=2026-07-01&amp;end_date=2026-07-31&amp;branch_id=24&amp;chart_of_account_id=87870" xr:uid="{00000000-0004-0000-1600-00006A010000}"/>
    <hyperlink ref="AN84" r:id="rId364" display="https://meatophum.biz/report/accounting/account_statement?start_date=2026-07-01&amp;end_date=2026-07-31&amp;branch_id=24&amp;chart_of_account_id=87870" xr:uid="{00000000-0004-0000-1600-00006B010000}"/>
    <hyperlink ref="AK85" r:id="rId365" display="https://meatophum.biz/report/accounting/account_statement?start_date=2026-07-01&amp;end_date=2026-07-31&amp;branch_id=24&amp;chart_of_account_id=87417" xr:uid="{00000000-0004-0000-1600-00006C010000}"/>
    <hyperlink ref="AL85" r:id="rId366" display="https://meatophum.biz/report/accounting/account_statement?start_date=2026-07-01&amp;end_date=2026-07-31&amp;branch_id=24&amp;chart_of_account_id=87417" xr:uid="{00000000-0004-0000-1600-00006D010000}"/>
    <hyperlink ref="AM85" r:id="rId367" display="https://meatophum.biz/report/accounting/account_statement?start_date=2026-07-01&amp;end_date=2026-07-31&amp;branch_id=24&amp;chart_of_account_id=87417" xr:uid="{00000000-0004-0000-1600-00006E010000}"/>
    <hyperlink ref="AN85" r:id="rId368" display="https://meatophum.biz/report/accounting/account_statement?start_date=2026-07-01&amp;end_date=2026-07-31&amp;branch_id=24&amp;chart_of_account_id=87417" xr:uid="{00000000-0004-0000-1600-00006F010000}"/>
    <hyperlink ref="AK86" r:id="rId369" display="https://meatophum.biz/report/accounting/account_statement?start_date=2026-07-01&amp;end_date=2026-07-31&amp;branch_id=24&amp;chart_of_account_id=87517" xr:uid="{00000000-0004-0000-1600-000070010000}"/>
    <hyperlink ref="AL86" r:id="rId370" display="https://meatophum.biz/report/accounting/account_statement?start_date=2026-07-01&amp;end_date=2026-07-31&amp;branch_id=24&amp;chart_of_account_id=87517" xr:uid="{00000000-0004-0000-1600-000071010000}"/>
    <hyperlink ref="AM86" r:id="rId371" display="https://meatophum.biz/report/accounting/account_statement?start_date=2026-07-01&amp;end_date=2026-07-31&amp;branch_id=24&amp;chart_of_account_id=87517" xr:uid="{00000000-0004-0000-1600-000072010000}"/>
    <hyperlink ref="AN86" r:id="rId372" display="https://meatophum.biz/report/accounting/account_statement?start_date=2026-07-01&amp;end_date=2026-07-31&amp;branch_id=24&amp;chart_of_account_id=87517" xr:uid="{00000000-0004-0000-1600-000073010000}"/>
    <hyperlink ref="AK87" r:id="rId373" display="https://meatophum.biz/report/accounting/account_statement?start_date=2026-07-01&amp;end_date=2026-07-31&amp;branch_id=24&amp;chart_of_account_id=87514" xr:uid="{00000000-0004-0000-1600-000074010000}"/>
    <hyperlink ref="AL87" r:id="rId374" display="https://meatophum.biz/report/accounting/account_statement?start_date=2026-07-01&amp;end_date=2026-07-31&amp;branch_id=24&amp;chart_of_account_id=87514" xr:uid="{00000000-0004-0000-1600-000075010000}"/>
    <hyperlink ref="AM87" r:id="rId375" display="https://meatophum.biz/report/accounting/account_statement?start_date=2026-07-01&amp;end_date=2026-07-31&amp;branch_id=24&amp;chart_of_account_id=87514" xr:uid="{00000000-0004-0000-1600-000076010000}"/>
    <hyperlink ref="AN87" r:id="rId376" display="https://meatophum.biz/report/accounting/account_statement?start_date=2026-07-01&amp;end_date=2026-07-31&amp;branch_id=24&amp;chart_of_account_id=87514" xr:uid="{00000000-0004-0000-1600-000077010000}"/>
    <hyperlink ref="AK88" r:id="rId377" display="https://meatophum.biz/report/accounting/account_statement?start_date=2026-07-01&amp;end_date=2026-07-31&amp;branch_id=24&amp;chart_of_account_id=87511" xr:uid="{00000000-0004-0000-1600-000078010000}"/>
    <hyperlink ref="AL88" r:id="rId378" display="https://meatophum.biz/report/accounting/account_statement?start_date=2026-07-01&amp;end_date=2026-07-31&amp;branch_id=24&amp;chart_of_account_id=87511" xr:uid="{00000000-0004-0000-1600-000079010000}"/>
    <hyperlink ref="AM88" r:id="rId379" display="https://meatophum.biz/report/accounting/account_statement?start_date=2026-07-01&amp;end_date=2026-07-31&amp;branch_id=24&amp;chart_of_account_id=87511" xr:uid="{00000000-0004-0000-1600-00007A010000}"/>
    <hyperlink ref="AN88" r:id="rId380" display="https://meatophum.biz/report/accounting/account_statement?start_date=2026-07-01&amp;end_date=2026-07-31&amp;branch_id=24&amp;chart_of_account_id=87511" xr:uid="{00000000-0004-0000-1600-00007B010000}"/>
    <hyperlink ref="AK89" r:id="rId381" display="https://meatophum.biz/report/accounting/account_statement?start_date=2026-07-01&amp;end_date=2026-07-31&amp;branch_id=24&amp;chart_of_account_id=88581" xr:uid="{00000000-0004-0000-1600-00007C010000}"/>
    <hyperlink ref="AL89" r:id="rId382" display="https://meatophum.biz/report/accounting/account_statement?start_date=2026-07-01&amp;end_date=2026-07-31&amp;branch_id=24&amp;chart_of_account_id=88581" xr:uid="{00000000-0004-0000-1600-00007D010000}"/>
    <hyperlink ref="AM89" r:id="rId383" display="https://meatophum.biz/report/accounting/account_statement?start_date=2026-07-01&amp;end_date=2026-07-31&amp;branch_id=24&amp;chart_of_account_id=88581" xr:uid="{00000000-0004-0000-1600-00007E010000}"/>
    <hyperlink ref="AN89" r:id="rId384" display="https://meatophum.biz/report/accounting/account_statement?start_date=2026-07-01&amp;end_date=2026-07-31&amp;branch_id=24&amp;chart_of_account_id=88581" xr:uid="{00000000-0004-0000-1600-00007F010000}"/>
    <hyperlink ref="AK90" r:id="rId385" display="https://meatophum.biz/report/accounting/account_statement?start_date=2026-07-01&amp;end_date=2026-07-31&amp;branch_id=24&amp;chart_of_account_id=87614" xr:uid="{00000000-0004-0000-1600-000080010000}"/>
    <hyperlink ref="AL90" r:id="rId386" display="https://meatophum.biz/report/accounting/account_statement?start_date=2026-07-01&amp;end_date=2026-07-31&amp;branch_id=24&amp;chart_of_account_id=87614" xr:uid="{00000000-0004-0000-1600-000081010000}"/>
    <hyperlink ref="AM90" r:id="rId387" display="https://meatophum.biz/report/accounting/account_statement?start_date=2026-07-01&amp;end_date=2026-07-31&amp;branch_id=24&amp;chart_of_account_id=87614" xr:uid="{00000000-0004-0000-1600-000082010000}"/>
    <hyperlink ref="AN90" r:id="rId388" display="https://meatophum.biz/report/accounting/account_statement?start_date=2026-07-01&amp;end_date=2026-07-31&amp;branch_id=24&amp;chart_of_account_id=87614" xr:uid="{00000000-0004-0000-1600-000083010000}"/>
    <hyperlink ref="AK91" r:id="rId389" display="https://meatophum.biz/report/accounting/account_statement?start_date=2026-07-01&amp;end_date=2026-07-31&amp;branch_id=24&amp;chart_of_account_id=88579" xr:uid="{00000000-0004-0000-1600-000084010000}"/>
    <hyperlink ref="AL91" r:id="rId390" display="https://meatophum.biz/report/accounting/account_statement?start_date=2026-07-01&amp;end_date=2026-07-31&amp;branch_id=24&amp;chart_of_account_id=88579" xr:uid="{00000000-0004-0000-1600-000085010000}"/>
    <hyperlink ref="AM91" r:id="rId391" display="https://meatophum.biz/report/accounting/account_statement?start_date=2026-07-01&amp;end_date=2026-07-31&amp;branch_id=24&amp;chart_of_account_id=88579" xr:uid="{00000000-0004-0000-1600-000086010000}"/>
    <hyperlink ref="AN91" r:id="rId392" display="https://meatophum.biz/report/accounting/account_statement?start_date=2026-07-01&amp;end_date=2026-07-31&amp;branch_id=24&amp;chart_of_account_id=88579" xr:uid="{00000000-0004-0000-1600-000087010000}"/>
    <hyperlink ref="AK92" r:id="rId393" display="https://meatophum.biz/report/accounting/account_statement?start_date=2026-07-01&amp;end_date=2026-07-31&amp;branch_id=24&amp;chart_of_account_id=87415" xr:uid="{00000000-0004-0000-1600-000088010000}"/>
    <hyperlink ref="AL92" r:id="rId394" display="https://meatophum.biz/report/accounting/account_statement?start_date=2026-07-01&amp;end_date=2026-07-31&amp;branch_id=24&amp;chart_of_account_id=87415" xr:uid="{00000000-0004-0000-1600-000089010000}"/>
    <hyperlink ref="AM92" r:id="rId395" display="https://meatophum.biz/report/accounting/account_statement?start_date=2026-07-01&amp;end_date=2026-07-31&amp;branch_id=24&amp;chart_of_account_id=87415" xr:uid="{00000000-0004-0000-1600-00008A010000}"/>
    <hyperlink ref="AN92" r:id="rId396" display="https://meatophum.biz/report/accounting/account_statement?start_date=2026-07-01&amp;end_date=2026-07-31&amp;branch_id=24&amp;chart_of_account_id=87415" xr:uid="{00000000-0004-0000-1600-00008B010000}"/>
    <hyperlink ref="AK93" r:id="rId397" display="https://meatophum.biz/report/accounting/account_statement?start_date=2026-07-01&amp;end_date=2026-07-31&amp;branch_id=24&amp;chart_of_account_id=87613" xr:uid="{00000000-0004-0000-1600-00008C010000}"/>
    <hyperlink ref="AL93" r:id="rId398" display="https://meatophum.biz/report/accounting/account_statement?start_date=2026-07-01&amp;end_date=2026-07-31&amp;branch_id=24&amp;chart_of_account_id=87613" xr:uid="{00000000-0004-0000-1600-00008D010000}"/>
    <hyperlink ref="AM93" r:id="rId399" display="https://meatophum.biz/report/accounting/account_statement?start_date=2026-07-01&amp;end_date=2026-07-31&amp;branch_id=24&amp;chart_of_account_id=87613" xr:uid="{00000000-0004-0000-1600-00008E010000}"/>
    <hyperlink ref="AN93" r:id="rId400" display="https://meatophum.biz/report/accounting/account_statement?start_date=2026-07-01&amp;end_date=2026-07-31&amp;branch_id=24&amp;chart_of_account_id=87613" xr:uid="{00000000-0004-0000-1600-00008F010000}"/>
    <hyperlink ref="AK94" r:id="rId401" display="https://meatophum.biz/report/accounting/account_statement?start_date=2026-07-01&amp;end_date=2026-07-31&amp;branch_id=24&amp;chart_of_account_id=87750" xr:uid="{00000000-0004-0000-1600-000090010000}"/>
    <hyperlink ref="AL94" r:id="rId402" display="https://meatophum.biz/report/accounting/account_statement?start_date=2026-07-01&amp;end_date=2026-07-31&amp;branch_id=24&amp;chart_of_account_id=87750" xr:uid="{00000000-0004-0000-1600-000091010000}"/>
    <hyperlink ref="AM94" r:id="rId403" display="https://meatophum.biz/report/accounting/account_statement?start_date=2026-07-01&amp;end_date=2026-07-31&amp;branch_id=24&amp;chart_of_account_id=87750" xr:uid="{00000000-0004-0000-1600-000092010000}"/>
    <hyperlink ref="AN94" r:id="rId404" display="https://meatophum.biz/report/accounting/account_statement?start_date=2026-07-01&amp;end_date=2026-07-31&amp;branch_id=24&amp;chart_of_account_id=87750" xr:uid="{00000000-0004-0000-1600-000093010000}"/>
    <hyperlink ref="AK95" r:id="rId405" display="https://meatophum.biz/report/accounting/account_statement?start_date=2026-07-01&amp;end_date=2026-07-31&amp;branch_id=24&amp;chart_of_account_id=87985" xr:uid="{00000000-0004-0000-1600-000094010000}"/>
    <hyperlink ref="AL95" r:id="rId406" display="https://meatophum.biz/report/accounting/account_statement?start_date=2026-07-01&amp;end_date=2026-07-31&amp;branch_id=24&amp;chart_of_account_id=87985" xr:uid="{00000000-0004-0000-1600-000095010000}"/>
    <hyperlink ref="AM95" r:id="rId407" display="https://meatophum.biz/report/accounting/account_statement?start_date=2026-07-01&amp;end_date=2026-07-31&amp;branch_id=24&amp;chart_of_account_id=87985" xr:uid="{00000000-0004-0000-1600-000096010000}"/>
    <hyperlink ref="AN95" r:id="rId408" display="https://meatophum.biz/report/accounting/account_statement?start_date=2026-07-01&amp;end_date=2026-07-31&amp;branch_id=24&amp;chart_of_account_id=87985" xr:uid="{00000000-0004-0000-1600-000097010000}"/>
    <hyperlink ref="AK96" r:id="rId409" display="https://meatophum.biz/report/accounting/account_statement?start_date=2026-07-01&amp;end_date=2026-07-31&amp;branch_id=24&amp;chart_of_account_id=87672" xr:uid="{00000000-0004-0000-1600-000098010000}"/>
    <hyperlink ref="AL96" r:id="rId410" display="https://meatophum.biz/report/accounting/account_statement?start_date=2026-07-01&amp;end_date=2026-07-31&amp;branch_id=24&amp;chart_of_account_id=87672" xr:uid="{00000000-0004-0000-1600-000099010000}"/>
    <hyperlink ref="AM96" r:id="rId411" display="https://meatophum.biz/report/accounting/account_statement?start_date=2026-07-01&amp;end_date=2026-07-31&amp;branch_id=24&amp;chart_of_account_id=87672" xr:uid="{00000000-0004-0000-1600-00009A010000}"/>
    <hyperlink ref="AN96" r:id="rId412" display="https://meatophum.biz/report/accounting/account_statement?start_date=2026-07-01&amp;end_date=2026-07-31&amp;branch_id=24&amp;chart_of_account_id=87672" xr:uid="{00000000-0004-0000-1600-00009B010000}"/>
    <hyperlink ref="AK97" r:id="rId413" display="https://meatophum.biz/report/accounting/account_statement?start_date=2026-07-01&amp;end_date=2026-07-31&amp;branch_id=24&amp;chart_of_account_id=87782" xr:uid="{00000000-0004-0000-1600-00009C010000}"/>
    <hyperlink ref="AL97" r:id="rId414" display="https://meatophum.biz/report/accounting/account_statement?start_date=2026-07-01&amp;end_date=2026-07-31&amp;branch_id=24&amp;chart_of_account_id=87782" xr:uid="{00000000-0004-0000-1600-00009D010000}"/>
    <hyperlink ref="AM97" r:id="rId415" display="https://meatophum.biz/report/accounting/account_statement?start_date=2026-07-01&amp;end_date=2026-07-31&amp;branch_id=24&amp;chart_of_account_id=87782" xr:uid="{00000000-0004-0000-1600-00009E010000}"/>
    <hyperlink ref="AN97" r:id="rId416" display="https://meatophum.biz/report/accounting/account_statement?start_date=2026-07-01&amp;end_date=2026-07-31&amp;branch_id=24&amp;chart_of_account_id=87782" xr:uid="{00000000-0004-0000-1600-00009F010000}"/>
    <hyperlink ref="AK98" r:id="rId417" display="https://meatophum.biz/report/accounting/account_statement?start_date=2026-07-01&amp;end_date=2026-07-31&amp;branch_id=24&amp;chart_of_account_id=101460" xr:uid="{00000000-0004-0000-1600-0000A0010000}"/>
    <hyperlink ref="AL98" r:id="rId418" display="https://meatophum.biz/report/accounting/account_statement?start_date=2026-07-01&amp;end_date=2026-07-31&amp;branch_id=24&amp;chart_of_account_id=101460" xr:uid="{00000000-0004-0000-1600-0000A1010000}"/>
    <hyperlink ref="AM98" r:id="rId419" display="https://meatophum.biz/report/accounting/account_statement?start_date=2026-07-01&amp;end_date=2026-07-31&amp;branch_id=24&amp;chart_of_account_id=101460" xr:uid="{00000000-0004-0000-1600-0000A2010000}"/>
    <hyperlink ref="AN98" r:id="rId420" display="https://meatophum.biz/report/accounting/account_statement?start_date=2026-07-01&amp;end_date=2026-07-31&amp;branch_id=24&amp;chart_of_account_id=101460" xr:uid="{00000000-0004-0000-1600-0000A3010000}"/>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dimension ref="B2:AQ94"/>
  <sheetViews>
    <sheetView topLeftCell="AG79" workbookViewId="0">
      <selection activeCell="AO33" sqref="AO33"/>
    </sheetView>
  </sheetViews>
  <sheetFormatPr defaultRowHeight="14.4"/>
  <cols>
    <col min="2" max="2" width="11" customWidth="1"/>
    <col min="3" max="3" width="49.109375" customWidth="1"/>
    <col min="4" max="4" width="8.88671875" bestFit="1" customWidth="1"/>
    <col min="5" max="5" width="11.5546875" bestFit="1" customWidth="1"/>
    <col min="6" max="6" width="8.88671875" bestFit="1" customWidth="1"/>
    <col min="7" max="7" width="2.6640625" customWidth="1"/>
    <col min="8" max="8" width="13.44140625" customWidth="1"/>
    <col min="9" max="9" width="57.33203125" style="17" customWidth="1"/>
    <col min="10" max="10" width="17.109375" style="17" customWidth="1"/>
    <col min="11" max="11" width="17" style="17" customWidth="1"/>
    <col min="12" max="12" width="19.88671875" style="17" customWidth="1"/>
    <col min="14" max="14" width="13" customWidth="1"/>
    <col min="15" max="15" width="71.33203125" customWidth="1"/>
    <col min="16" max="16" width="15.6640625" customWidth="1"/>
    <col min="17" max="17" width="14.33203125" customWidth="1"/>
    <col min="39" max="39" width="75.5546875" customWidth="1"/>
  </cols>
  <sheetData>
    <row r="2" spans="2:42" ht="23.25" customHeight="1">
      <c r="B2" s="623" t="s">
        <v>0</v>
      </c>
      <c r="C2" s="623"/>
      <c r="D2" s="623"/>
      <c r="E2" s="623"/>
      <c r="F2" s="623"/>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row>
    <row r="3" spans="2:42" ht="19.5" customHeight="1">
      <c r="B3" s="623" t="s">
        <v>90</v>
      </c>
      <c r="C3" s="623"/>
      <c r="D3" s="623"/>
      <c r="E3" s="623"/>
      <c r="F3" s="623"/>
      <c r="H3" s="575" t="s">
        <v>90</v>
      </c>
      <c r="I3" s="575"/>
      <c r="J3" s="575"/>
      <c r="K3" s="575"/>
      <c r="L3" s="575"/>
      <c r="N3" s="575" t="s">
        <v>90</v>
      </c>
      <c r="O3" s="575"/>
      <c r="P3" s="575"/>
      <c r="Q3" s="575"/>
      <c r="R3" s="575"/>
      <c r="T3" s="575" t="s">
        <v>90</v>
      </c>
      <c r="U3" s="575"/>
      <c r="V3" s="575"/>
      <c r="W3" s="575"/>
      <c r="X3" s="575"/>
      <c r="Z3" s="575" t="s">
        <v>90</v>
      </c>
      <c r="AA3" s="575"/>
      <c r="AB3" s="575"/>
      <c r="AC3" s="575"/>
      <c r="AD3" s="575"/>
      <c r="AF3" s="575" t="s">
        <v>90</v>
      </c>
      <c r="AG3" s="575"/>
      <c r="AH3" s="575"/>
      <c r="AI3" s="575"/>
      <c r="AJ3" s="575"/>
      <c r="AL3" s="575" t="s">
        <v>90</v>
      </c>
      <c r="AM3" s="575"/>
      <c r="AN3" s="575"/>
      <c r="AO3" s="575"/>
      <c r="AP3" s="575"/>
    </row>
    <row r="4" spans="2:42">
      <c r="B4" s="624" t="s">
        <v>2</v>
      </c>
      <c r="C4" s="624"/>
      <c r="D4" s="624"/>
      <c r="E4" s="624"/>
      <c r="F4" s="624"/>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row>
    <row r="5" spans="2:42">
      <c r="B5" s="624"/>
      <c r="C5" s="624"/>
      <c r="D5" s="624"/>
      <c r="E5" s="624"/>
      <c r="F5" s="624"/>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row>
    <row r="6" spans="2:42" ht="15" thickBot="1">
      <c r="B6" s="625"/>
      <c r="C6" s="625"/>
      <c r="D6" s="625"/>
      <c r="E6" s="625"/>
      <c r="F6" s="625"/>
      <c r="H6" s="577"/>
      <c r="I6" s="577"/>
      <c r="J6" s="577"/>
      <c r="K6" s="577"/>
      <c r="L6" s="577"/>
      <c r="N6" s="577"/>
      <c r="O6" s="577"/>
      <c r="P6" s="577"/>
      <c r="Q6" s="577"/>
      <c r="R6" s="577"/>
      <c r="T6" s="577"/>
      <c r="U6" s="577"/>
      <c r="V6" s="577"/>
      <c r="W6" s="577"/>
      <c r="X6" s="577"/>
      <c r="Z6" s="577"/>
      <c r="AA6" s="577"/>
      <c r="AB6" s="577"/>
      <c r="AC6" s="577"/>
      <c r="AD6" s="577"/>
      <c r="AF6" s="577"/>
      <c r="AG6" s="577"/>
      <c r="AH6" s="577"/>
      <c r="AI6" s="577"/>
      <c r="AJ6" s="577"/>
      <c r="AL6" s="577"/>
      <c r="AM6" s="577"/>
      <c r="AN6" s="577"/>
      <c r="AO6" s="577"/>
      <c r="AP6" s="577"/>
    </row>
    <row r="7" spans="2:42">
      <c r="B7" s="624"/>
      <c r="C7" s="624"/>
      <c r="D7" s="624"/>
      <c r="E7" s="624"/>
      <c r="F7" s="624"/>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row>
    <row r="8" spans="2:42">
      <c r="B8" s="624" t="s">
        <v>276</v>
      </c>
      <c r="C8" s="624"/>
      <c r="D8" s="624"/>
      <c r="E8" s="624"/>
      <c r="F8" s="624"/>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row>
    <row r="9" spans="2:42" ht="15" thickBot="1">
      <c r="B9" s="626"/>
      <c r="C9" s="626"/>
      <c r="D9" s="626"/>
      <c r="E9" s="626"/>
      <c r="F9" s="626"/>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row>
    <row r="10" spans="2:42" ht="43.8" thickBot="1">
      <c r="B10" s="180" t="s">
        <v>96</v>
      </c>
      <c r="C10" s="180" t="s">
        <v>4</v>
      </c>
      <c r="D10" s="180" t="s">
        <v>5</v>
      </c>
      <c r="E10" s="180" t="s">
        <v>6</v>
      </c>
      <c r="F10" s="180" t="s">
        <v>7</v>
      </c>
      <c r="H10" s="2" t="s">
        <v>96</v>
      </c>
      <c r="I10" s="2" t="s">
        <v>4</v>
      </c>
      <c r="J10" s="2" t="s">
        <v>5</v>
      </c>
      <c r="K10" s="2" t="s">
        <v>6</v>
      </c>
      <c r="L10" s="2" t="s">
        <v>7</v>
      </c>
      <c r="N10" s="2" t="s">
        <v>96</v>
      </c>
      <c r="O10" s="2" t="s">
        <v>4</v>
      </c>
      <c r="P10" s="2" t="s">
        <v>5</v>
      </c>
      <c r="Q10" s="2" t="s">
        <v>6</v>
      </c>
      <c r="R10" s="2" t="s">
        <v>7</v>
      </c>
      <c r="T10" s="2" t="s">
        <v>96</v>
      </c>
      <c r="U10" s="2" t="s">
        <v>4</v>
      </c>
      <c r="V10" s="2" t="s">
        <v>5</v>
      </c>
      <c r="W10" s="2" t="s">
        <v>6</v>
      </c>
      <c r="X10" s="2" t="s">
        <v>7</v>
      </c>
      <c r="Z10" s="2" t="s">
        <v>96</v>
      </c>
      <c r="AA10" s="2" t="s">
        <v>4</v>
      </c>
      <c r="AB10" s="2" t="s">
        <v>5</v>
      </c>
      <c r="AC10" s="2" t="s">
        <v>6</v>
      </c>
      <c r="AD10" s="2" t="s">
        <v>7</v>
      </c>
      <c r="AF10" s="2" t="s">
        <v>96</v>
      </c>
      <c r="AG10" s="2" t="s">
        <v>4</v>
      </c>
      <c r="AH10" s="2" t="s">
        <v>5</v>
      </c>
      <c r="AI10" s="2" t="s">
        <v>6</v>
      </c>
      <c r="AJ10" s="2" t="s">
        <v>7</v>
      </c>
      <c r="AL10" s="2" t="s">
        <v>96</v>
      </c>
      <c r="AM10" s="2" t="s">
        <v>4</v>
      </c>
      <c r="AN10" s="2" t="s">
        <v>5</v>
      </c>
      <c r="AO10" s="2" t="s">
        <v>6</v>
      </c>
      <c r="AP10" s="2" t="s">
        <v>7</v>
      </c>
    </row>
    <row r="11" spans="2:42" ht="24.6" thickBot="1">
      <c r="B11" s="181"/>
      <c r="C11" s="182" t="s">
        <v>8</v>
      </c>
      <c r="D11" s="183"/>
      <c r="E11" s="184"/>
      <c r="F11" s="184"/>
      <c r="H11" s="128"/>
      <c r="I11" s="3" t="s">
        <v>8</v>
      </c>
      <c r="J11" s="4"/>
      <c r="K11" s="5"/>
      <c r="L11" s="5"/>
      <c r="N11" s="128"/>
      <c r="O11" s="3" t="s">
        <v>8</v>
      </c>
      <c r="P11" s="4"/>
      <c r="Q11" s="5"/>
      <c r="R11" s="5"/>
      <c r="T11" s="128"/>
      <c r="U11" s="3" t="s">
        <v>8</v>
      </c>
      <c r="V11" s="4"/>
      <c r="W11" s="5"/>
      <c r="X11" s="5"/>
      <c r="Z11" s="128"/>
      <c r="AA11" s="3" t="s">
        <v>8</v>
      </c>
      <c r="AB11" s="4"/>
      <c r="AC11" s="5"/>
      <c r="AD11" s="5"/>
      <c r="AF11" s="128"/>
      <c r="AG11" s="3" t="s">
        <v>8</v>
      </c>
      <c r="AH11" s="4"/>
      <c r="AI11" s="5"/>
      <c r="AJ11" s="5"/>
      <c r="AL11" s="128"/>
      <c r="AM11" s="3" t="s">
        <v>8</v>
      </c>
      <c r="AN11" s="4"/>
      <c r="AO11" s="5"/>
      <c r="AP11" s="5"/>
    </row>
    <row r="12" spans="2:42" ht="24.6" thickBot="1">
      <c r="B12" s="181"/>
      <c r="C12" s="182" t="s">
        <v>9</v>
      </c>
      <c r="D12" s="183"/>
      <c r="E12" s="184"/>
      <c r="F12" s="184"/>
      <c r="H12" s="128"/>
      <c r="I12" s="3" t="s">
        <v>9</v>
      </c>
      <c r="J12" s="4"/>
      <c r="K12" s="5"/>
      <c r="L12" s="5"/>
      <c r="N12" s="128"/>
      <c r="O12" s="3" t="s">
        <v>9</v>
      </c>
      <c r="P12" s="4"/>
      <c r="Q12" s="5"/>
      <c r="R12" s="5"/>
      <c r="T12" s="128"/>
      <c r="U12" s="3" t="s">
        <v>9</v>
      </c>
      <c r="V12" s="4"/>
      <c r="W12" s="5"/>
      <c r="X12" s="5"/>
      <c r="Z12" s="128"/>
      <c r="AA12" s="3" t="s">
        <v>9</v>
      </c>
      <c r="AB12" s="4"/>
      <c r="AC12" s="5"/>
      <c r="AD12" s="5"/>
      <c r="AF12" s="128"/>
      <c r="AG12" s="3" t="s">
        <v>9</v>
      </c>
      <c r="AH12" s="4"/>
      <c r="AI12" s="5"/>
      <c r="AJ12" s="5"/>
      <c r="AL12" s="128"/>
      <c r="AM12" s="3" t="s">
        <v>9</v>
      </c>
      <c r="AN12" s="4"/>
      <c r="AO12" s="5"/>
      <c r="AP12" s="5"/>
    </row>
    <row r="13" spans="2:42" ht="36.6" thickBot="1">
      <c r="B13" s="181"/>
      <c r="C13" s="182" t="s">
        <v>10</v>
      </c>
      <c r="D13" s="183"/>
      <c r="E13" s="184"/>
      <c r="F13" s="184"/>
      <c r="H13" s="128"/>
      <c r="I13" s="3" t="s">
        <v>10</v>
      </c>
      <c r="J13" s="4"/>
      <c r="K13" s="5"/>
      <c r="L13" s="5"/>
      <c r="N13" s="128"/>
      <c r="O13" s="3" t="s">
        <v>10</v>
      </c>
      <c r="P13" s="4"/>
      <c r="Q13" s="5"/>
      <c r="R13" s="5"/>
      <c r="T13" s="128"/>
      <c r="U13" s="3" t="s">
        <v>10</v>
      </c>
      <c r="V13" s="4"/>
      <c r="W13" s="5"/>
      <c r="X13" s="5"/>
      <c r="Z13" s="128"/>
      <c r="AA13" s="3" t="s">
        <v>10</v>
      </c>
      <c r="AB13" s="4"/>
      <c r="AC13" s="5"/>
      <c r="AD13" s="5"/>
      <c r="AF13" s="128"/>
      <c r="AG13" s="3" t="s">
        <v>10</v>
      </c>
      <c r="AH13" s="4"/>
      <c r="AI13" s="5"/>
      <c r="AJ13" s="5"/>
      <c r="AL13" s="128"/>
      <c r="AM13" s="3" t="s">
        <v>10</v>
      </c>
      <c r="AN13" s="4"/>
      <c r="AO13" s="5"/>
      <c r="AP13" s="5"/>
    </row>
    <row r="14" spans="2:42" ht="60.6" thickBot="1">
      <c r="B14" s="183">
        <v>111111102</v>
      </c>
      <c r="C14" s="183" t="s">
        <v>11</v>
      </c>
      <c r="D14" s="184">
        <v>0</v>
      </c>
      <c r="E14" s="185">
        <v>7268488</v>
      </c>
      <c r="F14" s="185">
        <v>1817</v>
      </c>
      <c r="H14" s="4">
        <v>111111102</v>
      </c>
      <c r="I14" s="4" t="s">
        <v>11</v>
      </c>
      <c r="J14" s="5">
        <v>0</v>
      </c>
      <c r="K14" s="6">
        <v>6287339</v>
      </c>
      <c r="L14" s="6">
        <v>1572</v>
      </c>
      <c r="N14" s="4">
        <v>111111102</v>
      </c>
      <c r="O14" s="4" t="s">
        <v>11</v>
      </c>
      <c r="P14" s="5">
        <v>0</v>
      </c>
      <c r="Q14" s="6">
        <v>7242855</v>
      </c>
      <c r="R14" s="6">
        <v>1811</v>
      </c>
      <c r="T14" s="4">
        <v>111111102</v>
      </c>
      <c r="U14" s="4" t="s">
        <v>11</v>
      </c>
      <c r="V14" s="5">
        <v>0</v>
      </c>
      <c r="W14" s="6">
        <v>6943860</v>
      </c>
      <c r="X14" s="6">
        <v>1736</v>
      </c>
      <c r="Z14" s="4">
        <v>111111102</v>
      </c>
      <c r="AA14" s="4" t="s">
        <v>11</v>
      </c>
      <c r="AB14" s="5">
        <v>0</v>
      </c>
      <c r="AC14" s="6">
        <v>6764885</v>
      </c>
      <c r="AD14" s="6">
        <v>1691</v>
      </c>
      <c r="AF14" s="4">
        <v>111111102</v>
      </c>
      <c r="AG14" s="4" t="s">
        <v>11</v>
      </c>
      <c r="AH14" s="5">
        <v>0</v>
      </c>
      <c r="AI14" s="6">
        <v>12861550</v>
      </c>
      <c r="AJ14" s="6">
        <v>3215</v>
      </c>
      <c r="AL14" s="4">
        <v>111111102</v>
      </c>
      <c r="AM14" s="4" t="s">
        <v>11</v>
      </c>
      <c r="AN14" s="5">
        <v>0</v>
      </c>
      <c r="AO14" s="6">
        <v>2888900</v>
      </c>
      <c r="AP14" s="5">
        <v>722</v>
      </c>
    </row>
    <row r="15" spans="2:42" ht="96.6" thickBot="1">
      <c r="B15" s="183">
        <v>113211101</v>
      </c>
      <c r="C15" s="183" t="s">
        <v>13</v>
      </c>
      <c r="D15" s="184">
        <v>0</v>
      </c>
      <c r="E15" s="185">
        <v>6288790</v>
      </c>
      <c r="F15" s="185">
        <v>1572</v>
      </c>
      <c r="H15" s="4">
        <v>113211101</v>
      </c>
      <c r="I15" s="4" t="s">
        <v>13</v>
      </c>
      <c r="J15" s="5">
        <v>0</v>
      </c>
      <c r="K15" s="6">
        <v>414126</v>
      </c>
      <c r="L15" s="5">
        <v>104</v>
      </c>
      <c r="N15" s="4">
        <v>113211101</v>
      </c>
      <c r="O15" s="4" t="s">
        <v>13</v>
      </c>
      <c r="P15" s="5">
        <v>0</v>
      </c>
      <c r="Q15" s="6">
        <v>415726</v>
      </c>
      <c r="R15" s="5">
        <v>104</v>
      </c>
      <c r="T15" s="4">
        <v>113211101</v>
      </c>
      <c r="U15" s="4" t="s">
        <v>13</v>
      </c>
      <c r="V15" s="5">
        <v>0</v>
      </c>
      <c r="W15" s="6">
        <v>415826</v>
      </c>
      <c r="X15" s="5">
        <v>104</v>
      </c>
      <c r="Z15" s="4">
        <v>113211101</v>
      </c>
      <c r="AA15" s="4" t="s">
        <v>13</v>
      </c>
      <c r="AB15" s="5">
        <v>0</v>
      </c>
      <c r="AC15" s="6">
        <v>415926</v>
      </c>
      <c r="AD15" s="5">
        <v>104</v>
      </c>
      <c r="AF15" s="4">
        <v>113211101</v>
      </c>
      <c r="AG15" s="4" t="s">
        <v>13</v>
      </c>
      <c r="AH15" s="5">
        <v>0</v>
      </c>
      <c r="AI15" s="6">
        <v>416026</v>
      </c>
      <c r="AJ15" s="5">
        <v>104</v>
      </c>
      <c r="AL15" s="4">
        <v>113211101</v>
      </c>
      <c r="AM15" s="4" t="s">
        <v>13</v>
      </c>
      <c r="AN15" s="5">
        <v>0</v>
      </c>
      <c r="AO15" s="6">
        <v>9447391</v>
      </c>
      <c r="AP15" s="6">
        <v>2362</v>
      </c>
    </row>
    <row r="16" spans="2:42" ht="48.6" thickBot="1">
      <c r="B16" s="181"/>
      <c r="C16" s="182" t="s">
        <v>14</v>
      </c>
      <c r="D16" s="183"/>
      <c r="E16" s="186">
        <v>13557278</v>
      </c>
      <c r="F16" s="186">
        <v>3389.32</v>
      </c>
      <c r="H16" s="128"/>
      <c r="I16" s="3" t="s">
        <v>14</v>
      </c>
      <c r="J16" s="4"/>
      <c r="K16" s="7">
        <v>6701465</v>
      </c>
      <c r="L16" s="7">
        <v>1675.37</v>
      </c>
      <c r="N16" s="128"/>
      <c r="O16" s="3" t="s">
        <v>14</v>
      </c>
      <c r="P16" s="4"/>
      <c r="Q16" s="7">
        <v>7658581</v>
      </c>
      <c r="R16" s="7">
        <v>1914.65</v>
      </c>
      <c r="T16" s="128"/>
      <c r="U16" s="3" t="s">
        <v>14</v>
      </c>
      <c r="V16" s="4"/>
      <c r="W16" s="7">
        <v>7359686</v>
      </c>
      <c r="X16" s="7">
        <v>1839.92</v>
      </c>
      <c r="Z16" s="128"/>
      <c r="AA16" s="3" t="s">
        <v>14</v>
      </c>
      <c r="AB16" s="4"/>
      <c r="AC16" s="7">
        <v>7180811</v>
      </c>
      <c r="AD16" s="7">
        <v>1795.2</v>
      </c>
      <c r="AF16" s="128"/>
      <c r="AG16" s="3" t="s">
        <v>14</v>
      </c>
      <c r="AH16" s="4"/>
      <c r="AI16" s="7">
        <v>13277576</v>
      </c>
      <c r="AJ16" s="7">
        <v>3319.39</v>
      </c>
      <c r="AL16" s="128"/>
      <c r="AM16" s="3" t="s">
        <v>14</v>
      </c>
      <c r="AN16" s="4"/>
      <c r="AO16" s="7">
        <v>12336291</v>
      </c>
      <c r="AP16" s="7">
        <v>3084.07</v>
      </c>
    </row>
    <row r="17" spans="2:42" ht="36.6" thickBot="1">
      <c r="B17" s="181"/>
      <c r="C17" s="182" t="s">
        <v>15</v>
      </c>
      <c r="D17" s="183"/>
      <c r="E17" s="184"/>
      <c r="F17" s="184"/>
      <c r="H17" s="128"/>
      <c r="I17" s="3" t="s">
        <v>15</v>
      </c>
      <c r="J17" s="4"/>
      <c r="K17" s="5"/>
      <c r="L17" s="5"/>
      <c r="N17" s="128"/>
      <c r="O17" s="3" t="s">
        <v>15</v>
      </c>
      <c r="P17" s="4"/>
      <c r="Q17" s="5"/>
      <c r="R17" s="5"/>
      <c r="T17" s="128"/>
      <c r="U17" s="3" t="s">
        <v>15</v>
      </c>
      <c r="V17" s="4"/>
      <c r="W17" s="5"/>
      <c r="X17" s="5"/>
      <c r="Z17" s="128"/>
      <c r="AA17" s="3" t="s">
        <v>15</v>
      </c>
      <c r="AB17" s="4"/>
      <c r="AC17" s="5"/>
      <c r="AD17" s="5"/>
      <c r="AF17" s="128"/>
      <c r="AG17" s="3" t="s">
        <v>15</v>
      </c>
      <c r="AH17" s="4"/>
      <c r="AI17" s="5"/>
      <c r="AJ17" s="5"/>
      <c r="AL17" s="128"/>
      <c r="AM17" s="3" t="s">
        <v>15</v>
      </c>
      <c r="AN17" s="4"/>
      <c r="AO17" s="5"/>
      <c r="AP17" s="5"/>
    </row>
    <row r="18" spans="2:42" ht="48.6" thickBot="1">
      <c r="B18" s="181"/>
      <c r="C18" s="182" t="s">
        <v>16</v>
      </c>
      <c r="D18" s="183"/>
      <c r="E18" s="184">
        <v>0</v>
      </c>
      <c r="F18" s="184">
        <v>0</v>
      </c>
      <c r="H18" s="128"/>
      <c r="I18" s="3" t="s">
        <v>16</v>
      </c>
      <c r="J18" s="4"/>
      <c r="K18" s="5">
        <v>0</v>
      </c>
      <c r="L18" s="5">
        <v>0</v>
      </c>
      <c r="N18" s="128"/>
      <c r="O18" s="3" t="s">
        <v>16</v>
      </c>
      <c r="P18" s="4"/>
      <c r="Q18" s="5">
        <v>0</v>
      </c>
      <c r="R18" s="5">
        <v>0</v>
      </c>
      <c r="T18" s="128"/>
      <c r="U18" s="3" t="s">
        <v>16</v>
      </c>
      <c r="V18" s="4"/>
      <c r="W18" s="5">
        <v>0</v>
      </c>
      <c r="X18" s="5">
        <v>0</v>
      </c>
      <c r="Z18" s="128"/>
      <c r="AA18" s="3" t="s">
        <v>16</v>
      </c>
      <c r="AB18" s="4"/>
      <c r="AC18" s="5">
        <v>0</v>
      </c>
      <c r="AD18" s="5">
        <v>0</v>
      </c>
      <c r="AF18" s="128"/>
      <c r="AG18" s="3" t="s">
        <v>16</v>
      </c>
      <c r="AH18" s="4"/>
      <c r="AI18" s="5">
        <v>0</v>
      </c>
      <c r="AJ18" s="5">
        <v>0</v>
      </c>
      <c r="AL18" s="128"/>
      <c r="AM18" s="3" t="s">
        <v>16</v>
      </c>
      <c r="AN18" s="4"/>
      <c r="AO18" s="5">
        <v>0</v>
      </c>
      <c r="AP18" s="5">
        <v>0</v>
      </c>
    </row>
    <row r="19" spans="2:42" ht="36.6" thickBot="1">
      <c r="B19" s="181"/>
      <c r="C19" s="182" t="s">
        <v>17</v>
      </c>
      <c r="D19" s="183"/>
      <c r="E19" s="184"/>
      <c r="F19" s="184"/>
      <c r="H19" s="128"/>
      <c r="I19" s="3" t="s">
        <v>17</v>
      </c>
      <c r="J19" s="4"/>
      <c r="K19" s="5"/>
      <c r="L19" s="5"/>
      <c r="N19" s="128"/>
      <c r="O19" s="3" t="s">
        <v>17</v>
      </c>
      <c r="P19" s="4"/>
      <c r="Q19" s="5"/>
      <c r="R19" s="5"/>
      <c r="T19" s="128"/>
      <c r="U19" s="3" t="s">
        <v>17</v>
      </c>
      <c r="V19" s="4"/>
      <c r="W19" s="5"/>
      <c r="X19" s="5"/>
      <c r="Z19" s="128"/>
      <c r="AA19" s="3" t="s">
        <v>17</v>
      </c>
      <c r="AB19" s="4"/>
      <c r="AC19" s="5"/>
      <c r="AD19" s="5"/>
      <c r="AF19" s="128"/>
      <c r="AG19" s="3" t="s">
        <v>17</v>
      </c>
      <c r="AH19" s="4"/>
      <c r="AI19" s="5"/>
      <c r="AJ19" s="5"/>
      <c r="AL19" s="128"/>
      <c r="AM19" s="3" t="s">
        <v>17</v>
      </c>
      <c r="AN19" s="4"/>
      <c r="AO19" s="5"/>
      <c r="AP19" s="5"/>
    </row>
    <row r="20" spans="2:42" ht="36.6" thickBot="1">
      <c r="B20" s="183">
        <v>222811104</v>
      </c>
      <c r="C20" s="183" t="s">
        <v>91</v>
      </c>
      <c r="D20" s="184">
        <v>0</v>
      </c>
      <c r="E20" s="185">
        <v>11424000</v>
      </c>
      <c r="F20" s="185">
        <v>2856</v>
      </c>
      <c r="H20" s="4">
        <v>222811104</v>
      </c>
      <c r="I20" s="4" t="s">
        <v>91</v>
      </c>
      <c r="J20" s="5">
        <v>0</v>
      </c>
      <c r="K20" s="6">
        <v>13825000</v>
      </c>
      <c r="L20" s="6">
        <v>3456</v>
      </c>
      <c r="N20" s="4">
        <v>222811104</v>
      </c>
      <c r="O20" s="4" t="s">
        <v>91</v>
      </c>
      <c r="P20" s="5">
        <v>0</v>
      </c>
      <c r="Q20" s="6">
        <v>8631000</v>
      </c>
      <c r="R20" s="6">
        <v>2158</v>
      </c>
      <c r="T20" s="4">
        <v>222811104</v>
      </c>
      <c r="U20" s="4" t="s">
        <v>91</v>
      </c>
      <c r="V20" s="5">
        <v>0</v>
      </c>
      <c r="W20" s="6">
        <v>5422000</v>
      </c>
      <c r="X20" s="6">
        <v>1356</v>
      </c>
      <c r="Z20" s="4">
        <v>222811104</v>
      </c>
      <c r="AA20" s="4" t="s">
        <v>91</v>
      </c>
      <c r="AB20" s="5">
        <v>0</v>
      </c>
      <c r="AC20" s="6">
        <v>12894000</v>
      </c>
      <c r="AD20" s="6">
        <v>3224</v>
      </c>
      <c r="AF20" s="4">
        <v>222811104</v>
      </c>
      <c r="AG20" s="4" t="s">
        <v>91</v>
      </c>
      <c r="AH20" s="5">
        <v>0</v>
      </c>
      <c r="AI20" s="6">
        <v>16680000</v>
      </c>
      <c r="AJ20" s="6">
        <v>4170</v>
      </c>
      <c r="AL20" s="4">
        <v>222811104</v>
      </c>
      <c r="AM20" s="4" t="s">
        <v>91</v>
      </c>
      <c r="AN20" s="5">
        <v>0</v>
      </c>
      <c r="AO20" s="6">
        <v>14098000</v>
      </c>
      <c r="AP20" s="6">
        <v>3525</v>
      </c>
    </row>
    <row r="21" spans="2:42" ht="48.6" thickBot="1">
      <c r="B21" s="181"/>
      <c r="C21" s="182" t="s">
        <v>20</v>
      </c>
      <c r="D21" s="183"/>
      <c r="E21" s="186">
        <v>11424000</v>
      </c>
      <c r="F21" s="186">
        <v>2856</v>
      </c>
      <c r="H21" s="128"/>
      <c r="I21" s="3" t="s">
        <v>20</v>
      </c>
      <c r="J21" s="4"/>
      <c r="K21" s="7">
        <v>13825000</v>
      </c>
      <c r="L21" s="7">
        <v>3456.25</v>
      </c>
      <c r="N21" s="128"/>
      <c r="O21" s="3" t="s">
        <v>20</v>
      </c>
      <c r="P21" s="4"/>
      <c r="Q21" s="7">
        <v>8631000</v>
      </c>
      <c r="R21" s="7">
        <v>2157.75</v>
      </c>
      <c r="T21" s="128"/>
      <c r="U21" s="3" t="s">
        <v>20</v>
      </c>
      <c r="V21" s="4"/>
      <c r="W21" s="7">
        <v>5422000</v>
      </c>
      <c r="X21" s="7">
        <v>1355.5</v>
      </c>
      <c r="Z21" s="128"/>
      <c r="AA21" s="3" t="s">
        <v>20</v>
      </c>
      <c r="AB21" s="4"/>
      <c r="AC21" s="7">
        <v>12894000</v>
      </c>
      <c r="AD21" s="7">
        <v>3223.5</v>
      </c>
      <c r="AF21" s="128"/>
      <c r="AG21" s="3" t="s">
        <v>20</v>
      </c>
      <c r="AH21" s="4"/>
      <c r="AI21" s="7">
        <v>16680000</v>
      </c>
      <c r="AJ21" s="7">
        <v>4170</v>
      </c>
      <c r="AL21" s="128"/>
      <c r="AM21" s="3" t="s">
        <v>20</v>
      </c>
      <c r="AN21" s="4"/>
      <c r="AO21" s="7">
        <v>14098000</v>
      </c>
      <c r="AP21" s="7">
        <v>3524.5</v>
      </c>
    </row>
    <row r="22" spans="2:42" ht="36.6" thickBot="1">
      <c r="B22" s="181"/>
      <c r="C22" s="182" t="s">
        <v>21</v>
      </c>
      <c r="D22" s="183"/>
      <c r="E22" s="184">
        <v>0</v>
      </c>
      <c r="F22" s="184">
        <v>0</v>
      </c>
      <c r="H22" s="128"/>
      <c r="I22" s="3" t="s">
        <v>21</v>
      </c>
      <c r="J22" s="4"/>
      <c r="K22" s="5">
        <v>0</v>
      </c>
      <c r="L22" s="5">
        <v>0</v>
      </c>
      <c r="N22" s="128"/>
      <c r="O22" s="3" t="s">
        <v>21</v>
      </c>
      <c r="P22" s="4"/>
      <c r="Q22" s="5">
        <v>0</v>
      </c>
      <c r="R22" s="5">
        <v>0</v>
      </c>
      <c r="T22" s="128"/>
      <c r="U22" s="3" t="s">
        <v>21</v>
      </c>
      <c r="V22" s="4"/>
      <c r="W22" s="5">
        <v>0</v>
      </c>
      <c r="X22" s="5">
        <v>0</v>
      </c>
      <c r="Z22" s="128"/>
      <c r="AA22" s="3" t="s">
        <v>21</v>
      </c>
      <c r="AB22" s="4"/>
      <c r="AC22" s="5">
        <v>0</v>
      </c>
      <c r="AD22" s="5">
        <v>0</v>
      </c>
      <c r="AF22" s="128"/>
      <c r="AG22" s="3" t="s">
        <v>21</v>
      </c>
      <c r="AH22" s="4"/>
      <c r="AI22" s="5">
        <v>0</v>
      </c>
      <c r="AJ22" s="5">
        <v>0</v>
      </c>
      <c r="AL22" s="128"/>
      <c r="AM22" s="3" t="s">
        <v>21</v>
      </c>
      <c r="AN22" s="4"/>
      <c r="AO22" s="5">
        <v>0</v>
      </c>
      <c r="AP22" s="5">
        <v>0</v>
      </c>
    </row>
    <row r="23" spans="2:42" ht="24.6" thickBot="1">
      <c r="B23" s="181"/>
      <c r="C23" s="182" t="s">
        <v>22</v>
      </c>
      <c r="D23" s="183"/>
      <c r="E23" s="184"/>
      <c r="F23" s="184"/>
      <c r="H23" s="128"/>
      <c r="I23" s="3" t="s">
        <v>22</v>
      </c>
      <c r="J23" s="4"/>
      <c r="K23" s="5"/>
      <c r="L23" s="5"/>
      <c r="N23" s="128"/>
      <c r="O23" s="3" t="s">
        <v>22</v>
      </c>
      <c r="P23" s="4"/>
      <c r="Q23" s="5"/>
      <c r="R23" s="5"/>
      <c r="T23" s="128"/>
      <c r="U23" s="3" t="s">
        <v>22</v>
      </c>
      <c r="V23" s="4"/>
      <c r="W23" s="5"/>
      <c r="X23" s="5"/>
      <c r="Z23" s="128"/>
      <c r="AA23" s="3" t="s">
        <v>22</v>
      </c>
      <c r="AB23" s="4"/>
      <c r="AC23" s="5"/>
      <c r="AD23" s="5"/>
      <c r="AF23" s="128"/>
      <c r="AG23" s="3" t="s">
        <v>22</v>
      </c>
      <c r="AH23" s="4"/>
      <c r="AI23" s="5"/>
      <c r="AJ23" s="5"/>
      <c r="AL23" s="128"/>
      <c r="AM23" s="3" t="s">
        <v>22</v>
      </c>
      <c r="AN23" s="4"/>
      <c r="AO23" s="5"/>
      <c r="AP23" s="5"/>
    </row>
    <row r="24" spans="2:42" ht="24.6" thickBot="1">
      <c r="B24" s="183">
        <v>273211</v>
      </c>
      <c r="C24" s="183" t="s">
        <v>23</v>
      </c>
      <c r="D24" s="184">
        <v>0</v>
      </c>
      <c r="E24" s="185">
        <v>877601</v>
      </c>
      <c r="F24" s="184">
        <v>219</v>
      </c>
      <c r="H24" s="4">
        <v>273211</v>
      </c>
      <c r="I24" s="4" t="s">
        <v>23</v>
      </c>
      <c r="J24" s="5">
        <v>0</v>
      </c>
      <c r="K24" s="6">
        <v>877601</v>
      </c>
      <c r="L24" s="5">
        <v>219</v>
      </c>
      <c r="N24" s="4">
        <v>273211</v>
      </c>
      <c r="O24" s="4" t="s">
        <v>23</v>
      </c>
      <c r="P24" s="5">
        <v>0</v>
      </c>
      <c r="Q24" s="6">
        <v>877601</v>
      </c>
      <c r="R24" s="5">
        <v>219</v>
      </c>
      <c r="T24" s="4">
        <v>273211</v>
      </c>
      <c r="U24" s="4" t="s">
        <v>23</v>
      </c>
      <c r="V24" s="5">
        <v>0</v>
      </c>
      <c r="W24" s="6">
        <v>877601</v>
      </c>
      <c r="X24" s="5">
        <v>219</v>
      </c>
      <c r="Z24" s="4">
        <v>273211</v>
      </c>
      <c r="AA24" s="4" t="s">
        <v>23</v>
      </c>
      <c r="AB24" s="5">
        <v>0</v>
      </c>
      <c r="AC24" s="6">
        <v>877601</v>
      </c>
      <c r="AD24" s="5">
        <v>219</v>
      </c>
      <c r="AF24" s="4">
        <v>273211</v>
      </c>
      <c r="AG24" s="4" t="s">
        <v>23</v>
      </c>
      <c r="AH24" s="5">
        <v>0</v>
      </c>
      <c r="AI24" s="6">
        <v>877601</v>
      </c>
      <c r="AJ24" s="5">
        <v>219</v>
      </c>
      <c r="AL24" s="4">
        <v>273211</v>
      </c>
      <c r="AM24" s="4" t="s">
        <v>23</v>
      </c>
      <c r="AN24" s="5">
        <v>0</v>
      </c>
      <c r="AO24" s="6">
        <v>877601</v>
      </c>
      <c r="AP24" s="5">
        <v>219</v>
      </c>
    </row>
    <row r="25" spans="2:42" ht="36.6" thickBot="1">
      <c r="B25" s="183">
        <v>273311</v>
      </c>
      <c r="C25" s="183" t="s">
        <v>24</v>
      </c>
      <c r="D25" s="184">
        <v>0</v>
      </c>
      <c r="E25" s="185">
        <v>1334958</v>
      </c>
      <c r="F25" s="184">
        <v>334</v>
      </c>
      <c r="H25" s="4">
        <v>273311</v>
      </c>
      <c r="I25" s="4" t="s">
        <v>24</v>
      </c>
      <c r="J25" s="5">
        <v>0</v>
      </c>
      <c r="K25" s="6">
        <v>1334958</v>
      </c>
      <c r="L25" s="5">
        <v>334</v>
      </c>
      <c r="N25" s="4">
        <v>273311</v>
      </c>
      <c r="O25" s="4" t="s">
        <v>24</v>
      </c>
      <c r="P25" s="5">
        <v>0</v>
      </c>
      <c r="Q25" s="6">
        <v>1334958</v>
      </c>
      <c r="R25" s="5">
        <v>334</v>
      </c>
      <c r="T25" s="4">
        <v>273311</v>
      </c>
      <c r="U25" s="4" t="s">
        <v>24</v>
      </c>
      <c r="V25" s="5">
        <v>0</v>
      </c>
      <c r="W25" s="6">
        <v>1334958</v>
      </c>
      <c r="X25" s="5">
        <v>334</v>
      </c>
      <c r="Z25" s="4">
        <v>273311</v>
      </c>
      <c r="AA25" s="4" t="s">
        <v>24</v>
      </c>
      <c r="AB25" s="5">
        <v>0</v>
      </c>
      <c r="AC25" s="6">
        <v>1334958</v>
      </c>
      <c r="AD25" s="5">
        <v>334</v>
      </c>
      <c r="AF25" s="4">
        <v>273311</v>
      </c>
      <c r="AG25" s="4" t="s">
        <v>24</v>
      </c>
      <c r="AH25" s="5">
        <v>0</v>
      </c>
      <c r="AI25" s="6">
        <v>1334958</v>
      </c>
      <c r="AJ25" s="5">
        <v>334</v>
      </c>
      <c r="AL25" s="4">
        <v>273311</v>
      </c>
      <c r="AM25" s="4" t="s">
        <v>24</v>
      </c>
      <c r="AN25" s="5">
        <v>0</v>
      </c>
      <c r="AO25" s="6">
        <v>1334958</v>
      </c>
      <c r="AP25" s="5">
        <v>334</v>
      </c>
    </row>
    <row r="26" spans="2:42" ht="36.6" thickBot="1">
      <c r="B26" s="181"/>
      <c r="C26" s="182" t="s">
        <v>27</v>
      </c>
      <c r="D26" s="183"/>
      <c r="E26" s="186">
        <v>2212559</v>
      </c>
      <c r="F26" s="184">
        <v>553.14</v>
      </c>
      <c r="H26" s="128"/>
      <c r="I26" s="3" t="s">
        <v>27</v>
      </c>
      <c r="J26" s="4"/>
      <c r="K26" s="7">
        <v>2212559</v>
      </c>
      <c r="L26" s="5">
        <v>553.14</v>
      </c>
      <c r="N26" s="128"/>
      <c r="O26" s="3" t="s">
        <v>27</v>
      </c>
      <c r="P26" s="4"/>
      <c r="Q26" s="7">
        <v>2212559</v>
      </c>
      <c r="R26" s="5">
        <v>553.14</v>
      </c>
      <c r="T26" s="128"/>
      <c r="U26" s="3" t="s">
        <v>27</v>
      </c>
      <c r="V26" s="4"/>
      <c r="W26" s="7">
        <v>2212559</v>
      </c>
      <c r="X26" s="5">
        <v>553.14</v>
      </c>
      <c r="Z26" s="128"/>
      <c r="AA26" s="3" t="s">
        <v>27</v>
      </c>
      <c r="AB26" s="4"/>
      <c r="AC26" s="7">
        <v>2212559</v>
      </c>
      <c r="AD26" s="5">
        <v>553.14</v>
      </c>
      <c r="AF26" s="128"/>
      <c r="AG26" s="3" t="s">
        <v>27</v>
      </c>
      <c r="AH26" s="4"/>
      <c r="AI26" s="7">
        <v>2212559</v>
      </c>
      <c r="AJ26" s="5">
        <v>553.14</v>
      </c>
      <c r="AL26" s="128"/>
      <c r="AM26" s="3" t="s">
        <v>27</v>
      </c>
      <c r="AN26" s="4"/>
      <c r="AO26" s="7">
        <v>2212559</v>
      </c>
      <c r="AP26" s="5">
        <v>553.14</v>
      </c>
    </row>
    <row r="27" spans="2:42" ht="24.6" thickBot="1">
      <c r="B27" s="181"/>
      <c r="C27" s="182" t="s">
        <v>28</v>
      </c>
      <c r="D27" s="183"/>
      <c r="E27" s="184"/>
      <c r="F27" s="184"/>
      <c r="H27" s="128"/>
      <c r="I27" s="3" t="s">
        <v>28</v>
      </c>
      <c r="J27" s="4"/>
      <c r="K27" s="5"/>
      <c r="L27" s="5"/>
      <c r="N27" s="128"/>
      <c r="O27" s="3" t="s">
        <v>28</v>
      </c>
      <c r="P27" s="4"/>
      <c r="Q27" s="5"/>
      <c r="R27" s="5"/>
      <c r="T27" s="128"/>
      <c r="U27" s="3" t="s">
        <v>28</v>
      </c>
      <c r="V27" s="4"/>
      <c r="W27" s="5"/>
      <c r="X27" s="5"/>
      <c r="Z27" s="128"/>
      <c r="AA27" s="3" t="s">
        <v>28</v>
      </c>
      <c r="AB27" s="4"/>
      <c r="AC27" s="5"/>
      <c r="AD27" s="5"/>
      <c r="AF27" s="128"/>
      <c r="AG27" s="3" t="s">
        <v>28</v>
      </c>
      <c r="AH27" s="4"/>
      <c r="AI27" s="5"/>
      <c r="AJ27" s="5"/>
      <c r="AL27" s="128"/>
      <c r="AM27" s="3" t="s">
        <v>28</v>
      </c>
      <c r="AN27" s="4"/>
      <c r="AO27" s="5"/>
      <c r="AP27" s="5"/>
    </row>
    <row r="28" spans="2:42" ht="36.6" thickBot="1">
      <c r="B28" s="181"/>
      <c r="C28" s="182" t="s">
        <v>29</v>
      </c>
      <c r="D28" s="183"/>
      <c r="E28" s="184">
        <v>0</v>
      </c>
      <c r="F28" s="184">
        <v>0</v>
      </c>
      <c r="H28" s="128"/>
      <c r="I28" s="3" t="s">
        <v>29</v>
      </c>
      <c r="J28" s="4"/>
      <c r="K28" s="5">
        <v>0</v>
      </c>
      <c r="L28" s="5">
        <v>0</v>
      </c>
      <c r="N28" s="128"/>
      <c r="O28" s="3" t="s">
        <v>29</v>
      </c>
      <c r="P28" s="4"/>
      <c r="Q28" s="5">
        <v>0</v>
      </c>
      <c r="R28" s="5">
        <v>0</v>
      </c>
      <c r="T28" s="128"/>
      <c r="U28" s="3" t="s">
        <v>29</v>
      </c>
      <c r="V28" s="4"/>
      <c r="W28" s="5">
        <v>0</v>
      </c>
      <c r="X28" s="5">
        <v>0</v>
      </c>
      <c r="Z28" s="128"/>
      <c r="AA28" s="3" t="s">
        <v>29</v>
      </c>
      <c r="AB28" s="4"/>
      <c r="AC28" s="5">
        <v>0</v>
      </c>
      <c r="AD28" s="5">
        <v>0</v>
      </c>
      <c r="AF28" s="128"/>
      <c r="AG28" s="3" t="s">
        <v>29</v>
      </c>
      <c r="AH28" s="4"/>
      <c r="AI28" s="5">
        <v>0</v>
      </c>
      <c r="AJ28" s="5">
        <v>0</v>
      </c>
      <c r="AL28" s="128"/>
      <c r="AM28" s="3" t="s">
        <v>29</v>
      </c>
      <c r="AN28" s="4"/>
      <c r="AO28" s="5">
        <v>0</v>
      </c>
      <c r="AP28" s="5">
        <v>0</v>
      </c>
    </row>
    <row r="29" spans="2:42" ht="24.6" thickBot="1">
      <c r="B29" s="181"/>
      <c r="C29" s="182" t="s">
        <v>30</v>
      </c>
      <c r="D29" s="183"/>
      <c r="E29" s="186">
        <v>27193837</v>
      </c>
      <c r="F29" s="186">
        <v>6798.46</v>
      </c>
      <c r="H29" s="128"/>
      <c r="I29" s="3" t="s">
        <v>30</v>
      </c>
      <c r="J29" s="4"/>
      <c r="K29" s="7">
        <v>22739024</v>
      </c>
      <c r="L29" s="7">
        <v>5684.76</v>
      </c>
      <c r="N29" s="128"/>
      <c r="O29" s="3" t="s">
        <v>30</v>
      </c>
      <c r="P29" s="4"/>
      <c r="Q29" s="7">
        <v>18502140</v>
      </c>
      <c r="R29" s="7">
        <v>4625.54</v>
      </c>
      <c r="T29" s="128"/>
      <c r="U29" s="3" t="s">
        <v>30</v>
      </c>
      <c r="V29" s="4"/>
      <c r="W29" s="7">
        <v>14994245</v>
      </c>
      <c r="X29" s="7">
        <v>3748.56</v>
      </c>
      <c r="Z29" s="128"/>
      <c r="AA29" s="3" t="s">
        <v>30</v>
      </c>
      <c r="AB29" s="4"/>
      <c r="AC29" s="7">
        <v>22287370</v>
      </c>
      <c r="AD29" s="7">
        <v>5571.84</v>
      </c>
      <c r="AF29" s="128"/>
      <c r="AG29" s="3" t="s">
        <v>30</v>
      </c>
      <c r="AH29" s="4"/>
      <c r="AI29" s="7">
        <v>32170135</v>
      </c>
      <c r="AJ29" s="7">
        <v>8042.53</v>
      </c>
      <c r="AL29" s="128"/>
      <c r="AM29" s="3" t="s">
        <v>30</v>
      </c>
      <c r="AN29" s="4"/>
      <c r="AO29" s="7">
        <v>28646850</v>
      </c>
      <c r="AP29" s="7">
        <v>7161.71</v>
      </c>
    </row>
    <row r="30" spans="2:42" ht="36.6" thickBot="1">
      <c r="B30" s="181"/>
      <c r="C30" s="182" t="s">
        <v>31</v>
      </c>
      <c r="D30" s="183"/>
      <c r="E30" s="184"/>
      <c r="F30" s="184"/>
      <c r="H30" s="128"/>
      <c r="I30" s="3" t="s">
        <v>31</v>
      </c>
      <c r="J30" s="4"/>
      <c r="K30" s="5"/>
      <c r="L30" s="5"/>
      <c r="N30" s="128"/>
      <c r="O30" s="3" t="s">
        <v>31</v>
      </c>
      <c r="P30" s="4"/>
      <c r="Q30" s="5"/>
      <c r="R30" s="5"/>
      <c r="T30" s="128"/>
      <c r="U30" s="3" t="s">
        <v>31</v>
      </c>
      <c r="V30" s="4"/>
      <c r="W30" s="5"/>
      <c r="X30" s="5"/>
      <c r="Z30" s="128"/>
      <c r="AA30" s="3" t="s">
        <v>31</v>
      </c>
      <c r="AB30" s="4"/>
      <c r="AC30" s="5"/>
      <c r="AD30" s="5"/>
      <c r="AF30" s="128"/>
      <c r="AG30" s="3" t="s">
        <v>31</v>
      </c>
      <c r="AH30" s="4"/>
      <c r="AI30" s="5"/>
      <c r="AJ30" s="5"/>
      <c r="AL30" s="128"/>
      <c r="AM30" s="3" t="s">
        <v>31</v>
      </c>
      <c r="AN30" s="4"/>
      <c r="AO30" s="5"/>
      <c r="AP30" s="5"/>
    </row>
    <row r="31" spans="2:42" ht="15" thickBot="1">
      <c r="B31" s="181"/>
      <c r="C31" s="182" t="s">
        <v>32</v>
      </c>
      <c r="D31" s="183"/>
      <c r="E31" s="184"/>
      <c r="F31" s="184"/>
      <c r="H31" s="128"/>
      <c r="I31" s="3" t="s">
        <v>32</v>
      </c>
      <c r="J31" s="4"/>
      <c r="K31" s="5"/>
      <c r="L31" s="5"/>
      <c r="N31" s="128"/>
      <c r="O31" s="3" t="s">
        <v>32</v>
      </c>
      <c r="P31" s="4"/>
      <c r="Q31" s="5"/>
      <c r="R31" s="5"/>
      <c r="T31" s="128"/>
      <c r="U31" s="3" t="s">
        <v>32</v>
      </c>
      <c r="V31" s="4"/>
      <c r="W31" s="5"/>
      <c r="X31" s="5"/>
      <c r="Z31" s="128"/>
      <c r="AA31" s="3" t="s">
        <v>32</v>
      </c>
      <c r="AB31" s="4"/>
      <c r="AC31" s="5"/>
      <c r="AD31" s="5"/>
      <c r="AF31" s="128"/>
      <c r="AG31" s="3" t="s">
        <v>32</v>
      </c>
      <c r="AH31" s="4"/>
      <c r="AI31" s="5"/>
      <c r="AJ31" s="5"/>
      <c r="AL31" s="128"/>
      <c r="AM31" s="3" t="s">
        <v>32</v>
      </c>
      <c r="AN31" s="4"/>
      <c r="AO31" s="5"/>
      <c r="AP31" s="5"/>
    </row>
    <row r="32" spans="2:42" ht="24.6" thickBot="1">
      <c r="B32" s="181"/>
      <c r="C32" s="182" t="s">
        <v>33</v>
      </c>
      <c r="D32" s="183"/>
      <c r="E32" s="184"/>
      <c r="F32" s="184"/>
      <c r="H32" s="128"/>
      <c r="I32" s="3" t="s">
        <v>33</v>
      </c>
      <c r="J32" s="4"/>
      <c r="K32" s="5"/>
      <c r="L32" s="5"/>
      <c r="N32" s="128"/>
      <c r="O32" s="3" t="s">
        <v>33</v>
      </c>
      <c r="P32" s="4"/>
      <c r="Q32" s="5"/>
      <c r="R32" s="5"/>
      <c r="T32" s="128"/>
      <c r="U32" s="3" t="s">
        <v>33</v>
      </c>
      <c r="V32" s="4"/>
      <c r="W32" s="5"/>
      <c r="X32" s="5"/>
      <c r="Z32" s="128"/>
      <c r="AA32" s="3" t="s">
        <v>33</v>
      </c>
      <c r="AB32" s="4"/>
      <c r="AC32" s="5"/>
      <c r="AD32" s="5"/>
      <c r="AF32" s="128"/>
      <c r="AG32" s="3" t="s">
        <v>33</v>
      </c>
      <c r="AH32" s="4"/>
      <c r="AI32" s="5"/>
      <c r="AJ32" s="5"/>
      <c r="AL32" s="128"/>
      <c r="AM32" s="3" t="s">
        <v>33</v>
      </c>
      <c r="AN32" s="4"/>
      <c r="AO32" s="5"/>
      <c r="AP32" s="5"/>
    </row>
    <row r="33" spans="2:42" ht="60.6" thickBot="1">
      <c r="B33" s="183">
        <v>351211101</v>
      </c>
      <c r="C33" s="183" t="s">
        <v>34</v>
      </c>
      <c r="D33" s="184">
        <v>0</v>
      </c>
      <c r="E33" s="185">
        <v>213600</v>
      </c>
      <c r="F33" s="184">
        <v>53</v>
      </c>
      <c r="H33" s="4">
        <v>351211101</v>
      </c>
      <c r="I33" s="4" t="s">
        <v>34</v>
      </c>
      <c r="J33" s="5">
        <v>0</v>
      </c>
      <c r="K33" s="6">
        <v>306800</v>
      </c>
      <c r="L33" s="5">
        <v>77</v>
      </c>
      <c r="N33" s="4">
        <v>351211101</v>
      </c>
      <c r="O33" s="4" t="s">
        <v>34</v>
      </c>
      <c r="P33" s="5">
        <v>0</v>
      </c>
      <c r="Q33" s="6">
        <v>400000</v>
      </c>
      <c r="R33" s="5">
        <v>100</v>
      </c>
      <c r="T33" s="4">
        <v>351211101</v>
      </c>
      <c r="U33" s="4" t="s">
        <v>34</v>
      </c>
      <c r="V33" s="5">
        <v>0</v>
      </c>
      <c r="W33" s="6">
        <v>473200</v>
      </c>
      <c r="X33" s="5">
        <v>118</v>
      </c>
      <c r="Z33" s="4">
        <v>351111101</v>
      </c>
      <c r="AA33" s="4" t="s">
        <v>78</v>
      </c>
      <c r="AB33" s="5">
        <v>0</v>
      </c>
      <c r="AC33" s="6">
        <v>57700</v>
      </c>
      <c r="AD33" s="5">
        <v>14</v>
      </c>
      <c r="AF33" s="4">
        <v>351111101</v>
      </c>
      <c r="AG33" s="4" t="s">
        <v>78</v>
      </c>
      <c r="AH33" s="5">
        <v>0</v>
      </c>
      <c r="AI33" s="6">
        <v>57700</v>
      </c>
      <c r="AJ33" s="5">
        <v>14</v>
      </c>
      <c r="AL33" s="4">
        <v>351111101</v>
      </c>
      <c r="AM33" s="4" t="s">
        <v>78</v>
      </c>
      <c r="AN33" s="5">
        <v>0</v>
      </c>
      <c r="AO33" s="6">
        <v>57700</v>
      </c>
      <c r="AP33" s="5">
        <v>14</v>
      </c>
    </row>
    <row r="34" spans="2:42" ht="48.6" thickBot="1">
      <c r="B34" s="181"/>
      <c r="C34" s="182" t="s">
        <v>35</v>
      </c>
      <c r="D34" s="183"/>
      <c r="E34" s="184"/>
      <c r="F34" s="184"/>
      <c r="H34" s="128"/>
      <c r="I34" s="3" t="s">
        <v>35</v>
      </c>
      <c r="J34" s="4"/>
      <c r="K34" s="5"/>
      <c r="L34" s="5"/>
      <c r="N34" s="128"/>
      <c r="O34" s="3" t="s">
        <v>35</v>
      </c>
      <c r="P34" s="4"/>
      <c r="Q34" s="5"/>
      <c r="R34" s="5"/>
      <c r="T34" s="128"/>
      <c r="U34" s="3" t="s">
        <v>35</v>
      </c>
      <c r="V34" s="4"/>
      <c r="W34" s="5"/>
      <c r="X34" s="5"/>
      <c r="Z34" s="4">
        <v>351211101</v>
      </c>
      <c r="AA34" s="4" t="s">
        <v>34</v>
      </c>
      <c r="AB34" s="5">
        <v>0</v>
      </c>
      <c r="AC34" s="6">
        <v>473200</v>
      </c>
      <c r="AD34" s="5">
        <v>118</v>
      </c>
      <c r="AF34" s="4">
        <v>351211101</v>
      </c>
      <c r="AG34" s="4" t="s">
        <v>34</v>
      </c>
      <c r="AH34" s="5">
        <v>0</v>
      </c>
      <c r="AI34" s="6">
        <v>530900</v>
      </c>
      <c r="AJ34" s="5">
        <v>133</v>
      </c>
      <c r="AL34" s="4">
        <v>351211101</v>
      </c>
      <c r="AM34" s="4" t="s">
        <v>34</v>
      </c>
      <c r="AN34" s="5">
        <v>0</v>
      </c>
      <c r="AO34" s="6">
        <v>635900</v>
      </c>
      <c r="AP34" s="5">
        <v>159</v>
      </c>
    </row>
    <row r="35" spans="2:42" ht="36.6" thickBot="1">
      <c r="B35" s="181"/>
      <c r="C35" s="182" t="s">
        <v>36</v>
      </c>
      <c r="D35" s="183"/>
      <c r="E35" s="184">
        <v>0</v>
      </c>
      <c r="F35" s="184">
        <v>0</v>
      </c>
      <c r="H35" s="128"/>
      <c r="I35" s="3" t="s">
        <v>36</v>
      </c>
      <c r="J35" s="4"/>
      <c r="K35" s="5">
        <v>0</v>
      </c>
      <c r="L35" s="5">
        <v>0</v>
      </c>
      <c r="N35" s="128"/>
      <c r="O35" s="3" t="s">
        <v>36</v>
      </c>
      <c r="P35" s="4"/>
      <c r="Q35" s="5">
        <v>0</v>
      </c>
      <c r="R35" s="5">
        <v>0</v>
      </c>
      <c r="T35" s="128"/>
      <c r="U35" s="3" t="s">
        <v>36</v>
      </c>
      <c r="V35" s="4"/>
      <c r="W35" s="5">
        <v>0</v>
      </c>
      <c r="X35" s="5">
        <v>0</v>
      </c>
      <c r="Z35" s="128"/>
      <c r="AA35" s="3" t="s">
        <v>35</v>
      </c>
      <c r="AB35" s="4"/>
      <c r="AC35" s="5"/>
      <c r="AD35" s="5"/>
      <c r="AF35" s="128"/>
      <c r="AG35" s="3" t="s">
        <v>35</v>
      </c>
      <c r="AH35" s="4"/>
      <c r="AI35" s="5"/>
      <c r="AJ35" s="5"/>
      <c r="AL35" s="128"/>
      <c r="AM35" s="3" t="s">
        <v>35</v>
      </c>
      <c r="AN35" s="4"/>
      <c r="AO35" s="5"/>
      <c r="AP35" s="5"/>
    </row>
    <row r="36" spans="2:42" ht="36.6" thickBot="1">
      <c r="B36" s="181"/>
      <c r="C36" s="182" t="s">
        <v>37</v>
      </c>
      <c r="D36" s="183"/>
      <c r="E36" s="184"/>
      <c r="F36" s="184"/>
      <c r="H36" s="128"/>
      <c r="I36" s="3" t="s">
        <v>37</v>
      </c>
      <c r="J36" s="4"/>
      <c r="K36" s="5"/>
      <c r="L36" s="5"/>
      <c r="N36" s="128"/>
      <c r="O36" s="3" t="s">
        <v>37</v>
      </c>
      <c r="P36" s="4"/>
      <c r="Q36" s="5"/>
      <c r="R36" s="5"/>
      <c r="T36" s="128"/>
      <c r="U36" s="3" t="s">
        <v>37</v>
      </c>
      <c r="V36" s="4"/>
      <c r="W36" s="5"/>
      <c r="X36" s="5"/>
      <c r="Z36" s="128"/>
      <c r="AA36" s="3" t="s">
        <v>36</v>
      </c>
      <c r="AB36" s="4"/>
      <c r="AC36" s="5">
        <v>0</v>
      </c>
      <c r="AD36" s="5">
        <v>0</v>
      </c>
      <c r="AF36" s="128"/>
      <c r="AG36" s="3" t="s">
        <v>36</v>
      </c>
      <c r="AH36" s="4"/>
      <c r="AI36" s="5">
        <v>0</v>
      </c>
      <c r="AJ36" s="5">
        <v>0</v>
      </c>
      <c r="AL36" s="128"/>
      <c r="AM36" s="3" t="s">
        <v>36</v>
      </c>
      <c r="AN36" s="4"/>
      <c r="AO36" s="5">
        <v>0</v>
      </c>
      <c r="AP36" s="5">
        <v>0</v>
      </c>
    </row>
    <row r="37" spans="2:42" ht="48.6" thickBot="1">
      <c r="B37" s="181"/>
      <c r="C37" s="182" t="s">
        <v>38</v>
      </c>
      <c r="D37" s="183"/>
      <c r="E37" s="184">
        <v>0</v>
      </c>
      <c r="F37" s="184">
        <v>0</v>
      </c>
      <c r="H37" s="128"/>
      <c r="I37" s="3" t="s">
        <v>38</v>
      </c>
      <c r="J37" s="4"/>
      <c r="K37" s="5">
        <v>0</v>
      </c>
      <c r="L37" s="5">
        <v>0</v>
      </c>
      <c r="N37" s="128"/>
      <c r="O37" s="3" t="s">
        <v>38</v>
      </c>
      <c r="P37" s="4"/>
      <c r="Q37" s="5">
        <v>0</v>
      </c>
      <c r="R37" s="5">
        <v>0</v>
      </c>
      <c r="T37" s="128"/>
      <c r="U37" s="3" t="s">
        <v>38</v>
      </c>
      <c r="V37" s="4"/>
      <c r="W37" s="5">
        <v>0</v>
      </c>
      <c r="X37" s="5">
        <v>0</v>
      </c>
      <c r="Z37" s="128"/>
      <c r="AA37" s="3" t="s">
        <v>37</v>
      </c>
      <c r="AB37" s="4"/>
      <c r="AC37" s="5"/>
      <c r="AD37" s="5"/>
      <c r="AF37" s="128"/>
      <c r="AG37" s="3" t="s">
        <v>37</v>
      </c>
      <c r="AH37" s="4"/>
      <c r="AI37" s="5"/>
      <c r="AJ37" s="5"/>
      <c r="AL37" s="128"/>
      <c r="AM37" s="3" t="s">
        <v>37</v>
      </c>
      <c r="AN37" s="4"/>
      <c r="AO37" s="5"/>
      <c r="AP37" s="5"/>
    </row>
    <row r="38" spans="2:42" ht="48.6" thickBot="1">
      <c r="B38" s="181"/>
      <c r="C38" s="182" t="s">
        <v>39</v>
      </c>
      <c r="D38" s="183"/>
      <c r="E38" s="186">
        <v>213600</v>
      </c>
      <c r="F38" s="184">
        <v>53.4</v>
      </c>
      <c r="H38" s="128"/>
      <c r="I38" s="3" t="s">
        <v>39</v>
      </c>
      <c r="J38" s="4"/>
      <c r="K38" s="7">
        <v>306800</v>
      </c>
      <c r="L38" s="5">
        <v>76.7</v>
      </c>
      <c r="N38" s="128"/>
      <c r="O38" s="3" t="s">
        <v>39</v>
      </c>
      <c r="P38" s="4"/>
      <c r="Q38" s="7">
        <v>400000</v>
      </c>
      <c r="R38" s="5">
        <v>100</v>
      </c>
      <c r="T38" s="128"/>
      <c r="U38" s="3" t="s">
        <v>39</v>
      </c>
      <c r="V38" s="4"/>
      <c r="W38" s="7">
        <v>473200</v>
      </c>
      <c r="X38" s="5">
        <v>118.3</v>
      </c>
      <c r="Z38" s="128"/>
      <c r="AA38" s="3" t="s">
        <v>38</v>
      </c>
      <c r="AB38" s="4"/>
      <c r="AC38" s="5">
        <v>0</v>
      </c>
      <c r="AD38" s="5">
        <v>0</v>
      </c>
      <c r="AF38" s="128"/>
      <c r="AG38" s="3" t="s">
        <v>38</v>
      </c>
      <c r="AH38" s="4"/>
      <c r="AI38" s="5">
        <v>0</v>
      </c>
      <c r="AJ38" s="5">
        <v>0</v>
      </c>
      <c r="AL38" s="128"/>
      <c r="AM38" s="3" t="s">
        <v>38</v>
      </c>
      <c r="AN38" s="4"/>
      <c r="AO38" s="5">
        <v>0</v>
      </c>
      <c r="AP38" s="5">
        <v>0</v>
      </c>
    </row>
    <row r="39" spans="2:42" ht="36.6" thickBot="1">
      <c r="B39" s="181"/>
      <c r="C39" s="182" t="s">
        <v>40</v>
      </c>
      <c r="D39" s="183"/>
      <c r="E39" s="184"/>
      <c r="F39" s="184"/>
      <c r="H39" s="128"/>
      <c r="I39" s="3" t="s">
        <v>40</v>
      </c>
      <c r="J39" s="4"/>
      <c r="K39" s="5"/>
      <c r="L39" s="5"/>
      <c r="N39" s="128"/>
      <c r="O39" s="3" t="s">
        <v>40</v>
      </c>
      <c r="P39" s="4"/>
      <c r="Q39" s="5"/>
      <c r="R39" s="5"/>
      <c r="T39" s="128"/>
      <c r="U39" s="3" t="s">
        <v>40</v>
      </c>
      <c r="V39" s="4"/>
      <c r="W39" s="5"/>
      <c r="X39" s="5"/>
      <c r="Z39" s="128"/>
      <c r="AA39" s="3" t="s">
        <v>39</v>
      </c>
      <c r="AB39" s="4"/>
      <c r="AC39" s="7">
        <v>530900</v>
      </c>
      <c r="AD39" s="5">
        <v>132.72999999999999</v>
      </c>
      <c r="AF39" s="128"/>
      <c r="AG39" s="3" t="s">
        <v>39</v>
      </c>
      <c r="AH39" s="4"/>
      <c r="AI39" s="7">
        <v>588600</v>
      </c>
      <c r="AJ39" s="5">
        <v>147.15</v>
      </c>
      <c r="AL39" s="128"/>
      <c r="AM39" s="3" t="s">
        <v>39</v>
      </c>
      <c r="AN39" s="4"/>
      <c r="AO39" s="7">
        <v>693600</v>
      </c>
      <c r="AP39" s="5">
        <v>173.4</v>
      </c>
    </row>
    <row r="40" spans="2:42" ht="48.6" thickBot="1">
      <c r="B40" s="187"/>
      <c r="C40" s="188" t="s">
        <v>41</v>
      </c>
      <c r="D40" s="189"/>
      <c r="E40" s="196">
        <v>0</v>
      </c>
      <c r="F40" s="196">
        <v>0</v>
      </c>
      <c r="H40" s="128"/>
      <c r="I40" s="3" t="s">
        <v>41</v>
      </c>
      <c r="J40" s="4"/>
      <c r="K40" s="5">
        <v>0</v>
      </c>
      <c r="L40" s="5">
        <v>0</v>
      </c>
      <c r="N40" s="128"/>
      <c r="O40" s="3" t="s">
        <v>41</v>
      </c>
      <c r="P40" s="4"/>
      <c r="Q40" s="5">
        <v>0</v>
      </c>
      <c r="R40" s="5">
        <v>0</v>
      </c>
      <c r="T40" s="128"/>
      <c r="U40" s="3" t="s">
        <v>41</v>
      </c>
      <c r="V40" s="4"/>
      <c r="W40" s="5">
        <v>0</v>
      </c>
      <c r="X40" s="5">
        <v>0</v>
      </c>
      <c r="Z40" s="128"/>
      <c r="AA40" s="3" t="s">
        <v>40</v>
      </c>
      <c r="AB40" s="4"/>
      <c r="AC40" s="5"/>
      <c r="AD40" s="5"/>
      <c r="AF40" s="128"/>
      <c r="AG40" s="3" t="s">
        <v>40</v>
      </c>
      <c r="AH40" s="4"/>
      <c r="AI40" s="5"/>
      <c r="AJ40" s="5"/>
      <c r="AL40" s="128"/>
      <c r="AM40" s="3" t="s">
        <v>40</v>
      </c>
      <c r="AN40" s="4"/>
      <c r="AO40" s="5"/>
      <c r="AP40" s="5"/>
    </row>
    <row r="41" spans="2:42" ht="48.6" thickBot="1">
      <c r="B41" s="181"/>
      <c r="C41" s="182" t="s">
        <v>42</v>
      </c>
      <c r="D41" s="183"/>
      <c r="E41" s="184">
        <v>0</v>
      </c>
      <c r="F41" s="184">
        <v>0</v>
      </c>
      <c r="H41" s="128"/>
      <c r="I41" s="3" t="s">
        <v>42</v>
      </c>
      <c r="J41" s="4"/>
      <c r="K41" s="5">
        <v>0</v>
      </c>
      <c r="L41" s="5">
        <v>0</v>
      </c>
      <c r="N41" s="128"/>
      <c r="O41" s="3" t="s">
        <v>42</v>
      </c>
      <c r="P41" s="4"/>
      <c r="Q41" s="5">
        <v>0</v>
      </c>
      <c r="R41" s="5">
        <v>0</v>
      </c>
      <c r="T41" s="128"/>
      <c r="U41" s="3" t="s">
        <v>42</v>
      </c>
      <c r="V41" s="4"/>
      <c r="W41" s="5">
        <v>0</v>
      </c>
      <c r="X41" s="5">
        <v>0</v>
      </c>
      <c r="Z41" s="128"/>
      <c r="AA41" s="3" t="s">
        <v>41</v>
      </c>
      <c r="AB41" s="4"/>
      <c r="AC41" s="5">
        <v>0</v>
      </c>
      <c r="AD41" s="5">
        <v>0</v>
      </c>
      <c r="AF41" s="128"/>
      <c r="AG41" s="3" t="s">
        <v>41</v>
      </c>
      <c r="AH41" s="4"/>
      <c r="AI41" s="5">
        <v>0</v>
      </c>
      <c r="AJ41" s="5">
        <v>0</v>
      </c>
      <c r="AL41" s="128"/>
      <c r="AM41" s="3" t="s">
        <v>41</v>
      </c>
      <c r="AN41" s="4"/>
      <c r="AO41" s="5">
        <v>0</v>
      </c>
      <c r="AP41" s="5">
        <v>0</v>
      </c>
    </row>
    <row r="42" spans="2:42" ht="36.6" thickBot="1">
      <c r="B42" s="181"/>
      <c r="C42" s="182" t="s">
        <v>43</v>
      </c>
      <c r="D42" s="183"/>
      <c r="E42" s="184"/>
      <c r="F42" s="184"/>
      <c r="H42" s="128"/>
      <c r="I42" s="3" t="s">
        <v>43</v>
      </c>
      <c r="J42" s="4"/>
      <c r="K42" s="5"/>
      <c r="L42" s="5"/>
      <c r="N42" s="128"/>
      <c r="O42" s="3" t="s">
        <v>43</v>
      </c>
      <c r="P42" s="4"/>
      <c r="Q42" s="5"/>
      <c r="R42" s="5"/>
      <c r="T42" s="128"/>
      <c r="U42" s="3" t="s">
        <v>43</v>
      </c>
      <c r="V42" s="4"/>
      <c r="W42" s="5"/>
      <c r="X42" s="5"/>
      <c r="Z42" s="128"/>
      <c r="AA42" s="3" t="s">
        <v>42</v>
      </c>
      <c r="AB42" s="4"/>
      <c r="AC42" s="5">
        <v>0</v>
      </c>
      <c r="AD42" s="5">
        <v>0</v>
      </c>
      <c r="AF42" s="128"/>
      <c r="AG42" s="3" t="s">
        <v>42</v>
      </c>
      <c r="AH42" s="4"/>
      <c r="AI42" s="5">
        <v>0</v>
      </c>
      <c r="AJ42" s="5">
        <v>0</v>
      </c>
      <c r="AL42" s="128"/>
      <c r="AM42" s="3" t="s">
        <v>42</v>
      </c>
      <c r="AN42" s="4"/>
      <c r="AO42" s="5">
        <v>0</v>
      </c>
      <c r="AP42" s="5">
        <v>0</v>
      </c>
    </row>
    <row r="43" spans="2:42" ht="60.6" thickBot="1">
      <c r="B43" s="183">
        <v>411211</v>
      </c>
      <c r="C43" s="183" t="s">
        <v>44</v>
      </c>
      <c r="D43" s="184">
        <v>0</v>
      </c>
      <c r="E43" s="185">
        <v>40000000</v>
      </c>
      <c r="F43" s="185">
        <v>10000</v>
      </c>
      <c r="H43" s="4">
        <v>411211</v>
      </c>
      <c r="I43" s="4" t="s">
        <v>44</v>
      </c>
      <c r="J43" s="5">
        <v>0</v>
      </c>
      <c r="K43" s="6">
        <v>40000000</v>
      </c>
      <c r="L43" s="6">
        <v>10000</v>
      </c>
      <c r="N43" s="4">
        <v>411211</v>
      </c>
      <c r="O43" s="4" t="s">
        <v>44</v>
      </c>
      <c r="P43" s="5">
        <v>0</v>
      </c>
      <c r="Q43" s="6">
        <v>40000000</v>
      </c>
      <c r="R43" s="6">
        <v>10000</v>
      </c>
      <c r="T43" s="4">
        <v>411211</v>
      </c>
      <c r="U43" s="4" t="s">
        <v>44</v>
      </c>
      <c r="V43" s="5">
        <v>0</v>
      </c>
      <c r="W43" s="6">
        <v>40000000</v>
      </c>
      <c r="X43" s="6">
        <v>10000</v>
      </c>
      <c r="Z43" s="128"/>
      <c r="AA43" s="3" t="s">
        <v>43</v>
      </c>
      <c r="AB43" s="4"/>
      <c r="AC43" s="5"/>
      <c r="AD43" s="5"/>
      <c r="AF43" s="128"/>
      <c r="AG43" s="3" t="s">
        <v>43</v>
      </c>
      <c r="AH43" s="4"/>
      <c r="AI43" s="5"/>
      <c r="AJ43" s="5"/>
      <c r="AL43" s="128"/>
      <c r="AM43" s="3" t="s">
        <v>43</v>
      </c>
      <c r="AN43" s="4"/>
      <c r="AO43" s="5"/>
      <c r="AP43" s="5"/>
    </row>
    <row r="44" spans="2:42" ht="60.6" thickBot="1">
      <c r="B44" s="181"/>
      <c r="C44" s="182" t="s">
        <v>46</v>
      </c>
      <c r="D44" s="183"/>
      <c r="E44" s="186">
        <v>40000000</v>
      </c>
      <c r="F44" s="186">
        <v>10000</v>
      </c>
      <c r="H44" s="128"/>
      <c r="I44" s="3" t="s">
        <v>46</v>
      </c>
      <c r="J44" s="4"/>
      <c r="K44" s="7">
        <v>40000000</v>
      </c>
      <c r="L44" s="7">
        <v>10000</v>
      </c>
      <c r="N44" s="128"/>
      <c r="O44" s="3" t="s">
        <v>46</v>
      </c>
      <c r="P44" s="4"/>
      <c r="Q44" s="7">
        <v>40000000</v>
      </c>
      <c r="R44" s="7">
        <v>10000</v>
      </c>
      <c r="T44" s="128"/>
      <c r="U44" s="3" t="s">
        <v>46</v>
      </c>
      <c r="V44" s="4"/>
      <c r="W44" s="7">
        <v>40000000</v>
      </c>
      <c r="X44" s="7">
        <v>10000</v>
      </c>
      <c r="Z44" s="4">
        <v>411211</v>
      </c>
      <c r="AA44" s="4" t="s">
        <v>44</v>
      </c>
      <c r="AB44" s="5">
        <v>0</v>
      </c>
      <c r="AC44" s="6">
        <v>50000000</v>
      </c>
      <c r="AD44" s="6">
        <v>12500</v>
      </c>
      <c r="AF44" s="4">
        <v>411211</v>
      </c>
      <c r="AG44" s="4" t="s">
        <v>44</v>
      </c>
      <c r="AH44" s="5">
        <v>0</v>
      </c>
      <c r="AI44" s="6">
        <v>50000000</v>
      </c>
      <c r="AJ44" s="6">
        <v>12500</v>
      </c>
      <c r="AL44" s="4">
        <v>411211</v>
      </c>
      <c r="AM44" s="4" t="s">
        <v>44</v>
      </c>
      <c r="AN44" s="5">
        <v>0</v>
      </c>
      <c r="AO44" s="6">
        <v>50000000</v>
      </c>
      <c r="AP44" s="6">
        <v>12500</v>
      </c>
    </row>
    <row r="45" spans="2:42" ht="48.6" thickBot="1">
      <c r="B45" s="181"/>
      <c r="C45" s="182" t="s">
        <v>47</v>
      </c>
      <c r="D45" s="183"/>
      <c r="E45" s="186">
        <v>-13019763</v>
      </c>
      <c r="F45" s="186">
        <v>-3254.94</v>
      </c>
      <c r="H45" s="128"/>
      <c r="I45" s="3" t="s">
        <v>47</v>
      </c>
      <c r="J45" s="4"/>
      <c r="K45" s="7">
        <v>-17567776</v>
      </c>
      <c r="L45" s="7">
        <v>-4391.9399999999996</v>
      </c>
      <c r="N45" s="128"/>
      <c r="O45" s="3" t="s">
        <v>47</v>
      </c>
      <c r="P45" s="4"/>
      <c r="Q45" s="7">
        <v>-21897860</v>
      </c>
      <c r="R45" s="7">
        <v>-5474.47</v>
      </c>
      <c r="T45" s="128"/>
      <c r="U45" s="3" t="s">
        <v>47</v>
      </c>
      <c r="V45" s="4"/>
      <c r="W45" s="7">
        <v>-25478955</v>
      </c>
      <c r="X45" s="7">
        <v>-6369.74</v>
      </c>
      <c r="Z45" s="128"/>
      <c r="AA45" s="3" t="s">
        <v>46</v>
      </c>
      <c r="AB45" s="4"/>
      <c r="AC45" s="7">
        <v>50000000</v>
      </c>
      <c r="AD45" s="7">
        <v>12500</v>
      </c>
      <c r="AF45" s="128"/>
      <c r="AG45" s="3" t="s">
        <v>46</v>
      </c>
      <c r="AH45" s="4"/>
      <c r="AI45" s="7">
        <v>50000000</v>
      </c>
      <c r="AJ45" s="7">
        <v>12500</v>
      </c>
      <c r="AL45" s="128"/>
      <c r="AM45" s="3" t="s">
        <v>46</v>
      </c>
      <c r="AN45" s="4"/>
      <c r="AO45" s="7">
        <v>50000000</v>
      </c>
      <c r="AP45" s="7">
        <v>12500</v>
      </c>
    </row>
    <row r="46" spans="2:42" ht="48.6" thickBot="1">
      <c r="B46" s="181"/>
      <c r="C46" s="182" t="s">
        <v>48</v>
      </c>
      <c r="D46" s="183"/>
      <c r="E46" s="186">
        <v>27193837</v>
      </c>
      <c r="F46" s="186">
        <v>6798.46</v>
      </c>
      <c r="H46" s="128"/>
      <c r="I46" s="3" t="s">
        <v>48</v>
      </c>
      <c r="J46" s="4"/>
      <c r="K46" s="7">
        <v>22739024</v>
      </c>
      <c r="L46" s="7">
        <v>5684.76</v>
      </c>
      <c r="N46" s="128"/>
      <c r="O46" s="3" t="s">
        <v>48</v>
      </c>
      <c r="P46" s="4"/>
      <c r="Q46" s="7">
        <v>18502140</v>
      </c>
      <c r="R46" s="7">
        <v>4625.54</v>
      </c>
      <c r="T46" s="297"/>
      <c r="U46" s="13" t="s">
        <v>48</v>
      </c>
      <c r="V46" s="14"/>
      <c r="W46" s="15">
        <v>14994245</v>
      </c>
      <c r="X46" s="15">
        <v>3748.56</v>
      </c>
      <c r="Z46" s="128"/>
      <c r="AA46" s="3" t="s">
        <v>47</v>
      </c>
      <c r="AB46" s="4"/>
      <c r="AC46" s="7">
        <v>-28243530</v>
      </c>
      <c r="AD46" s="7">
        <v>-7060.88</v>
      </c>
      <c r="AF46" s="128"/>
      <c r="AG46" s="3" t="s">
        <v>47</v>
      </c>
      <c r="AH46" s="4"/>
      <c r="AI46" s="7">
        <v>-30598465</v>
      </c>
      <c r="AJ46" s="7">
        <v>-7649.62</v>
      </c>
      <c r="AL46" s="128"/>
      <c r="AM46" s="3" t="s">
        <v>47</v>
      </c>
      <c r="AN46" s="4"/>
      <c r="AO46" s="7">
        <v>-35046750</v>
      </c>
      <c r="AP46" s="7">
        <v>-8761.69</v>
      </c>
    </row>
    <row r="47" spans="2:42" ht="48.6" thickBot="1">
      <c r="N47" s="129" t="s">
        <v>49</v>
      </c>
      <c r="O47" s="129" t="s">
        <v>51</v>
      </c>
      <c r="P47" s="12" t="s">
        <v>53</v>
      </c>
      <c r="Q47" s="1"/>
      <c r="R47" s="1"/>
      <c r="Z47" s="297"/>
      <c r="AA47" s="13" t="s">
        <v>48</v>
      </c>
      <c r="AB47" s="14"/>
      <c r="AC47" s="15">
        <v>22287370</v>
      </c>
      <c r="AD47" s="15">
        <v>5571.84</v>
      </c>
      <c r="AF47" s="297"/>
      <c r="AG47" s="13" t="s">
        <v>48</v>
      </c>
      <c r="AH47" s="14"/>
      <c r="AI47" s="15">
        <v>32170135</v>
      </c>
      <c r="AJ47" s="15">
        <v>8042.53</v>
      </c>
      <c r="AL47" s="297"/>
      <c r="AM47" s="13" t="s">
        <v>48</v>
      </c>
      <c r="AN47" s="14"/>
      <c r="AO47" s="15">
        <v>28646850</v>
      </c>
      <c r="AP47" s="15">
        <v>7161.71</v>
      </c>
    </row>
    <row r="48" spans="2:42">
      <c r="B48" s="25"/>
      <c r="C48" s="197"/>
      <c r="D48" s="197"/>
      <c r="E48" s="197"/>
      <c r="N48" s="8"/>
      <c r="O48" s="8"/>
      <c r="P48" s="129" t="s">
        <v>54</v>
      </c>
      <c r="Q48" s="1"/>
      <c r="R48" s="1"/>
    </row>
    <row r="49" spans="2:43">
      <c r="B49" s="26" t="s">
        <v>92</v>
      </c>
      <c r="C49" s="197"/>
      <c r="D49" s="197"/>
      <c r="E49" s="197"/>
      <c r="H49" s="18" t="s">
        <v>92</v>
      </c>
      <c r="I49"/>
      <c r="J49"/>
      <c r="K49"/>
      <c r="N49" s="10" t="s">
        <v>50</v>
      </c>
      <c r="O49" s="10" t="s">
        <v>52</v>
      </c>
      <c r="P49" s="8"/>
      <c r="Q49" s="1"/>
      <c r="R49" s="1"/>
    </row>
    <row r="50" spans="2:43" ht="22.8">
      <c r="B50" s="26" t="s">
        <v>175</v>
      </c>
      <c r="C50" s="197"/>
      <c r="D50" s="197"/>
      <c r="E50" s="197"/>
      <c r="H50" s="18" t="s">
        <v>175</v>
      </c>
      <c r="I50"/>
      <c r="J50"/>
      <c r="K50"/>
      <c r="N50" s="11"/>
      <c r="O50" s="11"/>
      <c r="P50" s="10" t="s">
        <v>55</v>
      </c>
      <c r="Q50" s="1"/>
      <c r="R50" s="1"/>
    </row>
    <row r="51" spans="2:43" ht="22.8">
      <c r="B51" s="620" t="s">
        <v>94</v>
      </c>
      <c r="C51" s="197"/>
      <c r="D51" s="197"/>
      <c r="E51" s="197"/>
      <c r="H51" s="572" t="s">
        <v>94</v>
      </c>
      <c r="I51"/>
      <c r="J51"/>
      <c r="K51"/>
      <c r="N51" s="26" t="s">
        <v>92</v>
      </c>
      <c r="T51" s="18" t="s">
        <v>92</v>
      </c>
      <c r="AB51" s="18" t="s">
        <v>92</v>
      </c>
      <c r="AG51" s="18" t="s">
        <v>92</v>
      </c>
      <c r="AN51" s="18" t="s">
        <v>92</v>
      </c>
    </row>
    <row r="52" spans="2:43" ht="34.200000000000003">
      <c r="B52" s="620"/>
      <c r="C52" s="197"/>
      <c r="D52" s="197"/>
      <c r="E52" s="197"/>
      <c r="H52" s="572"/>
      <c r="I52"/>
      <c r="J52"/>
      <c r="K52"/>
      <c r="N52" s="26" t="s">
        <v>175</v>
      </c>
      <c r="T52" s="18" t="s">
        <v>175</v>
      </c>
      <c r="AB52" s="18" t="s">
        <v>175</v>
      </c>
      <c r="AG52" s="18" t="s">
        <v>175</v>
      </c>
      <c r="AN52" s="18" t="s">
        <v>175</v>
      </c>
    </row>
    <row r="53" spans="2:43" ht="15" thickBot="1">
      <c r="B53" s="621"/>
      <c r="C53" s="197"/>
      <c r="D53" s="197"/>
      <c r="E53" s="197"/>
      <c r="H53" s="573"/>
      <c r="I53"/>
      <c r="J53"/>
      <c r="K53"/>
      <c r="N53" s="620" t="s">
        <v>94</v>
      </c>
      <c r="T53" s="572" t="s">
        <v>94</v>
      </c>
      <c r="AB53" s="572" t="s">
        <v>94</v>
      </c>
      <c r="AG53" s="572" t="s">
        <v>94</v>
      </c>
      <c r="AN53" s="572" t="s">
        <v>94</v>
      </c>
    </row>
    <row r="54" spans="2:43">
      <c r="B54" s="620"/>
      <c r="C54" s="197"/>
      <c r="D54" s="197"/>
      <c r="E54" s="197"/>
      <c r="H54" s="572"/>
      <c r="I54"/>
      <c r="J54"/>
      <c r="K54"/>
      <c r="N54" s="620"/>
      <c r="T54" s="572"/>
      <c r="AB54" s="572"/>
      <c r="AG54" s="572"/>
      <c r="AN54" s="572"/>
    </row>
    <row r="55" spans="2:43" ht="36.6" thickBot="1">
      <c r="B55" s="27" t="s">
        <v>282</v>
      </c>
      <c r="C55" s="197"/>
      <c r="D55" s="197"/>
      <c r="E55" s="197"/>
      <c r="H55" s="19" t="s">
        <v>95</v>
      </c>
      <c r="I55"/>
      <c r="J55"/>
      <c r="K55"/>
      <c r="N55" s="621"/>
      <c r="T55" s="573"/>
      <c r="AB55" s="573"/>
      <c r="AG55" s="573"/>
      <c r="AN55" s="573"/>
    </row>
    <row r="56" spans="2:43" ht="15" thickBot="1">
      <c r="B56" s="25"/>
      <c r="C56" s="197"/>
      <c r="D56" s="197"/>
      <c r="E56" s="197"/>
      <c r="H56" s="20"/>
      <c r="I56"/>
      <c r="J56"/>
      <c r="K56"/>
      <c r="N56" s="620"/>
      <c r="T56" s="572"/>
      <c r="AB56" s="572"/>
      <c r="AG56" s="572"/>
      <c r="AN56" s="572"/>
    </row>
    <row r="57" spans="2:43" ht="60.6" thickBot="1">
      <c r="B57" s="198" t="s">
        <v>96</v>
      </c>
      <c r="C57" s="198" t="s">
        <v>97</v>
      </c>
      <c r="D57" s="198" t="s">
        <v>98</v>
      </c>
      <c r="E57" s="198" t="s">
        <v>99</v>
      </c>
      <c r="H57" s="21" t="s">
        <v>96</v>
      </c>
      <c r="I57" s="21" t="s">
        <v>97</v>
      </c>
      <c r="J57" s="21" t="s">
        <v>98</v>
      </c>
      <c r="K57" s="21" t="s">
        <v>99</v>
      </c>
      <c r="N57" s="27" t="s">
        <v>260</v>
      </c>
      <c r="T57" s="19" t="s">
        <v>288</v>
      </c>
      <c r="AB57" s="19" t="s">
        <v>303</v>
      </c>
      <c r="AG57" s="19" t="s">
        <v>317</v>
      </c>
      <c r="AN57" s="19" t="s">
        <v>325</v>
      </c>
    </row>
    <row r="58" spans="2:43" ht="15" thickBot="1">
      <c r="B58">
        <v>531111107</v>
      </c>
      <c r="C58" t="s">
        <v>176</v>
      </c>
      <c r="D58">
        <v>23489800</v>
      </c>
      <c r="E58">
        <v>23489800</v>
      </c>
      <c r="H58">
        <v>512111101</v>
      </c>
      <c r="I58" t="s">
        <v>102</v>
      </c>
      <c r="J58">
        <v>8300</v>
      </c>
      <c r="K58">
        <v>8300</v>
      </c>
      <c r="N58" s="20"/>
      <c r="T58" s="20"/>
      <c r="AB58" s="20"/>
      <c r="AG58" s="20"/>
      <c r="AN58" s="20"/>
    </row>
    <row r="59" spans="2:43" ht="25.2" thickBot="1">
      <c r="B59">
        <v>531111102</v>
      </c>
      <c r="C59" t="s">
        <v>117</v>
      </c>
      <c r="D59">
        <v>60000</v>
      </c>
      <c r="E59">
        <v>60000</v>
      </c>
      <c r="H59">
        <v>531111107</v>
      </c>
      <c r="I59" t="s">
        <v>176</v>
      </c>
      <c r="J59">
        <v>18752600</v>
      </c>
      <c r="K59">
        <v>42242400</v>
      </c>
      <c r="N59" s="21" t="s">
        <v>96</v>
      </c>
      <c r="O59" s="21" t="s">
        <v>97</v>
      </c>
      <c r="P59" s="21" t="s">
        <v>98</v>
      </c>
      <c r="Q59" s="21" t="s">
        <v>99</v>
      </c>
      <c r="T59" s="21" t="s">
        <v>96</v>
      </c>
      <c r="U59" s="21" t="s">
        <v>97</v>
      </c>
      <c r="V59" s="21" t="s">
        <v>98</v>
      </c>
      <c r="W59" s="21" t="s">
        <v>99</v>
      </c>
      <c r="AB59" s="21" t="s">
        <v>96</v>
      </c>
      <c r="AC59" s="21" t="s">
        <v>97</v>
      </c>
      <c r="AD59" s="21" t="s">
        <v>98</v>
      </c>
      <c r="AE59" s="21" t="s">
        <v>99</v>
      </c>
      <c r="AG59" s="21" t="s">
        <v>96</v>
      </c>
      <c r="AH59" s="21" t="s">
        <v>97</v>
      </c>
      <c r="AI59" s="21" t="s">
        <v>98</v>
      </c>
      <c r="AJ59" s="21" t="s">
        <v>99</v>
      </c>
      <c r="AN59" s="21" t="s">
        <v>96</v>
      </c>
      <c r="AO59" s="21" t="s">
        <v>97</v>
      </c>
      <c r="AP59" s="21" t="s">
        <v>98</v>
      </c>
      <c r="AQ59" s="21" t="s">
        <v>99</v>
      </c>
    </row>
    <row r="60" spans="2:43" ht="159.6" thickTop="1" thickBot="1">
      <c r="B60">
        <v>222811105</v>
      </c>
      <c r="C60" t="s">
        <v>285</v>
      </c>
      <c r="D60">
        <v>0</v>
      </c>
      <c r="E60">
        <v>0</v>
      </c>
      <c r="H60" s="568" t="s">
        <v>103</v>
      </c>
      <c r="I60" s="569"/>
      <c r="J60" s="22">
        <v>18760900</v>
      </c>
      <c r="K60" s="22">
        <v>42380700</v>
      </c>
      <c r="N60">
        <v>512111101</v>
      </c>
      <c r="O60" t="s">
        <v>102</v>
      </c>
      <c r="P60">
        <v>2800</v>
      </c>
      <c r="Q60">
        <v>11100</v>
      </c>
      <c r="T60" s="221">
        <v>512111101</v>
      </c>
      <c r="U60" s="221" t="s">
        <v>102</v>
      </c>
      <c r="V60" s="222">
        <v>700</v>
      </c>
      <c r="W60" s="223">
        <v>11800</v>
      </c>
      <c r="AB60" s="130">
        <v>512111101</v>
      </c>
      <c r="AC60" s="130" t="s">
        <v>102</v>
      </c>
      <c r="AD60" s="132">
        <v>700</v>
      </c>
      <c r="AE60" s="131">
        <v>12500</v>
      </c>
      <c r="AG60" s="130">
        <v>512111101</v>
      </c>
      <c r="AH60" s="130" t="s">
        <v>102</v>
      </c>
      <c r="AI60" s="132">
        <v>700</v>
      </c>
      <c r="AJ60" s="131">
        <v>13200</v>
      </c>
      <c r="AN60" s="130">
        <v>512111101</v>
      </c>
      <c r="AO60" s="130" t="s">
        <v>102</v>
      </c>
      <c r="AP60" s="131">
        <v>1000</v>
      </c>
      <c r="AQ60" s="131">
        <v>14200</v>
      </c>
    </row>
    <row r="61" spans="2:43" ht="43.8" thickBot="1">
      <c r="B61">
        <v>536911</v>
      </c>
      <c r="C61" t="s">
        <v>100</v>
      </c>
      <c r="D61">
        <v>70000</v>
      </c>
      <c r="E61">
        <v>70000</v>
      </c>
      <c r="H61">
        <v>645111101</v>
      </c>
      <c r="I61" t="s">
        <v>132</v>
      </c>
      <c r="J61">
        <v>62400</v>
      </c>
      <c r="K61">
        <v>142400</v>
      </c>
      <c r="N61">
        <v>531111107</v>
      </c>
      <c r="O61" t="s">
        <v>176</v>
      </c>
      <c r="P61">
        <v>16248200</v>
      </c>
      <c r="Q61">
        <v>58490600</v>
      </c>
      <c r="T61" s="221">
        <v>531111107</v>
      </c>
      <c r="U61" s="221" t="s">
        <v>176</v>
      </c>
      <c r="V61" s="223">
        <v>13668400</v>
      </c>
      <c r="W61" s="223">
        <v>72159000</v>
      </c>
      <c r="AB61" s="130">
        <v>531111107</v>
      </c>
      <c r="AC61" s="130" t="s">
        <v>176</v>
      </c>
      <c r="AD61" s="131">
        <v>17237200</v>
      </c>
      <c r="AE61" s="131">
        <v>89396200</v>
      </c>
      <c r="AG61" s="130">
        <v>531111107</v>
      </c>
      <c r="AH61" s="130" t="s">
        <v>176</v>
      </c>
      <c r="AI61" s="131">
        <v>20088400</v>
      </c>
      <c r="AJ61" s="131">
        <v>109484600</v>
      </c>
      <c r="AN61" s="130">
        <v>531111107</v>
      </c>
      <c r="AO61" s="130" t="s">
        <v>176</v>
      </c>
      <c r="AP61" s="131">
        <v>28993000</v>
      </c>
      <c r="AQ61" s="131">
        <v>138477600</v>
      </c>
    </row>
    <row r="62" spans="2:43" ht="15" thickBot="1">
      <c r="B62" s="581" t="s">
        <v>103</v>
      </c>
      <c r="C62" s="582"/>
      <c r="D62" s="137">
        <v>23619800</v>
      </c>
      <c r="E62" s="137">
        <v>23619800</v>
      </c>
      <c r="H62">
        <v>633111101</v>
      </c>
      <c r="I62" t="s">
        <v>177</v>
      </c>
      <c r="J62">
        <v>15000</v>
      </c>
      <c r="K62">
        <v>75000</v>
      </c>
      <c r="N62" s="568" t="s">
        <v>103</v>
      </c>
      <c r="O62" s="569"/>
      <c r="P62" s="22">
        <v>16251000</v>
      </c>
      <c r="Q62" s="22">
        <v>58631700</v>
      </c>
      <c r="T62" s="581" t="s">
        <v>103</v>
      </c>
      <c r="U62" s="582"/>
      <c r="V62" s="137">
        <v>13669100</v>
      </c>
      <c r="W62" s="137">
        <v>72300800</v>
      </c>
      <c r="AB62" s="568" t="s">
        <v>103</v>
      </c>
      <c r="AC62" s="569"/>
      <c r="AD62" s="22">
        <v>17237900</v>
      </c>
      <c r="AE62" s="22">
        <v>89538700</v>
      </c>
      <c r="AG62" s="568" t="s">
        <v>103</v>
      </c>
      <c r="AH62" s="569"/>
      <c r="AI62" s="22">
        <v>20089100</v>
      </c>
      <c r="AJ62" s="22">
        <v>109627800</v>
      </c>
      <c r="AN62" s="568" t="s">
        <v>103</v>
      </c>
      <c r="AO62" s="569"/>
      <c r="AP62" s="22">
        <v>28994000</v>
      </c>
      <c r="AQ62" s="22">
        <v>138621800</v>
      </c>
    </row>
    <row r="63" spans="2:43" ht="115.8" thickBot="1">
      <c r="B63">
        <v>645111101</v>
      </c>
      <c r="C63" t="s">
        <v>132</v>
      </c>
      <c r="D63">
        <v>80000</v>
      </c>
      <c r="E63">
        <v>80000</v>
      </c>
      <c r="H63">
        <v>633211103</v>
      </c>
      <c r="I63" t="s">
        <v>137</v>
      </c>
      <c r="J63">
        <v>1212300</v>
      </c>
      <c r="K63">
        <v>2420100</v>
      </c>
      <c r="N63">
        <v>645111101</v>
      </c>
      <c r="O63" t="s">
        <v>132</v>
      </c>
      <c r="P63">
        <v>89900</v>
      </c>
      <c r="Q63">
        <v>232300</v>
      </c>
      <c r="T63" s="221">
        <v>645111101</v>
      </c>
      <c r="U63" s="221" t="s">
        <v>132</v>
      </c>
      <c r="V63" s="223">
        <v>87600</v>
      </c>
      <c r="W63" s="223">
        <v>319900</v>
      </c>
      <c r="AB63" s="130">
        <v>645111101</v>
      </c>
      <c r="AC63" s="130" t="s">
        <v>132</v>
      </c>
      <c r="AD63" s="131">
        <v>273700</v>
      </c>
      <c r="AE63" s="131">
        <v>593600</v>
      </c>
      <c r="AG63" s="130">
        <v>645111101</v>
      </c>
      <c r="AH63" s="130" t="s">
        <v>132</v>
      </c>
      <c r="AI63" s="131">
        <v>298000</v>
      </c>
      <c r="AJ63" s="131">
        <v>891600</v>
      </c>
      <c r="AN63" s="130">
        <v>645111101</v>
      </c>
      <c r="AO63" s="130" t="s">
        <v>132</v>
      </c>
      <c r="AP63" s="131">
        <v>782900</v>
      </c>
      <c r="AQ63" s="131">
        <v>1674500</v>
      </c>
    </row>
    <row r="64" spans="2:43" ht="58.2" thickBot="1">
      <c r="B64">
        <v>661611103</v>
      </c>
      <c r="C64" t="s">
        <v>129</v>
      </c>
      <c r="D64">
        <v>407056</v>
      </c>
      <c r="E64">
        <v>407056</v>
      </c>
      <c r="H64">
        <v>633311103</v>
      </c>
      <c r="I64" t="s">
        <v>104</v>
      </c>
      <c r="J64">
        <v>20000</v>
      </c>
      <c r="K64">
        <v>65000</v>
      </c>
      <c r="N64">
        <v>661611103</v>
      </c>
      <c r="O64" t="s">
        <v>129</v>
      </c>
      <c r="P64">
        <v>500</v>
      </c>
      <c r="Q64">
        <v>407556</v>
      </c>
      <c r="T64" s="221">
        <v>661611103</v>
      </c>
      <c r="U64" s="221" t="s">
        <v>129</v>
      </c>
      <c r="V64" s="222">
        <v>500</v>
      </c>
      <c r="W64" s="223">
        <v>408056</v>
      </c>
      <c r="AB64" s="130">
        <v>661611103</v>
      </c>
      <c r="AC64" s="130" t="s">
        <v>129</v>
      </c>
      <c r="AD64" s="132">
        <v>500</v>
      </c>
      <c r="AE64" s="131">
        <v>408556</v>
      </c>
      <c r="AG64" s="130">
        <v>661611103</v>
      </c>
      <c r="AH64" s="130" t="s">
        <v>129</v>
      </c>
      <c r="AI64" s="132">
        <v>500</v>
      </c>
      <c r="AJ64" s="131">
        <v>409056</v>
      </c>
      <c r="AN64" s="130">
        <v>661611103</v>
      </c>
      <c r="AO64" s="130" t="s">
        <v>129</v>
      </c>
      <c r="AP64" s="131">
        <v>60500</v>
      </c>
      <c r="AQ64" s="131">
        <v>469556</v>
      </c>
    </row>
    <row r="65" spans="2:43" ht="101.4" thickBot="1">
      <c r="B65">
        <v>633111101</v>
      </c>
      <c r="C65" t="s">
        <v>177</v>
      </c>
      <c r="D65">
        <v>60000</v>
      </c>
      <c r="E65">
        <v>60000</v>
      </c>
      <c r="H65">
        <v>637111104</v>
      </c>
      <c r="I65" t="s">
        <v>154</v>
      </c>
      <c r="J65">
        <v>23800</v>
      </c>
      <c r="K65">
        <v>28100</v>
      </c>
      <c r="N65">
        <v>633111101</v>
      </c>
      <c r="O65" t="s">
        <v>177</v>
      </c>
      <c r="P65">
        <v>20000</v>
      </c>
      <c r="Q65">
        <v>95000</v>
      </c>
      <c r="T65" s="221">
        <v>633111101</v>
      </c>
      <c r="U65" s="221" t="s">
        <v>177</v>
      </c>
      <c r="V65" s="223">
        <v>60000</v>
      </c>
      <c r="W65" s="223">
        <v>155000</v>
      </c>
      <c r="AB65" s="130">
        <v>633211103</v>
      </c>
      <c r="AC65" s="130" t="s">
        <v>137</v>
      </c>
      <c r="AD65" s="131">
        <v>1205400</v>
      </c>
      <c r="AE65" s="131">
        <v>6035100</v>
      </c>
      <c r="AG65" s="130">
        <v>633111101</v>
      </c>
      <c r="AH65" s="130" t="s">
        <v>177</v>
      </c>
      <c r="AI65" s="131">
        <v>125000</v>
      </c>
      <c r="AJ65" s="131">
        <v>280000</v>
      </c>
      <c r="AN65" s="130">
        <v>633111101</v>
      </c>
      <c r="AO65" s="130" t="s">
        <v>177</v>
      </c>
      <c r="AP65" s="131">
        <v>115000</v>
      </c>
      <c r="AQ65" s="131">
        <v>395000</v>
      </c>
    </row>
    <row r="66" spans="2:43" ht="72.599999999999994" thickBot="1">
      <c r="B66">
        <v>633211103</v>
      </c>
      <c r="C66" t="s">
        <v>137</v>
      </c>
      <c r="D66">
        <v>1207800</v>
      </c>
      <c r="E66">
        <v>1207800</v>
      </c>
      <c r="H66">
        <v>634311102</v>
      </c>
      <c r="I66" t="s">
        <v>126</v>
      </c>
      <c r="J66">
        <v>400000</v>
      </c>
      <c r="K66">
        <v>400000</v>
      </c>
      <c r="N66">
        <v>633211103</v>
      </c>
      <c r="O66" t="s">
        <v>137</v>
      </c>
      <c r="P66">
        <v>1206600</v>
      </c>
      <c r="Q66">
        <v>3626700</v>
      </c>
      <c r="T66" s="221">
        <v>633211103</v>
      </c>
      <c r="U66" s="221" t="s">
        <v>137</v>
      </c>
      <c r="V66" s="223">
        <v>1203000</v>
      </c>
      <c r="W66" s="223">
        <v>4829700</v>
      </c>
      <c r="AB66" s="130">
        <v>636211103</v>
      </c>
      <c r="AC66" s="130" t="s">
        <v>122</v>
      </c>
      <c r="AD66" s="131">
        <v>60420</v>
      </c>
      <c r="AE66" s="131">
        <v>241380</v>
      </c>
      <c r="AG66" s="130">
        <v>633211103</v>
      </c>
      <c r="AH66" s="130" t="s">
        <v>137</v>
      </c>
      <c r="AI66" s="131">
        <v>1210200</v>
      </c>
      <c r="AJ66" s="131">
        <v>7245300</v>
      </c>
      <c r="AN66" s="130">
        <v>633211103</v>
      </c>
      <c r="AO66" s="130" t="s">
        <v>137</v>
      </c>
      <c r="AP66" s="131">
        <v>1211400</v>
      </c>
      <c r="AQ66" s="131">
        <v>8456700</v>
      </c>
    </row>
    <row r="67" spans="2:43" ht="101.4" thickBot="1">
      <c r="B67">
        <v>633311103</v>
      </c>
      <c r="C67" t="s">
        <v>104</v>
      </c>
      <c r="D67">
        <v>45000</v>
      </c>
      <c r="E67">
        <v>45000</v>
      </c>
      <c r="H67">
        <v>636211103</v>
      </c>
      <c r="I67" t="s">
        <v>122</v>
      </c>
      <c r="J67">
        <v>60480</v>
      </c>
      <c r="K67">
        <v>60480</v>
      </c>
      <c r="N67">
        <v>633311103</v>
      </c>
      <c r="O67" t="s">
        <v>104</v>
      </c>
      <c r="P67">
        <v>20000</v>
      </c>
      <c r="Q67">
        <v>85000</v>
      </c>
      <c r="T67" s="221">
        <v>636211103</v>
      </c>
      <c r="U67" s="221" t="s">
        <v>122</v>
      </c>
      <c r="V67" s="223">
        <v>60150</v>
      </c>
      <c r="W67" s="223">
        <v>180960</v>
      </c>
      <c r="AB67" s="130">
        <v>633311101</v>
      </c>
      <c r="AC67" s="130" t="s">
        <v>123</v>
      </c>
      <c r="AD67" s="131">
        <v>59200</v>
      </c>
      <c r="AE67" s="131">
        <v>406900</v>
      </c>
      <c r="AG67" s="130">
        <v>637111103</v>
      </c>
      <c r="AH67" s="130" t="s">
        <v>143</v>
      </c>
      <c r="AI67" s="131">
        <v>22500</v>
      </c>
      <c r="AJ67" s="131">
        <v>27500</v>
      </c>
      <c r="AN67" s="130">
        <v>637111104</v>
      </c>
      <c r="AO67" s="130" t="s">
        <v>154</v>
      </c>
      <c r="AP67" s="131">
        <v>3000</v>
      </c>
      <c r="AQ67" s="131">
        <v>36100</v>
      </c>
    </row>
    <row r="68" spans="2:43" ht="101.4" thickBot="1">
      <c r="B68">
        <v>637111104</v>
      </c>
      <c r="C68" t="s">
        <v>154</v>
      </c>
      <c r="D68">
        <v>4300</v>
      </c>
      <c r="E68">
        <v>4300</v>
      </c>
      <c r="H68">
        <v>633311101</v>
      </c>
      <c r="I68" t="s">
        <v>123</v>
      </c>
      <c r="J68">
        <v>88500</v>
      </c>
      <c r="K68">
        <v>208000</v>
      </c>
      <c r="N68">
        <v>637111104</v>
      </c>
      <c r="O68" t="s">
        <v>154</v>
      </c>
      <c r="P68">
        <v>5000</v>
      </c>
      <c r="Q68">
        <v>33100</v>
      </c>
      <c r="T68" s="221">
        <v>633311101</v>
      </c>
      <c r="U68" s="221" t="s">
        <v>123</v>
      </c>
      <c r="V68" s="223">
        <v>69600</v>
      </c>
      <c r="W68" s="223">
        <v>347700</v>
      </c>
      <c r="AB68" s="130">
        <v>633311104</v>
      </c>
      <c r="AC68" s="130" t="s">
        <v>144</v>
      </c>
      <c r="AD68" s="131">
        <v>10045</v>
      </c>
      <c r="AE68" s="131">
        <v>40202</v>
      </c>
      <c r="AG68" s="130">
        <v>636211103</v>
      </c>
      <c r="AH68" s="130" t="s">
        <v>122</v>
      </c>
      <c r="AI68" s="131">
        <v>60450</v>
      </c>
      <c r="AJ68" s="131">
        <v>301830</v>
      </c>
      <c r="AN68" s="130">
        <v>637111103</v>
      </c>
      <c r="AO68" s="130" t="s">
        <v>143</v>
      </c>
      <c r="AP68" s="131">
        <v>38500</v>
      </c>
      <c r="AQ68" s="131">
        <v>66000</v>
      </c>
    </row>
    <row r="69" spans="2:43" ht="87" thickBot="1">
      <c r="B69">
        <v>637111103</v>
      </c>
      <c r="C69" t="s">
        <v>143</v>
      </c>
      <c r="D69">
        <v>5000</v>
      </c>
      <c r="E69">
        <v>5000</v>
      </c>
      <c r="H69">
        <v>661611104</v>
      </c>
      <c r="I69" t="s">
        <v>134</v>
      </c>
      <c r="J69">
        <v>444052</v>
      </c>
      <c r="K69">
        <v>444052</v>
      </c>
      <c r="N69">
        <v>636211103</v>
      </c>
      <c r="O69" t="s">
        <v>122</v>
      </c>
      <c r="P69">
        <v>60330</v>
      </c>
      <c r="Q69">
        <v>120810</v>
      </c>
      <c r="T69" s="221">
        <v>633311104</v>
      </c>
      <c r="U69" s="221" t="s">
        <v>144</v>
      </c>
      <c r="V69" s="223">
        <v>10025</v>
      </c>
      <c r="W69" s="223">
        <v>30157</v>
      </c>
      <c r="AB69" s="130">
        <v>661611104</v>
      </c>
      <c r="AC69" s="130" t="s">
        <v>134</v>
      </c>
      <c r="AD69" s="131">
        <v>302660</v>
      </c>
      <c r="AE69" s="131">
        <v>1529632</v>
      </c>
      <c r="AG69" s="130">
        <v>633311101</v>
      </c>
      <c r="AH69" s="130" t="s">
        <v>123</v>
      </c>
      <c r="AI69" s="131">
        <v>98800</v>
      </c>
      <c r="AJ69" s="131">
        <v>505700</v>
      </c>
      <c r="AN69" s="130">
        <v>636211103</v>
      </c>
      <c r="AO69" s="130" t="s">
        <v>122</v>
      </c>
      <c r="AP69" s="131">
        <v>60660</v>
      </c>
      <c r="AQ69" s="131">
        <v>362490</v>
      </c>
    </row>
    <row r="70" spans="2:43" ht="72.599999999999994" thickBot="1">
      <c r="B70">
        <v>633311101</v>
      </c>
      <c r="C70" t="s">
        <v>123</v>
      </c>
      <c r="D70">
        <v>119500</v>
      </c>
      <c r="E70">
        <v>119500</v>
      </c>
      <c r="H70">
        <v>631111101</v>
      </c>
      <c r="I70" t="s">
        <v>121</v>
      </c>
      <c r="J70">
        <v>5590000</v>
      </c>
      <c r="K70">
        <v>11890700</v>
      </c>
      <c r="N70">
        <v>633311101</v>
      </c>
      <c r="O70" t="s">
        <v>123</v>
      </c>
      <c r="P70">
        <v>70100</v>
      </c>
      <c r="Q70">
        <v>278100</v>
      </c>
      <c r="T70" s="221">
        <v>661611104</v>
      </c>
      <c r="U70" s="221" t="s">
        <v>134</v>
      </c>
      <c r="V70" s="223">
        <v>391460</v>
      </c>
      <c r="W70" s="223">
        <v>1226972</v>
      </c>
      <c r="AB70" s="130">
        <v>633311102</v>
      </c>
      <c r="AC70" s="130" t="s">
        <v>125</v>
      </c>
      <c r="AD70" s="131">
        <v>14550</v>
      </c>
      <c r="AE70" s="131">
        <v>56950</v>
      </c>
      <c r="AG70" s="130">
        <v>633311104</v>
      </c>
      <c r="AH70" s="130" t="s">
        <v>144</v>
      </c>
      <c r="AI70" s="131">
        <v>10085</v>
      </c>
      <c r="AJ70" s="131">
        <v>50287</v>
      </c>
      <c r="AN70" s="130">
        <v>633311101</v>
      </c>
      <c r="AO70" s="130" t="s">
        <v>123</v>
      </c>
      <c r="AP70" s="131">
        <v>158400</v>
      </c>
      <c r="AQ70" s="131">
        <v>664100</v>
      </c>
    </row>
    <row r="71" spans="2:43" ht="87" thickBot="1">
      <c r="B71">
        <v>633311104</v>
      </c>
      <c r="C71" t="s">
        <v>144</v>
      </c>
      <c r="D71">
        <v>10077</v>
      </c>
      <c r="E71">
        <v>10077</v>
      </c>
      <c r="H71">
        <v>631111105</v>
      </c>
      <c r="I71" t="s">
        <v>133</v>
      </c>
      <c r="J71">
        <v>93200</v>
      </c>
      <c r="K71">
        <v>200000</v>
      </c>
      <c r="N71">
        <v>633311104</v>
      </c>
      <c r="O71" t="s">
        <v>144</v>
      </c>
      <c r="P71">
        <v>10055</v>
      </c>
      <c r="Q71">
        <v>20132</v>
      </c>
      <c r="T71" s="221">
        <v>631111101</v>
      </c>
      <c r="U71" s="221" t="s">
        <v>121</v>
      </c>
      <c r="V71" s="223">
        <v>4390000</v>
      </c>
      <c r="W71" s="223">
        <v>21870700</v>
      </c>
      <c r="AB71" s="130">
        <v>631111101</v>
      </c>
      <c r="AC71" s="130" t="s">
        <v>121</v>
      </c>
      <c r="AD71" s="131">
        <v>3460000</v>
      </c>
      <c r="AE71" s="131">
        <v>25330700</v>
      </c>
      <c r="AG71" s="130">
        <v>661611104</v>
      </c>
      <c r="AH71" s="130" t="s">
        <v>134</v>
      </c>
      <c r="AI71" s="131">
        <v>239760</v>
      </c>
      <c r="AJ71" s="131">
        <v>1769392</v>
      </c>
      <c r="AN71" s="130">
        <v>633311104</v>
      </c>
      <c r="AO71" s="130" t="s">
        <v>144</v>
      </c>
      <c r="AP71" s="131">
        <v>10095</v>
      </c>
      <c r="AQ71" s="131">
        <v>60382</v>
      </c>
    </row>
    <row r="72" spans="2:43" ht="101.4" thickBot="1">
      <c r="B72">
        <v>634211103</v>
      </c>
      <c r="C72" t="s">
        <v>263</v>
      </c>
      <c r="D72">
        <v>14000</v>
      </c>
      <c r="E72">
        <v>14000</v>
      </c>
      <c r="H72">
        <v>645212104</v>
      </c>
      <c r="I72" t="s">
        <v>178</v>
      </c>
      <c r="J72">
        <v>120780</v>
      </c>
      <c r="K72">
        <v>241290</v>
      </c>
      <c r="N72">
        <v>661611104</v>
      </c>
      <c r="O72" t="s">
        <v>134</v>
      </c>
      <c r="P72">
        <v>391460</v>
      </c>
      <c r="Q72">
        <v>835512</v>
      </c>
      <c r="T72" s="221">
        <v>631111105</v>
      </c>
      <c r="U72" s="221" t="s">
        <v>133</v>
      </c>
      <c r="V72" s="223">
        <v>73200</v>
      </c>
      <c r="W72" s="223">
        <v>366400</v>
      </c>
      <c r="AB72" s="130">
        <v>631111105</v>
      </c>
      <c r="AC72" s="130" t="s">
        <v>133</v>
      </c>
      <c r="AD72" s="131">
        <v>57700</v>
      </c>
      <c r="AE72" s="131">
        <v>424100</v>
      </c>
      <c r="AG72" s="130">
        <v>634211103</v>
      </c>
      <c r="AH72" s="130" t="s">
        <v>263</v>
      </c>
      <c r="AI72" s="131">
        <v>6500</v>
      </c>
      <c r="AJ72" s="131">
        <v>20500</v>
      </c>
      <c r="AN72" s="130">
        <v>661611104</v>
      </c>
      <c r="AO72" s="130" t="s">
        <v>134</v>
      </c>
      <c r="AP72" s="131">
        <v>239760</v>
      </c>
      <c r="AQ72" s="131">
        <v>2009152</v>
      </c>
    </row>
    <row r="73" spans="2:43" ht="101.4" thickBot="1">
      <c r="B73">
        <v>633311102</v>
      </c>
      <c r="C73" t="s">
        <v>125</v>
      </c>
      <c r="D73">
        <v>21400</v>
      </c>
      <c r="E73">
        <v>21400</v>
      </c>
      <c r="H73">
        <v>645311</v>
      </c>
      <c r="I73" t="s">
        <v>113</v>
      </c>
      <c r="J73">
        <v>300</v>
      </c>
      <c r="K73">
        <v>300</v>
      </c>
      <c r="N73">
        <v>633311102</v>
      </c>
      <c r="O73" t="s">
        <v>125</v>
      </c>
      <c r="P73">
        <v>21000</v>
      </c>
      <c r="Q73">
        <v>42400</v>
      </c>
      <c r="T73" s="221">
        <v>645212104</v>
      </c>
      <c r="U73" s="221" t="s">
        <v>178</v>
      </c>
      <c r="V73" s="223">
        <v>120660</v>
      </c>
      <c r="W73" s="223">
        <v>483180</v>
      </c>
      <c r="AB73" s="130">
        <v>645212104</v>
      </c>
      <c r="AC73" s="130" t="s">
        <v>178</v>
      </c>
      <c r="AD73" s="131">
        <v>120300</v>
      </c>
      <c r="AE73" s="131">
        <v>603480</v>
      </c>
      <c r="AG73" s="130">
        <v>631111101</v>
      </c>
      <c r="AH73" s="130" t="s">
        <v>121</v>
      </c>
      <c r="AI73" s="131">
        <v>3460000</v>
      </c>
      <c r="AJ73" s="131">
        <v>28790700</v>
      </c>
      <c r="AN73" s="130">
        <v>634211103</v>
      </c>
      <c r="AO73" s="130" t="s">
        <v>263</v>
      </c>
      <c r="AP73" s="131">
        <v>12000</v>
      </c>
      <c r="AQ73" s="131">
        <v>32500</v>
      </c>
    </row>
    <row r="74" spans="2:43" ht="101.4" thickBot="1">
      <c r="B74">
        <v>637121101</v>
      </c>
      <c r="C74" t="s">
        <v>158</v>
      </c>
      <c r="D74">
        <v>6000</v>
      </c>
      <c r="E74">
        <v>6000</v>
      </c>
      <c r="H74">
        <v>636111103</v>
      </c>
      <c r="I74" t="s">
        <v>108</v>
      </c>
      <c r="J74">
        <v>40000</v>
      </c>
      <c r="K74">
        <v>40000</v>
      </c>
      <c r="N74">
        <v>631111101</v>
      </c>
      <c r="O74" t="s">
        <v>121</v>
      </c>
      <c r="P74">
        <v>5590000</v>
      </c>
      <c r="Q74">
        <v>17480700</v>
      </c>
      <c r="T74" s="221">
        <v>637111107</v>
      </c>
      <c r="U74" s="221" t="s">
        <v>179</v>
      </c>
      <c r="V74" s="223">
        <v>10784000</v>
      </c>
      <c r="W74" s="223">
        <v>56497000</v>
      </c>
      <c r="AB74" s="130">
        <v>637111107</v>
      </c>
      <c r="AC74" s="130" t="s">
        <v>179</v>
      </c>
      <c r="AD74" s="131">
        <v>14438000</v>
      </c>
      <c r="AE74" s="131">
        <v>70935000</v>
      </c>
      <c r="AG74" s="130">
        <v>631111105</v>
      </c>
      <c r="AH74" s="130" t="s">
        <v>133</v>
      </c>
      <c r="AI74" s="131">
        <v>57700</v>
      </c>
      <c r="AJ74" s="131">
        <v>481800</v>
      </c>
      <c r="AN74" s="130">
        <v>633311102</v>
      </c>
      <c r="AO74" s="130" t="s">
        <v>125</v>
      </c>
      <c r="AP74" s="131">
        <v>22050</v>
      </c>
      <c r="AQ74" s="131">
        <v>79000</v>
      </c>
    </row>
    <row r="75" spans="2:43" ht="87" thickBot="1">
      <c r="B75">
        <v>661311102</v>
      </c>
      <c r="C75" t="s">
        <v>281</v>
      </c>
      <c r="D75">
        <v>40000</v>
      </c>
      <c r="E75">
        <v>40000</v>
      </c>
      <c r="H75">
        <v>636111104</v>
      </c>
      <c r="I75" t="s">
        <v>107</v>
      </c>
      <c r="J75">
        <v>131905</v>
      </c>
      <c r="K75">
        <v>131905</v>
      </c>
      <c r="N75">
        <v>631111105</v>
      </c>
      <c r="O75" t="s">
        <v>133</v>
      </c>
      <c r="P75">
        <v>93200</v>
      </c>
      <c r="Q75">
        <v>293200</v>
      </c>
      <c r="T75" s="581" t="s">
        <v>114</v>
      </c>
      <c r="U75" s="582"/>
      <c r="V75" s="137">
        <v>17250195</v>
      </c>
      <c r="W75" s="137">
        <v>87952335</v>
      </c>
      <c r="AB75" s="568" t="s">
        <v>114</v>
      </c>
      <c r="AC75" s="569"/>
      <c r="AD75" s="22">
        <v>20002475</v>
      </c>
      <c r="AE75" s="22">
        <v>107954810</v>
      </c>
      <c r="AG75" s="130">
        <v>645212104</v>
      </c>
      <c r="AH75" s="130" t="s">
        <v>178</v>
      </c>
      <c r="AI75" s="131">
        <v>120540</v>
      </c>
      <c r="AJ75" s="131">
        <v>724020</v>
      </c>
      <c r="AN75" s="130">
        <v>631111101</v>
      </c>
      <c r="AO75" s="130" t="s">
        <v>121</v>
      </c>
      <c r="AP75" s="131">
        <v>6275000</v>
      </c>
      <c r="AQ75" s="131">
        <v>35065700</v>
      </c>
    </row>
    <row r="76" spans="2:43" ht="101.4" thickBot="1">
      <c r="B76">
        <v>633111106</v>
      </c>
      <c r="C76" t="s">
        <v>286</v>
      </c>
      <c r="D76">
        <v>15000</v>
      </c>
      <c r="E76">
        <v>15000</v>
      </c>
      <c r="H76">
        <v>637111107</v>
      </c>
      <c r="I76" t="s">
        <v>179</v>
      </c>
      <c r="J76">
        <v>14770000</v>
      </c>
      <c r="K76">
        <v>33019000</v>
      </c>
      <c r="N76">
        <v>645212104</v>
      </c>
      <c r="O76" t="s">
        <v>178</v>
      </c>
      <c r="P76">
        <v>121230</v>
      </c>
      <c r="Q76">
        <v>362520</v>
      </c>
      <c r="T76" s="579" t="s">
        <v>115</v>
      </c>
      <c r="U76" s="580"/>
      <c r="V76" s="137">
        <v>-3581095</v>
      </c>
      <c r="W76" s="137">
        <v>-15651535</v>
      </c>
      <c r="AB76" s="570" t="s">
        <v>115</v>
      </c>
      <c r="AC76" s="571"/>
      <c r="AD76" s="22">
        <v>-2764575</v>
      </c>
      <c r="AE76" s="22">
        <v>-18416110</v>
      </c>
      <c r="AG76" s="130">
        <v>637111107</v>
      </c>
      <c r="AH76" s="130" t="s">
        <v>179</v>
      </c>
      <c r="AI76" s="131">
        <v>16734000</v>
      </c>
      <c r="AJ76" s="131">
        <v>87669000</v>
      </c>
      <c r="AN76" s="130">
        <v>631111105</v>
      </c>
      <c r="AO76" s="130" t="s">
        <v>133</v>
      </c>
      <c r="AP76" s="131">
        <v>105000</v>
      </c>
      <c r="AQ76" s="131">
        <v>586800</v>
      </c>
    </row>
    <row r="77" spans="2:43" ht="72.599999999999994" thickBot="1">
      <c r="B77">
        <v>631111101</v>
      </c>
      <c r="C77" t="s">
        <v>121</v>
      </c>
      <c r="D77">
        <v>6300700</v>
      </c>
      <c r="E77">
        <v>6300700</v>
      </c>
      <c r="H77">
        <v>645211101</v>
      </c>
      <c r="I77" t="s">
        <v>127</v>
      </c>
      <c r="J77">
        <v>236196</v>
      </c>
      <c r="K77">
        <v>236196</v>
      </c>
      <c r="N77">
        <v>645311</v>
      </c>
      <c r="O77" t="s">
        <v>113</v>
      </c>
      <c r="P77">
        <v>100</v>
      </c>
      <c r="Q77">
        <v>400</v>
      </c>
      <c r="AG77" s="568" t="s">
        <v>114</v>
      </c>
      <c r="AH77" s="569"/>
      <c r="AI77" s="22">
        <v>22444035</v>
      </c>
      <c r="AJ77" s="22">
        <v>130398845</v>
      </c>
      <c r="AN77" s="130">
        <v>645212104</v>
      </c>
      <c r="AO77" s="130" t="s">
        <v>178</v>
      </c>
      <c r="AP77" s="131">
        <v>121020</v>
      </c>
      <c r="AQ77" s="131">
        <v>845040</v>
      </c>
    </row>
    <row r="78" spans="2:43" ht="87" thickBot="1">
      <c r="B78">
        <v>631111105</v>
      </c>
      <c r="C78" t="s">
        <v>133</v>
      </c>
      <c r="D78">
        <v>106800</v>
      </c>
      <c r="E78">
        <v>106800</v>
      </c>
      <c r="H78" s="568" t="s">
        <v>114</v>
      </c>
      <c r="I78" s="569"/>
      <c r="J78" s="22">
        <v>23308913</v>
      </c>
      <c r="K78" s="22">
        <v>50121056</v>
      </c>
      <c r="N78">
        <v>637111107</v>
      </c>
      <c r="O78" t="s">
        <v>179</v>
      </c>
      <c r="P78">
        <v>12694000</v>
      </c>
      <c r="Q78">
        <v>45713000</v>
      </c>
      <c r="AG78" s="570" t="s">
        <v>115</v>
      </c>
      <c r="AH78" s="571"/>
      <c r="AI78" s="22">
        <v>-2354935</v>
      </c>
      <c r="AJ78" s="22">
        <v>-20771045</v>
      </c>
      <c r="AN78" s="130">
        <v>637111107</v>
      </c>
      <c r="AO78" s="130" t="s">
        <v>179</v>
      </c>
      <c r="AP78" s="131">
        <v>23992000</v>
      </c>
      <c r="AQ78" s="131">
        <v>111661000</v>
      </c>
    </row>
    <row r="79" spans="2:43" ht="130.19999999999999" thickBot="1">
      <c r="B79">
        <v>645212104</v>
      </c>
      <c r="C79" t="s">
        <v>178</v>
      </c>
      <c r="D79">
        <v>120510</v>
      </c>
      <c r="E79">
        <v>120510</v>
      </c>
      <c r="H79" s="570" t="s">
        <v>115</v>
      </c>
      <c r="I79" s="571"/>
      <c r="J79" s="22">
        <v>-4548013</v>
      </c>
      <c r="K79" s="22">
        <v>-7740356</v>
      </c>
      <c r="N79">
        <v>645211101</v>
      </c>
      <c r="O79" t="s">
        <v>127</v>
      </c>
      <c r="P79">
        <v>187609</v>
      </c>
      <c r="Q79">
        <v>423805</v>
      </c>
      <c r="AN79" s="130">
        <v>631161102</v>
      </c>
      <c r="AO79" s="130" t="s">
        <v>268</v>
      </c>
      <c r="AP79" s="131">
        <v>100000</v>
      </c>
      <c r="AQ79" s="131">
        <v>100000</v>
      </c>
    </row>
    <row r="80" spans="2:43" ht="115.8" thickBot="1">
      <c r="B80">
        <v>637111107</v>
      </c>
      <c r="C80" t="s">
        <v>179</v>
      </c>
      <c r="D80">
        <v>18249000</v>
      </c>
      <c r="E80">
        <v>18249000</v>
      </c>
      <c r="I80"/>
      <c r="J80"/>
      <c r="K80"/>
      <c r="N80" s="568" t="s">
        <v>114</v>
      </c>
      <c r="O80" s="569"/>
      <c r="P80" s="22">
        <v>20581084</v>
      </c>
      <c r="Q80" s="22">
        <v>70702140</v>
      </c>
      <c r="AN80" s="130">
        <v>634111101</v>
      </c>
      <c r="AO80" s="130" t="s">
        <v>334</v>
      </c>
      <c r="AP80" s="131">
        <v>135000</v>
      </c>
      <c r="AQ80" s="131">
        <v>135000</v>
      </c>
    </row>
    <row r="81" spans="2:43" ht="15" thickBot="1">
      <c r="B81" s="581" t="s">
        <v>114</v>
      </c>
      <c r="C81" s="582"/>
      <c r="D81" s="137">
        <v>26812143</v>
      </c>
      <c r="E81" s="137">
        <v>26812143</v>
      </c>
      <c r="I81"/>
      <c r="J81"/>
      <c r="K81"/>
      <c r="N81" s="570" t="s">
        <v>115</v>
      </c>
      <c r="O81" s="571"/>
      <c r="P81" s="22">
        <v>-4330084</v>
      </c>
      <c r="Q81" s="22">
        <v>-12070440</v>
      </c>
      <c r="AN81" s="568" t="s">
        <v>114</v>
      </c>
      <c r="AO81" s="569"/>
      <c r="AP81" s="22">
        <v>33442285</v>
      </c>
      <c r="AQ81" s="22">
        <v>163841130</v>
      </c>
    </row>
    <row r="82" spans="2:43" ht="36.6" thickBot="1">
      <c r="B82" s="579" t="s">
        <v>115</v>
      </c>
      <c r="C82" s="580"/>
      <c r="D82" s="137">
        <v>-3192343</v>
      </c>
      <c r="E82" s="137">
        <v>-3192343</v>
      </c>
      <c r="I82"/>
      <c r="J82"/>
      <c r="K82"/>
      <c r="N82" s="133" t="s">
        <v>262</v>
      </c>
      <c r="O82" s="133" t="s">
        <v>51</v>
      </c>
      <c r="P82" s="134" t="s">
        <v>53</v>
      </c>
      <c r="AN82" s="570" t="s">
        <v>115</v>
      </c>
      <c r="AO82" s="571"/>
      <c r="AP82" s="22">
        <v>-4448285</v>
      </c>
      <c r="AQ82" s="22">
        <v>-25219330</v>
      </c>
    </row>
    <row r="83" spans="2:43">
      <c r="I83"/>
      <c r="J83"/>
      <c r="K83"/>
      <c r="N83" s="8"/>
      <c r="O83" s="8"/>
      <c r="P83" s="133" t="s">
        <v>54</v>
      </c>
    </row>
    <row r="84" spans="2:43">
      <c r="I84"/>
      <c r="J84"/>
      <c r="K84"/>
      <c r="N84" s="35" t="s">
        <v>50</v>
      </c>
      <c r="O84" s="35" t="s">
        <v>52</v>
      </c>
      <c r="P84" s="8"/>
    </row>
    <row r="85" spans="2:43">
      <c r="I85"/>
      <c r="J85"/>
      <c r="K85"/>
      <c r="N85" s="11"/>
      <c r="O85" s="11"/>
      <c r="P85" s="35" t="s">
        <v>55</v>
      </c>
    </row>
    <row r="86" spans="2:43">
      <c r="I86"/>
      <c r="J86"/>
      <c r="K86"/>
    </row>
    <row r="87" spans="2:43">
      <c r="I87"/>
      <c r="J87"/>
      <c r="K87"/>
    </row>
    <row r="88" spans="2:43">
      <c r="I88"/>
      <c r="J88"/>
      <c r="K88"/>
    </row>
    <row r="89" spans="2:43">
      <c r="I89"/>
      <c r="J89"/>
      <c r="K89"/>
    </row>
    <row r="90" spans="2:43">
      <c r="I90"/>
      <c r="J90"/>
      <c r="K90"/>
    </row>
    <row r="91" spans="2:43">
      <c r="I91"/>
      <c r="J91"/>
      <c r="K91"/>
    </row>
    <row r="92" spans="2:43">
      <c r="I92"/>
      <c r="J92"/>
      <c r="K92"/>
    </row>
    <row r="93" spans="2:43">
      <c r="I93"/>
      <c r="J93"/>
      <c r="K93"/>
    </row>
    <row r="94" spans="2:43">
      <c r="I94"/>
      <c r="J94"/>
      <c r="K94"/>
    </row>
  </sheetData>
  <mergeCells count="63">
    <mergeCell ref="AN53:AN56"/>
    <mergeCell ref="AN62:AO62"/>
    <mergeCell ref="AN81:AO81"/>
    <mergeCell ref="AN82:AO82"/>
    <mergeCell ref="AL2:AP2"/>
    <mergeCell ref="AL3:AP3"/>
    <mergeCell ref="AL4:AP7"/>
    <mergeCell ref="AL8:AP8"/>
    <mergeCell ref="AL9:AP9"/>
    <mergeCell ref="AG53:AG56"/>
    <mergeCell ref="AG62:AH62"/>
    <mergeCell ref="AG77:AH77"/>
    <mergeCell ref="AG78:AH78"/>
    <mergeCell ref="AB53:AB56"/>
    <mergeCell ref="AB62:AC62"/>
    <mergeCell ref="AB75:AC75"/>
    <mergeCell ref="AB76:AC76"/>
    <mergeCell ref="T53:T56"/>
    <mergeCell ref="T62:U62"/>
    <mergeCell ref="T75:U75"/>
    <mergeCell ref="T76:U76"/>
    <mergeCell ref="B82:C82"/>
    <mergeCell ref="B51:B54"/>
    <mergeCell ref="B62:C62"/>
    <mergeCell ref="B81:C81"/>
    <mergeCell ref="N53:N56"/>
    <mergeCell ref="N62:O62"/>
    <mergeCell ref="N80:O80"/>
    <mergeCell ref="N81:O81"/>
    <mergeCell ref="H60:I60"/>
    <mergeCell ref="H78:I78"/>
    <mergeCell ref="H79:I79"/>
    <mergeCell ref="H51:H54"/>
    <mergeCell ref="B2:F2"/>
    <mergeCell ref="B3:F3"/>
    <mergeCell ref="B4:F7"/>
    <mergeCell ref="B8:F8"/>
    <mergeCell ref="B9:F9"/>
    <mergeCell ref="N2:R2"/>
    <mergeCell ref="N3:R3"/>
    <mergeCell ref="N4:R7"/>
    <mergeCell ref="N8:R8"/>
    <mergeCell ref="N9:R9"/>
    <mergeCell ref="H2:L2"/>
    <mergeCell ref="H3:L3"/>
    <mergeCell ref="H4:L7"/>
    <mergeCell ref="H8:L8"/>
    <mergeCell ref="H9:L9"/>
    <mergeCell ref="T2:X2"/>
    <mergeCell ref="T3:X3"/>
    <mergeCell ref="T4:X7"/>
    <mergeCell ref="T8:X8"/>
    <mergeCell ref="T9:X9"/>
    <mergeCell ref="Z2:AD2"/>
    <mergeCell ref="Z3:AD3"/>
    <mergeCell ref="Z4:AD7"/>
    <mergeCell ref="Z8:AD8"/>
    <mergeCell ref="Z9:AD9"/>
    <mergeCell ref="AF2:AJ2"/>
    <mergeCell ref="AF3:AJ3"/>
    <mergeCell ref="AF4:AJ7"/>
    <mergeCell ref="AF8:AJ8"/>
    <mergeCell ref="AF9:AJ9"/>
  </mergeCells>
  <hyperlinks>
    <hyperlink ref="T60" r:id="rId1" display="https://meatophum.biz/report/accounting/account_statement?start_date=2026-04-01&amp;end_date=2026-04-30&amp;branch_id=26&amp;chart_of_account_id=95204" xr:uid="{00000000-0004-0000-1700-000000000000}"/>
    <hyperlink ref="U60" r:id="rId2" display="https://meatophum.biz/report/accounting/account_statement?start_date=2026-04-01&amp;end_date=2026-04-30&amp;branch_id=26&amp;chart_of_account_id=95204" xr:uid="{00000000-0004-0000-1700-000001000000}"/>
    <hyperlink ref="V60" r:id="rId3" display="https://meatophum.biz/report/accounting/account_statement?start_date=2026-04-01&amp;end_date=2026-04-30&amp;branch_id=26&amp;chart_of_account_id=95204" xr:uid="{00000000-0004-0000-1700-000002000000}"/>
    <hyperlink ref="W60" r:id="rId4" display="https://meatophum.biz/report/accounting/account_statement?start_date=2026-04-01&amp;end_date=2026-04-30&amp;branch_id=26&amp;chart_of_account_id=95204" xr:uid="{00000000-0004-0000-1700-000003000000}"/>
    <hyperlink ref="T61" r:id="rId5" display="https://meatophum.biz/report/accounting/account_statement?start_date=2026-04-01&amp;end_date=2026-04-30&amp;branch_id=26&amp;chart_of_account_id=101355" xr:uid="{00000000-0004-0000-1700-000004000000}"/>
    <hyperlink ref="U61" r:id="rId6" display="https://meatophum.biz/report/accounting/account_statement?start_date=2026-04-01&amp;end_date=2026-04-30&amp;branch_id=26&amp;chart_of_account_id=101355" xr:uid="{00000000-0004-0000-1700-000005000000}"/>
    <hyperlink ref="V61" r:id="rId7" display="https://meatophum.biz/report/accounting/account_statement?start_date=2026-04-01&amp;end_date=2026-04-30&amp;branch_id=26&amp;chart_of_account_id=101355" xr:uid="{00000000-0004-0000-1700-000006000000}"/>
    <hyperlink ref="W61" r:id="rId8" display="https://meatophum.biz/report/accounting/account_statement?start_date=2026-04-01&amp;end_date=2026-04-30&amp;branch_id=26&amp;chart_of_account_id=101355" xr:uid="{00000000-0004-0000-1700-000007000000}"/>
    <hyperlink ref="T63" r:id="rId9" display="https://meatophum.biz/report/accounting/account_statement?start_date=2026-04-01&amp;end_date=2026-04-30&amp;branch_id=26&amp;chart_of_account_id=96401" xr:uid="{00000000-0004-0000-1700-000008000000}"/>
    <hyperlink ref="U63" r:id="rId10" display="https://meatophum.biz/report/accounting/account_statement?start_date=2026-04-01&amp;end_date=2026-04-30&amp;branch_id=26&amp;chart_of_account_id=96401" xr:uid="{00000000-0004-0000-1700-000009000000}"/>
    <hyperlink ref="V63" r:id="rId11" display="https://meatophum.biz/report/accounting/account_statement?start_date=2026-04-01&amp;end_date=2026-04-30&amp;branch_id=26&amp;chart_of_account_id=96401" xr:uid="{00000000-0004-0000-1700-00000A000000}"/>
    <hyperlink ref="W63" r:id="rId12" display="https://meatophum.biz/report/accounting/account_statement?start_date=2026-04-01&amp;end_date=2026-04-30&amp;branch_id=26&amp;chart_of_account_id=96401" xr:uid="{00000000-0004-0000-1700-00000B000000}"/>
    <hyperlink ref="T64" r:id="rId13" display="https://meatophum.biz/report/accounting/account_statement?start_date=2026-04-01&amp;end_date=2026-04-30&amp;branch_id=26&amp;chart_of_account_id=97110" xr:uid="{00000000-0004-0000-1700-00000C000000}"/>
    <hyperlink ref="U64" r:id="rId14" display="https://meatophum.biz/report/accounting/account_statement?start_date=2026-04-01&amp;end_date=2026-04-30&amp;branch_id=26&amp;chart_of_account_id=97110" xr:uid="{00000000-0004-0000-1700-00000D000000}"/>
    <hyperlink ref="V64" r:id="rId15" display="https://meatophum.biz/report/accounting/account_statement?start_date=2026-04-01&amp;end_date=2026-04-30&amp;branch_id=26&amp;chart_of_account_id=97110" xr:uid="{00000000-0004-0000-1700-00000E000000}"/>
    <hyperlink ref="W64" r:id="rId16" display="https://meatophum.biz/report/accounting/account_statement?start_date=2026-04-01&amp;end_date=2026-04-30&amp;branch_id=26&amp;chart_of_account_id=97110" xr:uid="{00000000-0004-0000-1700-00000F000000}"/>
    <hyperlink ref="T65" r:id="rId17" display="https://meatophum.biz/report/accounting/account_statement?start_date=2026-04-01&amp;end_date=2026-04-30&amp;branch_id=26&amp;chart_of_account_id=96096" xr:uid="{00000000-0004-0000-1700-000010000000}"/>
    <hyperlink ref="U65" r:id="rId18" display="https://meatophum.biz/report/accounting/account_statement?start_date=2026-04-01&amp;end_date=2026-04-30&amp;branch_id=26&amp;chart_of_account_id=96096" xr:uid="{00000000-0004-0000-1700-000011000000}"/>
    <hyperlink ref="V65" r:id="rId19" display="https://meatophum.biz/report/accounting/account_statement?start_date=2026-04-01&amp;end_date=2026-04-30&amp;branch_id=26&amp;chart_of_account_id=96096" xr:uid="{00000000-0004-0000-1700-000012000000}"/>
    <hyperlink ref="W65" r:id="rId20" display="https://meatophum.biz/report/accounting/account_statement?start_date=2026-04-01&amp;end_date=2026-04-30&amp;branch_id=26&amp;chart_of_account_id=96096" xr:uid="{00000000-0004-0000-1700-000013000000}"/>
    <hyperlink ref="T66" r:id="rId21" display="https://meatophum.biz/report/accounting/account_statement?start_date=2026-04-01&amp;end_date=2026-04-30&amp;branch_id=26&amp;chart_of_account_id=96122" xr:uid="{00000000-0004-0000-1700-000014000000}"/>
    <hyperlink ref="U66" r:id="rId22" display="https://meatophum.biz/report/accounting/account_statement?start_date=2026-04-01&amp;end_date=2026-04-30&amp;branch_id=26&amp;chart_of_account_id=96122" xr:uid="{00000000-0004-0000-1700-000015000000}"/>
    <hyperlink ref="V66" r:id="rId23" display="https://meatophum.biz/report/accounting/account_statement?start_date=2026-04-01&amp;end_date=2026-04-30&amp;branch_id=26&amp;chart_of_account_id=96122" xr:uid="{00000000-0004-0000-1700-000016000000}"/>
    <hyperlink ref="W66" r:id="rId24" display="https://meatophum.biz/report/accounting/account_statement?start_date=2026-04-01&amp;end_date=2026-04-30&amp;branch_id=26&amp;chart_of_account_id=96122" xr:uid="{00000000-0004-0000-1700-000017000000}"/>
    <hyperlink ref="T67" r:id="rId25" display="https://meatophum.biz/report/accounting/account_statement?start_date=2026-04-01&amp;end_date=2026-04-30&amp;branch_id=26&amp;chart_of_account_id=96297" xr:uid="{00000000-0004-0000-1700-000018000000}"/>
    <hyperlink ref="U67" r:id="rId26" display="https://meatophum.biz/report/accounting/account_statement?start_date=2026-04-01&amp;end_date=2026-04-30&amp;branch_id=26&amp;chart_of_account_id=96297" xr:uid="{00000000-0004-0000-1700-000019000000}"/>
    <hyperlink ref="V67" r:id="rId27" display="https://meatophum.biz/report/accounting/account_statement?start_date=2026-04-01&amp;end_date=2026-04-30&amp;branch_id=26&amp;chart_of_account_id=96297" xr:uid="{00000000-0004-0000-1700-00001A000000}"/>
    <hyperlink ref="W67" r:id="rId28" display="https://meatophum.biz/report/accounting/account_statement?start_date=2026-04-01&amp;end_date=2026-04-30&amp;branch_id=26&amp;chart_of_account_id=96297" xr:uid="{00000000-0004-0000-1700-00001B000000}"/>
    <hyperlink ref="T68" r:id="rId29" display="https://meatophum.biz/report/accounting/account_statement?start_date=2026-04-01&amp;end_date=2026-04-30&amp;branch_id=26&amp;chart_of_account_id=96144" xr:uid="{00000000-0004-0000-1700-00001C000000}"/>
    <hyperlink ref="U68" r:id="rId30" display="https://meatophum.biz/report/accounting/account_statement?start_date=2026-04-01&amp;end_date=2026-04-30&amp;branch_id=26&amp;chart_of_account_id=96144" xr:uid="{00000000-0004-0000-1700-00001D000000}"/>
    <hyperlink ref="V68" r:id="rId31" display="https://meatophum.biz/report/accounting/account_statement?start_date=2026-04-01&amp;end_date=2026-04-30&amp;branch_id=26&amp;chart_of_account_id=96144" xr:uid="{00000000-0004-0000-1700-00001E000000}"/>
    <hyperlink ref="W68" r:id="rId32" display="https://meatophum.biz/report/accounting/account_statement?start_date=2026-04-01&amp;end_date=2026-04-30&amp;branch_id=26&amp;chart_of_account_id=96144" xr:uid="{00000000-0004-0000-1700-00001F000000}"/>
    <hyperlink ref="T69" r:id="rId33" display="https://meatophum.biz/report/accounting/account_statement?start_date=2026-04-01&amp;end_date=2026-04-30&amp;branch_id=26&amp;chart_of_account_id=96147" xr:uid="{00000000-0004-0000-1700-000020000000}"/>
    <hyperlink ref="U69" r:id="rId34" display="https://meatophum.biz/report/accounting/account_statement?start_date=2026-04-01&amp;end_date=2026-04-30&amp;branch_id=26&amp;chart_of_account_id=96147" xr:uid="{00000000-0004-0000-1700-000021000000}"/>
    <hyperlink ref="V69" r:id="rId35" display="https://meatophum.biz/report/accounting/account_statement?start_date=2026-04-01&amp;end_date=2026-04-30&amp;branch_id=26&amp;chart_of_account_id=96147" xr:uid="{00000000-0004-0000-1700-000022000000}"/>
    <hyperlink ref="W69" r:id="rId36" display="https://meatophum.biz/report/accounting/account_statement?start_date=2026-04-01&amp;end_date=2026-04-30&amp;branch_id=26&amp;chart_of_account_id=96147" xr:uid="{00000000-0004-0000-1700-000023000000}"/>
    <hyperlink ref="T70" r:id="rId37" display="https://meatophum.biz/report/accounting/account_statement?start_date=2026-04-01&amp;end_date=2026-04-30&amp;branch_id=26&amp;chart_of_account_id=97113" xr:uid="{00000000-0004-0000-1700-000024000000}"/>
    <hyperlink ref="U70" r:id="rId38" display="https://meatophum.biz/report/accounting/account_statement?start_date=2026-04-01&amp;end_date=2026-04-30&amp;branch_id=26&amp;chart_of_account_id=97113" xr:uid="{00000000-0004-0000-1700-000025000000}"/>
    <hyperlink ref="V70" r:id="rId39" display="https://meatophum.biz/report/accounting/account_statement?start_date=2026-04-01&amp;end_date=2026-04-30&amp;branch_id=26&amp;chart_of_account_id=97113" xr:uid="{00000000-0004-0000-1700-000026000000}"/>
    <hyperlink ref="W70" r:id="rId40" display="https://meatophum.biz/report/accounting/account_statement?start_date=2026-04-01&amp;end_date=2026-04-30&amp;branch_id=26&amp;chart_of_account_id=97113" xr:uid="{00000000-0004-0000-1700-000027000000}"/>
    <hyperlink ref="T71" r:id="rId41" display="https://meatophum.biz/report/accounting/account_statement?start_date=2026-04-01&amp;end_date=2026-04-30&amp;branch_id=26&amp;chart_of_account_id=95944" xr:uid="{00000000-0004-0000-1700-000028000000}"/>
    <hyperlink ref="U71" r:id="rId42" display="https://meatophum.biz/report/accounting/account_statement?start_date=2026-04-01&amp;end_date=2026-04-30&amp;branch_id=26&amp;chart_of_account_id=95944" xr:uid="{00000000-0004-0000-1700-000029000000}"/>
    <hyperlink ref="V71" r:id="rId43" display="https://meatophum.biz/report/accounting/account_statement?start_date=2026-04-01&amp;end_date=2026-04-30&amp;branch_id=26&amp;chart_of_account_id=95944" xr:uid="{00000000-0004-0000-1700-00002A000000}"/>
    <hyperlink ref="W71" r:id="rId44" display="https://meatophum.biz/report/accounting/account_statement?start_date=2026-04-01&amp;end_date=2026-04-30&amp;branch_id=26&amp;chart_of_account_id=95944" xr:uid="{00000000-0004-0000-1700-00002B000000}"/>
    <hyperlink ref="T72" r:id="rId45" display="https://meatophum.biz/report/accounting/account_statement?start_date=2026-04-01&amp;end_date=2026-04-30&amp;branch_id=26&amp;chart_of_account_id=95948" xr:uid="{00000000-0004-0000-1700-00002C000000}"/>
    <hyperlink ref="U72" r:id="rId46" display="https://meatophum.biz/report/accounting/account_statement?start_date=2026-04-01&amp;end_date=2026-04-30&amp;branch_id=26&amp;chart_of_account_id=95948" xr:uid="{00000000-0004-0000-1700-00002D000000}"/>
    <hyperlink ref="V72" r:id="rId47" display="https://meatophum.biz/report/accounting/account_statement?start_date=2026-04-01&amp;end_date=2026-04-30&amp;branch_id=26&amp;chart_of_account_id=95948" xr:uid="{00000000-0004-0000-1700-00002E000000}"/>
    <hyperlink ref="W72" r:id="rId48" display="https://meatophum.biz/report/accounting/account_statement?start_date=2026-04-01&amp;end_date=2026-04-30&amp;branch_id=26&amp;chart_of_account_id=95948" xr:uid="{00000000-0004-0000-1700-00002F000000}"/>
    <hyperlink ref="T73" r:id="rId49" display="https://meatophum.biz/report/accounting/account_statement?start_date=2026-04-01&amp;end_date=2026-04-30&amp;branch_id=26&amp;chart_of_account_id=97115" xr:uid="{00000000-0004-0000-1700-000030000000}"/>
    <hyperlink ref="U73" r:id="rId50" display="https://meatophum.biz/report/accounting/account_statement?start_date=2026-04-01&amp;end_date=2026-04-30&amp;branch_id=26&amp;chart_of_account_id=97115" xr:uid="{00000000-0004-0000-1700-000031000000}"/>
    <hyperlink ref="V73" r:id="rId51" display="https://meatophum.biz/report/accounting/account_statement?start_date=2026-04-01&amp;end_date=2026-04-30&amp;branch_id=26&amp;chart_of_account_id=97115" xr:uid="{00000000-0004-0000-1700-000032000000}"/>
    <hyperlink ref="W73" r:id="rId52" display="https://meatophum.biz/report/accounting/account_statement?start_date=2026-04-01&amp;end_date=2026-04-30&amp;branch_id=26&amp;chart_of_account_id=97115" xr:uid="{00000000-0004-0000-1700-000033000000}"/>
    <hyperlink ref="T74" r:id="rId53" display="https://meatophum.biz/report/accounting/account_statement?start_date=2026-04-01&amp;end_date=2026-04-30&amp;branch_id=26&amp;chart_of_account_id=101356" xr:uid="{00000000-0004-0000-1700-000034000000}"/>
    <hyperlink ref="U74" r:id="rId54" display="https://meatophum.biz/report/accounting/account_statement?start_date=2026-04-01&amp;end_date=2026-04-30&amp;branch_id=26&amp;chart_of_account_id=101356" xr:uid="{00000000-0004-0000-1700-000035000000}"/>
    <hyperlink ref="V74" r:id="rId55" display="https://meatophum.biz/report/accounting/account_statement?start_date=2026-04-01&amp;end_date=2026-04-30&amp;branch_id=26&amp;chart_of_account_id=101356" xr:uid="{00000000-0004-0000-1700-000036000000}"/>
    <hyperlink ref="W74" r:id="rId56" display="https://meatophum.biz/report/accounting/account_statement?start_date=2026-04-01&amp;end_date=2026-04-30&amp;branch_id=26&amp;chart_of_account_id=101356" xr:uid="{00000000-0004-0000-1700-000037000000}"/>
    <hyperlink ref="AB60" r:id="rId57" display="https://meatophum.biz/report/accounting/account_statement?start_date=2026-05-01&amp;end_date=2026-05-31&amp;branch_id=26&amp;chart_of_account_id=95204" xr:uid="{00000000-0004-0000-1700-000038000000}"/>
    <hyperlink ref="AC60" r:id="rId58" display="https://meatophum.biz/report/accounting/account_statement?start_date=2026-05-01&amp;end_date=2026-05-31&amp;branch_id=26&amp;chart_of_account_id=95204" xr:uid="{00000000-0004-0000-1700-000039000000}"/>
    <hyperlink ref="AD60" r:id="rId59" display="https://meatophum.biz/report/accounting/account_statement?start_date=2026-05-01&amp;end_date=2026-05-31&amp;branch_id=26&amp;chart_of_account_id=95204" xr:uid="{00000000-0004-0000-1700-00003A000000}"/>
    <hyperlink ref="AE60" r:id="rId60" display="https://meatophum.biz/report/accounting/account_statement?start_date=2026-05-01&amp;end_date=2026-05-31&amp;branch_id=26&amp;chart_of_account_id=95204" xr:uid="{00000000-0004-0000-1700-00003B000000}"/>
    <hyperlink ref="AB61" r:id="rId61" display="https://meatophum.biz/report/accounting/account_statement?start_date=2026-05-01&amp;end_date=2026-05-31&amp;branch_id=26&amp;chart_of_account_id=101355" xr:uid="{00000000-0004-0000-1700-00003C000000}"/>
    <hyperlink ref="AC61" r:id="rId62" display="https://meatophum.biz/report/accounting/account_statement?start_date=2026-05-01&amp;end_date=2026-05-31&amp;branch_id=26&amp;chart_of_account_id=101355" xr:uid="{00000000-0004-0000-1700-00003D000000}"/>
    <hyperlink ref="AD61" r:id="rId63" display="https://meatophum.biz/report/accounting/account_statement?start_date=2026-05-01&amp;end_date=2026-05-31&amp;branch_id=26&amp;chart_of_account_id=101355" xr:uid="{00000000-0004-0000-1700-00003E000000}"/>
    <hyperlink ref="AE61" r:id="rId64" display="https://meatophum.biz/report/accounting/account_statement?start_date=2026-05-01&amp;end_date=2026-05-31&amp;branch_id=26&amp;chart_of_account_id=101355" xr:uid="{00000000-0004-0000-1700-00003F000000}"/>
    <hyperlink ref="AB63" r:id="rId65" display="https://meatophum.biz/report/accounting/account_statement?start_date=2026-05-01&amp;end_date=2026-05-31&amp;branch_id=26&amp;chart_of_account_id=96401" xr:uid="{00000000-0004-0000-1700-000040000000}"/>
    <hyperlink ref="AC63" r:id="rId66" display="https://meatophum.biz/report/accounting/account_statement?start_date=2026-05-01&amp;end_date=2026-05-31&amp;branch_id=26&amp;chart_of_account_id=96401" xr:uid="{00000000-0004-0000-1700-000041000000}"/>
    <hyperlink ref="AD63" r:id="rId67" display="https://meatophum.biz/report/accounting/account_statement?start_date=2026-05-01&amp;end_date=2026-05-31&amp;branch_id=26&amp;chart_of_account_id=96401" xr:uid="{00000000-0004-0000-1700-000042000000}"/>
    <hyperlink ref="AE63" r:id="rId68" display="https://meatophum.biz/report/accounting/account_statement?start_date=2026-05-01&amp;end_date=2026-05-31&amp;branch_id=26&amp;chart_of_account_id=96401" xr:uid="{00000000-0004-0000-1700-000043000000}"/>
    <hyperlink ref="AB64" r:id="rId69" display="https://meatophum.biz/report/accounting/account_statement?start_date=2026-05-01&amp;end_date=2026-05-31&amp;branch_id=26&amp;chart_of_account_id=97110" xr:uid="{00000000-0004-0000-1700-000044000000}"/>
    <hyperlink ref="AC64" r:id="rId70" display="https://meatophum.biz/report/accounting/account_statement?start_date=2026-05-01&amp;end_date=2026-05-31&amp;branch_id=26&amp;chart_of_account_id=97110" xr:uid="{00000000-0004-0000-1700-000045000000}"/>
    <hyperlink ref="AD64" r:id="rId71" display="https://meatophum.biz/report/accounting/account_statement?start_date=2026-05-01&amp;end_date=2026-05-31&amp;branch_id=26&amp;chart_of_account_id=97110" xr:uid="{00000000-0004-0000-1700-000046000000}"/>
    <hyperlink ref="AE64" r:id="rId72" display="https://meatophum.biz/report/accounting/account_statement?start_date=2026-05-01&amp;end_date=2026-05-31&amp;branch_id=26&amp;chart_of_account_id=97110" xr:uid="{00000000-0004-0000-1700-000047000000}"/>
    <hyperlink ref="AB65" r:id="rId73" display="https://meatophum.biz/report/accounting/account_statement?start_date=2026-05-01&amp;end_date=2026-05-31&amp;branch_id=26&amp;chart_of_account_id=96122" xr:uid="{00000000-0004-0000-1700-000048000000}"/>
    <hyperlink ref="AC65" r:id="rId74" display="https://meatophum.biz/report/accounting/account_statement?start_date=2026-05-01&amp;end_date=2026-05-31&amp;branch_id=26&amp;chart_of_account_id=96122" xr:uid="{00000000-0004-0000-1700-000049000000}"/>
    <hyperlink ref="AD65" r:id="rId75" display="https://meatophum.biz/report/accounting/account_statement?start_date=2026-05-01&amp;end_date=2026-05-31&amp;branch_id=26&amp;chart_of_account_id=96122" xr:uid="{00000000-0004-0000-1700-00004A000000}"/>
    <hyperlink ref="AE65" r:id="rId76" display="https://meatophum.biz/report/accounting/account_statement?start_date=2026-05-01&amp;end_date=2026-05-31&amp;branch_id=26&amp;chart_of_account_id=96122" xr:uid="{00000000-0004-0000-1700-00004B000000}"/>
    <hyperlink ref="AB66" r:id="rId77" display="https://meatophum.biz/report/accounting/account_statement?start_date=2026-05-01&amp;end_date=2026-05-31&amp;branch_id=26&amp;chart_of_account_id=96297" xr:uid="{00000000-0004-0000-1700-00004C000000}"/>
    <hyperlink ref="AC66" r:id="rId78" display="https://meatophum.biz/report/accounting/account_statement?start_date=2026-05-01&amp;end_date=2026-05-31&amp;branch_id=26&amp;chart_of_account_id=96297" xr:uid="{00000000-0004-0000-1700-00004D000000}"/>
    <hyperlink ref="AD66" r:id="rId79" display="https://meatophum.biz/report/accounting/account_statement?start_date=2026-05-01&amp;end_date=2026-05-31&amp;branch_id=26&amp;chart_of_account_id=96297" xr:uid="{00000000-0004-0000-1700-00004E000000}"/>
    <hyperlink ref="AE66" r:id="rId80" display="https://meatophum.biz/report/accounting/account_statement?start_date=2026-05-01&amp;end_date=2026-05-31&amp;branch_id=26&amp;chart_of_account_id=96297" xr:uid="{00000000-0004-0000-1700-00004F000000}"/>
    <hyperlink ref="AB67" r:id="rId81" display="https://meatophum.biz/report/accounting/account_statement?start_date=2026-05-01&amp;end_date=2026-05-31&amp;branch_id=26&amp;chart_of_account_id=96144" xr:uid="{00000000-0004-0000-1700-000050000000}"/>
    <hyperlink ref="AC67" r:id="rId82" display="https://meatophum.biz/report/accounting/account_statement?start_date=2026-05-01&amp;end_date=2026-05-31&amp;branch_id=26&amp;chart_of_account_id=96144" xr:uid="{00000000-0004-0000-1700-000051000000}"/>
    <hyperlink ref="AD67" r:id="rId83" display="https://meatophum.biz/report/accounting/account_statement?start_date=2026-05-01&amp;end_date=2026-05-31&amp;branch_id=26&amp;chart_of_account_id=96144" xr:uid="{00000000-0004-0000-1700-000052000000}"/>
    <hyperlink ref="AE67" r:id="rId84" display="https://meatophum.biz/report/accounting/account_statement?start_date=2026-05-01&amp;end_date=2026-05-31&amp;branch_id=26&amp;chart_of_account_id=96144" xr:uid="{00000000-0004-0000-1700-000053000000}"/>
    <hyperlink ref="AB68" r:id="rId85" display="https://meatophum.biz/report/accounting/account_statement?start_date=2026-05-01&amp;end_date=2026-05-31&amp;branch_id=26&amp;chart_of_account_id=96147" xr:uid="{00000000-0004-0000-1700-000054000000}"/>
    <hyperlink ref="AC68" r:id="rId86" display="https://meatophum.biz/report/accounting/account_statement?start_date=2026-05-01&amp;end_date=2026-05-31&amp;branch_id=26&amp;chart_of_account_id=96147" xr:uid="{00000000-0004-0000-1700-000055000000}"/>
    <hyperlink ref="AD68" r:id="rId87" display="https://meatophum.biz/report/accounting/account_statement?start_date=2026-05-01&amp;end_date=2026-05-31&amp;branch_id=26&amp;chart_of_account_id=96147" xr:uid="{00000000-0004-0000-1700-000056000000}"/>
    <hyperlink ref="AE68" r:id="rId88" display="https://meatophum.biz/report/accounting/account_statement?start_date=2026-05-01&amp;end_date=2026-05-31&amp;branch_id=26&amp;chart_of_account_id=96147" xr:uid="{00000000-0004-0000-1700-000057000000}"/>
    <hyperlink ref="AB69" r:id="rId89" display="https://meatophum.biz/report/accounting/account_statement?start_date=2026-05-01&amp;end_date=2026-05-31&amp;branch_id=26&amp;chart_of_account_id=97113" xr:uid="{00000000-0004-0000-1700-000058000000}"/>
    <hyperlink ref="AC69" r:id="rId90" display="https://meatophum.biz/report/accounting/account_statement?start_date=2026-05-01&amp;end_date=2026-05-31&amp;branch_id=26&amp;chart_of_account_id=97113" xr:uid="{00000000-0004-0000-1700-000059000000}"/>
    <hyperlink ref="AD69" r:id="rId91" display="https://meatophum.biz/report/accounting/account_statement?start_date=2026-05-01&amp;end_date=2026-05-31&amp;branch_id=26&amp;chart_of_account_id=97113" xr:uid="{00000000-0004-0000-1700-00005A000000}"/>
    <hyperlink ref="AE69" r:id="rId92" display="https://meatophum.biz/report/accounting/account_statement?start_date=2026-05-01&amp;end_date=2026-05-31&amp;branch_id=26&amp;chart_of_account_id=97113" xr:uid="{00000000-0004-0000-1700-00005B000000}"/>
    <hyperlink ref="AB70" r:id="rId93" display="https://meatophum.biz/report/accounting/account_statement?start_date=2026-05-01&amp;end_date=2026-05-31&amp;branch_id=26&amp;chart_of_account_id=96145" xr:uid="{00000000-0004-0000-1700-00005C000000}"/>
    <hyperlink ref="AC70" r:id="rId94" display="https://meatophum.biz/report/accounting/account_statement?start_date=2026-05-01&amp;end_date=2026-05-31&amp;branch_id=26&amp;chart_of_account_id=96145" xr:uid="{00000000-0004-0000-1700-00005D000000}"/>
    <hyperlink ref="AD70" r:id="rId95" display="https://meatophum.biz/report/accounting/account_statement?start_date=2026-05-01&amp;end_date=2026-05-31&amp;branch_id=26&amp;chart_of_account_id=96145" xr:uid="{00000000-0004-0000-1700-00005E000000}"/>
    <hyperlink ref="AE70" r:id="rId96" display="https://meatophum.biz/report/accounting/account_statement?start_date=2026-05-01&amp;end_date=2026-05-31&amp;branch_id=26&amp;chart_of_account_id=96145" xr:uid="{00000000-0004-0000-1700-00005F000000}"/>
    <hyperlink ref="AB71" r:id="rId97" display="https://meatophum.biz/report/accounting/account_statement?start_date=2026-05-01&amp;end_date=2026-05-31&amp;branch_id=26&amp;chart_of_account_id=95944" xr:uid="{00000000-0004-0000-1700-000060000000}"/>
    <hyperlink ref="AC71" r:id="rId98" display="https://meatophum.biz/report/accounting/account_statement?start_date=2026-05-01&amp;end_date=2026-05-31&amp;branch_id=26&amp;chart_of_account_id=95944" xr:uid="{00000000-0004-0000-1700-000061000000}"/>
    <hyperlink ref="AD71" r:id="rId99" display="https://meatophum.biz/report/accounting/account_statement?start_date=2026-05-01&amp;end_date=2026-05-31&amp;branch_id=26&amp;chart_of_account_id=95944" xr:uid="{00000000-0004-0000-1700-000062000000}"/>
    <hyperlink ref="AE71" r:id="rId100" display="https://meatophum.biz/report/accounting/account_statement?start_date=2026-05-01&amp;end_date=2026-05-31&amp;branch_id=26&amp;chart_of_account_id=95944" xr:uid="{00000000-0004-0000-1700-000063000000}"/>
    <hyperlink ref="AB72" r:id="rId101" display="https://meatophum.biz/report/accounting/account_statement?start_date=2026-05-01&amp;end_date=2026-05-31&amp;branch_id=26&amp;chart_of_account_id=95948" xr:uid="{00000000-0004-0000-1700-000064000000}"/>
    <hyperlink ref="AC72" r:id="rId102" display="https://meatophum.biz/report/accounting/account_statement?start_date=2026-05-01&amp;end_date=2026-05-31&amp;branch_id=26&amp;chart_of_account_id=95948" xr:uid="{00000000-0004-0000-1700-000065000000}"/>
    <hyperlink ref="AD72" r:id="rId103" display="https://meatophum.biz/report/accounting/account_statement?start_date=2026-05-01&amp;end_date=2026-05-31&amp;branch_id=26&amp;chart_of_account_id=95948" xr:uid="{00000000-0004-0000-1700-000066000000}"/>
    <hyperlink ref="AE72" r:id="rId104" display="https://meatophum.biz/report/accounting/account_statement?start_date=2026-05-01&amp;end_date=2026-05-31&amp;branch_id=26&amp;chart_of_account_id=95948" xr:uid="{00000000-0004-0000-1700-000067000000}"/>
    <hyperlink ref="AB73" r:id="rId105" display="https://meatophum.biz/report/accounting/account_statement?start_date=2026-05-01&amp;end_date=2026-05-31&amp;branch_id=26&amp;chart_of_account_id=97115" xr:uid="{00000000-0004-0000-1700-000068000000}"/>
    <hyperlink ref="AC73" r:id="rId106" display="https://meatophum.biz/report/accounting/account_statement?start_date=2026-05-01&amp;end_date=2026-05-31&amp;branch_id=26&amp;chart_of_account_id=97115" xr:uid="{00000000-0004-0000-1700-000069000000}"/>
    <hyperlink ref="AD73" r:id="rId107" display="https://meatophum.biz/report/accounting/account_statement?start_date=2026-05-01&amp;end_date=2026-05-31&amp;branch_id=26&amp;chart_of_account_id=97115" xr:uid="{00000000-0004-0000-1700-00006A000000}"/>
    <hyperlink ref="AE73" r:id="rId108" display="https://meatophum.biz/report/accounting/account_statement?start_date=2026-05-01&amp;end_date=2026-05-31&amp;branch_id=26&amp;chart_of_account_id=97115" xr:uid="{00000000-0004-0000-1700-00006B000000}"/>
    <hyperlink ref="AB74" r:id="rId109" display="https://meatophum.biz/report/accounting/account_statement?start_date=2026-05-01&amp;end_date=2026-05-31&amp;branch_id=26&amp;chart_of_account_id=101356" xr:uid="{00000000-0004-0000-1700-00006C000000}"/>
    <hyperlink ref="AC74" r:id="rId110" display="https://meatophum.biz/report/accounting/account_statement?start_date=2026-05-01&amp;end_date=2026-05-31&amp;branch_id=26&amp;chart_of_account_id=101356" xr:uid="{00000000-0004-0000-1700-00006D000000}"/>
    <hyperlink ref="AD74" r:id="rId111" display="https://meatophum.biz/report/accounting/account_statement?start_date=2026-05-01&amp;end_date=2026-05-31&amp;branch_id=26&amp;chart_of_account_id=101356" xr:uid="{00000000-0004-0000-1700-00006E000000}"/>
    <hyperlink ref="AE74" r:id="rId112" display="https://meatophum.biz/report/accounting/account_statement?start_date=2026-05-01&amp;end_date=2026-05-31&amp;branch_id=26&amp;chart_of_account_id=101356" xr:uid="{00000000-0004-0000-1700-00006F000000}"/>
    <hyperlink ref="AG60" r:id="rId113" display="https://meatophum.biz/report/accounting/account_statement?start_date=2026-06-01&amp;end_date=2026-06-30&amp;branch_id=26&amp;chart_of_account_id=95204" xr:uid="{00000000-0004-0000-1700-000070000000}"/>
    <hyperlink ref="AH60" r:id="rId114" display="https://meatophum.biz/report/accounting/account_statement?start_date=2026-06-01&amp;end_date=2026-06-30&amp;branch_id=26&amp;chart_of_account_id=95204" xr:uid="{00000000-0004-0000-1700-000071000000}"/>
    <hyperlink ref="AI60" r:id="rId115" display="https://meatophum.biz/report/accounting/account_statement?start_date=2026-06-01&amp;end_date=2026-06-30&amp;branch_id=26&amp;chart_of_account_id=95204" xr:uid="{00000000-0004-0000-1700-000072000000}"/>
    <hyperlink ref="AJ60" r:id="rId116" display="https://meatophum.biz/report/accounting/account_statement?start_date=2026-06-01&amp;end_date=2026-06-30&amp;branch_id=26&amp;chart_of_account_id=95204" xr:uid="{00000000-0004-0000-1700-000073000000}"/>
    <hyperlink ref="AG61" r:id="rId117" display="https://meatophum.biz/report/accounting/account_statement?start_date=2026-06-01&amp;end_date=2026-06-30&amp;branch_id=26&amp;chart_of_account_id=101355" xr:uid="{00000000-0004-0000-1700-000074000000}"/>
    <hyperlink ref="AH61" r:id="rId118" display="https://meatophum.biz/report/accounting/account_statement?start_date=2026-06-01&amp;end_date=2026-06-30&amp;branch_id=26&amp;chart_of_account_id=101355" xr:uid="{00000000-0004-0000-1700-000075000000}"/>
    <hyperlink ref="AI61" r:id="rId119" display="https://meatophum.biz/report/accounting/account_statement?start_date=2026-06-01&amp;end_date=2026-06-30&amp;branch_id=26&amp;chart_of_account_id=101355" xr:uid="{00000000-0004-0000-1700-000076000000}"/>
    <hyperlink ref="AJ61" r:id="rId120" display="https://meatophum.biz/report/accounting/account_statement?start_date=2026-06-01&amp;end_date=2026-06-30&amp;branch_id=26&amp;chart_of_account_id=101355" xr:uid="{00000000-0004-0000-1700-000077000000}"/>
    <hyperlink ref="AG63" r:id="rId121" display="https://meatophum.biz/report/accounting/account_statement?start_date=2026-06-01&amp;end_date=2026-06-30&amp;branch_id=26&amp;chart_of_account_id=96401" xr:uid="{00000000-0004-0000-1700-000078000000}"/>
    <hyperlink ref="AH63" r:id="rId122" display="https://meatophum.biz/report/accounting/account_statement?start_date=2026-06-01&amp;end_date=2026-06-30&amp;branch_id=26&amp;chart_of_account_id=96401" xr:uid="{00000000-0004-0000-1700-000079000000}"/>
    <hyperlink ref="AI63" r:id="rId123" display="https://meatophum.biz/report/accounting/account_statement?start_date=2026-06-01&amp;end_date=2026-06-30&amp;branch_id=26&amp;chart_of_account_id=96401" xr:uid="{00000000-0004-0000-1700-00007A000000}"/>
    <hyperlink ref="AJ63" r:id="rId124" display="https://meatophum.biz/report/accounting/account_statement?start_date=2026-06-01&amp;end_date=2026-06-30&amp;branch_id=26&amp;chart_of_account_id=96401" xr:uid="{00000000-0004-0000-1700-00007B000000}"/>
    <hyperlink ref="AG64" r:id="rId125" display="https://meatophum.biz/report/accounting/account_statement?start_date=2026-06-01&amp;end_date=2026-06-30&amp;branch_id=26&amp;chart_of_account_id=97110" xr:uid="{00000000-0004-0000-1700-00007C000000}"/>
    <hyperlink ref="AH64" r:id="rId126" display="https://meatophum.biz/report/accounting/account_statement?start_date=2026-06-01&amp;end_date=2026-06-30&amp;branch_id=26&amp;chart_of_account_id=97110" xr:uid="{00000000-0004-0000-1700-00007D000000}"/>
    <hyperlink ref="AI64" r:id="rId127" display="https://meatophum.biz/report/accounting/account_statement?start_date=2026-06-01&amp;end_date=2026-06-30&amp;branch_id=26&amp;chart_of_account_id=97110" xr:uid="{00000000-0004-0000-1700-00007E000000}"/>
    <hyperlink ref="AJ64" r:id="rId128" display="https://meatophum.biz/report/accounting/account_statement?start_date=2026-06-01&amp;end_date=2026-06-30&amp;branch_id=26&amp;chart_of_account_id=97110" xr:uid="{00000000-0004-0000-1700-00007F000000}"/>
    <hyperlink ref="AG65" r:id="rId129" display="https://meatophum.biz/report/accounting/account_statement?start_date=2026-06-01&amp;end_date=2026-06-30&amp;branch_id=26&amp;chart_of_account_id=96096" xr:uid="{00000000-0004-0000-1700-000080000000}"/>
    <hyperlink ref="AH65" r:id="rId130" display="https://meatophum.biz/report/accounting/account_statement?start_date=2026-06-01&amp;end_date=2026-06-30&amp;branch_id=26&amp;chart_of_account_id=96096" xr:uid="{00000000-0004-0000-1700-000081000000}"/>
    <hyperlink ref="AI65" r:id="rId131" display="https://meatophum.biz/report/accounting/account_statement?start_date=2026-06-01&amp;end_date=2026-06-30&amp;branch_id=26&amp;chart_of_account_id=96096" xr:uid="{00000000-0004-0000-1700-000082000000}"/>
    <hyperlink ref="AJ65" r:id="rId132" display="https://meatophum.biz/report/accounting/account_statement?start_date=2026-06-01&amp;end_date=2026-06-30&amp;branch_id=26&amp;chart_of_account_id=96096" xr:uid="{00000000-0004-0000-1700-000083000000}"/>
    <hyperlink ref="AG66" r:id="rId133" display="https://meatophum.biz/report/accounting/account_statement?start_date=2026-06-01&amp;end_date=2026-06-30&amp;branch_id=26&amp;chart_of_account_id=96122" xr:uid="{00000000-0004-0000-1700-000084000000}"/>
    <hyperlink ref="AH66" r:id="rId134" display="https://meatophum.biz/report/accounting/account_statement?start_date=2026-06-01&amp;end_date=2026-06-30&amp;branch_id=26&amp;chart_of_account_id=96122" xr:uid="{00000000-0004-0000-1700-000085000000}"/>
    <hyperlink ref="AI66" r:id="rId135" display="https://meatophum.biz/report/accounting/account_statement?start_date=2026-06-01&amp;end_date=2026-06-30&amp;branch_id=26&amp;chart_of_account_id=96122" xr:uid="{00000000-0004-0000-1700-000086000000}"/>
    <hyperlink ref="AJ66" r:id="rId136" display="https://meatophum.biz/report/accounting/account_statement?start_date=2026-06-01&amp;end_date=2026-06-30&amp;branch_id=26&amp;chart_of_account_id=96122" xr:uid="{00000000-0004-0000-1700-000087000000}"/>
    <hyperlink ref="AG67" r:id="rId137" display="https://meatophum.biz/report/accounting/account_statement?start_date=2026-06-01&amp;end_date=2026-06-30&amp;branch_id=26&amp;chart_of_account_id=96315" xr:uid="{00000000-0004-0000-1700-000088000000}"/>
    <hyperlink ref="AH67" r:id="rId138" display="https://meatophum.biz/report/accounting/account_statement?start_date=2026-06-01&amp;end_date=2026-06-30&amp;branch_id=26&amp;chart_of_account_id=96315" xr:uid="{00000000-0004-0000-1700-000089000000}"/>
    <hyperlink ref="AI67" r:id="rId139" display="https://meatophum.biz/report/accounting/account_statement?start_date=2026-06-01&amp;end_date=2026-06-30&amp;branch_id=26&amp;chart_of_account_id=96315" xr:uid="{00000000-0004-0000-1700-00008A000000}"/>
    <hyperlink ref="AJ67" r:id="rId140" display="https://meatophum.biz/report/accounting/account_statement?start_date=2026-06-01&amp;end_date=2026-06-30&amp;branch_id=26&amp;chart_of_account_id=96315" xr:uid="{00000000-0004-0000-1700-00008B000000}"/>
    <hyperlink ref="AG68" r:id="rId141" display="https://meatophum.biz/report/accounting/account_statement?start_date=2026-06-01&amp;end_date=2026-06-30&amp;branch_id=26&amp;chart_of_account_id=96297" xr:uid="{00000000-0004-0000-1700-00008C000000}"/>
    <hyperlink ref="AH68" r:id="rId142" display="https://meatophum.biz/report/accounting/account_statement?start_date=2026-06-01&amp;end_date=2026-06-30&amp;branch_id=26&amp;chart_of_account_id=96297" xr:uid="{00000000-0004-0000-1700-00008D000000}"/>
    <hyperlink ref="AI68" r:id="rId143" display="https://meatophum.biz/report/accounting/account_statement?start_date=2026-06-01&amp;end_date=2026-06-30&amp;branch_id=26&amp;chart_of_account_id=96297" xr:uid="{00000000-0004-0000-1700-00008E000000}"/>
    <hyperlink ref="AJ68" r:id="rId144" display="https://meatophum.biz/report/accounting/account_statement?start_date=2026-06-01&amp;end_date=2026-06-30&amp;branch_id=26&amp;chart_of_account_id=96297" xr:uid="{00000000-0004-0000-1700-00008F000000}"/>
    <hyperlink ref="AG69" r:id="rId145" display="https://meatophum.biz/report/accounting/account_statement?start_date=2026-06-01&amp;end_date=2026-06-30&amp;branch_id=26&amp;chart_of_account_id=96144" xr:uid="{00000000-0004-0000-1700-000090000000}"/>
    <hyperlink ref="AH69" r:id="rId146" display="https://meatophum.biz/report/accounting/account_statement?start_date=2026-06-01&amp;end_date=2026-06-30&amp;branch_id=26&amp;chart_of_account_id=96144" xr:uid="{00000000-0004-0000-1700-000091000000}"/>
    <hyperlink ref="AI69" r:id="rId147" display="https://meatophum.biz/report/accounting/account_statement?start_date=2026-06-01&amp;end_date=2026-06-30&amp;branch_id=26&amp;chart_of_account_id=96144" xr:uid="{00000000-0004-0000-1700-000092000000}"/>
    <hyperlink ref="AJ69" r:id="rId148" display="https://meatophum.biz/report/accounting/account_statement?start_date=2026-06-01&amp;end_date=2026-06-30&amp;branch_id=26&amp;chart_of_account_id=96144" xr:uid="{00000000-0004-0000-1700-000093000000}"/>
    <hyperlink ref="AG70" r:id="rId149" display="https://meatophum.biz/report/accounting/account_statement?start_date=2026-06-01&amp;end_date=2026-06-30&amp;branch_id=26&amp;chart_of_account_id=96147" xr:uid="{00000000-0004-0000-1700-000094000000}"/>
    <hyperlink ref="AH70" r:id="rId150" display="https://meatophum.biz/report/accounting/account_statement?start_date=2026-06-01&amp;end_date=2026-06-30&amp;branch_id=26&amp;chart_of_account_id=96147" xr:uid="{00000000-0004-0000-1700-000095000000}"/>
    <hyperlink ref="AI70" r:id="rId151" display="https://meatophum.biz/report/accounting/account_statement?start_date=2026-06-01&amp;end_date=2026-06-30&amp;branch_id=26&amp;chart_of_account_id=96147" xr:uid="{00000000-0004-0000-1700-000096000000}"/>
    <hyperlink ref="AJ70" r:id="rId152" display="https://meatophum.biz/report/accounting/account_statement?start_date=2026-06-01&amp;end_date=2026-06-30&amp;branch_id=26&amp;chart_of_account_id=96147" xr:uid="{00000000-0004-0000-1700-000097000000}"/>
    <hyperlink ref="AG71" r:id="rId153" display="https://meatophum.biz/report/accounting/account_statement?start_date=2026-06-01&amp;end_date=2026-06-30&amp;branch_id=26&amp;chart_of_account_id=97113" xr:uid="{00000000-0004-0000-1700-000098000000}"/>
    <hyperlink ref="AH71" r:id="rId154" display="https://meatophum.biz/report/accounting/account_statement?start_date=2026-06-01&amp;end_date=2026-06-30&amp;branch_id=26&amp;chart_of_account_id=97113" xr:uid="{00000000-0004-0000-1700-000099000000}"/>
    <hyperlink ref="AI71" r:id="rId155" display="https://meatophum.biz/report/accounting/account_statement?start_date=2026-06-01&amp;end_date=2026-06-30&amp;branch_id=26&amp;chart_of_account_id=97113" xr:uid="{00000000-0004-0000-1700-00009A000000}"/>
    <hyperlink ref="AJ71" r:id="rId156" display="https://meatophum.biz/report/accounting/account_statement?start_date=2026-06-01&amp;end_date=2026-06-30&amp;branch_id=26&amp;chart_of_account_id=97113" xr:uid="{00000000-0004-0000-1700-00009B000000}"/>
    <hyperlink ref="AG72" r:id="rId157" display="https://meatophum.biz/report/accounting/account_statement?start_date=2026-06-01&amp;end_date=2026-06-30&amp;branch_id=26&amp;chart_of_account_id=96205" xr:uid="{00000000-0004-0000-1700-00009C000000}"/>
    <hyperlink ref="AH72" r:id="rId158" display="https://meatophum.biz/report/accounting/account_statement?start_date=2026-06-01&amp;end_date=2026-06-30&amp;branch_id=26&amp;chart_of_account_id=96205" xr:uid="{00000000-0004-0000-1700-00009D000000}"/>
    <hyperlink ref="AI72" r:id="rId159" display="https://meatophum.biz/report/accounting/account_statement?start_date=2026-06-01&amp;end_date=2026-06-30&amp;branch_id=26&amp;chart_of_account_id=96205" xr:uid="{00000000-0004-0000-1700-00009E000000}"/>
    <hyperlink ref="AJ72" r:id="rId160" display="https://meatophum.biz/report/accounting/account_statement?start_date=2026-06-01&amp;end_date=2026-06-30&amp;branch_id=26&amp;chart_of_account_id=96205" xr:uid="{00000000-0004-0000-1700-00009F000000}"/>
    <hyperlink ref="AG73" r:id="rId161" display="https://meatophum.biz/report/accounting/account_statement?start_date=2026-06-01&amp;end_date=2026-06-30&amp;branch_id=26&amp;chart_of_account_id=95944" xr:uid="{00000000-0004-0000-1700-0000A0000000}"/>
    <hyperlink ref="AH73" r:id="rId162" display="https://meatophum.biz/report/accounting/account_statement?start_date=2026-06-01&amp;end_date=2026-06-30&amp;branch_id=26&amp;chart_of_account_id=95944" xr:uid="{00000000-0004-0000-1700-0000A1000000}"/>
    <hyperlink ref="AI73" r:id="rId163" display="https://meatophum.biz/report/accounting/account_statement?start_date=2026-06-01&amp;end_date=2026-06-30&amp;branch_id=26&amp;chart_of_account_id=95944" xr:uid="{00000000-0004-0000-1700-0000A2000000}"/>
    <hyperlink ref="AJ73" r:id="rId164" display="https://meatophum.biz/report/accounting/account_statement?start_date=2026-06-01&amp;end_date=2026-06-30&amp;branch_id=26&amp;chart_of_account_id=95944" xr:uid="{00000000-0004-0000-1700-0000A3000000}"/>
    <hyperlink ref="AG74" r:id="rId165" display="https://meatophum.biz/report/accounting/account_statement?start_date=2026-06-01&amp;end_date=2026-06-30&amp;branch_id=26&amp;chart_of_account_id=95948" xr:uid="{00000000-0004-0000-1700-0000A4000000}"/>
    <hyperlink ref="AH74" r:id="rId166" display="https://meatophum.biz/report/accounting/account_statement?start_date=2026-06-01&amp;end_date=2026-06-30&amp;branch_id=26&amp;chart_of_account_id=95948" xr:uid="{00000000-0004-0000-1700-0000A5000000}"/>
    <hyperlink ref="AI74" r:id="rId167" display="https://meatophum.biz/report/accounting/account_statement?start_date=2026-06-01&amp;end_date=2026-06-30&amp;branch_id=26&amp;chart_of_account_id=95948" xr:uid="{00000000-0004-0000-1700-0000A6000000}"/>
    <hyperlink ref="AJ74" r:id="rId168" display="https://meatophum.biz/report/accounting/account_statement?start_date=2026-06-01&amp;end_date=2026-06-30&amp;branch_id=26&amp;chart_of_account_id=95948" xr:uid="{00000000-0004-0000-1700-0000A7000000}"/>
    <hyperlink ref="AG75" r:id="rId169" display="https://meatophum.biz/report/accounting/account_statement?start_date=2026-06-01&amp;end_date=2026-06-30&amp;branch_id=26&amp;chart_of_account_id=97115" xr:uid="{00000000-0004-0000-1700-0000A8000000}"/>
    <hyperlink ref="AH75" r:id="rId170" display="https://meatophum.biz/report/accounting/account_statement?start_date=2026-06-01&amp;end_date=2026-06-30&amp;branch_id=26&amp;chart_of_account_id=97115" xr:uid="{00000000-0004-0000-1700-0000A9000000}"/>
    <hyperlink ref="AI75" r:id="rId171" display="https://meatophum.biz/report/accounting/account_statement?start_date=2026-06-01&amp;end_date=2026-06-30&amp;branch_id=26&amp;chart_of_account_id=97115" xr:uid="{00000000-0004-0000-1700-0000AA000000}"/>
    <hyperlink ref="AJ75" r:id="rId172" display="https://meatophum.biz/report/accounting/account_statement?start_date=2026-06-01&amp;end_date=2026-06-30&amp;branch_id=26&amp;chart_of_account_id=97115" xr:uid="{00000000-0004-0000-1700-0000AB000000}"/>
    <hyperlink ref="AG76" r:id="rId173" display="https://meatophum.biz/report/accounting/account_statement?start_date=2026-06-01&amp;end_date=2026-06-30&amp;branch_id=26&amp;chart_of_account_id=101356" xr:uid="{00000000-0004-0000-1700-0000AC000000}"/>
    <hyperlink ref="AH76" r:id="rId174" display="https://meatophum.biz/report/accounting/account_statement?start_date=2026-06-01&amp;end_date=2026-06-30&amp;branch_id=26&amp;chart_of_account_id=101356" xr:uid="{00000000-0004-0000-1700-0000AD000000}"/>
    <hyperlink ref="AI76" r:id="rId175" display="https://meatophum.biz/report/accounting/account_statement?start_date=2026-06-01&amp;end_date=2026-06-30&amp;branch_id=26&amp;chart_of_account_id=101356" xr:uid="{00000000-0004-0000-1700-0000AE000000}"/>
    <hyperlink ref="AJ76" r:id="rId176" display="https://meatophum.biz/report/accounting/account_statement?start_date=2026-06-01&amp;end_date=2026-06-30&amp;branch_id=26&amp;chart_of_account_id=101356" xr:uid="{00000000-0004-0000-1700-0000AF000000}"/>
    <hyperlink ref="AN60" r:id="rId177" display="https://meatophum.biz/report/accounting/account_statement?start_date=2026-07-01&amp;end_date=2026-07-31&amp;branch_id=26&amp;chart_of_account_id=95204" xr:uid="{00000000-0004-0000-1700-0000B0000000}"/>
    <hyperlink ref="AO60" r:id="rId178" display="https://meatophum.biz/report/accounting/account_statement?start_date=2026-07-01&amp;end_date=2026-07-31&amp;branch_id=26&amp;chart_of_account_id=95204" xr:uid="{00000000-0004-0000-1700-0000B1000000}"/>
    <hyperlink ref="AP60" r:id="rId179" display="https://meatophum.biz/report/accounting/account_statement?start_date=2026-07-01&amp;end_date=2026-07-31&amp;branch_id=26&amp;chart_of_account_id=95204" xr:uid="{00000000-0004-0000-1700-0000B2000000}"/>
    <hyperlink ref="AQ60" r:id="rId180" display="https://meatophum.biz/report/accounting/account_statement?start_date=2026-07-01&amp;end_date=2026-07-31&amp;branch_id=26&amp;chart_of_account_id=95204" xr:uid="{00000000-0004-0000-1700-0000B3000000}"/>
    <hyperlink ref="AN61" r:id="rId181" display="https://meatophum.biz/report/accounting/account_statement?start_date=2026-07-01&amp;end_date=2026-07-31&amp;branch_id=26&amp;chart_of_account_id=101355" xr:uid="{00000000-0004-0000-1700-0000B4000000}"/>
    <hyperlink ref="AO61" r:id="rId182" display="https://meatophum.biz/report/accounting/account_statement?start_date=2026-07-01&amp;end_date=2026-07-31&amp;branch_id=26&amp;chart_of_account_id=101355" xr:uid="{00000000-0004-0000-1700-0000B5000000}"/>
    <hyperlink ref="AP61" r:id="rId183" display="https://meatophum.biz/report/accounting/account_statement?start_date=2026-07-01&amp;end_date=2026-07-31&amp;branch_id=26&amp;chart_of_account_id=101355" xr:uid="{00000000-0004-0000-1700-0000B6000000}"/>
    <hyperlink ref="AQ61" r:id="rId184" display="https://meatophum.biz/report/accounting/account_statement?start_date=2026-07-01&amp;end_date=2026-07-31&amp;branch_id=26&amp;chart_of_account_id=101355" xr:uid="{00000000-0004-0000-1700-0000B7000000}"/>
    <hyperlink ref="AN63" r:id="rId185" display="https://meatophum.biz/report/accounting/account_statement?start_date=2026-07-01&amp;end_date=2026-07-31&amp;branch_id=26&amp;chart_of_account_id=96401" xr:uid="{00000000-0004-0000-1700-0000B8000000}"/>
    <hyperlink ref="AO63" r:id="rId186" display="https://meatophum.biz/report/accounting/account_statement?start_date=2026-07-01&amp;end_date=2026-07-31&amp;branch_id=26&amp;chart_of_account_id=96401" xr:uid="{00000000-0004-0000-1700-0000B9000000}"/>
    <hyperlink ref="AP63" r:id="rId187" display="https://meatophum.biz/report/accounting/account_statement?start_date=2026-07-01&amp;end_date=2026-07-31&amp;branch_id=26&amp;chart_of_account_id=96401" xr:uid="{00000000-0004-0000-1700-0000BA000000}"/>
    <hyperlink ref="AQ63" r:id="rId188" display="https://meatophum.biz/report/accounting/account_statement?start_date=2026-07-01&amp;end_date=2026-07-31&amp;branch_id=26&amp;chart_of_account_id=96401" xr:uid="{00000000-0004-0000-1700-0000BB000000}"/>
    <hyperlink ref="AN64" r:id="rId189" display="https://meatophum.biz/report/accounting/account_statement?start_date=2026-07-01&amp;end_date=2026-07-31&amp;branch_id=26&amp;chart_of_account_id=97110" xr:uid="{00000000-0004-0000-1700-0000BC000000}"/>
    <hyperlink ref="AO64" r:id="rId190" display="https://meatophum.biz/report/accounting/account_statement?start_date=2026-07-01&amp;end_date=2026-07-31&amp;branch_id=26&amp;chart_of_account_id=97110" xr:uid="{00000000-0004-0000-1700-0000BD000000}"/>
    <hyperlink ref="AP64" r:id="rId191" display="https://meatophum.biz/report/accounting/account_statement?start_date=2026-07-01&amp;end_date=2026-07-31&amp;branch_id=26&amp;chart_of_account_id=97110" xr:uid="{00000000-0004-0000-1700-0000BE000000}"/>
    <hyperlink ref="AQ64" r:id="rId192" display="https://meatophum.biz/report/accounting/account_statement?start_date=2026-07-01&amp;end_date=2026-07-31&amp;branch_id=26&amp;chart_of_account_id=97110" xr:uid="{00000000-0004-0000-1700-0000BF000000}"/>
    <hyperlink ref="AN65" r:id="rId193" display="https://meatophum.biz/report/accounting/account_statement?start_date=2026-07-01&amp;end_date=2026-07-31&amp;branch_id=26&amp;chart_of_account_id=96096" xr:uid="{00000000-0004-0000-1700-0000C0000000}"/>
    <hyperlink ref="AO65" r:id="rId194" display="https://meatophum.biz/report/accounting/account_statement?start_date=2026-07-01&amp;end_date=2026-07-31&amp;branch_id=26&amp;chart_of_account_id=96096" xr:uid="{00000000-0004-0000-1700-0000C1000000}"/>
    <hyperlink ref="AP65" r:id="rId195" display="https://meatophum.biz/report/accounting/account_statement?start_date=2026-07-01&amp;end_date=2026-07-31&amp;branch_id=26&amp;chart_of_account_id=96096" xr:uid="{00000000-0004-0000-1700-0000C2000000}"/>
    <hyperlink ref="AQ65" r:id="rId196" display="https://meatophum.biz/report/accounting/account_statement?start_date=2026-07-01&amp;end_date=2026-07-31&amp;branch_id=26&amp;chart_of_account_id=96096" xr:uid="{00000000-0004-0000-1700-0000C3000000}"/>
    <hyperlink ref="AN66" r:id="rId197" display="https://meatophum.biz/report/accounting/account_statement?start_date=2026-07-01&amp;end_date=2026-07-31&amp;branch_id=26&amp;chart_of_account_id=96122" xr:uid="{00000000-0004-0000-1700-0000C4000000}"/>
    <hyperlink ref="AO66" r:id="rId198" display="https://meatophum.biz/report/accounting/account_statement?start_date=2026-07-01&amp;end_date=2026-07-31&amp;branch_id=26&amp;chart_of_account_id=96122" xr:uid="{00000000-0004-0000-1700-0000C5000000}"/>
    <hyperlink ref="AP66" r:id="rId199" display="https://meatophum.biz/report/accounting/account_statement?start_date=2026-07-01&amp;end_date=2026-07-31&amp;branch_id=26&amp;chart_of_account_id=96122" xr:uid="{00000000-0004-0000-1700-0000C6000000}"/>
    <hyperlink ref="AQ66" r:id="rId200" display="https://meatophum.biz/report/accounting/account_statement?start_date=2026-07-01&amp;end_date=2026-07-31&amp;branch_id=26&amp;chart_of_account_id=96122" xr:uid="{00000000-0004-0000-1700-0000C7000000}"/>
    <hyperlink ref="AN67" r:id="rId201" display="https://meatophum.biz/report/accounting/account_statement?start_date=2026-07-01&amp;end_date=2026-07-31&amp;branch_id=26&amp;chart_of_account_id=96316" xr:uid="{00000000-0004-0000-1700-0000C8000000}"/>
    <hyperlink ref="AO67" r:id="rId202" display="https://meatophum.biz/report/accounting/account_statement?start_date=2026-07-01&amp;end_date=2026-07-31&amp;branch_id=26&amp;chart_of_account_id=96316" xr:uid="{00000000-0004-0000-1700-0000C9000000}"/>
    <hyperlink ref="AP67" r:id="rId203" display="https://meatophum.biz/report/accounting/account_statement?start_date=2026-07-01&amp;end_date=2026-07-31&amp;branch_id=26&amp;chart_of_account_id=96316" xr:uid="{00000000-0004-0000-1700-0000CA000000}"/>
    <hyperlink ref="AQ67" r:id="rId204" display="https://meatophum.biz/report/accounting/account_statement?start_date=2026-07-01&amp;end_date=2026-07-31&amp;branch_id=26&amp;chart_of_account_id=96316" xr:uid="{00000000-0004-0000-1700-0000CB000000}"/>
    <hyperlink ref="AN68" r:id="rId205" display="https://meatophum.biz/report/accounting/account_statement?start_date=2026-07-01&amp;end_date=2026-07-31&amp;branch_id=26&amp;chart_of_account_id=96315" xr:uid="{00000000-0004-0000-1700-0000CC000000}"/>
    <hyperlink ref="AO68" r:id="rId206" display="https://meatophum.biz/report/accounting/account_statement?start_date=2026-07-01&amp;end_date=2026-07-31&amp;branch_id=26&amp;chart_of_account_id=96315" xr:uid="{00000000-0004-0000-1700-0000CD000000}"/>
    <hyperlink ref="AP68" r:id="rId207" display="https://meatophum.biz/report/accounting/account_statement?start_date=2026-07-01&amp;end_date=2026-07-31&amp;branch_id=26&amp;chart_of_account_id=96315" xr:uid="{00000000-0004-0000-1700-0000CE000000}"/>
    <hyperlink ref="AQ68" r:id="rId208" display="https://meatophum.biz/report/accounting/account_statement?start_date=2026-07-01&amp;end_date=2026-07-31&amp;branch_id=26&amp;chart_of_account_id=96315" xr:uid="{00000000-0004-0000-1700-0000CF000000}"/>
    <hyperlink ref="AN69" r:id="rId209" display="https://meatophum.biz/report/accounting/account_statement?start_date=2026-07-01&amp;end_date=2026-07-31&amp;branch_id=26&amp;chart_of_account_id=96297" xr:uid="{00000000-0004-0000-1700-0000D0000000}"/>
    <hyperlink ref="AO69" r:id="rId210" display="https://meatophum.biz/report/accounting/account_statement?start_date=2026-07-01&amp;end_date=2026-07-31&amp;branch_id=26&amp;chart_of_account_id=96297" xr:uid="{00000000-0004-0000-1700-0000D1000000}"/>
    <hyperlink ref="AP69" r:id="rId211" display="https://meatophum.biz/report/accounting/account_statement?start_date=2026-07-01&amp;end_date=2026-07-31&amp;branch_id=26&amp;chart_of_account_id=96297" xr:uid="{00000000-0004-0000-1700-0000D2000000}"/>
    <hyperlink ref="AQ69" r:id="rId212" display="https://meatophum.biz/report/accounting/account_statement?start_date=2026-07-01&amp;end_date=2026-07-31&amp;branch_id=26&amp;chart_of_account_id=96297" xr:uid="{00000000-0004-0000-1700-0000D3000000}"/>
    <hyperlink ref="AN70" r:id="rId213" display="https://meatophum.biz/report/accounting/account_statement?start_date=2026-07-01&amp;end_date=2026-07-31&amp;branch_id=26&amp;chart_of_account_id=96144" xr:uid="{00000000-0004-0000-1700-0000D4000000}"/>
    <hyperlink ref="AO70" r:id="rId214" display="https://meatophum.biz/report/accounting/account_statement?start_date=2026-07-01&amp;end_date=2026-07-31&amp;branch_id=26&amp;chart_of_account_id=96144" xr:uid="{00000000-0004-0000-1700-0000D5000000}"/>
    <hyperlink ref="AP70" r:id="rId215" display="https://meatophum.biz/report/accounting/account_statement?start_date=2026-07-01&amp;end_date=2026-07-31&amp;branch_id=26&amp;chart_of_account_id=96144" xr:uid="{00000000-0004-0000-1700-0000D6000000}"/>
    <hyperlink ref="AQ70" r:id="rId216" display="https://meatophum.biz/report/accounting/account_statement?start_date=2026-07-01&amp;end_date=2026-07-31&amp;branch_id=26&amp;chart_of_account_id=96144" xr:uid="{00000000-0004-0000-1700-0000D7000000}"/>
    <hyperlink ref="AN71" r:id="rId217" display="https://meatophum.biz/report/accounting/account_statement?start_date=2026-07-01&amp;end_date=2026-07-31&amp;branch_id=26&amp;chart_of_account_id=96147" xr:uid="{00000000-0004-0000-1700-0000D8000000}"/>
    <hyperlink ref="AO71" r:id="rId218" display="https://meatophum.biz/report/accounting/account_statement?start_date=2026-07-01&amp;end_date=2026-07-31&amp;branch_id=26&amp;chart_of_account_id=96147" xr:uid="{00000000-0004-0000-1700-0000D9000000}"/>
    <hyperlink ref="AP71" r:id="rId219" display="https://meatophum.biz/report/accounting/account_statement?start_date=2026-07-01&amp;end_date=2026-07-31&amp;branch_id=26&amp;chart_of_account_id=96147" xr:uid="{00000000-0004-0000-1700-0000DA000000}"/>
    <hyperlink ref="AQ71" r:id="rId220" display="https://meatophum.biz/report/accounting/account_statement?start_date=2026-07-01&amp;end_date=2026-07-31&amp;branch_id=26&amp;chart_of_account_id=96147" xr:uid="{00000000-0004-0000-1700-0000DB000000}"/>
    <hyperlink ref="AN72" r:id="rId221" display="https://meatophum.biz/report/accounting/account_statement?start_date=2026-07-01&amp;end_date=2026-07-31&amp;branch_id=26&amp;chart_of_account_id=97113" xr:uid="{00000000-0004-0000-1700-0000DC000000}"/>
    <hyperlink ref="AO72" r:id="rId222" display="https://meatophum.biz/report/accounting/account_statement?start_date=2026-07-01&amp;end_date=2026-07-31&amp;branch_id=26&amp;chart_of_account_id=97113" xr:uid="{00000000-0004-0000-1700-0000DD000000}"/>
    <hyperlink ref="AP72" r:id="rId223" display="https://meatophum.biz/report/accounting/account_statement?start_date=2026-07-01&amp;end_date=2026-07-31&amp;branch_id=26&amp;chart_of_account_id=97113" xr:uid="{00000000-0004-0000-1700-0000DE000000}"/>
    <hyperlink ref="AQ72" r:id="rId224" display="https://meatophum.biz/report/accounting/account_statement?start_date=2026-07-01&amp;end_date=2026-07-31&amp;branch_id=26&amp;chart_of_account_id=97113" xr:uid="{00000000-0004-0000-1700-0000DF000000}"/>
    <hyperlink ref="AN73" r:id="rId225" display="https://meatophum.biz/report/accounting/account_statement?start_date=2026-07-01&amp;end_date=2026-07-31&amp;branch_id=26&amp;chart_of_account_id=96205" xr:uid="{00000000-0004-0000-1700-0000E0000000}"/>
    <hyperlink ref="AO73" r:id="rId226" display="https://meatophum.biz/report/accounting/account_statement?start_date=2026-07-01&amp;end_date=2026-07-31&amp;branch_id=26&amp;chart_of_account_id=96205" xr:uid="{00000000-0004-0000-1700-0000E1000000}"/>
    <hyperlink ref="AP73" r:id="rId227" display="https://meatophum.biz/report/accounting/account_statement?start_date=2026-07-01&amp;end_date=2026-07-31&amp;branch_id=26&amp;chart_of_account_id=96205" xr:uid="{00000000-0004-0000-1700-0000E2000000}"/>
    <hyperlink ref="AQ73" r:id="rId228" display="https://meatophum.biz/report/accounting/account_statement?start_date=2026-07-01&amp;end_date=2026-07-31&amp;branch_id=26&amp;chart_of_account_id=96205" xr:uid="{00000000-0004-0000-1700-0000E3000000}"/>
    <hyperlink ref="AN74" r:id="rId229" display="https://meatophum.biz/report/accounting/account_statement?start_date=2026-07-01&amp;end_date=2026-07-31&amp;branch_id=26&amp;chart_of_account_id=96145" xr:uid="{00000000-0004-0000-1700-0000E4000000}"/>
    <hyperlink ref="AO74" r:id="rId230" display="https://meatophum.biz/report/accounting/account_statement?start_date=2026-07-01&amp;end_date=2026-07-31&amp;branch_id=26&amp;chart_of_account_id=96145" xr:uid="{00000000-0004-0000-1700-0000E5000000}"/>
    <hyperlink ref="AP74" r:id="rId231" display="https://meatophum.biz/report/accounting/account_statement?start_date=2026-07-01&amp;end_date=2026-07-31&amp;branch_id=26&amp;chart_of_account_id=96145" xr:uid="{00000000-0004-0000-1700-0000E6000000}"/>
    <hyperlink ref="AQ74" r:id="rId232" display="https://meatophum.biz/report/accounting/account_statement?start_date=2026-07-01&amp;end_date=2026-07-31&amp;branch_id=26&amp;chart_of_account_id=96145" xr:uid="{00000000-0004-0000-1700-0000E7000000}"/>
    <hyperlink ref="AN75" r:id="rId233" display="https://meatophum.biz/report/accounting/account_statement?start_date=2026-07-01&amp;end_date=2026-07-31&amp;branch_id=26&amp;chart_of_account_id=95944" xr:uid="{00000000-0004-0000-1700-0000E8000000}"/>
    <hyperlink ref="AO75" r:id="rId234" display="https://meatophum.biz/report/accounting/account_statement?start_date=2026-07-01&amp;end_date=2026-07-31&amp;branch_id=26&amp;chart_of_account_id=95944" xr:uid="{00000000-0004-0000-1700-0000E9000000}"/>
    <hyperlink ref="AP75" r:id="rId235" display="https://meatophum.biz/report/accounting/account_statement?start_date=2026-07-01&amp;end_date=2026-07-31&amp;branch_id=26&amp;chart_of_account_id=95944" xr:uid="{00000000-0004-0000-1700-0000EA000000}"/>
    <hyperlink ref="AQ75" r:id="rId236" display="https://meatophum.biz/report/accounting/account_statement?start_date=2026-07-01&amp;end_date=2026-07-31&amp;branch_id=26&amp;chart_of_account_id=95944" xr:uid="{00000000-0004-0000-1700-0000EB000000}"/>
    <hyperlink ref="AN76" r:id="rId237" display="https://meatophum.biz/report/accounting/account_statement?start_date=2026-07-01&amp;end_date=2026-07-31&amp;branch_id=26&amp;chart_of_account_id=95948" xr:uid="{00000000-0004-0000-1700-0000EC000000}"/>
    <hyperlink ref="AO76" r:id="rId238" display="https://meatophum.biz/report/accounting/account_statement?start_date=2026-07-01&amp;end_date=2026-07-31&amp;branch_id=26&amp;chart_of_account_id=95948" xr:uid="{00000000-0004-0000-1700-0000ED000000}"/>
    <hyperlink ref="AP76" r:id="rId239" display="https://meatophum.biz/report/accounting/account_statement?start_date=2026-07-01&amp;end_date=2026-07-31&amp;branch_id=26&amp;chart_of_account_id=95948" xr:uid="{00000000-0004-0000-1700-0000EE000000}"/>
    <hyperlink ref="AQ76" r:id="rId240" display="https://meatophum.biz/report/accounting/account_statement?start_date=2026-07-01&amp;end_date=2026-07-31&amp;branch_id=26&amp;chart_of_account_id=95948" xr:uid="{00000000-0004-0000-1700-0000EF000000}"/>
    <hyperlink ref="AN77" r:id="rId241" display="https://meatophum.biz/report/accounting/account_statement?start_date=2026-07-01&amp;end_date=2026-07-31&amp;branch_id=26&amp;chart_of_account_id=97115" xr:uid="{00000000-0004-0000-1700-0000F0000000}"/>
    <hyperlink ref="AO77" r:id="rId242" display="https://meatophum.biz/report/accounting/account_statement?start_date=2026-07-01&amp;end_date=2026-07-31&amp;branch_id=26&amp;chart_of_account_id=97115" xr:uid="{00000000-0004-0000-1700-0000F1000000}"/>
    <hyperlink ref="AP77" r:id="rId243" display="https://meatophum.biz/report/accounting/account_statement?start_date=2026-07-01&amp;end_date=2026-07-31&amp;branch_id=26&amp;chart_of_account_id=97115" xr:uid="{00000000-0004-0000-1700-0000F2000000}"/>
    <hyperlink ref="AQ77" r:id="rId244" display="https://meatophum.biz/report/accounting/account_statement?start_date=2026-07-01&amp;end_date=2026-07-31&amp;branch_id=26&amp;chart_of_account_id=97115" xr:uid="{00000000-0004-0000-1700-0000F3000000}"/>
    <hyperlink ref="AN78" r:id="rId245" display="https://meatophum.biz/report/accounting/account_statement?start_date=2026-07-01&amp;end_date=2026-07-31&amp;branch_id=26&amp;chart_of_account_id=101356" xr:uid="{00000000-0004-0000-1700-0000F4000000}"/>
    <hyperlink ref="AO78" r:id="rId246" display="https://meatophum.biz/report/accounting/account_statement?start_date=2026-07-01&amp;end_date=2026-07-31&amp;branch_id=26&amp;chart_of_account_id=101356" xr:uid="{00000000-0004-0000-1700-0000F5000000}"/>
    <hyperlink ref="AP78" r:id="rId247" display="https://meatophum.biz/report/accounting/account_statement?start_date=2026-07-01&amp;end_date=2026-07-31&amp;branch_id=26&amp;chart_of_account_id=101356" xr:uid="{00000000-0004-0000-1700-0000F6000000}"/>
    <hyperlink ref="AQ78" r:id="rId248" display="https://meatophum.biz/report/accounting/account_statement?start_date=2026-07-01&amp;end_date=2026-07-31&amp;branch_id=26&amp;chart_of_account_id=101356" xr:uid="{00000000-0004-0000-1700-0000F7000000}"/>
    <hyperlink ref="AN79" r:id="rId249" display="https://meatophum.biz/report/accounting/account_statement?start_date=2026-07-01&amp;end_date=2026-07-31&amp;branch_id=26&amp;chart_of_account_id=95988" xr:uid="{00000000-0004-0000-1700-0000F8000000}"/>
    <hyperlink ref="AO79" r:id="rId250" display="https://meatophum.biz/report/accounting/account_statement?start_date=2026-07-01&amp;end_date=2026-07-31&amp;branch_id=26&amp;chart_of_account_id=95988" xr:uid="{00000000-0004-0000-1700-0000F9000000}"/>
    <hyperlink ref="AP79" r:id="rId251" display="https://meatophum.biz/report/accounting/account_statement?start_date=2026-07-01&amp;end_date=2026-07-31&amp;branch_id=26&amp;chart_of_account_id=95988" xr:uid="{00000000-0004-0000-1700-0000FA000000}"/>
    <hyperlink ref="AQ79" r:id="rId252" display="https://meatophum.biz/report/accounting/account_statement?start_date=2026-07-01&amp;end_date=2026-07-31&amp;branch_id=26&amp;chart_of_account_id=95988" xr:uid="{00000000-0004-0000-1700-0000FB000000}"/>
    <hyperlink ref="AN80" r:id="rId253" display="https://meatophum.biz/report/accounting/account_statement?start_date=2026-07-01&amp;end_date=2026-07-31&amp;branch_id=26&amp;chart_of_account_id=96179" xr:uid="{00000000-0004-0000-1700-0000FC000000}"/>
    <hyperlink ref="AO80" r:id="rId254" display="https://meatophum.biz/report/accounting/account_statement?start_date=2026-07-01&amp;end_date=2026-07-31&amp;branch_id=26&amp;chart_of_account_id=96179" xr:uid="{00000000-0004-0000-1700-0000FD000000}"/>
    <hyperlink ref="AP80" r:id="rId255" display="https://meatophum.biz/report/accounting/account_statement?start_date=2026-07-01&amp;end_date=2026-07-31&amp;branch_id=26&amp;chart_of_account_id=96179" xr:uid="{00000000-0004-0000-1700-0000FE000000}"/>
    <hyperlink ref="AQ80" r:id="rId256" display="https://meatophum.biz/report/accounting/account_statement?start_date=2026-07-01&amp;end_date=2026-07-31&amp;branch_id=26&amp;chart_of_account_id=96179" xr:uid="{00000000-0004-0000-1700-0000FF00000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dimension ref="B2:AQ105"/>
  <sheetViews>
    <sheetView topLeftCell="AH99" workbookViewId="0">
      <selection activeCell="AL46" sqref="AL46:AM46"/>
    </sheetView>
  </sheetViews>
  <sheetFormatPr defaultColWidth="9.109375" defaultRowHeight="14.4"/>
  <cols>
    <col min="1" max="1" width="9.109375" style="17"/>
    <col min="2" max="2" width="11.88671875" style="17" customWidth="1"/>
    <col min="3" max="3" width="41.5546875" style="17" customWidth="1"/>
    <col min="4" max="4" width="8.88671875" style="17" bestFit="1" customWidth="1"/>
    <col min="5" max="5" width="12" style="17" bestFit="1" customWidth="1"/>
    <col min="6" max="6" width="8.88671875" style="17" bestFit="1" customWidth="1"/>
    <col min="7" max="7" width="2.44140625" style="17" customWidth="1"/>
    <col min="8" max="8" width="13.88671875" style="17" customWidth="1"/>
    <col min="9" max="9" width="76.5546875" style="17" customWidth="1"/>
    <col min="10" max="10" width="18.44140625" style="17" customWidth="1"/>
    <col min="11" max="11" width="16.5546875" style="17" customWidth="1"/>
    <col min="12" max="12" width="19.109375" style="17" customWidth="1"/>
    <col min="13" max="13" width="5.109375" style="17" customWidth="1"/>
    <col min="14" max="14" width="12" style="17" customWidth="1"/>
    <col min="15" max="15" width="76.6640625" style="224" customWidth="1"/>
    <col min="16" max="16" width="15.33203125" style="17" customWidth="1"/>
    <col min="17" max="17" width="12.5546875" style="17" customWidth="1"/>
    <col min="18" max="18" width="14.6640625" style="17" customWidth="1"/>
    <col min="19" max="19" width="9.109375" style="17"/>
    <col min="20" max="20" width="10" style="17" bestFit="1" customWidth="1"/>
    <col min="21" max="21" width="72.6640625" style="17" customWidth="1"/>
    <col min="22" max="22" width="12.109375" style="17" customWidth="1"/>
    <col min="23" max="23" width="12.88671875" style="17" customWidth="1"/>
    <col min="24" max="24" width="9.109375" style="17"/>
    <col min="25" max="25" width="11.5546875" style="17" bestFit="1" customWidth="1"/>
    <col min="26" max="26" width="10" style="17" bestFit="1" customWidth="1"/>
    <col min="27" max="27" width="67.109375" style="17" customWidth="1"/>
    <col min="28" max="28" width="13.88671875" style="17" customWidth="1"/>
    <col min="29" max="29" width="15" style="17" customWidth="1"/>
    <col min="30" max="37" width="9.109375" style="17"/>
    <col min="38" max="38" width="14.33203125" style="17" customWidth="1"/>
    <col min="39" max="39" width="80.33203125" style="17" customWidth="1"/>
    <col min="40" max="40" width="11.88671875" style="17" customWidth="1"/>
    <col min="41" max="41" width="15.88671875" style="17" customWidth="1"/>
    <col min="42" max="42" width="12.6640625" style="17" customWidth="1"/>
    <col min="43" max="16384" width="9.109375" style="17"/>
  </cols>
  <sheetData>
    <row r="2" spans="2:42" ht="23.25" customHeight="1">
      <c r="B2" s="575" t="s">
        <v>0</v>
      </c>
      <c r="C2" s="575"/>
      <c r="D2" s="575"/>
      <c r="E2" s="575"/>
      <c r="F2" s="575"/>
      <c r="H2" s="574" t="s">
        <v>0</v>
      </c>
      <c r="I2" s="574"/>
      <c r="J2" s="574"/>
      <c r="K2" s="574"/>
      <c r="L2" s="574"/>
      <c r="N2" s="574" t="s">
        <v>0</v>
      </c>
      <c r="O2" s="574"/>
      <c r="P2" s="574"/>
      <c r="Q2" s="574"/>
      <c r="R2" s="574"/>
      <c r="T2" s="574" t="s">
        <v>0</v>
      </c>
      <c r="U2" s="574"/>
      <c r="V2" s="574"/>
      <c r="W2" s="574"/>
      <c r="X2" s="574"/>
      <c r="Z2" s="574" t="s">
        <v>0</v>
      </c>
      <c r="AA2" s="574"/>
      <c r="AB2" s="574"/>
      <c r="AC2" s="574"/>
      <c r="AD2" s="574"/>
      <c r="AF2" s="574" t="s">
        <v>0</v>
      </c>
      <c r="AG2" s="574"/>
      <c r="AH2" s="574"/>
      <c r="AI2" s="574"/>
      <c r="AJ2" s="574"/>
      <c r="AL2" s="574" t="s">
        <v>0</v>
      </c>
      <c r="AM2" s="574"/>
      <c r="AN2" s="574"/>
      <c r="AO2" s="574"/>
      <c r="AP2" s="574"/>
    </row>
    <row r="3" spans="2:42" ht="23.25" customHeight="1">
      <c r="B3" s="575" t="s">
        <v>180</v>
      </c>
      <c r="C3" s="575"/>
      <c r="D3" s="575"/>
      <c r="E3" s="575"/>
      <c r="F3" s="575"/>
      <c r="H3" s="575" t="s">
        <v>180</v>
      </c>
      <c r="I3" s="575"/>
      <c r="J3" s="575"/>
      <c r="K3" s="575"/>
      <c r="L3" s="575"/>
      <c r="N3" s="575" t="s">
        <v>180</v>
      </c>
      <c r="O3" s="575"/>
      <c r="P3" s="575"/>
      <c r="Q3" s="575"/>
      <c r="R3" s="575"/>
      <c r="T3" s="575" t="s">
        <v>180</v>
      </c>
      <c r="U3" s="575"/>
      <c r="V3" s="575"/>
      <c r="W3" s="575"/>
      <c r="X3" s="575"/>
      <c r="Z3" s="575" t="s">
        <v>180</v>
      </c>
      <c r="AA3" s="575"/>
      <c r="AB3" s="575"/>
      <c r="AC3" s="575"/>
      <c r="AD3" s="575"/>
      <c r="AF3" s="575" t="s">
        <v>180</v>
      </c>
      <c r="AG3" s="575"/>
      <c r="AH3" s="575"/>
      <c r="AI3" s="575"/>
      <c r="AJ3" s="575"/>
      <c r="AL3" s="575" t="s">
        <v>180</v>
      </c>
      <c r="AM3" s="575"/>
      <c r="AN3" s="575"/>
      <c r="AO3" s="575"/>
      <c r="AP3" s="575"/>
    </row>
    <row r="4" spans="2:42" ht="19.5" customHeight="1">
      <c r="B4" s="576" t="s">
        <v>2</v>
      </c>
      <c r="C4" s="576"/>
      <c r="D4" s="576"/>
      <c r="E4" s="576"/>
      <c r="F4" s="576"/>
      <c r="H4" s="576" t="s">
        <v>2</v>
      </c>
      <c r="I4" s="576"/>
      <c r="J4" s="576"/>
      <c r="K4" s="576"/>
      <c r="L4" s="576"/>
      <c r="N4" s="576" t="s">
        <v>2</v>
      </c>
      <c r="O4" s="576"/>
      <c r="P4" s="576"/>
      <c r="Q4" s="576"/>
      <c r="R4" s="576"/>
      <c r="T4" s="576" t="s">
        <v>2</v>
      </c>
      <c r="U4" s="576"/>
      <c r="V4" s="576"/>
      <c r="W4" s="576"/>
      <c r="X4" s="576"/>
      <c r="Z4" s="576" t="s">
        <v>2</v>
      </c>
      <c r="AA4" s="576"/>
      <c r="AB4" s="576"/>
      <c r="AC4" s="576"/>
      <c r="AD4" s="576"/>
      <c r="AF4" s="576" t="s">
        <v>2</v>
      </c>
      <c r="AG4" s="576"/>
      <c r="AH4" s="576"/>
      <c r="AI4" s="576"/>
      <c r="AJ4" s="576"/>
      <c r="AL4" s="576" t="s">
        <v>2</v>
      </c>
      <c r="AM4" s="576"/>
      <c r="AN4" s="576"/>
      <c r="AO4" s="576"/>
      <c r="AP4" s="576"/>
    </row>
    <row r="5" spans="2:42" ht="15" customHeight="1">
      <c r="B5" s="576"/>
      <c r="C5" s="576"/>
      <c r="D5" s="576"/>
      <c r="E5" s="576"/>
      <c r="F5" s="576"/>
      <c r="H5" s="576"/>
      <c r="I5" s="576"/>
      <c r="J5" s="576"/>
      <c r="K5" s="576"/>
      <c r="L5" s="576"/>
      <c r="N5" s="576"/>
      <c r="O5" s="576"/>
      <c r="P5" s="576"/>
      <c r="Q5" s="576"/>
      <c r="R5" s="576"/>
      <c r="T5" s="576"/>
      <c r="U5" s="576"/>
      <c r="V5" s="576"/>
      <c r="W5" s="576"/>
      <c r="X5" s="576"/>
      <c r="Z5" s="576"/>
      <c r="AA5" s="576"/>
      <c r="AB5" s="576"/>
      <c r="AC5" s="576"/>
      <c r="AD5" s="576"/>
      <c r="AF5" s="576"/>
      <c r="AG5" s="576"/>
      <c r="AH5" s="576"/>
      <c r="AI5" s="576"/>
      <c r="AJ5" s="576"/>
      <c r="AL5" s="576"/>
      <c r="AM5" s="576"/>
      <c r="AN5" s="576"/>
      <c r="AO5" s="576"/>
      <c r="AP5" s="576"/>
    </row>
    <row r="6" spans="2:42" ht="15" thickBot="1">
      <c r="B6" s="577"/>
      <c r="C6" s="577"/>
      <c r="D6" s="577"/>
      <c r="E6" s="577"/>
      <c r="F6" s="577"/>
      <c r="H6" s="577"/>
      <c r="I6" s="577"/>
      <c r="J6" s="577"/>
      <c r="K6" s="577"/>
      <c r="L6" s="577"/>
      <c r="N6" s="576"/>
      <c r="O6" s="576"/>
      <c r="P6" s="576"/>
      <c r="Q6" s="576"/>
      <c r="R6" s="576"/>
      <c r="T6" s="577"/>
      <c r="U6" s="577"/>
      <c r="V6" s="577"/>
      <c r="W6" s="577"/>
      <c r="X6" s="577"/>
      <c r="Z6" s="577"/>
      <c r="AA6" s="577"/>
      <c r="AB6" s="577"/>
      <c r="AC6" s="577"/>
      <c r="AD6" s="577"/>
      <c r="AF6" s="577"/>
      <c r="AG6" s="577"/>
      <c r="AH6" s="577"/>
      <c r="AI6" s="577"/>
      <c r="AJ6" s="577"/>
      <c r="AL6" s="577"/>
      <c r="AM6" s="577"/>
      <c r="AN6" s="577"/>
      <c r="AO6" s="577"/>
      <c r="AP6" s="577"/>
    </row>
    <row r="7" spans="2:42">
      <c r="B7" s="576"/>
      <c r="C7" s="576"/>
      <c r="D7" s="576"/>
      <c r="E7" s="576"/>
      <c r="F7" s="576"/>
      <c r="H7" s="576"/>
      <c r="I7" s="576"/>
      <c r="J7" s="576"/>
      <c r="K7" s="576"/>
      <c r="L7" s="576"/>
      <c r="N7" s="576"/>
      <c r="O7" s="576"/>
      <c r="P7" s="576"/>
      <c r="Q7" s="576"/>
      <c r="R7" s="576"/>
      <c r="T7" s="576"/>
      <c r="U7" s="576"/>
      <c r="V7" s="576"/>
      <c r="W7" s="576"/>
      <c r="X7" s="576"/>
      <c r="Z7" s="576"/>
      <c r="AA7" s="576"/>
      <c r="AB7" s="576"/>
      <c r="AC7" s="576"/>
      <c r="AD7" s="576"/>
      <c r="AF7" s="576"/>
      <c r="AG7" s="576"/>
      <c r="AH7" s="576"/>
      <c r="AI7" s="576"/>
      <c r="AJ7" s="576"/>
      <c r="AL7" s="576"/>
      <c r="AM7" s="576"/>
      <c r="AN7" s="576"/>
      <c r="AO7" s="576"/>
      <c r="AP7" s="576"/>
    </row>
    <row r="8" spans="2:42">
      <c r="B8" s="576" t="s">
        <v>276</v>
      </c>
      <c r="C8" s="576"/>
      <c r="D8" s="576"/>
      <c r="E8" s="576"/>
      <c r="F8" s="576"/>
      <c r="H8" s="576" t="s">
        <v>3</v>
      </c>
      <c r="I8" s="576"/>
      <c r="J8" s="576"/>
      <c r="K8" s="576"/>
      <c r="L8" s="576"/>
      <c r="N8" s="576" t="s">
        <v>257</v>
      </c>
      <c r="O8" s="576"/>
      <c r="P8" s="576"/>
      <c r="Q8" s="576"/>
      <c r="R8" s="576"/>
      <c r="T8" s="576" t="s">
        <v>302</v>
      </c>
      <c r="U8" s="576"/>
      <c r="V8" s="576"/>
      <c r="W8" s="576"/>
      <c r="X8" s="576"/>
      <c r="Z8" s="576" t="s">
        <v>301</v>
      </c>
      <c r="AA8" s="576"/>
      <c r="AB8" s="576"/>
      <c r="AC8" s="576"/>
      <c r="AD8" s="576"/>
      <c r="AF8" s="576" t="s">
        <v>322</v>
      </c>
      <c r="AG8" s="576"/>
      <c r="AH8" s="576"/>
      <c r="AI8" s="576"/>
      <c r="AJ8" s="576"/>
      <c r="AL8" s="576" t="s">
        <v>326</v>
      </c>
      <c r="AM8" s="576"/>
      <c r="AN8" s="576"/>
      <c r="AO8" s="576"/>
      <c r="AP8" s="576"/>
    </row>
    <row r="9" spans="2:42" ht="15.75" customHeight="1" thickBot="1">
      <c r="B9" s="634"/>
      <c r="C9" s="634"/>
      <c r="D9" s="634"/>
      <c r="E9" s="634"/>
      <c r="F9" s="634"/>
      <c r="H9" s="578"/>
      <c r="I9" s="578"/>
      <c r="J9" s="578"/>
      <c r="K9" s="578"/>
      <c r="L9" s="578"/>
      <c r="N9" s="578"/>
      <c r="O9" s="578"/>
      <c r="P9" s="578"/>
      <c r="Q9" s="578"/>
      <c r="R9" s="578"/>
      <c r="T9" s="578"/>
      <c r="U9" s="578"/>
      <c r="V9" s="578"/>
      <c r="W9" s="578"/>
      <c r="X9" s="578"/>
      <c r="Z9" s="578"/>
      <c r="AA9" s="578"/>
      <c r="AB9" s="578"/>
      <c r="AC9" s="578"/>
      <c r="AD9" s="578"/>
      <c r="AF9" s="578"/>
      <c r="AG9" s="578"/>
      <c r="AH9" s="578"/>
      <c r="AI9" s="578"/>
      <c r="AJ9" s="578"/>
      <c r="AL9" s="578"/>
      <c r="AM9" s="578"/>
      <c r="AN9" s="578"/>
      <c r="AO9" s="578"/>
      <c r="AP9" s="578"/>
    </row>
    <row r="10" spans="2:42" ht="43.8" thickBot="1">
      <c r="B10" s="225" t="s">
        <v>96</v>
      </c>
      <c r="C10" s="225" t="s">
        <v>4</v>
      </c>
      <c r="D10" s="225" t="s">
        <v>5</v>
      </c>
      <c r="E10" s="225" t="s">
        <v>6</v>
      </c>
      <c r="F10" s="225" t="s">
        <v>7</v>
      </c>
      <c r="H10" s="2" t="s">
        <v>96</v>
      </c>
      <c r="I10" s="2" t="s">
        <v>4</v>
      </c>
      <c r="J10" s="2" t="s">
        <v>5</v>
      </c>
      <c r="K10" s="2" t="s">
        <v>6</v>
      </c>
      <c r="L10" s="2" t="s">
        <v>7</v>
      </c>
      <c r="N10" s="2" t="s">
        <v>96</v>
      </c>
      <c r="O10" s="2" t="s">
        <v>4</v>
      </c>
      <c r="P10" s="2" t="s">
        <v>5</v>
      </c>
      <c r="Q10" s="2" t="s">
        <v>6</v>
      </c>
      <c r="R10" s="2" t="s">
        <v>7</v>
      </c>
      <c r="T10" s="2" t="s">
        <v>96</v>
      </c>
      <c r="U10" s="2" t="s">
        <v>4</v>
      </c>
      <c r="V10" s="2" t="s">
        <v>5</v>
      </c>
      <c r="W10" s="2" t="s">
        <v>6</v>
      </c>
      <c r="X10" s="2" t="s">
        <v>7</v>
      </c>
      <c r="Z10" s="2" t="s">
        <v>96</v>
      </c>
      <c r="AA10" s="2" t="s">
        <v>4</v>
      </c>
      <c r="AB10" s="2" t="s">
        <v>5</v>
      </c>
      <c r="AC10" s="2" t="s">
        <v>6</v>
      </c>
      <c r="AD10" s="2" t="s">
        <v>7</v>
      </c>
      <c r="AF10" s="2" t="s">
        <v>96</v>
      </c>
      <c r="AG10" s="2" t="s">
        <v>4</v>
      </c>
      <c r="AH10" s="2" t="s">
        <v>5</v>
      </c>
      <c r="AI10" s="2" t="s">
        <v>6</v>
      </c>
      <c r="AJ10" s="2" t="s">
        <v>7</v>
      </c>
      <c r="AL10" s="2" t="s">
        <v>96</v>
      </c>
      <c r="AM10" s="2" t="s">
        <v>4</v>
      </c>
      <c r="AN10" s="2" t="s">
        <v>5</v>
      </c>
      <c r="AO10" s="2" t="s">
        <v>6</v>
      </c>
      <c r="AP10" s="2" t="s">
        <v>7</v>
      </c>
    </row>
    <row r="11" spans="2:42" ht="24.6" thickBot="1">
      <c r="B11" s="226"/>
      <c r="C11" s="3" t="s">
        <v>8</v>
      </c>
      <c r="D11" s="4"/>
      <c r="E11" s="5"/>
      <c r="F11" s="5"/>
      <c r="H11" s="128"/>
      <c r="I11" s="3" t="s">
        <v>8</v>
      </c>
      <c r="J11" s="4"/>
      <c r="K11" s="5"/>
      <c r="L11" s="5"/>
      <c r="N11" s="128"/>
      <c r="O11" s="3" t="s">
        <v>8</v>
      </c>
      <c r="P11" s="4"/>
      <c r="Q11" s="5"/>
      <c r="R11" s="5"/>
      <c r="T11" s="128"/>
      <c r="U11" s="3" t="s">
        <v>8</v>
      </c>
      <c r="V11" s="4"/>
      <c r="W11" s="5"/>
      <c r="X11" s="5"/>
      <c r="Z11" s="128"/>
      <c r="AA11" s="3" t="s">
        <v>8</v>
      </c>
      <c r="AB11" s="4"/>
      <c r="AC11" s="5"/>
      <c r="AD11" s="5"/>
      <c r="AF11" s="128"/>
      <c r="AG11" s="3" t="s">
        <v>8</v>
      </c>
      <c r="AH11" s="4"/>
      <c r="AI11" s="5"/>
      <c r="AJ11" s="5"/>
      <c r="AL11" s="128"/>
      <c r="AM11" s="3" t="s">
        <v>8</v>
      </c>
      <c r="AN11" s="4"/>
      <c r="AO11" s="5"/>
      <c r="AP11" s="5"/>
    </row>
    <row r="12" spans="2:42" ht="24.6" thickBot="1">
      <c r="B12" s="226"/>
      <c r="C12" s="3" t="s">
        <v>9</v>
      </c>
      <c r="D12" s="4"/>
      <c r="E12" s="5"/>
      <c r="F12" s="5"/>
      <c r="H12" s="128"/>
      <c r="I12" s="3" t="s">
        <v>9</v>
      </c>
      <c r="J12" s="4"/>
      <c r="K12" s="5"/>
      <c r="L12" s="5"/>
      <c r="N12" s="128"/>
      <c r="O12" s="3" t="s">
        <v>9</v>
      </c>
      <c r="P12" s="4"/>
      <c r="Q12" s="5"/>
      <c r="R12" s="5"/>
      <c r="T12" s="128"/>
      <c r="U12" s="3" t="s">
        <v>9</v>
      </c>
      <c r="V12" s="4"/>
      <c r="W12" s="5"/>
      <c r="X12" s="5"/>
      <c r="Z12" s="128"/>
      <c r="AA12" s="3" t="s">
        <v>9</v>
      </c>
      <c r="AB12" s="4"/>
      <c r="AC12" s="5"/>
      <c r="AD12" s="5"/>
      <c r="AF12" s="128"/>
      <c r="AG12" s="3" t="s">
        <v>9</v>
      </c>
      <c r="AH12" s="4"/>
      <c r="AI12" s="5"/>
      <c r="AJ12" s="5"/>
      <c r="AL12" s="128"/>
      <c r="AM12" s="3" t="s">
        <v>9</v>
      </c>
      <c r="AN12" s="4"/>
      <c r="AO12" s="5"/>
      <c r="AP12" s="5"/>
    </row>
    <row r="13" spans="2:42" ht="36.6" thickBot="1">
      <c r="B13" s="226"/>
      <c r="C13" s="3" t="s">
        <v>10</v>
      </c>
      <c r="D13" s="4"/>
      <c r="E13" s="5"/>
      <c r="F13" s="5"/>
      <c r="H13" s="128"/>
      <c r="I13" s="3" t="s">
        <v>10</v>
      </c>
      <c r="J13" s="4"/>
      <c r="K13" s="5"/>
      <c r="L13" s="5"/>
      <c r="N13" s="128"/>
      <c r="O13" s="3" t="s">
        <v>10</v>
      </c>
      <c r="P13" s="4"/>
      <c r="Q13" s="5"/>
      <c r="R13" s="5"/>
      <c r="T13" s="128"/>
      <c r="U13" s="3" t="s">
        <v>10</v>
      </c>
      <c r="V13" s="4"/>
      <c r="W13" s="5"/>
      <c r="X13" s="5"/>
      <c r="Z13" s="128"/>
      <c r="AA13" s="3" t="s">
        <v>10</v>
      </c>
      <c r="AB13" s="4"/>
      <c r="AC13" s="5"/>
      <c r="AD13" s="5"/>
      <c r="AF13" s="128"/>
      <c r="AG13" s="3" t="s">
        <v>10</v>
      </c>
      <c r="AH13" s="4"/>
      <c r="AI13" s="5"/>
      <c r="AJ13" s="5"/>
      <c r="AL13" s="128"/>
      <c r="AM13" s="3" t="s">
        <v>10</v>
      </c>
      <c r="AN13" s="4"/>
      <c r="AO13" s="5"/>
      <c r="AP13" s="5"/>
    </row>
    <row r="14" spans="2:42" ht="96.6" thickBot="1">
      <c r="B14" s="4">
        <v>113211101</v>
      </c>
      <c r="C14" s="4" t="s">
        <v>13</v>
      </c>
      <c r="D14" s="5">
        <v>0</v>
      </c>
      <c r="E14" s="6">
        <v>56873407</v>
      </c>
      <c r="F14" s="6">
        <v>14218</v>
      </c>
      <c r="H14" s="4">
        <v>113211101</v>
      </c>
      <c r="I14" s="4" t="s">
        <v>13</v>
      </c>
      <c r="J14" s="5">
        <v>0</v>
      </c>
      <c r="K14" s="6">
        <v>-36400464</v>
      </c>
      <c r="L14" s="6">
        <v>-9100</v>
      </c>
      <c r="N14" s="4">
        <v>113211101</v>
      </c>
      <c r="O14" s="4" t="s">
        <v>13</v>
      </c>
      <c r="P14" s="5">
        <v>0</v>
      </c>
      <c r="Q14" s="6">
        <v>-17905575</v>
      </c>
      <c r="R14" s="6">
        <v>-4476</v>
      </c>
      <c r="T14" s="4">
        <v>113211101</v>
      </c>
      <c r="U14" s="4" t="s">
        <v>13</v>
      </c>
      <c r="V14" s="5">
        <v>0</v>
      </c>
      <c r="W14" s="6">
        <v>-6717737</v>
      </c>
      <c r="X14" s="6">
        <v>-1679</v>
      </c>
      <c r="Z14" s="4">
        <v>113211101</v>
      </c>
      <c r="AA14" s="4" t="s">
        <v>13</v>
      </c>
      <c r="AB14" s="5">
        <v>0</v>
      </c>
      <c r="AC14" s="6">
        <v>41516028</v>
      </c>
      <c r="AD14" s="6">
        <v>10379</v>
      </c>
      <c r="AF14" s="4">
        <v>113211101</v>
      </c>
      <c r="AG14" s="4" t="s">
        <v>13</v>
      </c>
      <c r="AH14" s="5">
        <v>0</v>
      </c>
      <c r="AI14" s="6">
        <v>186906883</v>
      </c>
      <c r="AJ14" s="6">
        <v>46727</v>
      </c>
      <c r="AL14" s="4">
        <v>113211101</v>
      </c>
      <c r="AM14" s="4" t="s">
        <v>13</v>
      </c>
      <c r="AN14" s="5">
        <v>0</v>
      </c>
      <c r="AO14" s="6">
        <v>24636556</v>
      </c>
      <c r="AP14" s="6">
        <v>6159</v>
      </c>
    </row>
    <row r="15" spans="2:42" ht="36.6" thickBot="1">
      <c r="B15" s="4">
        <v>111111114</v>
      </c>
      <c r="C15" s="4" t="s">
        <v>181</v>
      </c>
      <c r="D15" s="5">
        <v>0</v>
      </c>
      <c r="E15" s="6">
        <v>409500</v>
      </c>
      <c r="F15" s="5">
        <v>102</v>
      </c>
      <c r="H15" s="4">
        <v>111111114</v>
      </c>
      <c r="I15" s="4" t="s">
        <v>181</v>
      </c>
      <c r="J15" s="5">
        <v>0</v>
      </c>
      <c r="K15" s="6">
        <v>409500</v>
      </c>
      <c r="L15" s="5">
        <v>102</v>
      </c>
      <c r="N15" s="4">
        <v>111111114</v>
      </c>
      <c r="O15" s="4" t="s">
        <v>181</v>
      </c>
      <c r="P15" s="5">
        <v>0</v>
      </c>
      <c r="Q15" s="6">
        <v>409500</v>
      </c>
      <c r="R15" s="5">
        <v>102</v>
      </c>
      <c r="T15" s="4">
        <v>111111114</v>
      </c>
      <c r="U15" s="4" t="s">
        <v>181</v>
      </c>
      <c r="V15" s="5">
        <v>0</v>
      </c>
      <c r="W15" s="6">
        <v>609500</v>
      </c>
      <c r="X15" s="5">
        <v>152</v>
      </c>
      <c r="Z15" s="4">
        <v>111111114</v>
      </c>
      <c r="AA15" s="4" t="s">
        <v>181</v>
      </c>
      <c r="AB15" s="5">
        <v>0</v>
      </c>
      <c r="AC15" s="6">
        <v>7395700</v>
      </c>
      <c r="AD15" s="6">
        <v>1849</v>
      </c>
      <c r="AF15" s="4">
        <v>111111114</v>
      </c>
      <c r="AG15" s="4" t="s">
        <v>181</v>
      </c>
      <c r="AH15" s="5">
        <v>0</v>
      </c>
      <c r="AI15" s="6">
        <v>8994975</v>
      </c>
      <c r="AJ15" s="6">
        <v>2249</v>
      </c>
      <c r="AL15" s="4">
        <v>111111114</v>
      </c>
      <c r="AM15" s="4" t="s">
        <v>181</v>
      </c>
      <c r="AN15" s="5">
        <v>0</v>
      </c>
      <c r="AO15" s="6">
        <v>9009875</v>
      </c>
      <c r="AP15" s="6">
        <v>2252</v>
      </c>
    </row>
    <row r="16" spans="2:42" ht="48.6" thickBot="1">
      <c r="B16" s="226"/>
      <c r="C16" s="3" t="s">
        <v>14</v>
      </c>
      <c r="D16" s="4"/>
      <c r="E16" s="7">
        <v>57282907</v>
      </c>
      <c r="F16" s="7">
        <v>14320.73</v>
      </c>
      <c r="H16" s="128"/>
      <c r="I16" s="3" t="s">
        <v>14</v>
      </c>
      <c r="J16" s="4"/>
      <c r="K16" s="7">
        <v>-35990964</v>
      </c>
      <c r="L16" s="7">
        <v>-8997.74</v>
      </c>
      <c r="N16" s="128"/>
      <c r="O16" s="3" t="s">
        <v>14</v>
      </c>
      <c r="P16" s="4"/>
      <c r="Q16" s="7">
        <v>-17496075</v>
      </c>
      <c r="R16" s="7">
        <v>-4374.0200000000004</v>
      </c>
      <c r="T16" s="128"/>
      <c r="U16" s="3" t="s">
        <v>14</v>
      </c>
      <c r="V16" s="4"/>
      <c r="W16" s="7">
        <v>-6108237</v>
      </c>
      <c r="X16" s="7">
        <v>-1527.06</v>
      </c>
      <c r="Z16" s="128"/>
      <c r="AA16" s="3" t="s">
        <v>14</v>
      </c>
      <c r="AB16" s="4"/>
      <c r="AC16" s="7">
        <v>48911728</v>
      </c>
      <c r="AD16" s="7">
        <v>12227.93</v>
      </c>
      <c r="AF16" s="128"/>
      <c r="AG16" s="3" t="s">
        <v>14</v>
      </c>
      <c r="AH16" s="4"/>
      <c r="AI16" s="7">
        <v>195901858</v>
      </c>
      <c r="AJ16" s="7">
        <v>48975.46</v>
      </c>
      <c r="AL16" s="128"/>
      <c r="AM16" s="3" t="s">
        <v>14</v>
      </c>
      <c r="AN16" s="4"/>
      <c r="AO16" s="7">
        <v>33646431</v>
      </c>
      <c r="AP16" s="7">
        <v>8411.61</v>
      </c>
    </row>
    <row r="17" spans="2:42" ht="36.6" thickBot="1">
      <c r="B17" s="226"/>
      <c r="C17" s="3" t="s">
        <v>15</v>
      </c>
      <c r="D17" s="4"/>
      <c r="E17" s="5"/>
      <c r="F17" s="5"/>
      <c r="H17" s="128"/>
      <c r="I17" s="3" t="s">
        <v>15</v>
      </c>
      <c r="J17" s="4"/>
      <c r="K17" s="5"/>
      <c r="L17" s="5"/>
      <c r="N17" s="128"/>
      <c r="O17" s="3" t="s">
        <v>15</v>
      </c>
      <c r="P17" s="4"/>
      <c r="Q17" s="5"/>
      <c r="R17" s="5"/>
      <c r="T17" s="128"/>
      <c r="U17" s="3" t="s">
        <v>15</v>
      </c>
      <c r="V17" s="4"/>
      <c r="W17" s="5"/>
      <c r="X17" s="5"/>
      <c r="Z17" s="128"/>
      <c r="AA17" s="3" t="s">
        <v>15</v>
      </c>
      <c r="AB17" s="4"/>
      <c r="AC17" s="5"/>
      <c r="AD17" s="5"/>
      <c r="AF17" s="128"/>
      <c r="AG17" s="3" t="s">
        <v>15</v>
      </c>
      <c r="AH17" s="4"/>
      <c r="AI17" s="5"/>
      <c r="AJ17" s="5"/>
      <c r="AL17" s="128"/>
      <c r="AM17" s="3" t="s">
        <v>15</v>
      </c>
      <c r="AN17" s="4"/>
      <c r="AO17" s="5"/>
      <c r="AP17" s="5"/>
    </row>
    <row r="18" spans="2:42" ht="48.6" thickBot="1">
      <c r="B18" s="226"/>
      <c r="C18" s="3" t="s">
        <v>16</v>
      </c>
      <c r="D18" s="4"/>
      <c r="E18" s="5">
        <v>0</v>
      </c>
      <c r="F18" s="5">
        <v>0</v>
      </c>
      <c r="H18" s="128"/>
      <c r="I18" s="3" t="s">
        <v>16</v>
      </c>
      <c r="J18" s="4"/>
      <c r="K18" s="5">
        <v>0</v>
      </c>
      <c r="L18" s="5">
        <v>0</v>
      </c>
      <c r="N18" s="128"/>
      <c r="O18" s="3" t="s">
        <v>16</v>
      </c>
      <c r="P18" s="4"/>
      <c r="Q18" s="5">
        <v>0</v>
      </c>
      <c r="R18" s="5">
        <v>0</v>
      </c>
      <c r="T18" s="128"/>
      <c r="U18" s="3" t="s">
        <v>16</v>
      </c>
      <c r="V18" s="4"/>
      <c r="W18" s="5">
        <v>0</v>
      </c>
      <c r="X18" s="5">
        <v>0</v>
      </c>
      <c r="Z18" s="128"/>
      <c r="AA18" s="3" t="s">
        <v>16</v>
      </c>
      <c r="AB18" s="4"/>
      <c r="AC18" s="5">
        <v>0</v>
      </c>
      <c r="AD18" s="5">
        <v>0</v>
      </c>
      <c r="AF18" s="128"/>
      <c r="AG18" s="3" t="s">
        <v>16</v>
      </c>
      <c r="AH18" s="4"/>
      <c r="AI18" s="5">
        <v>0</v>
      </c>
      <c r="AJ18" s="5">
        <v>0</v>
      </c>
      <c r="AL18" s="128"/>
      <c r="AM18" s="3" t="s">
        <v>16</v>
      </c>
      <c r="AN18" s="4"/>
      <c r="AO18" s="5">
        <v>0</v>
      </c>
      <c r="AP18" s="5">
        <v>0</v>
      </c>
    </row>
    <row r="19" spans="2:42" ht="36.6" thickBot="1">
      <c r="B19" s="226"/>
      <c r="C19" s="3" t="s">
        <v>17</v>
      </c>
      <c r="D19" s="4"/>
      <c r="E19" s="5"/>
      <c r="F19" s="5"/>
      <c r="H19" s="128"/>
      <c r="I19" s="3" t="s">
        <v>17</v>
      </c>
      <c r="J19" s="4"/>
      <c r="K19" s="5"/>
      <c r="L19" s="5"/>
      <c r="N19" s="128"/>
      <c r="O19" s="3" t="s">
        <v>17</v>
      </c>
      <c r="P19" s="4"/>
      <c r="Q19" s="5"/>
      <c r="R19" s="5"/>
      <c r="T19" s="128"/>
      <c r="U19" s="3" t="s">
        <v>17</v>
      </c>
      <c r="V19" s="4"/>
      <c r="W19" s="5"/>
      <c r="X19" s="5"/>
      <c r="Z19" s="128"/>
      <c r="AA19" s="3" t="s">
        <v>17</v>
      </c>
      <c r="AB19" s="4"/>
      <c r="AC19" s="5"/>
      <c r="AD19" s="5"/>
      <c r="AF19" s="128"/>
      <c r="AG19" s="3" t="s">
        <v>17</v>
      </c>
      <c r="AH19" s="4"/>
      <c r="AI19" s="5"/>
      <c r="AJ19" s="5"/>
      <c r="AL19" s="128"/>
      <c r="AM19" s="3" t="s">
        <v>17</v>
      </c>
      <c r="AN19" s="4"/>
      <c r="AO19" s="5"/>
      <c r="AP19" s="5"/>
    </row>
    <row r="20" spans="2:42" ht="96.6" thickBot="1">
      <c r="B20" s="4">
        <v>221511101</v>
      </c>
      <c r="C20" s="4" t="s">
        <v>64</v>
      </c>
      <c r="D20" s="5">
        <v>0</v>
      </c>
      <c r="E20" s="6">
        <v>2430000</v>
      </c>
      <c r="F20" s="5">
        <v>608</v>
      </c>
      <c r="H20" s="4">
        <v>221511101</v>
      </c>
      <c r="I20" s="4" t="s">
        <v>64</v>
      </c>
      <c r="J20" s="5">
        <v>0</v>
      </c>
      <c r="K20" s="6">
        <v>2430000</v>
      </c>
      <c r="L20" s="5">
        <v>608</v>
      </c>
      <c r="N20" s="4">
        <v>221511101</v>
      </c>
      <c r="O20" s="4" t="s">
        <v>64</v>
      </c>
      <c r="P20" s="5">
        <v>0</v>
      </c>
      <c r="Q20" s="6">
        <v>2430000</v>
      </c>
      <c r="R20" s="5">
        <v>608</v>
      </c>
      <c r="T20" s="4">
        <v>123511101</v>
      </c>
      <c r="U20" s="4" t="s">
        <v>19</v>
      </c>
      <c r="V20" s="5">
        <v>0</v>
      </c>
      <c r="W20" s="6">
        <v>1320000</v>
      </c>
      <c r="X20" s="5">
        <v>330</v>
      </c>
      <c r="Z20" s="4">
        <v>123511101</v>
      </c>
      <c r="AA20" s="4" t="s">
        <v>19</v>
      </c>
      <c r="AB20" s="5">
        <v>0</v>
      </c>
      <c r="AC20" s="6">
        <v>1188000</v>
      </c>
      <c r="AD20" s="5">
        <v>297</v>
      </c>
      <c r="AF20" s="4">
        <v>123511101</v>
      </c>
      <c r="AG20" s="4" t="s">
        <v>19</v>
      </c>
      <c r="AH20" s="5">
        <v>0</v>
      </c>
      <c r="AI20" s="6">
        <v>1056000</v>
      </c>
      <c r="AJ20" s="5">
        <v>264</v>
      </c>
      <c r="AL20" s="4">
        <v>123511101</v>
      </c>
      <c r="AM20" s="4" t="s">
        <v>19</v>
      </c>
      <c r="AN20" s="5">
        <v>0</v>
      </c>
      <c r="AO20" s="6">
        <v>924000</v>
      </c>
      <c r="AP20" s="5">
        <v>231</v>
      </c>
    </row>
    <row r="21" spans="2:42" ht="36.6" thickBot="1">
      <c r="B21" s="226"/>
      <c r="C21" s="3" t="s">
        <v>20</v>
      </c>
      <c r="D21" s="4"/>
      <c r="E21" s="7">
        <v>2430000</v>
      </c>
      <c r="F21" s="5">
        <v>607.5</v>
      </c>
      <c r="H21" s="128"/>
      <c r="I21" s="3" t="s">
        <v>20</v>
      </c>
      <c r="J21" s="4"/>
      <c r="K21" s="7">
        <v>2430000</v>
      </c>
      <c r="L21" s="5">
        <v>607.5</v>
      </c>
      <c r="N21" s="128"/>
      <c r="O21" s="3" t="s">
        <v>20</v>
      </c>
      <c r="P21" s="4"/>
      <c r="Q21" s="7">
        <v>2430000</v>
      </c>
      <c r="R21" s="5">
        <v>607.5</v>
      </c>
      <c r="T21" s="4">
        <v>221511101</v>
      </c>
      <c r="U21" s="4" t="s">
        <v>64</v>
      </c>
      <c r="V21" s="5">
        <v>0</v>
      </c>
      <c r="W21" s="6">
        <v>2430000</v>
      </c>
      <c r="X21" s="5">
        <v>608</v>
      </c>
      <c r="Z21" s="4">
        <v>221511101</v>
      </c>
      <c r="AA21" s="4" t="s">
        <v>64</v>
      </c>
      <c r="AB21" s="5">
        <v>0</v>
      </c>
      <c r="AC21" s="6">
        <v>2430000</v>
      </c>
      <c r="AD21" s="5">
        <v>608</v>
      </c>
      <c r="AF21" s="4">
        <v>221511101</v>
      </c>
      <c r="AG21" s="4" t="s">
        <v>64</v>
      </c>
      <c r="AH21" s="5">
        <v>0</v>
      </c>
      <c r="AI21" s="6">
        <v>2430000</v>
      </c>
      <c r="AJ21" s="5">
        <v>608</v>
      </c>
      <c r="AL21" s="4">
        <v>221511101</v>
      </c>
      <c r="AM21" s="4" t="s">
        <v>64</v>
      </c>
      <c r="AN21" s="5">
        <v>0</v>
      </c>
      <c r="AO21" s="6">
        <v>2430000</v>
      </c>
      <c r="AP21" s="5">
        <v>608</v>
      </c>
    </row>
    <row r="22" spans="2:42" ht="48.6" thickBot="1">
      <c r="B22" s="226"/>
      <c r="C22" s="3" t="s">
        <v>21</v>
      </c>
      <c r="D22" s="4"/>
      <c r="E22" s="5">
        <v>0</v>
      </c>
      <c r="F22" s="5">
        <v>0</v>
      </c>
      <c r="H22" s="128"/>
      <c r="I22" s="3" t="s">
        <v>21</v>
      </c>
      <c r="J22" s="4"/>
      <c r="K22" s="5">
        <v>0</v>
      </c>
      <c r="L22" s="5">
        <v>0</v>
      </c>
      <c r="N22" s="128"/>
      <c r="O22" s="3" t="s">
        <v>21</v>
      </c>
      <c r="P22" s="4"/>
      <c r="Q22" s="5">
        <v>0</v>
      </c>
      <c r="R22" s="5">
        <v>0</v>
      </c>
      <c r="T22" s="128"/>
      <c r="U22" s="3" t="s">
        <v>20</v>
      </c>
      <c r="V22" s="4"/>
      <c r="W22" s="7">
        <v>3750000</v>
      </c>
      <c r="X22" s="5">
        <v>937.5</v>
      </c>
      <c r="Z22" s="128"/>
      <c r="AA22" s="3" t="s">
        <v>20</v>
      </c>
      <c r="AB22" s="4"/>
      <c r="AC22" s="7">
        <v>3618000</v>
      </c>
      <c r="AD22" s="5">
        <v>904.5</v>
      </c>
      <c r="AF22" s="128"/>
      <c r="AG22" s="3" t="s">
        <v>20</v>
      </c>
      <c r="AH22" s="4"/>
      <c r="AI22" s="7">
        <v>3486000</v>
      </c>
      <c r="AJ22" s="5">
        <v>871.5</v>
      </c>
      <c r="AL22" s="4">
        <v>221812</v>
      </c>
      <c r="AM22" s="4" t="s">
        <v>82</v>
      </c>
      <c r="AN22" s="5">
        <v>0</v>
      </c>
      <c r="AO22" s="6">
        <v>1500000</v>
      </c>
      <c r="AP22" s="5">
        <v>375</v>
      </c>
    </row>
    <row r="23" spans="2:42" ht="36.6" thickBot="1">
      <c r="B23" s="226"/>
      <c r="C23" s="3" t="s">
        <v>22</v>
      </c>
      <c r="D23" s="4"/>
      <c r="E23" s="5"/>
      <c r="F23" s="5"/>
      <c r="H23" s="128"/>
      <c r="I23" s="3" t="s">
        <v>22</v>
      </c>
      <c r="J23" s="4"/>
      <c r="K23" s="5"/>
      <c r="L23" s="5"/>
      <c r="N23" s="128"/>
      <c r="O23" s="3" t="s">
        <v>22</v>
      </c>
      <c r="P23" s="4"/>
      <c r="Q23" s="5"/>
      <c r="R23" s="5"/>
      <c r="T23" s="128"/>
      <c r="U23" s="3" t="s">
        <v>21</v>
      </c>
      <c r="V23" s="4"/>
      <c r="W23" s="5">
        <v>0</v>
      </c>
      <c r="X23" s="5">
        <v>0</v>
      </c>
      <c r="Z23" s="128"/>
      <c r="AA23" s="3" t="s">
        <v>21</v>
      </c>
      <c r="AB23" s="4"/>
      <c r="AC23" s="5">
        <v>0</v>
      </c>
      <c r="AD23" s="5">
        <v>0</v>
      </c>
      <c r="AF23" s="128"/>
      <c r="AG23" s="3" t="s">
        <v>21</v>
      </c>
      <c r="AH23" s="4"/>
      <c r="AI23" s="5">
        <v>0</v>
      </c>
      <c r="AJ23" s="5">
        <v>0</v>
      </c>
      <c r="AL23" s="128"/>
      <c r="AM23" s="3" t="s">
        <v>20</v>
      </c>
      <c r="AN23" s="4"/>
      <c r="AO23" s="7">
        <v>4854000</v>
      </c>
      <c r="AP23" s="7">
        <v>1213.5</v>
      </c>
    </row>
    <row r="24" spans="2:42" ht="24.6" thickBot="1">
      <c r="B24" s="4">
        <v>273111</v>
      </c>
      <c r="C24" s="4" t="s">
        <v>57</v>
      </c>
      <c r="D24" s="5">
        <v>0</v>
      </c>
      <c r="E24" s="6">
        <v>1961948</v>
      </c>
      <c r="F24" s="5">
        <v>490</v>
      </c>
      <c r="H24" s="4">
        <v>273111</v>
      </c>
      <c r="I24" s="4" t="s">
        <v>57</v>
      </c>
      <c r="J24" s="5">
        <v>0</v>
      </c>
      <c r="K24" s="6">
        <v>1961948</v>
      </c>
      <c r="L24" s="5">
        <v>490</v>
      </c>
      <c r="N24" s="4">
        <v>273111</v>
      </c>
      <c r="O24" s="4" t="s">
        <v>57</v>
      </c>
      <c r="P24" s="5">
        <v>0</v>
      </c>
      <c r="Q24" s="6">
        <v>1961948</v>
      </c>
      <c r="R24" s="5">
        <v>490</v>
      </c>
      <c r="T24" s="128"/>
      <c r="U24" s="3" t="s">
        <v>22</v>
      </c>
      <c r="V24" s="4"/>
      <c r="W24" s="5"/>
      <c r="X24" s="5"/>
      <c r="Z24" s="128"/>
      <c r="AA24" s="3" t="s">
        <v>22</v>
      </c>
      <c r="AB24" s="4"/>
      <c r="AC24" s="5"/>
      <c r="AD24" s="5"/>
      <c r="AF24" s="128"/>
      <c r="AG24" s="3" t="s">
        <v>22</v>
      </c>
      <c r="AH24" s="4"/>
      <c r="AI24" s="5"/>
      <c r="AJ24" s="5"/>
      <c r="AL24" s="128"/>
      <c r="AM24" s="3" t="s">
        <v>21</v>
      </c>
      <c r="AN24" s="4"/>
      <c r="AO24" s="5">
        <v>0</v>
      </c>
      <c r="AP24" s="5">
        <v>0</v>
      </c>
    </row>
    <row r="25" spans="2:42" ht="48.6" thickBot="1">
      <c r="B25" s="4">
        <v>273211</v>
      </c>
      <c r="C25" s="4" t="s">
        <v>23</v>
      </c>
      <c r="D25" s="5">
        <v>0</v>
      </c>
      <c r="E25" s="6">
        <v>13517087</v>
      </c>
      <c r="F25" s="6">
        <v>3379</v>
      </c>
      <c r="H25" s="4">
        <v>273211</v>
      </c>
      <c r="I25" s="4" t="s">
        <v>23</v>
      </c>
      <c r="J25" s="5">
        <v>0</v>
      </c>
      <c r="K25" s="6">
        <v>13517087</v>
      </c>
      <c r="L25" s="6">
        <v>3379</v>
      </c>
      <c r="N25" s="4">
        <v>273211</v>
      </c>
      <c r="O25" s="4" t="s">
        <v>23</v>
      </c>
      <c r="P25" s="5">
        <v>0</v>
      </c>
      <c r="Q25" s="6">
        <v>13517087</v>
      </c>
      <c r="R25" s="6">
        <v>3379</v>
      </c>
      <c r="T25" s="4">
        <v>273111</v>
      </c>
      <c r="U25" s="4" t="s">
        <v>57</v>
      </c>
      <c r="V25" s="5">
        <v>0</v>
      </c>
      <c r="W25" s="6">
        <v>1961948</v>
      </c>
      <c r="X25" s="5">
        <v>490</v>
      </c>
      <c r="Z25" s="4">
        <v>273111</v>
      </c>
      <c r="AA25" s="4" t="s">
        <v>57</v>
      </c>
      <c r="AB25" s="5">
        <v>0</v>
      </c>
      <c r="AC25" s="6">
        <v>1961948</v>
      </c>
      <c r="AD25" s="5">
        <v>490</v>
      </c>
      <c r="AF25" s="4">
        <v>273111</v>
      </c>
      <c r="AG25" s="4" t="s">
        <v>57</v>
      </c>
      <c r="AH25" s="5">
        <v>0</v>
      </c>
      <c r="AI25" s="6">
        <v>1961948</v>
      </c>
      <c r="AJ25" s="5">
        <v>490</v>
      </c>
      <c r="AL25" s="128"/>
      <c r="AM25" s="3" t="s">
        <v>22</v>
      </c>
      <c r="AN25" s="4"/>
      <c r="AO25" s="5"/>
      <c r="AP25" s="5"/>
    </row>
    <row r="26" spans="2:42" ht="24.6" thickBot="1">
      <c r="B26" s="4">
        <v>273311</v>
      </c>
      <c r="C26" s="4" t="s">
        <v>24</v>
      </c>
      <c r="D26" s="5">
        <v>0</v>
      </c>
      <c r="E26" s="6">
        <v>18511300</v>
      </c>
      <c r="F26" s="6">
        <v>4628</v>
      </c>
      <c r="H26" s="4">
        <v>273311</v>
      </c>
      <c r="I26" s="4" t="s">
        <v>24</v>
      </c>
      <c r="J26" s="5">
        <v>0</v>
      </c>
      <c r="K26" s="6">
        <v>18511300</v>
      </c>
      <c r="L26" s="6">
        <v>4628</v>
      </c>
      <c r="N26" s="4">
        <v>273311</v>
      </c>
      <c r="O26" s="4" t="s">
        <v>24</v>
      </c>
      <c r="P26" s="5">
        <v>0</v>
      </c>
      <c r="Q26" s="6">
        <v>18511300</v>
      </c>
      <c r="R26" s="6">
        <v>4628</v>
      </c>
      <c r="T26" s="4">
        <v>273211</v>
      </c>
      <c r="U26" s="4" t="s">
        <v>23</v>
      </c>
      <c r="V26" s="5">
        <v>0</v>
      </c>
      <c r="W26" s="6">
        <v>13517087</v>
      </c>
      <c r="X26" s="6">
        <v>3379</v>
      </c>
      <c r="Z26" s="4">
        <v>273211</v>
      </c>
      <c r="AA26" s="4" t="s">
        <v>23</v>
      </c>
      <c r="AB26" s="5">
        <v>0</v>
      </c>
      <c r="AC26" s="6">
        <v>13517087</v>
      </c>
      <c r="AD26" s="6">
        <v>3379</v>
      </c>
      <c r="AF26" s="4">
        <v>273211</v>
      </c>
      <c r="AG26" s="4" t="s">
        <v>23</v>
      </c>
      <c r="AH26" s="5">
        <v>0</v>
      </c>
      <c r="AI26" s="6">
        <v>13517087</v>
      </c>
      <c r="AJ26" s="6">
        <v>3379</v>
      </c>
      <c r="AL26" s="4">
        <v>273111</v>
      </c>
      <c r="AM26" s="4" t="s">
        <v>57</v>
      </c>
      <c r="AN26" s="5">
        <v>0</v>
      </c>
      <c r="AO26" s="381">
        <v>1961948</v>
      </c>
      <c r="AP26" s="5">
        <v>490</v>
      </c>
    </row>
    <row r="27" spans="2:42" ht="36.6" thickBot="1">
      <c r="B27" s="4">
        <v>273411</v>
      </c>
      <c r="C27" s="4" t="s">
        <v>65</v>
      </c>
      <c r="D27" s="5">
        <v>0</v>
      </c>
      <c r="E27" s="6">
        <v>160248300</v>
      </c>
      <c r="F27" s="6">
        <v>40062</v>
      </c>
      <c r="H27" s="4">
        <v>273411</v>
      </c>
      <c r="I27" s="4" t="s">
        <v>65</v>
      </c>
      <c r="J27" s="5">
        <v>0</v>
      </c>
      <c r="K27" s="6">
        <v>160248300</v>
      </c>
      <c r="L27" s="6">
        <v>40062</v>
      </c>
      <c r="N27" s="4">
        <v>273411</v>
      </c>
      <c r="O27" s="4" t="s">
        <v>65</v>
      </c>
      <c r="P27" s="5">
        <v>0</v>
      </c>
      <c r="Q27" s="6">
        <v>160248300</v>
      </c>
      <c r="R27" s="6">
        <v>40062</v>
      </c>
      <c r="T27" s="4">
        <v>273311</v>
      </c>
      <c r="U27" s="4" t="s">
        <v>24</v>
      </c>
      <c r="V27" s="5">
        <v>0</v>
      </c>
      <c r="W27" s="6">
        <v>18511300</v>
      </c>
      <c r="X27" s="6">
        <v>4628</v>
      </c>
      <c r="Z27" s="4">
        <v>273311</v>
      </c>
      <c r="AA27" s="4" t="s">
        <v>24</v>
      </c>
      <c r="AB27" s="5">
        <v>0</v>
      </c>
      <c r="AC27" s="6">
        <v>18511300</v>
      </c>
      <c r="AD27" s="6">
        <v>4628</v>
      </c>
      <c r="AF27" s="4">
        <v>273311</v>
      </c>
      <c r="AG27" s="4" t="s">
        <v>24</v>
      </c>
      <c r="AH27" s="5">
        <v>0</v>
      </c>
      <c r="AI27" s="6">
        <v>20548800</v>
      </c>
      <c r="AJ27" s="6">
        <v>5137</v>
      </c>
      <c r="AL27" s="4">
        <v>273211</v>
      </c>
      <c r="AM27" s="4" t="s">
        <v>23</v>
      </c>
      <c r="AN27" s="5">
        <v>0</v>
      </c>
      <c r="AO27" s="6">
        <v>14729987</v>
      </c>
      <c r="AP27" s="6">
        <v>3682</v>
      </c>
    </row>
    <row r="28" spans="2:42" ht="36.6" thickBot="1">
      <c r="B28" s="4">
        <v>274311</v>
      </c>
      <c r="C28" s="4" t="s">
        <v>58</v>
      </c>
      <c r="D28" s="5">
        <v>0</v>
      </c>
      <c r="E28" s="6">
        <v>-692604</v>
      </c>
      <c r="F28" s="5">
        <v>-173</v>
      </c>
      <c r="H28" s="4">
        <v>274311</v>
      </c>
      <c r="I28" s="4" t="s">
        <v>58</v>
      </c>
      <c r="J28" s="5">
        <v>0</v>
      </c>
      <c r="K28" s="6">
        <v>-739413</v>
      </c>
      <c r="L28" s="5">
        <v>-185</v>
      </c>
      <c r="N28" s="4">
        <v>274311</v>
      </c>
      <c r="O28" s="4" t="s">
        <v>58</v>
      </c>
      <c r="P28" s="5">
        <v>0</v>
      </c>
      <c r="Q28" s="6">
        <v>-786222</v>
      </c>
      <c r="R28" s="5">
        <v>-197</v>
      </c>
      <c r="T28" s="4">
        <v>273411</v>
      </c>
      <c r="U28" s="4" t="s">
        <v>65</v>
      </c>
      <c r="V28" s="5">
        <v>0</v>
      </c>
      <c r="W28" s="6">
        <v>160248300</v>
      </c>
      <c r="X28" s="6">
        <v>40062</v>
      </c>
      <c r="Z28" s="4">
        <v>273411</v>
      </c>
      <c r="AA28" s="4" t="s">
        <v>65</v>
      </c>
      <c r="AB28" s="5">
        <v>0</v>
      </c>
      <c r="AC28" s="6">
        <v>160248300</v>
      </c>
      <c r="AD28" s="6">
        <v>40062</v>
      </c>
      <c r="AF28" s="4">
        <v>273411</v>
      </c>
      <c r="AG28" s="4" t="s">
        <v>65</v>
      </c>
      <c r="AH28" s="5">
        <v>0</v>
      </c>
      <c r="AI28" s="6">
        <v>160248300</v>
      </c>
      <c r="AJ28" s="6">
        <v>40062</v>
      </c>
      <c r="AL28" s="4">
        <v>273311</v>
      </c>
      <c r="AM28" s="4" t="s">
        <v>24</v>
      </c>
      <c r="AN28" s="5">
        <v>0</v>
      </c>
      <c r="AO28" s="6">
        <v>20548800</v>
      </c>
      <c r="AP28" s="6">
        <v>5137</v>
      </c>
    </row>
    <row r="29" spans="2:42" ht="108.6" thickBot="1">
      <c r="B29" s="4">
        <v>274321</v>
      </c>
      <c r="C29" s="4" t="s">
        <v>25</v>
      </c>
      <c r="D29" s="5">
        <v>0</v>
      </c>
      <c r="E29" s="6">
        <v>-6558757</v>
      </c>
      <c r="F29" s="6">
        <v>-1640</v>
      </c>
      <c r="H29" s="4">
        <v>274321</v>
      </c>
      <c r="I29" s="4" t="s">
        <v>25</v>
      </c>
      <c r="J29" s="5">
        <v>0</v>
      </c>
      <c r="K29" s="6">
        <v>-7023010</v>
      </c>
      <c r="L29" s="6">
        <v>-1756</v>
      </c>
      <c r="N29" s="4">
        <v>274321</v>
      </c>
      <c r="O29" s="4" t="s">
        <v>25</v>
      </c>
      <c r="P29" s="5">
        <v>0</v>
      </c>
      <c r="Q29" s="6">
        <v>-7994462</v>
      </c>
      <c r="R29" s="6">
        <v>-1999</v>
      </c>
      <c r="T29" s="4">
        <v>274311</v>
      </c>
      <c r="U29" s="4" t="s">
        <v>58</v>
      </c>
      <c r="V29" s="5">
        <v>0</v>
      </c>
      <c r="W29" s="6">
        <v>-833031</v>
      </c>
      <c r="X29" s="5">
        <v>-208</v>
      </c>
      <c r="Z29" s="4">
        <v>274311</v>
      </c>
      <c r="AA29" s="4" t="s">
        <v>58</v>
      </c>
      <c r="AB29" s="5">
        <v>0</v>
      </c>
      <c r="AC29" s="6">
        <v>-879840</v>
      </c>
      <c r="AD29" s="5">
        <v>-220</v>
      </c>
      <c r="AF29" s="4">
        <v>274311</v>
      </c>
      <c r="AG29" s="4" t="s">
        <v>58</v>
      </c>
      <c r="AH29" s="5">
        <v>0</v>
      </c>
      <c r="AI29" s="6">
        <v>-926648</v>
      </c>
      <c r="AJ29" s="5">
        <v>-232</v>
      </c>
      <c r="AL29" s="4">
        <v>273411</v>
      </c>
      <c r="AM29" s="4" t="s">
        <v>65</v>
      </c>
      <c r="AN29" s="5">
        <v>0</v>
      </c>
      <c r="AO29" s="6">
        <v>160248300</v>
      </c>
      <c r="AP29" s="6">
        <v>40062</v>
      </c>
    </row>
    <row r="30" spans="2:42" ht="84.6" thickBot="1">
      <c r="B30" s="4">
        <v>274331</v>
      </c>
      <c r="C30" s="4" t="s">
        <v>26</v>
      </c>
      <c r="D30" s="5">
        <v>0</v>
      </c>
      <c r="E30" s="6">
        <v>-9110122</v>
      </c>
      <c r="F30" s="6">
        <v>-2278</v>
      </c>
      <c r="H30" s="4">
        <v>274331</v>
      </c>
      <c r="I30" s="4" t="s">
        <v>26</v>
      </c>
      <c r="J30" s="5">
        <v>0</v>
      </c>
      <c r="K30" s="6">
        <v>-9438341</v>
      </c>
      <c r="L30" s="6">
        <v>-2360</v>
      </c>
      <c r="N30" s="4">
        <v>274331</v>
      </c>
      <c r="O30" s="4" t="s">
        <v>26</v>
      </c>
      <c r="P30" s="5">
        <v>0</v>
      </c>
      <c r="Q30" s="6">
        <v>-9766561</v>
      </c>
      <c r="R30" s="6">
        <v>-2442</v>
      </c>
      <c r="T30" s="4">
        <v>274321</v>
      </c>
      <c r="U30" s="4" t="s">
        <v>25</v>
      </c>
      <c r="V30" s="5">
        <v>0</v>
      </c>
      <c r="W30" s="6">
        <v>-8965915</v>
      </c>
      <c r="X30" s="6">
        <v>-2241</v>
      </c>
      <c r="Z30" s="4">
        <v>274321</v>
      </c>
      <c r="AA30" s="4" t="s">
        <v>25</v>
      </c>
      <c r="AB30" s="5">
        <v>0</v>
      </c>
      <c r="AC30" s="6">
        <v>-9425150</v>
      </c>
      <c r="AD30" s="6">
        <v>-2356</v>
      </c>
      <c r="AF30" s="4">
        <v>274321</v>
      </c>
      <c r="AG30" s="4" t="s">
        <v>25</v>
      </c>
      <c r="AH30" s="5">
        <v>0</v>
      </c>
      <c r="AI30" s="6">
        <v>-9884385</v>
      </c>
      <c r="AJ30" s="6">
        <v>-2471</v>
      </c>
      <c r="AL30" s="4">
        <v>274311</v>
      </c>
      <c r="AM30" s="4" t="s">
        <v>58</v>
      </c>
      <c r="AN30" s="5">
        <v>0</v>
      </c>
      <c r="AO30" s="6">
        <v>-973457</v>
      </c>
      <c r="AP30" s="5">
        <v>-243</v>
      </c>
    </row>
    <row r="31" spans="2:42" ht="96.6" thickBot="1">
      <c r="B31" s="4">
        <v>274341</v>
      </c>
      <c r="C31" s="4" t="s">
        <v>66</v>
      </c>
      <c r="D31" s="5">
        <v>0</v>
      </c>
      <c r="E31" s="6">
        <v>-46376123</v>
      </c>
      <c r="F31" s="6">
        <v>-11594</v>
      </c>
      <c r="H31" s="4">
        <v>274341</v>
      </c>
      <c r="I31" s="4" t="s">
        <v>66</v>
      </c>
      <c r="J31" s="5">
        <v>0</v>
      </c>
      <c r="K31" s="6">
        <v>-49046928</v>
      </c>
      <c r="L31" s="6">
        <v>-12262</v>
      </c>
      <c r="N31" s="4">
        <v>274341</v>
      </c>
      <c r="O31" s="4" t="s">
        <v>66</v>
      </c>
      <c r="P31" s="5">
        <v>0</v>
      </c>
      <c r="Q31" s="6">
        <v>-51717733</v>
      </c>
      <c r="R31" s="6">
        <v>-12929</v>
      </c>
      <c r="T31" s="4">
        <v>274331</v>
      </c>
      <c r="U31" s="4" t="s">
        <v>26</v>
      </c>
      <c r="V31" s="5">
        <v>0</v>
      </c>
      <c r="W31" s="6">
        <v>-10071214</v>
      </c>
      <c r="X31" s="6">
        <v>-2518</v>
      </c>
      <c r="Z31" s="4">
        <v>274331</v>
      </c>
      <c r="AA31" s="4" t="s">
        <v>26</v>
      </c>
      <c r="AB31" s="5">
        <v>0</v>
      </c>
      <c r="AC31" s="6">
        <v>-10375867</v>
      </c>
      <c r="AD31" s="6">
        <v>-2594</v>
      </c>
      <c r="AF31" s="4">
        <v>274331</v>
      </c>
      <c r="AG31" s="4" t="s">
        <v>26</v>
      </c>
      <c r="AH31" s="5">
        <v>0</v>
      </c>
      <c r="AI31" s="6">
        <v>-10786619</v>
      </c>
      <c r="AJ31" s="6">
        <v>-2697</v>
      </c>
      <c r="AL31" s="4">
        <v>274321</v>
      </c>
      <c r="AM31" s="4" t="s">
        <v>25</v>
      </c>
      <c r="AN31" s="5">
        <v>0</v>
      </c>
      <c r="AO31" s="6">
        <v>-10394220</v>
      </c>
      <c r="AP31" s="6">
        <v>-2599</v>
      </c>
    </row>
    <row r="32" spans="2:42" ht="96.6" thickBot="1">
      <c r="B32" s="4">
        <v>275421</v>
      </c>
      <c r="C32" s="4" t="s">
        <v>73</v>
      </c>
      <c r="D32" s="5">
        <v>0</v>
      </c>
      <c r="E32" s="6">
        <v>-1400000</v>
      </c>
      <c r="F32" s="5">
        <v>-350</v>
      </c>
      <c r="H32" s="4">
        <v>275421</v>
      </c>
      <c r="I32" s="4" t="s">
        <v>73</v>
      </c>
      <c r="J32" s="5">
        <v>0</v>
      </c>
      <c r="K32" s="6">
        <v>-1493333</v>
      </c>
      <c r="L32" s="5">
        <v>-373</v>
      </c>
      <c r="N32" s="4">
        <v>275421</v>
      </c>
      <c r="O32" s="4" t="s">
        <v>73</v>
      </c>
      <c r="P32" s="5">
        <v>0</v>
      </c>
      <c r="Q32" s="6">
        <v>-1586667</v>
      </c>
      <c r="R32" s="5">
        <v>-397</v>
      </c>
      <c r="T32" s="4">
        <v>274341</v>
      </c>
      <c r="U32" s="4" t="s">
        <v>66</v>
      </c>
      <c r="V32" s="5">
        <v>0</v>
      </c>
      <c r="W32" s="6">
        <v>-54388538</v>
      </c>
      <c r="X32" s="6">
        <v>-13597</v>
      </c>
      <c r="Z32" s="4">
        <v>274341</v>
      </c>
      <c r="AA32" s="4" t="s">
        <v>66</v>
      </c>
      <c r="AB32" s="5">
        <v>0</v>
      </c>
      <c r="AC32" s="6">
        <v>-57059343</v>
      </c>
      <c r="AD32" s="6">
        <v>-14265</v>
      </c>
      <c r="AF32" s="4">
        <v>274341</v>
      </c>
      <c r="AG32" s="4" t="s">
        <v>66</v>
      </c>
      <c r="AH32" s="5">
        <v>0</v>
      </c>
      <c r="AI32" s="6">
        <v>-59730148</v>
      </c>
      <c r="AJ32" s="6">
        <v>-14933</v>
      </c>
      <c r="AL32" s="4">
        <v>274331</v>
      </c>
      <c r="AM32" s="4" t="s">
        <v>26</v>
      </c>
      <c r="AN32" s="5">
        <v>0</v>
      </c>
      <c r="AO32" s="6">
        <v>-11197372</v>
      </c>
      <c r="AP32" s="6">
        <v>-2799</v>
      </c>
    </row>
    <row r="33" spans="2:43" ht="96.6" thickBot="1">
      <c r="B33" s="226"/>
      <c r="C33" s="3" t="s">
        <v>27</v>
      </c>
      <c r="D33" s="4"/>
      <c r="E33" s="7">
        <v>130101029</v>
      </c>
      <c r="F33" s="7">
        <v>32525.26</v>
      </c>
      <c r="H33" s="128"/>
      <c r="I33" s="3" t="s">
        <v>27</v>
      </c>
      <c r="J33" s="4"/>
      <c r="K33" s="7">
        <v>126497610</v>
      </c>
      <c r="L33" s="7">
        <v>31624.400000000001</v>
      </c>
      <c r="N33" s="128"/>
      <c r="O33" s="3" t="s">
        <v>27</v>
      </c>
      <c r="P33" s="4"/>
      <c r="Q33" s="7">
        <v>122386990</v>
      </c>
      <c r="R33" s="7">
        <v>30596.75</v>
      </c>
      <c r="T33" s="4">
        <v>275421</v>
      </c>
      <c r="U33" s="4" t="s">
        <v>73</v>
      </c>
      <c r="V33" s="5">
        <v>0</v>
      </c>
      <c r="W33" s="6">
        <v>-1680000</v>
      </c>
      <c r="X33" s="5">
        <v>-420</v>
      </c>
      <c r="Z33" s="4">
        <v>275421</v>
      </c>
      <c r="AA33" s="4" t="s">
        <v>73</v>
      </c>
      <c r="AB33" s="5">
        <v>0</v>
      </c>
      <c r="AC33" s="6">
        <v>-1773333</v>
      </c>
      <c r="AD33" s="5">
        <v>-443</v>
      </c>
      <c r="AF33" s="4">
        <v>275421</v>
      </c>
      <c r="AG33" s="4" t="s">
        <v>73</v>
      </c>
      <c r="AH33" s="5">
        <v>0</v>
      </c>
      <c r="AI33" s="6">
        <v>-1866667</v>
      </c>
      <c r="AJ33" s="5">
        <v>-467</v>
      </c>
      <c r="AL33" s="4">
        <v>274341</v>
      </c>
      <c r="AM33" s="4" t="s">
        <v>66</v>
      </c>
      <c r="AN33" s="5">
        <v>0</v>
      </c>
      <c r="AO33" s="6">
        <v>-62400953</v>
      </c>
      <c r="AP33" s="6">
        <v>-15600</v>
      </c>
    </row>
    <row r="34" spans="2:43" ht="36.6" thickBot="1">
      <c r="B34" s="226"/>
      <c r="C34" s="3" t="s">
        <v>28</v>
      </c>
      <c r="D34" s="4"/>
      <c r="E34" s="5"/>
      <c r="F34" s="5"/>
      <c r="H34" s="128"/>
      <c r="I34" s="3" t="s">
        <v>28</v>
      </c>
      <c r="J34" s="4"/>
      <c r="K34" s="5"/>
      <c r="L34" s="5"/>
      <c r="N34" s="128"/>
      <c r="O34" s="3" t="s">
        <v>28</v>
      </c>
      <c r="P34" s="4"/>
      <c r="Q34" s="5"/>
      <c r="R34" s="5"/>
      <c r="T34" s="128"/>
      <c r="U34" s="3" t="s">
        <v>27</v>
      </c>
      <c r="V34" s="4"/>
      <c r="W34" s="7">
        <v>118299937</v>
      </c>
      <c r="X34" s="7">
        <v>29574.98</v>
      </c>
      <c r="Z34" s="128"/>
      <c r="AA34" s="3" t="s">
        <v>27</v>
      </c>
      <c r="AB34" s="4"/>
      <c r="AC34" s="7">
        <v>114725102</v>
      </c>
      <c r="AD34" s="7">
        <v>28681.279999999999</v>
      </c>
      <c r="AF34" s="128"/>
      <c r="AG34" s="3" t="s">
        <v>27</v>
      </c>
      <c r="AH34" s="4"/>
      <c r="AI34" s="7">
        <v>113081668</v>
      </c>
      <c r="AJ34" s="7">
        <v>28270.42</v>
      </c>
      <c r="AL34" s="4">
        <v>275421</v>
      </c>
      <c r="AM34" s="4" t="s">
        <v>73</v>
      </c>
      <c r="AN34" s="5">
        <v>0</v>
      </c>
      <c r="AO34" s="6">
        <v>-1960000</v>
      </c>
      <c r="AP34" s="5">
        <v>-490</v>
      </c>
    </row>
    <row r="35" spans="2:43" ht="24.6" thickBot="1">
      <c r="B35" s="4">
        <v>278511</v>
      </c>
      <c r="C35" s="4" t="s">
        <v>60</v>
      </c>
      <c r="D35" s="5">
        <v>0</v>
      </c>
      <c r="E35" s="6">
        <v>417804376</v>
      </c>
      <c r="F35" s="6">
        <v>104451</v>
      </c>
      <c r="H35" s="4">
        <v>278511</v>
      </c>
      <c r="I35" s="4" t="s">
        <v>60</v>
      </c>
      <c r="J35" s="5">
        <v>0</v>
      </c>
      <c r="K35" s="6">
        <v>574473976</v>
      </c>
      <c r="L35" s="6">
        <v>143618</v>
      </c>
      <c r="N35" s="4">
        <v>278511</v>
      </c>
      <c r="O35" s="4" t="s">
        <v>60</v>
      </c>
      <c r="P35" s="5">
        <v>0</v>
      </c>
      <c r="Q35" s="6">
        <v>550273976</v>
      </c>
      <c r="R35" s="6">
        <v>137568</v>
      </c>
      <c r="T35" s="128"/>
      <c r="U35" s="3" t="s">
        <v>28</v>
      </c>
      <c r="V35" s="4"/>
      <c r="W35" s="5"/>
      <c r="X35" s="5"/>
      <c r="Z35" s="128"/>
      <c r="AA35" s="3" t="s">
        <v>28</v>
      </c>
      <c r="AB35" s="4"/>
      <c r="AC35" s="5"/>
      <c r="AD35" s="5"/>
      <c r="AF35" s="128"/>
      <c r="AG35" s="3" t="s">
        <v>28</v>
      </c>
      <c r="AH35" s="4"/>
      <c r="AI35" s="5"/>
      <c r="AJ35" s="5"/>
      <c r="AL35" s="128"/>
      <c r="AM35" s="3" t="s">
        <v>27</v>
      </c>
      <c r="AN35" s="4"/>
      <c r="AO35" s="7">
        <v>110563033</v>
      </c>
      <c r="AP35" s="7">
        <v>27640.76</v>
      </c>
      <c r="AQ35" s="383">
        <f>AO35-'BS-All'!V250</f>
        <v>0</v>
      </c>
    </row>
    <row r="36" spans="2:43" ht="84.6" thickBot="1">
      <c r="B36" s="4">
        <v>38522102</v>
      </c>
      <c r="C36" s="4" t="s">
        <v>182</v>
      </c>
      <c r="D36" s="5">
        <v>0</v>
      </c>
      <c r="E36" s="6">
        <v>5399460</v>
      </c>
      <c r="F36" s="6">
        <v>1350</v>
      </c>
      <c r="H36" s="4">
        <v>38522102</v>
      </c>
      <c r="I36" s="4" t="s">
        <v>182</v>
      </c>
      <c r="J36" s="5">
        <v>0</v>
      </c>
      <c r="K36" s="6">
        <v>5399460</v>
      </c>
      <c r="L36" s="6">
        <v>1350</v>
      </c>
      <c r="N36" s="4">
        <v>38522102</v>
      </c>
      <c r="O36" s="4" t="s">
        <v>182</v>
      </c>
      <c r="P36" s="5">
        <v>0</v>
      </c>
      <c r="Q36" s="6">
        <v>5399460</v>
      </c>
      <c r="R36" s="6">
        <v>1350</v>
      </c>
      <c r="T36" s="4">
        <v>278511</v>
      </c>
      <c r="U36" s="4" t="s">
        <v>60</v>
      </c>
      <c r="V36" s="5">
        <v>0</v>
      </c>
      <c r="W36" s="6">
        <v>536773976</v>
      </c>
      <c r="X36" s="6">
        <v>134193</v>
      </c>
      <c r="Z36" s="4">
        <v>278511</v>
      </c>
      <c r="AA36" s="4" t="s">
        <v>60</v>
      </c>
      <c r="AB36" s="5">
        <v>0</v>
      </c>
      <c r="AC36" s="6">
        <v>590773976</v>
      </c>
      <c r="AD36" s="6">
        <v>147693</v>
      </c>
      <c r="AF36" s="4">
        <v>222811103</v>
      </c>
      <c r="AG36" s="4" t="s">
        <v>324</v>
      </c>
      <c r="AH36" s="5">
        <v>0</v>
      </c>
      <c r="AI36" s="6">
        <v>5000</v>
      </c>
      <c r="AJ36" s="5">
        <v>1</v>
      </c>
      <c r="AL36" s="128"/>
      <c r="AM36" s="3" t="s">
        <v>28</v>
      </c>
      <c r="AN36" s="4"/>
      <c r="AO36" s="5"/>
      <c r="AP36" s="5"/>
    </row>
    <row r="37" spans="2:43" ht="48.6" thickBot="1">
      <c r="B37" s="226"/>
      <c r="C37" s="3" t="s">
        <v>29</v>
      </c>
      <c r="D37" s="4"/>
      <c r="E37" s="7">
        <v>423203836</v>
      </c>
      <c r="F37" s="7">
        <v>105800.96000000001</v>
      </c>
      <c r="H37" s="128"/>
      <c r="I37" s="3" t="s">
        <v>29</v>
      </c>
      <c r="J37" s="4"/>
      <c r="K37" s="7">
        <v>579873436</v>
      </c>
      <c r="L37" s="7">
        <v>144968.35999999999</v>
      </c>
      <c r="N37" s="128"/>
      <c r="O37" s="3" t="s">
        <v>29</v>
      </c>
      <c r="P37" s="4"/>
      <c r="Q37" s="7">
        <v>555673436</v>
      </c>
      <c r="R37" s="7">
        <v>138918.35999999999</v>
      </c>
      <c r="T37" s="4">
        <v>38522102</v>
      </c>
      <c r="U37" s="4" t="s">
        <v>182</v>
      </c>
      <c r="V37" s="5">
        <v>0</v>
      </c>
      <c r="W37" s="6">
        <v>5399460</v>
      </c>
      <c r="X37" s="6">
        <v>1350</v>
      </c>
      <c r="Z37" s="4">
        <v>38522102</v>
      </c>
      <c r="AA37" s="4" t="s">
        <v>182</v>
      </c>
      <c r="AB37" s="5">
        <v>0</v>
      </c>
      <c r="AC37" s="6">
        <v>5399460</v>
      </c>
      <c r="AD37" s="6">
        <v>1350</v>
      </c>
      <c r="AF37" s="4">
        <v>278511</v>
      </c>
      <c r="AG37" s="4" t="s">
        <v>60</v>
      </c>
      <c r="AH37" s="5">
        <v>0</v>
      </c>
      <c r="AI37" s="6">
        <v>719086076</v>
      </c>
      <c r="AJ37" s="6">
        <v>179772</v>
      </c>
      <c r="AL37" s="4">
        <v>222811103</v>
      </c>
      <c r="AM37" s="4" t="s">
        <v>324</v>
      </c>
      <c r="AN37" s="5">
        <v>0</v>
      </c>
      <c r="AO37" s="6">
        <v>5000</v>
      </c>
      <c r="AP37" s="5">
        <v>1</v>
      </c>
    </row>
    <row r="38" spans="2:43" ht="48.6" thickBot="1">
      <c r="B38" s="226"/>
      <c r="C38" s="3" t="s">
        <v>30</v>
      </c>
      <c r="D38" s="4"/>
      <c r="E38" s="7">
        <v>613017772</v>
      </c>
      <c r="F38" s="7">
        <v>153254.44</v>
      </c>
      <c r="H38" s="128"/>
      <c r="I38" s="3" t="s">
        <v>30</v>
      </c>
      <c r="J38" s="4"/>
      <c r="K38" s="7">
        <v>672810082</v>
      </c>
      <c r="L38" s="7">
        <v>168202.52</v>
      </c>
      <c r="N38" s="128"/>
      <c r="O38" s="3" t="s">
        <v>30</v>
      </c>
      <c r="P38" s="4"/>
      <c r="Q38" s="7">
        <v>662994351</v>
      </c>
      <c r="R38" s="7">
        <v>165748.59</v>
      </c>
      <c r="T38" s="128"/>
      <c r="U38" s="3" t="s">
        <v>29</v>
      </c>
      <c r="V38" s="4"/>
      <c r="W38" s="7">
        <v>542173436</v>
      </c>
      <c r="X38" s="7">
        <v>135543.35999999999</v>
      </c>
      <c r="Z38" s="128"/>
      <c r="AA38" s="3" t="s">
        <v>29</v>
      </c>
      <c r="AB38" s="4"/>
      <c r="AC38" s="7">
        <v>596173436</v>
      </c>
      <c r="AD38" s="7">
        <v>149043.35999999999</v>
      </c>
      <c r="AF38" s="4">
        <v>38522102</v>
      </c>
      <c r="AG38" s="4" t="s">
        <v>182</v>
      </c>
      <c r="AH38" s="5">
        <v>0</v>
      </c>
      <c r="AI38" s="6">
        <v>5399460</v>
      </c>
      <c r="AJ38" s="6">
        <v>1350</v>
      </c>
      <c r="AL38" s="4">
        <v>278511</v>
      </c>
      <c r="AM38" s="4" t="s">
        <v>60</v>
      </c>
      <c r="AN38" s="5">
        <v>0</v>
      </c>
      <c r="AO38" s="6">
        <v>894226076</v>
      </c>
      <c r="AP38" s="6">
        <v>223557</v>
      </c>
    </row>
    <row r="39" spans="2:43" ht="36.6" thickBot="1">
      <c r="B39" s="226"/>
      <c r="C39" s="3" t="s">
        <v>31</v>
      </c>
      <c r="D39" s="4"/>
      <c r="E39" s="5"/>
      <c r="F39" s="5"/>
      <c r="H39" s="128"/>
      <c r="I39" s="3" t="s">
        <v>31</v>
      </c>
      <c r="J39" s="4"/>
      <c r="K39" s="5"/>
      <c r="L39" s="5"/>
      <c r="N39" s="128"/>
      <c r="O39" s="3" t="s">
        <v>31</v>
      </c>
      <c r="P39" s="4"/>
      <c r="Q39" s="5"/>
      <c r="R39" s="5"/>
      <c r="T39" s="128"/>
      <c r="U39" s="3" t="s">
        <v>30</v>
      </c>
      <c r="V39" s="4"/>
      <c r="W39" s="7">
        <v>658115136</v>
      </c>
      <c r="X39" s="7">
        <v>164528.78</v>
      </c>
      <c r="Z39" s="128"/>
      <c r="AA39" s="3" t="s">
        <v>30</v>
      </c>
      <c r="AB39" s="4"/>
      <c r="AC39" s="7">
        <v>763428266</v>
      </c>
      <c r="AD39" s="7">
        <v>190857.07</v>
      </c>
      <c r="AF39" s="128"/>
      <c r="AG39" s="3" t="s">
        <v>29</v>
      </c>
      <c r="AH39" s="4"/>
      <c r="AI39" s="7">
        <v>724490536</v>
      </c>
      <c r="AJ39" s="7">
        <v>181122.63</v>
      </c>
      <c r="AL39" s="4">
        <v>38522102</v>
      </c>
      <c r="AM39" s="4" t="s">
        <v>182</v>
      </c>
      <c r="AN39" s="5">
        <v>0</v>
      </c>
      <c r="AO39" s="6">
        <v>5399460</v>
      </c>
      <c r="AP39" s="6">
        <v>1350</v>
      </c>
    </row>
    <row r="40" spans="2:43" ht="24.6" thickBot="1">
      <c r="B40" s="226"/>
      <c r="C40" s="3" t="s">
        <v>32</v>
      </c>
      <c r="D40" s="4"/>
      <c r="E40" s="5"/>
      <c r="F40" s="5"/>
      <c r="H40" s="128"/>
      <c r="I40" s="3" t="s">
        <v>32</v>
      </c>
      <c r="J40" s="4"/>
      <c r="K40" s="5"/>
      <c r="L40" s="5"/>
      <c r="N40" s="128"/>
      <c r="O40" s="3" t="s">
        <v>32</v>
      </c>
      <c r="P40" s="4"/>
      <c r="Q40" s="5"/>
      <c r="R40" s="5"/>
      <c r="T40" s="128"/>
      <c r="U40" s="3" t="s">
        <v>31</v>
      </c>
      <c r="V40" s="4"/>
      <c r="W40" s="5"/>
      <c r="X40" s="5"/>
      <c r="Z40" s="128"/>
      <c r="AA40" s="3" t="s">
        <v>31</v>
      </c>
      <c r="AB40" s="4"/>
      <c r="AC40" s="5"/>
      <c r="AD40" s="5"/>
      <c r="AF40" s="128"/>
      <c r="AG40" s="3" t="s">
        <v>30</v>
      </c>
      <c r="AH40" s="4"/>
      <c r="AI40" s="7">
        <v>1036960062</v>
      </c>
      <c r="AJ40" s="7">
        <v>259240.02</v>
      </c>
      <c r="AL40" s="128"/>
      <c r="AM40" s="3" t="s">
        <v>29</v>
      </c>
      <c r="AN40" s="4"/>
      <c r="AO40" s="7">
        <v>899630536</v>
      </c>
      <c r="AP40" s="7">
        <v>224907.63</v>
      </c>
    </row>
    <row r="41" spans="2:43" ht="36.6" thickBot="1">
      <c r="B41" s="226"/>
      <c r="C41" s="3" t="s">
        <v>33</v>
      </c>
      <c r="D41" s="4"/>
      <c r="E41" s="5"/>
      <c r="F41" s="5"/>
      <c r="H41" s="128"/>
      <c r="I41" s="3" t="s">
        <v>33</v>
      </c>
      <c r="J41" s="4"/>
      <c r="K41" s="5"/>
      <c r="L41" s="5"/>
      <c r="N41" s="128"/>
      <c r="O41" s="3" t="s">
        <v>33</v>
      </c>
      <c r="P41" s="4"/>
      <c r="Q41" s="5"/>
      <c r="R41" s="5"/>
      <c r="T41" s="128"/>
      <c r="U41" s="3" t="s">
        <v>32</v>
      </c>
      <c r="V41" s="4"/>
      <c r="W41" s="5"/>
      <c r="X41" s="5"/>
      <c r="Z41" s="128"/>
      <c r="AA41" s="3" t="s">
        <v>32</v>
      </c>
      <c r="AB41" s="4"/>
      <c r="AC41" s="5"/>
      <c r="AD41" s="5"/>
      <c r="AF41" s="128"/>
      <c r="AG41" s="3" t="s">
        <v>31</v>
      </c>
      <c r="AH41" s="4"/>
      <c r="AI41" s="5"/>
      <c r="AJ41" s="5"/>
      <c r="AL41" s="128"/>
      <c r="AM41" s="3" t="s">
        <v>30</v>
      </c>
      <c r="AN41" s="4"/>
      <c r="AO41" s="7">
        <v>1048694000</v>
      </c>
      <c r="AP41" s="7">
        <v>262173.5</v>
      </c>
    </row>
    <row r="42" spans="2:43" ht="15" thickBot="1">
      <c r="B42" s="4">
        <v>351211101</v>
      </c>
      <c r="C42" s="4" t="s">
        <v>34</v>
      </c>
      <c r="D42" s="5">
        <v>0</v>
      </c>
      <c r="E42" s="6">
        <v>7666400</v>
      </c>
      <c r="F42" s="6">
        <v>1917</v>
      </c>
      <c r="H42" s="4">
        <v>351211101</v>
      </c>
      <c r="I42" s="4" t="s">
        <v>34</v>
      </c>
      <c r="J42" s="5">
        <v>0</v>
      </c>
      <c r="K42" s="6">
        <v>7666400</v>
      </c>
      <c r="L42" s="6">
        <v>1917</v>
      </c>
      <c r="N42" s="4">
        <v>351211101</v>
      </c>
      <c r="O42" s="4" t="s">
        <v>34</v>
      </c>
      <c r="P42" s="5">
        <v>0</v>
      </c>
      <c r="Q42" s="6">
        <v>7666400</v>
      </c>
      <c r="R42" s="6">
        <v>1917</v>
      </c>
      <c r="T42" s="128"/>
      <c r="U42" s="3" t="s">
        <v>33</v>
      </c>
      <c r="V42" s="4"/>
      <c r="W42" s="5"/>
      <c r="X42" s="5"/>
      <c r="Z42" s="128"/>
      <c r="AA42" s="3" t="s">
        <v>33</v>
      </c>
      <c r="AB42" s="4"/>
      <c r="AC42" s="5"/>
      <c r="AD42" s="5"/>
      <c r="AF42" s="128"/>
      <c r="AG42" s="3" t="s">
        <v>32</v>
      </c>
      <c r="AH42" s="4"/>
      <c r="AI42" s="5"/>
      <c r="AJ42" s="5"/>
      <c r="AL42" s="128"/>
      <c r="AM42" s="3" t="s">
        <v>31</v>
      </c>
      <c r="AN42" s="4"/>
      <c r="AO42" s="5"/>
      <c r="AP42" s="5"/>
    </row>
    <row r="43" spans="2:43" ht="24.6" thickBot="1">
      <c r="B43" s="4">
        <v>381211</v>
      </c>
      <c r="C43" s="4" t="s">
        <v>183</v>
      </c>
      <c r="D43" s="5">
        <v>0</v>
      </c>
      <c r="E43" s="6">
        <v>30389744</v>
      </c>
      <c r="F43" s="6">
        <v>7597</v>
      </c>
      <c r="H43" s="4">
        <v>381211</v>
      </c>
      <c r="I43" s="4" t="s">
        <v>183</v>
      </c>
      <c r="J43" s="5">
        <v>0</v>
      </c>
      <c r="K43" s="6">
        <v>26182022</v>
      </c>
      <c r="L43" s="6">
        <v>6546</v>
      </c>
      <c r="N43" s="4">
        <v>381211</v>
      </c>
      <c r="O43" s="4" t="s">
        <v>183</v>
      </c>
      <c r="P43" s="5">
        <v>0</v>
      </c>
      <c r="Q43" s="6">
        <v>21993038</v>
      </c>
      <c r="R43" s="6">
        <v>5498</v>
      </c>
      <c r="T43" s="4">
        <v>351211101</v>
      </c>
      <c r="U43" s="4" t="s">
        <v>34</v>
      </c>
      <c r="V43" s="5">
        <v>0</v>
      </c>
      <c r="W43" s="6">
        <v>7666400</v>
      </c>
      <c r="X43" s="6">
        <v>1917</v>
      </c>
      <c r="Z43" s="4">
        <v>351211101</v>
      </c>
      <c r="AA43" s="4" t="s">
        <v>34</v>
      </c>
      <c r="AB43" s="5">
        <v>0</v>
      </c>
      <c r="AC43" s="6">
        <v>7666400</v>
      </c>
      <c r="AD43" s="6">
        <v>1917</v>
      </c>
      <c r="AF43" s="128"/>
      <c r="AG43" s="3" t="s">
        <v>33</v>
      </c>
      <c r="AH43" s="4"/>
      <c r="AI43" s="5"/>
      <c r="AJ43" s="5"/>
      <c r="AL43" s="128"/>
      <c r="AM43" s="3" t="s">
        <v>32</v>
      </c>
      <c r="AN43" s="4"/>
      <c r="AO43" s="5"/>
      <c r="AP43" s="5"/>
    </row>
    <row r="44" spans="2:43" ht="48.6" thickBot="1">
      <c r="B44" s="226"/>
      <c r="C44" s="3" t="s">
        <v>35</v>
      </c>
      <c r="D44" s="4"/>
      <c r="E44" s="5"/>
      <c r="F44" s="5"/>
      <c r="H44" s="128"/>
      <c r="I44" s="3" t="s">
        <v>35</v>
      </c>
      <c r="J44" s="4"/>
      <c r="K44" s="5"/>
      <c r="L44" s="5"/>
      <c r="N44" s="128"/>
      <c r="O44" s="3" t="s">
        <v>35</v>
      </c>
      <c r="P44" s="4"/>
      <c r="Q44" s="5"/>
      <c r="R44" s="5"/>
      <c r="T44" s="4">
        <v>381211</v>
      </c>
      <c r="U44" s="4" t="s">
        <v>183</v>
      </c>
      <c r="V44" s="5">
        <v>0</v>
      </c>
      <c r="W44" s="6">
        <v>17817587</v>
      </c>
      <c r="X44" s="6">
        <v>4454</v>
      </c>
      <c r="Z44" s="4">
        <v>381211</v>
      </c>
      <c r="AA44" s="4" t="s">
        <v>183</v>
      </c>
      <c r="AB44" s="5">
        <v>0</v>
      </c>
      <c r="AC44" s="6">
        <v>13630685</v>
      </c>
      <c r="AD44" s="6">
        <v>3408</v>
      </c>
      <c r="AF44" s="4">
        <v>351211101</v>
      </c>
      <c r="AG44" s="4" t="s">
        <v>34</v>
      </c>
      <c r="AH44" s="5">
        <v>0</v>
      </c>
      <c r="AI44" s="6">
        <v>7666400</v>
      </c>
      <c r="AJ44" s="6">
        <v>1917</v>
      </c>
      <c r="AL44" s="128"/>
      <c r="AM44" s="3" t="s">
        <v>33</v>
      </c>
      <c r="AN44" s="4"/>
      <c r="AO44" s="5"/>
      <c r="AP44" s="5"/>
    </row>
    <row r="45" spans="2:43" ht="60.6" thickBot="1">
      <c r="B45" s="226"/>
      <c r="C45" s="3" t="s">
        <v>36</v>
      </c>
      <c r="D45" s="4"/>
      <c r="E45" s="5">
        <v>0</v>
      </c>
      <c r="F45" s="5">
        <v>0</v>
      </c>
      <c r="H45" s="128"/>
      <c r="I45" s="3" t="s">
        <v>36</v>
      </c>
      <c r="J45" s="4"/>
      <c r="K45" s="5">
        <v>0</v>
      </c>
      <c r="L45" s="5">
        <v>0</v>
      </c>
      <c r="N45" s="128"/>
      <c r="O45" s="3" t="s">
        <v>36</v>
      </c>
      <c r="P45" s="4"/>
      <c r="Q45" s="5">
        <v>0</v>
      </c>
      <c r="R45" s="5">
        <v>0</v>
      </c>
      <c r="T45" s="128"/>
      <c r="U45" s="3" t="s">
        <v>35</v>
      </c>
      <c r="V45" s="4"/>
      <c r="W45" s="5"/>
      <c r="X45" s="5"/>
      <c r="Z45" s="128"/>
      <c r="AA45" s="3" t="s">
        <v>35</v>
      </c>
      <c r="AB45" s="4"/>
      <c r="AC45" s="5"/>
      <c r="AD45" s="5"/>
      <c r="AF45" s="4">
        <v>381211</v>
      </c>
      <c r="AG45" s="4" t="s">
        <v>183</v>
      </c>
      <c r="AH45" s="5">
        <v>0</v>
      </c>
      <c r="AI45" s="6">
        <v>9433373</v>
      </c>
      <c r="AJ45" s="6">
        <v>2358</v>
      </c>
      <c r="AL45" s="4">
        <v>351211101</v>
      </c>
      <c r="AM45" s="4" t="s">
        <v>34</v>
      </c>
      <c r="AN45" s="5">
        <v>0</v>
      </c>
      <c r="AO45" s="6">
        <v>7666400</v>
      </c>
      <c r="AP45" s="6">
        <v>1917</v>
      </c>
    </row>
    <row r="46" spans="2:43" ht="24.6" thickBot="1">
      <c r="B46" s="226"/>
      <c r="C46" s="3" t="s">
        <v>37</v>
      </c>
      <c r="D46" s="4"/>
      <c r="E46" s="5"/>
      <c r="F46" s="5"/>
      <c r="H46" s="128"/>
      <c r="I46" s="3" t="s">
        <v>37</v>
      </c>
      <c r="J46" s="4"/>
      <c r="K46" s="5"/>
      <c r="L46" s="5"/>
      <c r="N46" s="128"/>
      <c r="O46" s="3" t="s">
        <v>37</v>
      </c>
      <c r="P46" s="4"/>
      <c r="Q46" s="5"/>
      <c r="R46" s="5"/>
      <c r="T46" s="128"/>
      <c r="U46" s="3" t="s">
        <v>36</v>
      </c>
      <c r="V46" s="4"/>
      <c r="W46" s="5">
        <v>0</v>
      </c>
      <c r="X46" s="5">
        <v>0</v>
      </c>
      <c r="Z46" s="128"/>
      <c r="AA46" s="3" t="s">
        <v>36</v>
      </c>
      <c r="AB46" s="4"/>
      <c r="AC46" s="5">
        <v>0</v>
      </c>
      <c r="AD46" s="5">
        <v>0</v>
      </c>
      <c r="AF46" s="128"/>
      <c r="AG46" s="3" t="s">
        <v>35</v>
      </c>
      <c r="AH46" s="4"/>
      <c r="AI46" s="5"/>
      <c r="AJ46" s="5"/>
      <c r="AL46" s="4">
        <v>381211</v>
      </c>
      <c r="AM46" s="4" t="s">
        <v>183</v>
      </c>
      <c r="AN46" s="5">
        <v>0</v>
      </c>
      <c r="AO46" s="6">
        <v>1167264</v>
      </c>
      <c r="AP46" s="5">
        <v>292</v>
      </c>
    </row>
    <row r="47" spans="2:43" ht="36.6" thickBot="1">
      <c r="B47" s="226"/>
      <c r="C47" s="3" t="s">
        <v>38</v>
      </c>
      <c r="D47" s="4"/>
      <c r="E47" s="5">
        <v>0</v>
      </c>
      <c r="F47" s="5">
        <v>0</v>
      </c>
      <c r="H47" s="128"/>
      <c r="I47" s="3" t="s">
        <v>38</v>
      </c>
      <c r="J47" s="4"/>
      <c r="K47" s="5">
        <v>0</v>
      </c>
      <c r="L47" s="5">
        <v>0</v>
      </c>
      <c r="N47" s="128"/>
      <c r="O47" s="3" t="s">
        <v>38</v>
      </c>
      <c r="P47" s="4"/>
      <c r="Q47" s="5">
        <v>0</v>
      </c>
      <c r="R47" s="5">
        <v>0</v>
      </c>
      <c r="T47" s="128"/>
      <c r="U47" s="3" t="s">
        <v>37</v>
      </c>
      <c r="V47" s="4"/>
      <c r="W47" s="5"/>
      <c r="X47" s="5"/>
      <c r="Z47" s="128"/>
      <c r="AA47" s="3" t="s">
        <v>37</v>
      </c>
      <c r="AB47" s="4"/>
      <c r="AC47" s="5"/>
      <c r="AD47" s="5"/>
      <c r="AF47" s="128"/>
      <c r="AG47" s="3" t="s">
        <v>36</v>
      </c>
      <c r="AH47" s="4"/>
      <c r="AI47" s="5">
        <v>0</v>
      </c>
      <c r="AJ47" s="5">
        <v>0</v>
      </c>
      <c r="AL47" s="128"/>
      <c r="AM47" s="3" t="s">
        <v>35</v>
      </c>
      <c r="AN47" s="4"/>
      <c r="AO47" s="5"/>
      <c r="AP47" s="5"/>
    </row>
    <row r="48" spans="2:43" ht="36.6" thickBot="1">
      <c r="B48" s="226"/>
      <c r="C48" s="3" t="s">
        <v>39</v>
      </c>
      <c r="D48" s="4"/>
      <c r="E48" s="7">
        <v>38056144</v>
      </c>
      <c r="F48" s="7">
        <v>9514.0400000000009</v>
      </c>
      <c r="H48" s="128"/>
      <c r="I48" s="3" t="s">
        <v>39</v>
      </c>
      <c r="J48" s="4"/>
      <c r="K48" s="7">
        <v>33848422</v>
      </c>
      <c r="L48" s="7">
        <v>8462.11</v>
      </c>
      <c r="N48" s="128"/>
      <c r="O48" s="3" t="s">
        <v>39</v>
      </c>
      <c r="P48" s="4"/>
      <c r="Q48" s="7">
        <v>29659438</v>
      </c>
      <c r="R48" s="7">
        <v>7414.86</v>
      </c>
      <c r="T48" s="128"/>
      <c r="U48" s="3" t="s">
        <v>38</v>
      </c>
      <c r="V48" s="4"/>
      <c r="W48" s="5">
        <v>0</v>
      </c>
      <c r="X48" s="5">
        <v>0</v>
      </c>
      <c r="Z48" s="128"/>
      <c r="AA48" s="3" t="s">
        <v>38</v>
      </c>
      <c r="AB48" s="4"/>
      <c r="AC48" s="5">
        <v>0</v>
      </c>
      <c r="AD48" s="5">
        <v>0</v>
      </c>
      <c r="AF48" s="128"/>
      <c r="AG48" s="3" t="s">
        <v>37</v>
      </c>
      <c r="AH48" s="4"/>
      <c r="AI48" s="5"/>
      <c r="AJ48" s="5"/>
      <c r="AL48" s="128"/>
      <c r="AM48" s="3" t="s">
        <v>36</v>
      </c>
      <c r="AN48" s="4"/>
      <c r="AO48" s="5">
        <v>0</v>
      </c>
      <c r="AP48" s="5">
        <v>0</v>
      </c>
    </row>
    <row r="49" spans="2:42" ht="48.6" thickBot="1">
      <c r="B49" s="226"/>
      <c r="C49" s="3" t="s">
        <v>40</v>
      </c>
      <c r="D49" s="4"/>
      <c r="E49" s="5"/>
      <c r="F49" s="5"/>
      <c r="H49" s="128"/>
      <c r="I49" s="3" t="s">
        <v>40</v>
      </c>
      <c r="J49" s="4"/>
      <c r="K49" s="5"/>
      <c r="L49" s="5"/>
      <c r="N49" s="128"/>
      <c r="O49" s="3" t="s">
        <v>40</v>
      </c>
      <c r="P49" s="4"/>
      <c r="Q49" s="5"/>
      <c r="R49" s="5"/>
      <c r="T49" s="128"/>
      <c r="U49" s="3" t="s">
        <v>39</v>
      </c>
      <c r="V49" s="4"/>
      <c r="W49" s="7">
        <v>25483987</v>
      </c>
      <c r="X49" s="7">
        <v>6371</v>
      </c>
      <c r="Z49" s="128"/>
      <c r="AA49" s="3" t="s">
        <v>39</v>
      </c>
      <c r="AB49" s="4"/>
      <c r="AC49" s="7">
        <v>21297085</v>
      </c>
      <c r="AD49" s="7">
        <v>5324.27</v>
      </c>
      <c r="AF49" s="128"/>
      <c r="AG49" s="3" t="s">
        <v>38</v>
      </c>
      <c r="AH49" s="4"/>
      <c r="AI49" s="5">
        <v>0</v>
      </c>
      <c r="AJ49" s="5">
        <v>0</v>
      </c>
      <c r="AL49" s="128"/>
      <c r="AM49" s="3" t="s">
        <v>37</v>
      </c>
      <c r="AN49" s="4"/>
      <c r="AO49" s="5"/>
      <c r="AP49" s="5"/>
    </row>
    <row r="50" spans="2:42" ht="36.6" thickBot="1">
      <c r="B50" s="226"/>
      <c r="C50" s="3" t="s">
        <v>41</v>
      </c>
      <c r="D50" s="4"/>
      <c r="E50" s="5">
        <v>0</v>
      </c>
      <c r="F50" s="5">
        <v>0</v>
      </c>
      <c r="H50" s="128"/>
      <c r="I50" s="3" t="s">
        <v>41</v>
      </c>
      <c r="J50" s="4"/>
      <c r="K50" s="5">
        <v>0</v>
      </c>
      <c r="L50" s="5">
        <v>0</v>
      </c>
      <c r="N50" s="128"/>
      <c r="O50" s="3" t="s">
        <v>41</v>
      </c>
      <c r="P50" s="4"/>
      <c r="Q50" s="5">
        <v>0</v>
      </c>
      <c r="R50" s="5">
        <v>0</v>
      </c>
      <c r="T50" s="128"/>
      <c r="U50" s="3" t="s">
        <v>40</v>
      </c>
      <c r="V50" s="4"/>
      <c r="W50" s="5"/>
      <c r="X50" s="5"/>
      <c r="Z50" s="128"/>
      <c r="AA50" s="3" t="s">
        <v>40</v>
      </c>
      <c r="AB50" s="4"/>
      <c r="AC50" s="5"/>
      <c r="AD50" s="5"/>
      <c r="AF50" s="128"/>
      <c r="AG50" s="3" t="s">
        <v>39</v>
      </c>
      <c r="AH50" s="4"/>
      <c r="AI50" s="7">
        <v>17099773</v>
      </c>
      <c r="AJ50" s="7">
        <v>4274.9399999999996</v>
      </c>
      <c r="AL50" s="128"/>
      <c r="AM50" s="3" t="s">
        <v>38</v>
      </c>
      <c r="AN50" s="4"/>
      <c r="AO50" s="5">
        <v>0</v>
      </c>
      <c r="AP50" s="5">
        <v>0</v>
      </c>
    </row>
    <row r="51" spans="2:42" ht="36.6" thickBot="1">
      <c r="B51" s="226"/>
      <c r="C51" s="3" t="s">
        <v>42</v>
      </c>
      <c r="D51" s="4"/>
      <c r="E51" s="5">
        <v>0</v>
      </c>
      <c r="F51" s="5">
        <v>0</v>
      </c>
      <c r="H51" s="128"/>
      <c r="I51" s="3" t="s">
        <v>42</v>
      </c>
      <c r="J51" s="4"/>
      <c r="K51" s="5">
        <v>0</v>
      </c>
      <c r="L51" s="5">
        <v>0</v>
      </c>
      <c r="N51" s="128"/>
      <c r="O51" s="3" t="s">
        <v>42</v>
      </c>
      <c r="P51" s="4"/>
      <c r="Q51" s="5">
        <v>0</v>
      </c>
      <c r="R51" s="5">
        <v>0</v>
      </c>
      <c r="T51" s="128"/>
      <c r="U51" s="3" t="s">
        <v>41</v>
      </c>
      <c r="V51" s="4"/>
      <c r="W51" s="5">
        <v>0</v>
      </c>
      <c r="X51" s="5">
        <v>0</v>
      </c>
      <c r="Z51" s="128"/>
      <c r="AA51" s="3" t="s">
        <v>41</v>
      </c>
      <c r="AB51" s="4"/>
      <c r="AC51" s="5">
        <v>0</v>
      </c>
      <c r="AD51" s="5">
        <v>0</v>
      </c>
      <c r="AF51" s="128"/>
      <c r="AG51" s="3" t="s">
        <v>40</v>
      </c>
      <c r="AH51" s="4"/>
      <c r="AI51" s="5"/>
      <c r="AJ51" s="5"/>
      <c r="AL51" s="128"/>
      <c r="AM51" s="3" t="s">
        <v>39</v>
      </c>
      <c r="AN51" s="4"/>
      <c r="AO51" s="7">
        <v>8833664</v>
      </c>
      <c r="AP51" s="7">
        <v>2208.42</v>
      </c>
    </row>
    <row r="52" spans="2:42" ht="48.6" thickBot="1">
      <c r="B52" s="226"/>
      <c r="C52" s="3" t="s">
        <v>43</v>
      </c>
      <c r="D52" s="4"/>
      <c r="E52" s="5"/>
      <c r="F52" s="5"/>
      <c r="H52" s="128"/>
      <c r="I52" s="3" t="s">
        <v>43</v>
      </c>
      <c r="J52" s="4"/>
      <c r="K52" s="5"/>
      <c r="L52" s="5"/>
      <c r="N52" s="128"/>
      <c r="O52" s="3" t="s">
        <v>43</v>
      </c>
      <c r="P52" s="4"/>
      <c r="Q52" s="5"/>
      <c r="R52" s="5"/>
      <c r="T52" s="128"/>
      <c r="U52" s="3" t="s">
        <v>42</v>
      </c>
      <c r="V52" s="4"/>
      <c r="W52" s="5">
        <v>0</v>
      </c>
      <c r="X52" s="5">
        <v>0</v>
      </c>
      <c r="Z52" s="128"/>
      <c r="AA52" s="3" t="s">
        <v>42</v>
      </c>
      <c r="AB52" s="4"/>
      <c r="AC52" s="5">
        <v>0</v>
      </c>
      <c r="AD52" s="5">
        <v>0</v>
      </c>
      <c r="AF52" s="128"/>
      <c r="AG52" s="3" t="s">
        <v>41</v>
      </c>
      <c r="AH52" s="4"/>
      <c r="AI52" s="5">
        <v>0</v>
      </c>
      <c r="AJ52" s="5">
        <v>0</v>
      </c>
      <c r="AL52" s="128"/>
      <c r="AM52" s="3" t="s">
        <v>40</v>
      </c>
      <c r="AN52" s="4"/>
      <c r="AO52" s="5"/>
      <c r="AP52" s="5"/>
    </row>
    <row r="53" spans="2:42" ht="24.6" thickBot="1">
      <c r="B53" s="4">
        <v>411211</v>
      </c>
      <c r="C53" s="4" t="s">
        <v>44</v>
      </c>
      <c r="D53" s="5">
        <v>0</v>
      </c>
      <c r="E53" s="6">
        <v>584000000</v>
      </c>
      <c r="F53" s="6">
        <v>146000</v>
      </c>
      <c r="H53" s="4">
        <v>411211</v>
      </c>
      <c r="I53" s="4" t="s">
        <v>44</v>
      </c>
      <c r="J53" s="5">
        <v>0</v>
      </c>
      <c r="K53" s="6">
        <v>648000000</v>
      </c>
      <c r="L53" s="6">
        <v>162000</v>
      </c>
      <c r="N53" s="4">
        <v>411211</v>
      </c>
      <c r="O53" s="4" t="s">
        <v>44</v>
      </c>
      <c r="P53" s="5">
        <v>0</v>
      </c>
      <c r="Q53" s="6">
        <v>642500000</v>
      </c>
      <c r="R53" s="6">
        <v>160625</v>
      </c>
      <c r="T53" s="128"/>
      <c r="U53" s="3" t="s">
        <v>43</v>
      </c>
      <c r="V53" s="4"/>
      <c r="W53" s="5"/>
      <c r="X53" s="5"/>
      <c r="Z53" s="128"/>
      <c r="AA53" s="3" t="s">
        <v>43</v>
      </c>
      <c r="AB53" s="4"/>
      <c r="AC53" s="5"/>
      <c r="AD53" s="5"/>
      <c r="AF53" s="128"/>
      <c r="AG53" s="3" t="s">
        <v>42</v>
      </c>
      <c r="AH53" s="4"/>
      <c r="AI53" s="5">
        <v>0</v>
      </c>
      <c r="AJ53" s="5">
        <v>0</v>
      </c>
      <c r="AL53" s="128"/>
      <c r="AM53" s="3" t="s">
        <v>41</v>
      </c>
      <c r="AN53" s="4"/>
      <c r="AO53" s="5">
        <v>0</v>
      </c>
      <c r="AP53" s="5">
        <v>0</v>
      </c>
    </row>
    <row r="54" spans="2:42" ht="36.6" thickBot="1">
      <c r="B54" s="4">
        <v>418111</v>
      </c>
      <c r="C54" s="4" t="s">
        <v>62</v>
      </c>
      <c r="D54" s="5">
        <v>0</v>
      </c>
      <c r="E54" s="5">
        <v>-200</v>
      </c>
      <c r="F54" s="5">
        <v>0</v>
      </c>
      <c r="H54" s="4">
        <v>418111</v>
      </c>
      <c r="I54" s="4" t="s">
        <v>62</v>
      </c>
      <c r="J54" s="5">
        <v>0</v>
      </c>
      <c r="K54" s="5">
        <v>-200</v>
      </c>
      <c r="L54" s="5">
        <v>0</v>
      </c>
      <c r="N54" s="4">
        <v>418111</v>
      </c>
      <c r="O54" s="4" t="s">
        <v>62</v>
      </c>
      <c r="P54" s="5">
        <v>0</v>
      </c>
      <c r="Q54" s="5">
        <v>-200</v>
      </c>
      <c r="R54" s="5">
        <v>0</v>
      </c>
      <c r="T54" s="4">
        <v>411211</v>
      </c>
      <c r="U54" s="4" t="s">
        <v>44</v>
      </c>
      <c r="V54" s="5">
        <v>0</v>
      </c>
      <c r="W54" s="6">
        <v>642500000</v>
      </c>
      <c r="X54" s="6">
        <v>160625</v>
      </c>
      <c r="Z54" s="4">
        <v>411211</v>
      </c>
      <c r="AA54" s="4" t="s">
        <v>44</v>
      </c>
      <c r="AB54" s="5">
        <v>0</v>
      </c>
      <c r="AC54" s="6">
        <v>752000000</v>
      </c>
      <c r="AD54" s="6">
        <v>188000</v>
      </c>
      <c r="AF54" s="128"/>
      <c r="AG54" s="3" t="s">
        <v>43</v>
      </c>
      <c r="AH54" s="4"/>
      <c r="AI54" s="5"/>
      <c r="AJ54" s="5"/>
      <c r="AL54" s="128"/>
      <c r="AM54" s="3" t="s">
        <v>42</v>
      </c>
      <c r="AN54" s="4"/>
      <c r="AO54" s="5">
        <v>0</v>
      </c>
      <c r="AP54" s="5">
        <v>0</v>
      </c>
    </row>
    <row r="55" spans="2:42" ht="48.6" thickBot="1">
      <c r="B55" s="226"/>
      <c r="C55" s="3" t="s">
        <v>46</v>
      </c>
      <c r="D55" s="4"/>
      <c r="E55" s="7">
        <v>583999800</v>
      </c>
      <c r="F55" s="7">
        <v>145999.95000000001</v>
      </c>
      <c r="H55" s="128"/>
      <c r="I55" s="3" t="s">
        <v>46</v>
      </c>
      <c r="J55" s="4"/>
      <c r="K55" s="7">
        <v>647999800</v>
      </c>
      <c r="L55" s="7">
        <v>161999.95000000001</v>
      </c>
      <c r="N55" s="128"/>
      <c r="O55" s="3" t="s">
        <v>46</v>
      </c>
      <c r="P55" s="4"/>
      <c r="Q55" s="7">
        <v>642499800</v>
      </c>
      <c r="R55" s="7">
        <v>160624.95000000001</v>
      </c>
      <c r="T55" s="4">
        <v>418111</v>
      </c>
      <c r="U55" s="4" t="s">
        <v>62</v>
      </c>
      <c r="V55" s="5">
        <v>0</v>
      </c>
      <c r="W55" s="5">
        <v>-200</v>
      </c>
      <c r="X55" s="5">
        <v>0</v>
      </c>
      <c r="Z55" s="4">
        <v>418111</v>
      </c>
      <c r="AA55" s="4" t="s">
        <v>62</v>
      </c>
      <c r="AB55" s="5">
        <v>0</v>
      </c>
      <c r="AC55" s="5">
        <v>-200</v>
      </c>
      <c r="AD55" s="5">
        <v>0</v>
      </c>
      <c r="AF55" s="4">
        <v>411211</v>
      </c>
      <c r="AG55" s="4" t="s">
        <v>44</v>
      </c>
      <c r="AH55" s="5">
        <v>0</v>
      </c>
      <c r="AI55" s="6">
        <v>1027000000</v>
      </c>
      <c r="AJ55" s="6">
        <v>256750</v>
      </c>
      <c r="AL55" s="128"/>
      <c r="AM55" s="3" t="s">
        <v>43</v>
      </c>
      <c r="AN55" s="4"/>
      <c r="AO55" s="5"/>
      <c r="AP55" s="5"/>
    </row>
    <row r="56" spans="2:42" ht="36.6" thickBot="1">
      <c r="B56" s="226"/>
      <c r="C56" s="3" t="s">
        <v>47</v>
      </c>
      <c r="D56" s="4"/>
      <c r="E56" s="7">
        <v>-19837091</v>
      </c>
      <c r="F56" s="7">
        <v>-4959.2700000000004</v>
      </c>
      <c r="H56" s="128"/>
      <c r="I56" s="3" t="s">
        <v>47</v>
      </c>
      <c r="J56" s="4"/>
      <c r="K56" s="7">
        <v>-19837059</v>
      </c>
      <c r="L56" s="7">
        <v>-4959.26</v>
      </c>
      <c r="N56" s="128"/>
      <c r="O56" s="3" t="s">
        <v>47</v>
      </c>
      <c r="P56" s="4"/>
      <c r="Q56" s="7">
        <v>-19963806</v>
      </c>
      <c r="R56" s="7">
        <v>-4990.95</v>
      </c>
      <c r="T56" s="128"/>
      <c r="U56" s="3" t="s">
        <v>46</v>
      </c>
      <c r="V56" s="4"/>
      <c r="W56" s="7">
        <v>642499800</v>
      </c>
      <c r="X56" s="7">
        <v>160624.95000000001</v>
      </c>
      <c r="Z56" s="128"/>
      <c r="AA56" s="3" t="s">
        <v>46</v>
      </c>
      <c r="AB56" s="4"/>
      <c r="AC56" s="7">
        <v>751999800</v>
      </c>
      <c r="AD56" s="7">
        <v>187999.95</v>
      </c>
      <c r="AF56" s="4">
        <v>418111</v>
      </c>
      <c r="AG56" s="4" t="s">
        <v>62</v>
      </c>
      <c r="AH56" s="5">
        <v>0</v>
      </c>
      <c r="AI56" s="5">
        <v>-200</v>
      </c>
      <c r="AJ56" s="5">
        <v>0</v>
      </c>
      <c r="AL56" s="4">
        <v>411211</v>
      </c>
      <c r="AM56" s="4" t="s">
        <v>44</v>
      </c>
      <c r="AN56" s="5">
        <v>0</v>
      </c>
      <c r="AO56" s="6">
        <v>1047000000</v>
      </c>
      <c r="AP56" s="6">
        <v>261750</v>
      </c>
    </row>
    <row r="57" spans="2:42" ht="48.6" thickBot="1">
      <c r="B57" s="227"/>
      <c r="C57" s="13" t="s">
        <v>48</v>
      </c>
      <c r="D57" s="14"/>
      <c r="E57" s="15">
        <v>607618313</v>
      </c>
      <c r="F57" s="15">
        <v>151904.57999999999</v>
      </c>
      <c r="H57" s="297"/>
      <c r="I57" s="13" t="s">
        <v>48</v>
      </c>
      <c r="J57" s="14"/>
      <c r="K57" s="15">
        <v>667410623</v>
      </c>
      <c r="L57" s="15">
        <v>166852.66</v>
      </c>
      <c r="N57" s="128"/>
      <c r="O57" s="3" t="s">
        <v>48</v>
      </c>
      <c r="P57" s="4"/>
      <c r="Q57" s="7">
        <v>657594892</v>
      </c>
      <c r="R57" s="7">
        <v>164398.72</v>
      </c>
      <c r="T57" s="128"/>
      <c r="U57" s="3" t="s">
        <v>47</v>
      </c>
      <c r="V57" s="4"/>
      <c r="W57" s="7">
        <v>-20668770</v>
      </c>
      <c r="X57" s="7">
        <v>-5167.1899999999996</v>
      </c>
      <c r="Z57" s="128"/>
      <c r="AA57" s="3" t="s">
        <v>47</v>
      </c>
      <c r="AB57" s="4"/>
      <c r="AC57" s="7">
        <v>-20668738</v>
      </c>
      <c r="AD57" s="7">
        <v>-5167.18</v>
      </c>
      <c r="AF57" s="128"/>
      <c r="AG57" s="3" t="s">
        <v>46</v>
      </c>
      <c r="AH57" s="4"/>
      <c r="AI57" s="7">
        <v>1026999800</v>
      </c>
      <c r="AJ57" s="7">
        <v>256749.95</v>
      </c>
      <c r="AL57" s="4">
        <v>418111</v>
      </c>
      <c r="AM57" s="4" t="s">
        <v>62</v>
      </c>
      <c r="AN57" s="5">
        <v>0</v>
      </c>
      <c r="AO57" s="5">
        <v>-200</v>
      </c>
      <c r="AP57" s="5">
        <v>0</v>
      </c>
    </row>
    <row r="58" spans="2:42" ht="36.6" thickBot="1">
      <c r="N58" s="129" t="s">
        <v>49</v>
      </c>
      <c r="O58" s="129" t="s">
        <v>51</v>
      </c>
      <c r="P58" s="12" t="s">
        <v>53</v>
      </c>
      <c r="Q58" s="228"/>
      <c r="R58" s="228"/>
      <c r="T58" s="297"/>
      <c r="U58" s="13" t="s">
        <v>48</v>
      </c>
      <c r="V58" s="14"/>
      <c r="W58" s="15">
        <v>652714477</v>
      </c>
      <c r="X58" s="15">
        <v>163178.62</v>
      </c>
      <c r="Z58" s="297"/>
      <c r="AA58" s="13" t="s">
        <v>48</v>
      </c>
      <c r="AB58" s="14"/>
      <c r="AC58" s="15">
        <v>758027607</v>
      </c>
      <c r="AD58" s="15">
        <v>189506.9</v>
      </c>
      <c r="AF58" s="128"/>
      <c r="AG58" s="3" t="s">
        <v>47</v>
      </c>
      <c r="AH58" s="4"/>
      <c r="AI58" s="7">
        <v>-17939630</v>
      </c>
      <c r="AJ58" s="7">
        <v>-4484.91</v>
      </c>
      <c r="AL58" s="128"/>
      <c r="AM58" s="3" t="s">
        <v>46</v>
      </c>
      <c r="AN58" s="4"/>
      <c r="AO58" s="7">
        <v>1046999800</v>
      </c>
      <c r="AP58" s="7">
        <v>261749.95</v>
      </c>
    </row>
    <row r="59" spans="2:42" ht="48.6" thickBot="1">
      <c r="N59" s="8"/>
      <c r="O59" s="8"/>
      <c r="P59" s="129" t="s">
        <v>54</v>
      </c>
      <c r="Q59" s="228"/>
      <c r="R59" s="228"/>
      <c r="T59" s="128"/>
      <c r="U59" s="3"/>
      <c r="V59" s="4"/>
      <c r="W59" s="7"/>
      <c r="X59" s="7"/>
      <c r="AF59" s="297"/>
      <c r="AG59" s="13" t="s">
        <v>48</v>
      </c>
      <c r="AH59" s="14"/>
      <c r="AI59" s="15">
        <v>1031559403</v>
      </c>
      <c r="AJ59" s="15">
        <v>257889.85</v>
      </c>
      <c r="AL59" s="128"/>
      <c r="AM59" s="3" t="s">
        <v>47</v>
      </c>
      <c r="AN59" s="4"/>
      <c r="AO59" s="7">
        <v>-17939583</v>
      </c>
      <c r="AP59" s="7">
        <v>-4484.8999999999996</v>
      </c>
    </row>
    <row r="60" spans="2:42" ht="15" thickBot="1">
      <c r="N60" s="8"/>
      <c r="O60" s="8"/>
      <c r="P60" s="129"/>
      <c r="Q60" s="228"/>
      <c r="R60" s="228"/>
      <c r="T60" s="128"/>
      <c r="U60" s="3"/>
      <c r="V60" s="4"/>
      <c r="W60" s="7"/>
      <c r="X60" s="7"/>
      <c r="AL60" s="297"/>
      <c r="AM60" s="13" t="s">
        <v>48</v>
      </c>
      <c r="AN60" s="14"/>
      <c r="AO60" s="15">
        <v>1043293341</v>
      </c>
      <c r="AP60" s="15">
        <v>260823.34</v>
      </c>
    </row>
    <row r="61" spans="2:42" ht="15" thickBot="1">
      <c r="N61" s="8"/>
      <c r="O61" s="8"/>
      <c r="P61" s="129"/>
      <c r="Q61" s="228"/>
      <c r="R61" s="228"/>
      <c r="T61" s="128"/>
      <c r="U61" s="3"/>
      <c r="V61" s="4"/>
      <c r="W61" s="7"/>
      <c r="X61" s="7"/>
    </row>
    <row r="62" spans="2:42" ht="15" thickBot="1">
      <c r="N62" s="8"/>
      <c r="O62" s="8"/>
      <c r="P62" s="129"/>
      <c r="Q62" s="228"/>
      <c r="R62" s="228"/>
      <c r="T62" s="128"/>
      <c r="U62" s="3"/>
      <c r="V62" s="4"/>
      <c r="W62" s="7"/>
      <c r="X62" s="7"/>
    </row>
    <row r="63" spans="2:42" ht="15" thickBot="1">
      <c r="N63" s="8"/>
      <c r="O63" s="8"/>
      <c r="P63" s="129"/>
      <c r="Q63" s="228"/>
      <c r="R63" s="228"/>
      <c r="T63" s="128"/>
      <c r="U63" s="3"/>
      <c r="V63" s="4"/>
      <c r="W63" s="7"/>
      <c r="X63" s="7"/>
    </row>
    <row r="64" spans="2:42" ht="15" thickBot="1">
      <c r="N64" s="8"/>
      <c r="O64" s="8"/>
      <c r="P64" s="129"/>
      <c r="Q64" s="228"/>
      <c r="R64" s="228"/>
      <c r="T64" s="128"/>
      <c r="U64" s="3"/>
      <c r="V64" s="4"/>
      <c r="W64" s="7"/>
      <c r="X64" s="7"/>
    </row>
    <row r="65" spans="2:40" ht="15" thickBot="1">
      <c r="N65" s="8"/>
      <c r="O65" s="8"/>
      <c r="P65" s="129"/>
      <c r="Q65" s="228"/>
      <c r="R65" s="228"/>
      <c r="T65" s="128"/>
      <c r="U65" s="3"/>
      <c r="V65" s="4"/>
      <c r="W65" s="7"/>
      <c r="X65" s="7"/>
    </row>
    <row r="66" spans="2:40" ht="15" thickBot="1">
      <c r="N66" s="8"/>
      <c r="O66" s="8"/>
      <c r="P66" s="129"/>
      <c r="Q66" s="228"/>
      <c r="R66" s="228"/>
      <c r="T66" s="128"/>
      <c r="U66" s="3"/>
      <c r="V66" s="4"/>
      <c r="W66" s="7"/>
      <c r="X66" s="7"/>
    </row>
    <row r="67" spans="2:40" ht="15" thickBot="1">
      <c r="B67" s="20"/>
      <c r="C67" s="200"/>
      <c r="D67" s="200"/>
      <c r="E67" s="200"/>
      <c r="H67" s="224"/>
      <c r="N67" s="10" t="s">
        <v>50</v>
      </c>
      <c r="O67" s="10" t="s">
        <v>52</v>
      </c>
      <c r="P67" s="8"/>
      <c r="Q67" s="228"/>
      <c r="R67" s="228"/>
      <c r="T67" s="297"/>
      <c r="U67" s="13"/>
      <c r="V67" s="14"/>
      <c r="W67" s="15"/>
      <c r="X67" s="15"/>
    </row>
    <row r="68" spans="2:40" ht="22.8">
      <c r="B68" s="18" t="s">
        <v>92</v>
      </c>
      <c r="C68" s="200"/>
      <c r="D68" s="200"/>
      <c r="E68" s="200"/>
      <c r="H68" s="34" t="s">
        <v>92</v>
      </c>
      <c r="N68" s="18" t="s">
        <v>92</v>
      </c>
      <c r="O68" s="17"/>
      <c r="R68" s="228"/>
      <c r="T68" s="18" t="s">
        <v>92</v>
      </c>
      <c r="U68"/>
      <c r="V68"/>
      <c r="W68"/>
      <c r="Z68" s="18" t="s">
        <v>92</v>
      </c>
      <c r="AA68"/>
      <c r="AB68"/>
      <c r="AC68"/>
      <c r="AE68" s="18" t="s">
        <v>92</v>
      </c>
      <c r="AF68"/>
      <c r="AG68"/>
      <c r="AH68"/>
      <c r="AK68" s="18" t="s">
        <v>92</v>
      </c>
      <c r="AL68"/>
      <c r="AM68"/>
      <c r="AN68"/>
    </row>
    <row r="69" spans="2:40" ht="34.200000000000003">
      <c r="B69" s="18" t="s">
        <v>93</v>
      </c>
      <c r="C69" s="200"/>
      <c r="D69" s="200"/>
      <c r="E69" s="200"/>
      <c r="H69" s="34" t="s">
        <v>93</v>
      </c>
      <c r="N69" s="18" t="s">
        <v>93</v>
      </c>
      <c r="O69" s="17"/>
      <c r="T69" s="18" t="s">
        <v>93</v>
      </c>
      <c r="U69"/>
      <c r="V69"/>
      <c r="W69"/>
      <c r="Z69" s="18" t="s">
        <v>93</v>
      </c>
      <c r="AA69"/>
      <c r="AB69"/>
      <c r="AC69"/>
      <c r="AE69" s="18" t="s">
        <v>93</v>
      </c>
      <c r="AF69"/>
      <c r="AG69"/>
      <c r="AH69"/>
      <c r="AK69" s="18" t="s">
        <v>93</v>
      </c>
      <c r="AL69"/>
      <c r="AM69"/>
      <c r="AN69"/>
    </row>
    <row r="70" spans="2:40">
      <c r="B70" s="572" t="s">
        <v>94</v>
      </c>
      <c r="C70" s="200"/>
      <c r="D70" s="200"/>
      <c r="E70" s="200"/>
      <c r="H70" s="635" t="s">
        <v>94</v>
      </c>
      <c r="N70" s="572" t="s">
        <v>94</v>
      </c>
      <c r="O70" s="17"/>
      <c r="T70" s="572" t="s">
        <v>94</v>
      </c>
      <c r="U70"/>
      <c r="V70"/>
      <c r="W70"/>
      <c r="Z70" s="572" t="s">
        <v>94</v>
      </c>
      <c r="AA70"/>
      <c r="AB70"/>
      <c r="AC70"/>
      <c r="AE70" s="572" t="s">
        <v>94</v>
      </c>
      <c r="AF70"/>
      <c r="AG70"/>
      <c r="AH70"/>
      <c r="AK70" s="572" t="s">
        <v>94</v>
      </c>
      <c r="AL70"/>
      <c r="AM70"/>
      <c r="AN70"/>
    </row>
    <row r="71" spans="2:40" ht="117" customHeight="1">
      <c r="B71" s="572"/>
      <c r="C71" s="200"/>
      <c r="D71" s="200"/>
      <c r="E71" s="200"/>
      <c r="H71" s="635"/>
      <c r="N71" s="572"/>
      <c r="O71" s="17"/>
      <c r="T71" s="572"/>
      <c r="U71"/>
      <c r="V71"/>
      <c r="W71"/>
      <c r="Z71" s="572"/>
      <c r="AA71"/>
      <c r="AB71"/>
      <c r="AC71"/>
      <c r="AE71" s="572"/>
      <c r="AF71"/>
      <c r="AG71"/>
      <c r="AH71"/>
      <c r="AK71" s="572"/>
      <c r="AL71"/>
      <c r="AM71"/>
      <c r="AN71"/>
    </row>
    <row r="72" spans="2:40" ht="15.75" customHeight="1" thickBot="1">
      <c r="B72" s="573"/>
      <c r="C72" s="200"/>
      <c r="D72" s="200"/>
      <c r="E72" s="200"/>
      <c r="H72" s="636"/>
      <c r="N72" s="573"/>
      <c r="O72" s="17"/>
      <c r="T72" s="573"/>
      <c r="U72"/>
      <c r="V72"/>
      <c r="W72"/>
      <c r="Z72" s="573"/>
      <c r="AA72"/>
      <c r="AB72"/>
      <c r="AC72"/>
      <c r="AE72" s="573"/>
      <c r="AF72"/>
      <c r="AG72"/>
      <c r="AH72"/>
      <c r="AK72" s="573"/>
      <c r="AL72"/>
      <c r="AM72"/>
      <c r="AN72"/>
    </row>
    <row r="73" spans="2:40">
      <c r="B73" s="572"/>
      <c r="C73" s="200"/>
      <c r="D73" s="200"/>
      <c r="E73" s="200"/>
      <c r="H73" s="635"/>
      <c r="N73" s="572"/>
      <c r="O73" s="17"/>
      <c r="T73" s="572"/>
      <c r="U73"/>
      <c r="V73"/>
      <c r="W73"/>
      <c r="Z73" s="572"/>
      <c r="AA73"/>
      <c r="AB73"/>
      <c r="AC73"/>
      <c r="AE73" s="572"/>
      <c r="AF73"/>
      <c r="AG73"/>
      <c r="AH73"/>
      <c r="AK73" s="572"/>
      <c r="AL73"/>
      <c r="AM73"/>
      <c r="AN73"/>
    </row>
    <row r="74" spans="2:40" ht="60">
      <c r="B74" s="19" t="s">
        <v>282</v>
      </c>
      <c r="C74" s="200"/>
      <c r="D74" s="200"/>
      <c r="E74" s="200"/>
      <c r="H74" s="213" t="s">
        <v>95</v>
      </c>
      <c r="N74" s="19" t="s">
        <v>260</v>
      </c>
      <c r="O74" s="17"/>
      <c r="T74" s="19" t="s">
        <v>288</v>
      </c>
      <c r="U74"/>
      <c r="V74"/>
      <c r="W74"/>
      <c r="Z74" s="19" t="s">
        <v>303</v>
      </c>
      <c r="AA74"/>
      <c r="AB74"/>
      <c r="AC74"/>
      <c r="AE74" s="19" t="s">
        <v>317</v>
      </c>
      <c r="AF74"/>
      <c r="AG74"/>
      <c r="AH74"/>
      <c r="AK74" s="19" t="s">
        <v>325</v>
      </c>
      <c r="AL74"/>
      <c r="AM74"/>
      <c r="AN74"/>
    </row>
    <row r="75" spans="2:40" ht="15" thickBot="1">
      <c r="B75" s="20"/>
      <c r="C75" s="200"/>
      <c r="D75" s="200"/>
      <c r="E75" s="200"/>
      <c r="H75" s="35"/>
      <c r="N75" s="20"/>
      <c r="O75" s="17"/>
      <c r="T75" s="20"/>
      <c r="U75"/>
      <c r="V75"/>
      <c r="W75"/>
      <c r="Z75" s="20"/>
      <c r="AA75"/>
      <c r="AB75"/>
      <c r="AC75"/>
      <c r="AE75" s="20"/>
      <c r="AF75"/>
      <c r="AG75"/>
      <c r="AH75"/>
      <c r="AK75" s="20"/>
      <c r="AL75"/>
      <c r="AM75"/>
      <c r="AN75"/>
    </row>
    <row r="76" spans="2:40" ht="25.2" thickBot="1">
      <c r="B76" s="21" t="s">
        <v>96</v>
      </c>
      <c r="C76" s="21" t="s">
        <v>97</v>
      </c>
      <c r="D76" s="21" t="s">
        <v>98</v>
      </c>
      <c r="E76" s="21" t="s">
        <v>99</v>
      </c>
      <c r="H76" s="36" t="s">
        <v>96</v>
      </c>
      <c r="I76" s="21" t="s">
        <v>97</v>
      </c>
      <c r="J76" s="21" t="s">
        <v>98</v>
      </c>
      <c r="K76" s="21" t="s">
        <v>99</v>
      </c>
      <c r="N76" s="21" t="s">
        <v>96</v>
      </c>
      <c r="O76" s="21" t="s">
        <v>97</v>
      </c>
      <c r="P76" s="21" t="s">
        <v>98</v>
      </c>
      <c r="Q76" s="21" t="s">
        <v>99</v>
      </c>
      <c r="T76" s="21" t="s">
        <v>96</v>
      </c>
      <c r="U76" s="21" t="s">
        <v>97</v>
      </c>
      <c r="V76" s="21" t="s">
        <v>98</v>
      </c>
      <c r="W76" s="21" t="s">
        <v>99</v>
      </c>
      <c r="X76"/>
      <c r="Y76"/>
      <c r="Z76" s="21" t="s">
        <v>96</v>
      </c>
      <c r="AA76" s="21" t="s">
        <v>97</v>
      </c>
      <c r="AB76" s="21" t="s">
        <v>98</v>
      </c>
      <c r="AC76" s="21" t="s">
        <v>99</v>
      </c>
      <c r="AD76"/>
      <c r="AE76" s="21" t="s">
        <v>96</v>
      </c>
      <c r="AF76" s="21" t="s">
        <v>97</v>
      </c>
      <c r="AG76" s="21" t="s">
        <v>98</v>
      </c>
      <c r="AH76" s="21" t="s">
        <v>99</v>
      </c>
      <c r="AK76" s="21" t="s">
        <v>96</v>
      </c>
      <c r="AL76" s="21" t="s">
        <v>97</v>
      </c>
      <c r="AM76" s="21" t="s">
        <v>98</v>
      </c>
      <c r="AN76" s="21" t="s">
        <v>99</v>
      </c>
    </row>
    <row r="77" spans="2:40" ht="44.4" thickTop="1" thickBot="1">
      <c r="B77">
        <v>536911</v>
      </c>
      <c r="C77" t="s">
        <v>100</v>
      </c>
      <c r="D77">
        <v>200000</v>
      </c>
      <c r="E77">
        <v>200000</v>
      </c>
      <c r="H77" s="224">
        <v>536911</v>
      </c>
      <c r="I77" s="17" t="s">
        <v>100</v>
      </c>
      <c r="J77" s="17">
        <v>400000</v>
      </c>
      <c r="K77" s="17">
        <v>600000</v>
      </c>
      <c r="N77" s="17">
        <v>536911</v>
      </c>
      <c r="O77" s="17" t="s">
        <v>100</v>
      </c>
      <c r="P77" s="17">
        <v>200600</v>
      </c>
      <c r="Q77" s="17">
        <v>800600</v>
      </c>
      <c r="T77">
        <v>536911</v>
      </c>
      <c r="U77" t="s">
        <v>100</v>
      </c>
      <c r="V77">
        <v>560000</v>
      </c>
      <c r="W77">
        <v>1360600</v>
      </c>
      <c r="X77"/>
      <c r="Y77"/>
      <c r="Z77">
        <v>536911</v>
      </c>
      <c r="AA77" t="s">
        <v>100</v>
      </c>
      <c r="AB77">
        <v>115100</v>
      </c>
      <c r="AC77">
        <v>1475700</v>
      </c>
      <c r="AD77"/>
      <c r="AE77" s="130">
        <v>536911</v>
      </c>
      <c r="AF77" s="130" t="s">
        <v>100</v>
      </c>
      <c r="AG77" s="131">
        <v>6610000</v>
      </c>
      <c r="AH77" s="131">
        <v>8085700</v>
      </c>
      <c r="AK77" s="130">
        <v>536911</v>
      </c>
      <c r="AL77" s="130" t="s">
        <v>100</v>
      </c>
      <c r="AM77" s="131">
        <v>348300</v>
      </c>
      <c r="AN77" s="131">
        <v>8434000</v>
      </c>
    </row>
    <row r="78" spans="2:40" ht="72.599999999999994" thickBot="1">
      <c r="B78">
        <v>536913</v>
      </c>
      <c r="C78" t="s">
        <v>101</v>
      </c>
      <c r="D78">
        <v>9442500</v>
      </c>
      <c r="E78">
        <v>9442500</v>
      </c>
      <c r="H78" s="224">
        <v>536913</v>
      </c>
      <c r="I78" s="17" t="s">
        <v>101</v>
      </c>
      <c r="J78" s="17">
        <v>6258400</v>
      </c>
      <c r="K78" s="17">
        <v>15700900</v>
      </c>
      <c r="N78" s="17">
        <v>536913</v>
      </c>
      <c r="O78" s="17" t="s">
        <v>101</v>
      </c>
      <c r="P78" s="17">
        <v>6594100</v>
      </c>
      <c r="Q78" s="17">
        <v>22295000</v>
      </c>
      <c r="S78"/>
      <c r="T78">
        <v>536913</v>
      </c>
      <c r="U78" t="s">
        <v>101</v>
      </c>
      <c r="V78">
        <v>7487100</v>
      </c>
      <c r="W78">
        <v>29782100</v>
      </c>
      <c r="X78"/>
      <c r="Y78"/>
      <c r="Z78">
        <v>536913</v>
      </c>
      <c r="AA78" t="s">
        <v>101</v>
      </c>
      <c r="AB78">
        <v>9196400</v>
      </c>
      <c r="AC78">
        <v>38978500</v>
      </c>
      <c r="AD78"/>
      <c r="AE78" s="130">
        <v>536913</v>
      </c>
      <c r="AF78" s="130" t="s">
        <v>101</v>
      </c>
      <c r="AG78" s="131">
        <v>12181200</v>
      </c>
      <c r="AH78" s="131">
        <v>51159700</v>
      </c>
      <c r="AK78" s="130">
        <v>536913</v>
      </c>
      <c r="AL78" s="130" t="s">
        <v>101</v>
      </c>
      <c r="AM78" s="131">
        <v>8760600</v>
      </c>
      <c r="AN78" s="131">
        <v>59920300</v>
      </c>
    </row>
    <row r="79" spans="2:40" ht="159" thickBot="1">
      <c r="B79" s="568" t="s">
        <v>103</v>
      </c>
      <c r="C79" s="569"/>
      <c r="D79" s="22">
        <v>9642500</v>
      </c>
      <c r="E79" s="22">
        <v>9642500</v>
      </c>
      <c r="H79" s="224">
        <v>512111101</v>
      </c>
      <c r="I79" s="17" t="s">
        <v>102</v>
      </c>
      <c r="J79" s="17">
        <v>4100</v>
      </c>
      <c r="K79" s="17">
        <v>4100</v>
      </c>
      <c r="N79" s="17">
        <v>512111101</v>
      </c>
      <c r="O79" s="17" t="s">
        <v>102</v>
      </c>
      <c r="P79" s="17">
        <v>6600</v>
      </c>
      <c r="Q79" s="17">
        <v>10700</v>
      </c>
      <c r="S79"/>
      <c r="T79">
        <v>512111101</v>
      </c>
      <c r="U79" t="s">
        <v>102</v>
      </c>
      <c r="V79">
        <v>1200</v>
      </c>
      <c r="W79">
        <v>11900</v>
      </c>
      <c r="X79"/>
      <c r="Y79"/>
      <c r="Z79">
        <v>512111101</v>
      </c>
      <c r="AA79" t="s">
        <v>102</v>
      </c>
      <c r="AB79">
        <v>0</v>
      </c>
      <c r="AC79">
        <v>11900</v>
      </c>
      <c r="AD79"/>
      <c r="AE79" s="130">
        <v>512111101</v>
      </c>
      <c r="AF79" s="130" t="s">
        <v>102</v>
      </c>
      <c r="AG79" s="131">
        <v>12200</v>
      </c>
      <c r="AH79" s="131">
        <v>24100</v>
      </c>
      <c r="AK79" s="130">
        <v>512111101</v>
      </c>
      <c r="AL79" s="130" t="s">
        <v>102</v>
      </c>
      <c r="AM79" s="131">
        <v>20800</v>
      </c>
      <c r="AN79" s="131">
        <v>44900</v>
      </c>
    </row>
    <row r="80" spans="2:40" ht="130.19999999999999" thickBot="1">
      <c r="B80">
        <v>633311103</v>
      </c>
      <c r="C80" t="s">
        <v>104</v>
      </c>
      <c r="D80">
        <v>0</v>
      </c>
      <c r="E80">
        <v>0</v>
      </c>
      <c r="H80" s="568" t="s">
        <v>103</v>
      </c>
      <c r="I80" s="569"/>
      <c r="J80" s="22">
        <v>6662500</v>
      </c>
      <c r="K80" s="22">
        <v>16305000</v>
      </c>
      <c r="N80" s="568" t="s">
        <v>103</v>
      </c>
      <c r="O80" s="569"/>
      <c r="P80" s="22">
        <v>6801300</v>
      </c>
      <c r="Q80" s="22">
        <v>23106300</v>
      </c>
      <c r="S80"/>
      <c r="T80" s="568" t="s">
        <v>103</v>
      </c>
      <c r="U80" s="569"/>
      <c r="V80" s="22">
        <v>8048300</v>
      </c>
      <c r="W80" s="22">
        <v>31154600</v>
      </c>
      <c r="X80"/>
      <c r="Y80"/>
      <c r="Z80">
        <v>536512206</v>
      </c>
      <c r="AA80" t="s">
        <v>306</v>
      </c>
      <c r="AB80">
        <v>2080000</v>
      </c>
      <c r="AC80">
        <v>2080000</v>
      </c>
      <c r="AD80"/>
      <c r="AE80" s="130">
        <v>523011101</v>
      </c>
      <c r="AF80" s="130" t="s">
        <v>118</v>
      </c>
      <c r="AG80" s="131">
        <v>23800</v>
      </c>
      <c r="AH80" s="131">
        <v>65200</v>
      </c>
      <c r="AK80" s="130">
        <v>523011101</v>
      </c>
      <c r="AL80" s="130" t="s">
        <v>118</v>
      </c>
      <c r="AM80" s="131">
        <v>21900</v>
      </c>
      <c r="AN80" s="131">
        <v>87100</v>
      </c>
    </row>
    <row r="81" spans="2:40" ht="15" thickBot="1">
      <c r="B81">
        <v>633311101</v>
      </c>
      <c r="C81" t="s">
        <v>123</v>
      </c>
      <c r="D81">
        <v>70800</v>
      </c>
      <c r="E81">
        <v>70800</v>
      </c>
      <c r="H81" s="224">
        <v>633311103</v>
      </c>
      <c r="I81" s="17" t="s">
        <v>104</v>
      </c>
      <c r="J81" s="17">
        <v>6000</v>
      </c>
      <c r="K81" s="17">
        <v>6000</v>
      </c>
      <c r="N81" s="17">
        <v>633311103</v>
      </c>
      <c r="O81" s="17" t="s">
        <v>104</v>
      </c>
      <c r="P81" s="17">
        <v>5000</v>
      </c>
      <c r="Q81" s="17">
        <v>11000</v>
      </c>
      <c r="S81"/>
      <c r="T81">
        <v>633311103</v>
      </c>
      <c r="U81" t="s">
        <v>104</v>
      </c>
      <c r="V81">
        <v>43500</v>
      </c>
      <c r="W81">
        <v>54500</v>
      </c>
      <c r="X81"/>
      <c r="Y81"/>
      <c r="Z81">
        <v>523011101</v>
      </c>
      <c r="AA81" t="s">
        <v>118</v>
      </c>
      <c r="AB81">
        <v>41400</v>
      </c>
      <c r="AC81">
        <v>41400</v>
      </c>
      <c r="AD81"/>
      <c r="AE81" s="568" t="s">
        <v>103</v>
      </c>
      <c r="AF81" s="569"/>
      <c r="AG81" s="22">
        <v>18827200</v>
      </c>
      <c r="AH81" s="22">
        <v>61414700</v>
      </c>
      <c r="AK81" s="568" t="s">
        <v>103</v>
      </c>
      <c r="AL81" s="569"/>
      <c r="AM81" s="22">
        <v>9151600</v>
      </c>
      <c r="AN81" s="22">
        <v>70566300</v>
      </c>
    </row>
    <row r="82" spans="2:40" ht="72.599999999999994" thickBot="1">
      <c r="B82">
        <v>633311102</v>
      </c>
      <c r="C82" t="s">
        <v>125</v>
      </c>
      <c r="D82">
        <v>0</v>
      </c>
      <c r="E82">
        <v>0</v>
      </c>
      <c r="H82" s="224">
        <v>632161</v>
      </c>
      <c r="I82" s="17" t="s">
        <v>105</v>
      </c>
      <c r="J82" s="17">
        <v>328219</v>
      </c>
      <c r="K82" s="17">
        <v>756044</v>
      </c>
      <c r="N82" s="17">
        <v>632161</v>
      </c>
      <c r="O82" s="17" t="s">
        <v>105</v>
      </c>
      <c r="P82" s="17">
        <v>328219</v>
      </c>
      <c r="Q82" s="17">
        <v>1084264</v>
      </c>
      <c r="S82"/>
      <c r="T82">
        <v>632161</v>
      </c>
      <c r="U82" t="s">
        <v>105</v>
      </c>
      <c r="V82">
        <v>304653</v>
      </c>
      <c r="W82">
        <v>1388917</v>
      </c>
      <c r="X82"/>
      <c r="Y82"/>
      <c r="Z82" s="568" t="s">
        <v>103</v>
      </c>
      <c r="AA82" s="569"/>
      <c r="AB82" s="22">
        <v>11432900</v>
      </c>
      <c r="AC82" s="22">
        <v>42587500</v>
      </c>
      <c r="AD82"/>
      <c r="AE82" s="130">
        <v>633311103</v>
      </c>
      <c r="AF82" s="130" t="s">
        <v>104</v>
      </c>
      <c r="AG82" s="131">
        <v>78000</v>
      </c>
      <c r="AH82" s="131">
        <v>178500</v>
      </c>
      <c r="AK82" s="130">
        <v>633311103</v>
      </c>
      <c r="AL82" s="130" t="s">
        <v>104</v>
      </c>
      <c r="AM82" s="131">
        <v>63000</v>
      </c>
      <c r="AN82" s="131">
        <v>241500</v>
      </c>
    </row>
    <row r="83" spans="2:40" ht="115.8" thickBot="1">
      <c r="B83">
        <v>632161</v>
      </c>
      <c r="C83" t="s">
        <v>105</v>
      </c>
      <c r="D83">
        <v>427825</v>
      </c>
      <c r="E83">
        <v>427825</v>
      </c>
      <c r="H83" s="224">
        <v>632141</v>
      </c>
      <c r="I83" s="17" t="s">
        <v>106</v>
      </c>
      <c r="J83" s="17">
        <v>46809</v>
      </c>
      <c r="K83" s="17">
        <v>105152</v>
      </c>
      <c r="N83" s="17">
        <v>632141</v>
      </c>
      <c r="O83" s="17" t="s">
        <v>106</v>
      </c>
      <c r="P83" s="17">
        <v>46809</v>
      </c>
      <c r="Q83" s="17">
        <v>151961</v>
      </c>
      <c r="S83"/>
      <c r="T83">
        <v>632141</v>
      </c>
      <c r="U83" t="s">
        <v>106</v>
      </c>
      <c r="V83">
        <v>46809</v>
      </c>
      <c r="W83">
        <v>198770</v>
      </c>
      <c r="X83"/>
      <c r="Y83"/>
      <c r="Z83">
        <v>633311103</v>
      </c>
      <c r="AA83" t="s">
        <v>104</v>
      </c>
      <c r="AB83">
        <v>46000</v>
      </c>
      <c r="AC83">
        <v>100500</v>
      </c>
      <c r="AD83"/>
      <c r="AE83" s="130">
        <v>632161</v>
      </c>
      <c r="AF83" s="130" t="s">
        <v>105</v>
      </c>
      <c r="AG83" s="131">
        <v>410753</v>
      </c>
      <c r="AH83" s="131">
        <v>2104322</v>
      </c>
      <c r="AK83" s="130">
        <v>632161</v>
      </c>
      <c r="AL83" s="130" t="s">
        <v>105</v>
      </c>
      <c r="AM83" s="131">
        <v>410753</v>
      </c>
      <c r="AN83" s="131">
        <v>2515075</v>
      </c>
    </row>
    <row r="84" spans="2:40" ht="115.8" thickBot="1">
      <c r="B84">
        <v>632141</v>
      </c>
      <c r="C84" t="s">
        <v>106</v>
      </c>
      <c r="D84">
        <v>58343</v>
      </c>
      <c r="E84">
        <v>58343</v>
      </c>
      <c r="H84" s="224">
        <v>636111104</v>
      </c>
      <c r="I84" s="17" t="s">
        <v>107</v>
      </c>
      <c r="J84" s="17">
        <v>1064378</v>
      </c>
      <c r="K84" s="17">
        <v>1662878</v>
      </c>
      <c r="N84" s="17">
        <v>636111104</v>
      </c>
      <c r="O84" s="17" t="s">
        <v>107</v>
      </c>
      <c r="P84" s="17">
        <v>843000</v>
      </c>
      <c r="Q84" s="17">
        <v>2505878</v>
      </c>
      <c r="S84"/>
      <c r="T84">
        <v>636111104</v>
      </c>
      <c r="U84" t="s">
        <v>107</v>
      </c>
      <c r="V84">
        <v>879238</v>
      </c>
      <c r="W84">
        <v>3385116</v>
      </c>
      <c r="X84">
        <f>V84+V85</f>
        <v>1949238</v>
      </c>
      <c r="Y84"/>
      <c r="Z84">
        <v>632161</v>
      </c>
      <c r="AA84" t="s">
        <v>105</v>
      </c>
      <c r="AB84">
        <v>304653</v>
      </c>
      <c r="AC84">
        <v>1693569</v>
      </c>
      <c r="AD84"/>
      <c r="AE84" s="130">
        <v>632141</v>
      </c>
      <c r="AF84" s="130" t="s">
        <v>106</v>
      </c>
      <c r="AG84" s="131">
        <v>46809</v>
      </c>
      <c r="AH84" s="131">
        <v>292388</v>
      </c>
      <c r="AK84" s="130">
        <v>632141</v>
      </c>
      <c r="AL84" s="130" t="s">
        <v>106</v>
      </c>
      <c r="AM84" s="131">
        <v>46809</v>
      </c>
      <c r="AN84" s="131">
        <v>339197</v>
      </c>
    </row>
    <row r="85" spans="2:40" ht="87" thickBot="1">
      <c r="B85">
        <v>636111104</v>
      </c>
      <c r="C85" t="s">
        <v>107</v>
      </c>
      <c r="D85">
        <v>598500</v>
      </c>
      <c r="E85">
        <v>598500</v>
      </c>
      <c r="H85" s="224">
        <v>636111103</v>
      </c>
      <c r="I85" s="17" t="s">
        <v>108</v>
      </c>
      <c r="J85" s="17">
        <v>1546000</v>
      </c>
      <c r="K85" s="17">
        <v>2226000</v>
      </c>
      <c r="N85" s="17">
        <v>636111103</v>
      </c>
      <c r="O85" s="17" t="s">
        <v>108</v>
      </c>
      <c r="P85" s="17">
        <v>1041500</v>
      </c>
      <c r="Q85" s="17">
        <v>3267500</v>
      </c>
      <c r="S85"/>
      <c r="T85">
        <v>636111103</v>
      </c>
      <c r="U85" t="s">
        <v>108</v>
      </c>
      <c r="V85">
        <v>1070000</v>
      </c>
      <c r="W85">
        <v>4337500</v>
      </c>
      <c r="X85"/>
      <c r="Y85"/>
      <c r="Z85">
        <v>632141</v>
      </c>
      <c r="AA85" t="s">
        <v>106</v>
      </c>
      <c r="AB85">
        <v>46809</v>
      </c>
      <c r="AC85">
        <v>245579</v>
      </c>
      <c r="AD85"/>
      <c r="AE85" s="130">
        <v>636111104</v>
      </c>
      <c r="AF85" s="130" t="s">
        <v>107</v>
      </c>
      <c r="AG85" s="131">
        <v>4141900</v>
      </c>
      <c r="AH85" s="131">
        <v>8942616</v>
      </c>
      <c r="AK85" s="130">
        <v>636111104</v>
      </c>
      <c r="AL85" s="130" t="s">
        <v>107</v>
      </c>
      <c r="AM85" s="131">
        <v>1322800</v>
      </c>
      <c r="AN85" s="131">
        <v>10265416</v>
      </c>
    </row>
    <row r="86" spans="2:40" ht="101.4" thickBot="1">
      <c r="B86">
        <v>636111103</v>
      </c>
      <c r="C86" t="s">
        <v>108</v>
      </c>
      <c r="D86">
        <v>680000</v>
      </c>
      <c r="E86">
        <v>680000</v>
      </c>
      <c r="H86" s="224">
        <v>634211101</v>
      </c>
      <c r="I86" s="17" t="s">
        <v>109</v>
      </c>
      <c r="J86" s="17">
        <v>442471</v>
      </c>
      <c r="K86" s="17">
        <v>3102604</v>
      </c>
      <c r="N86" s="17">
        <v>637111103</v>
      </c>
      <c r="O86" s="17" t="s">
        <v>143</v>
      </c>
      <c r="P86" s="17">
        <v>11000</v>
      </c>
      <c r="Q86" s="17">
        <v>11000</v>
      </c>
      <c r="S86"/>
      <c r="T86">
        <v>637111103</v>
      </c>
      <c r="U86" t="s">
        <v>143</v>
      </c>
      <c r="V86">
        <v>68500</v>
      </c>
      <c r="W86">
        <v>79500</v>
      </c>
      <c r="X86"/>
      <c r="Y86"/>
      <c r="Z86">
        <v>636111104</v>
      </c>
      <c r="AA86" t="s">
        <v>107</v>
      </c>
      <c r="AB86">
        <v>1415600</v>
      </c>
      <c r="AC86">
        <v>4800716</v>
      </c>
      <c r="AD86"/>
      <c r="AE86" s="130">
        <v>636111103</v>
      </c>
      <c r="AF86" s="130" t="s">
        <v>108</v>
      </c>
      <c r="AG86" s="131">
        <v>5106700</v>
      </c>
      <c r="AH86" s="131">
        <v>10754200</v>
      </c>
      <c r="AK86" s="130">
        <v>636111103</v>
      </c>
      <c r="AL86" s="130" t="s">
        <v>108</v>
      </c>
      <c r="AM86" s="131">
        <v>1464000</v>
      </c>
      <c r="AN86" s="131">
        <v>12218200</v>
      </c>
    </row>
    <row r="87" spans="2:40" ht="101.4" thickBot="1">
      <c r="B87">
        <v>637111103</v>
      </c>
      <c r="C87" t="s">
        <v>143</v>
      </c>
      <c r="D87">
        <v>0</v>
      </c>
      <c r="E87">
        <v>0</v>
      </c>
      <c r="H87" s="224">
        <v>632171</v>
      </c>
      <c r="I87" s="17" t="s">
        <v>110</v>
      </c>
      <c r="J87" s="17">
        <v>2670805</v>
      </c>
      <c r="K87" s="17">
        <v>5341610</v>
      </c>
      <c r="N87" s="17">
        <v>661211102</v>
      </c>
      <c r="O87" s="17" t="s">
        <v>261</v>
      </c>
      <c r="P87" s="17">
        <v>150000</v>
      </c>
      <c r="Q87" s="17">
        <v>150000</v>
      </c>
      <c r="S87"/>
      <c r="T87">
        <v>634211101</v>
      </c>
      <c r="U87" t="s">
        <v>109</v>
      </c>
      <c r="V87">
        <v>483943</v>
      </c>
      <c r="W87">
        <v>4070174</v>
      </c>
      <c r="X87"/>
      <c r="Y87"/>
      <c r="Z87">
        <v>636111103</v>
      </c>
      <c r="AA87" t="s">
        <v>108</v>
      </c>
      <c r="AB87">
        <v>1310000</v>
      </c>
      <c r="AC87">
        <v>5647500</v>
      </c>
      <c r="AD87"/>
      <c r="AE87" s="130">
        <v>637111103</v>
      </c>
      <c r="AF87" s="130" t="s">
        <v>143</v>
      </c>
      <c r="AG87" s="131">
        <v>328500</v>
      </c>
      <c r="AH87" s="131">
        <v>408000</v>
      </c>
      <c r="AK87" s="130">
        <v>637111103</v>
      </c>
      <c r="AL87" s="130" t="s">
        <v>143</v>
      </c>
      <c r="AM87" s="131">
        <v>611690</v>
      </c>
      <c r="AN87" s="131">
        <v>1019690</v>
      </c>
    </row>
    <row r="88" spans="2:40" ht="101.4" thickBot="1">
      <c r="B88">
        <v>633211103</v>
      </c>
      <c r="C88" t="s">
        <v>137</v>
      </c>
      <c r="D88">
        <v>0</v>
      </c>
      <c r="E88">
        <v>0</v>
      </c>
      <c r="H88" s="224">
        <v>632321</v>
      </c>
      <c r="I88" s="17" t="s">
        <v>111</v>
      </c>
      <c r="J88" s="17">
        <v>93333</v>
      </c>
      <c r="K88" s="17">
        <v>186667</v>
      </c>
      <c r="N88" s="17">
        <v>634211101</v>
      </c>
      <c r="O88" s="17" t="s">
        <v>109</v>
      </c>
      <c r="P88" s="17">
        <v>483627</v>
      </c>
      <c r="Q88" s="17">
        <v>3586231</v>
      </c>
      <c r="S88"/>
      <c r="T88">
        <v>631111101</v>
      </c>
      <c r="U88" t="s">
        <v>121</v>
      </c>
      <c r="V88" s="239">
        <v>600000</v>
      </c>
      <c r="W88">
        <v>600000</v>
      </c>
      <c r="X88"/>
      <c r="Y88"/>
      <c r="Z88">
        <v>634211101</v>
      </c>
      <c r="AA88" t="s">
        <v>109</v>
      </c>
      <c r="AB88">
        <v>886161</v>
      </c>
      <c r="AC88">
        <v>4956335</v>
      </c>
      <c r="AD88"/>
      <c r="AE88" s="130">
        <v>634211101</v>
      </c>
      <c r="AF88" s="130" t="s">
        <v>109</v>
      </c>
      <c r="AG88" s="131">
        <v>545738</v>
      </c>
      <c r="AH88" s="131">
        <v>5502073</v>
      </c>
      <c r="AK88" s="130">
        <v>661211102</v>
      </c>
      <c r="AL88" s="130" t="s">
        <v>261</v>
      </c>
      <c r="AM88" s="131">
        <v>300000</v>
      </c>
      <c r="AN88" s="131">
        <v>450000</v>
      </c>
    </row>
    <row r="89" spans="2:40" ht="101.4" thickBot="1">
      <c r="B89">
        <v>633311104</v>
      </c>
      <c r="C89" t="s">
        <v>144</v>
      </c>
      <c r="D89">
        <v>10065</v>
      </c>
      <c r="E89">
        <v>10065</v>
      </c>
      <c r="H89" s="224">
        <v>632151</v>
      </c>
      <c r="I89" s="17" t="s">
        <v>112</v>
      </c>
      <c r="J89" s="17">
        <v>464252</v>
      </c>
      <c r="K89" s="17">
        <v>1055305</v>
      </c>
      <c r="N89" s="17">
        <v>661611103</v>
      </c>
      <c r="O89" s="17" t="s">
        <v>129</v>
      </c>
      <c r="P89" s="17">
        <v>109000</v>
      </c>
      <c r="Q89" s="17">
        <v>-196056</v>
      </c>
      <c r="S89"/>
      <c r="T89">
        <v>632171</v>
      </c>
      <c r="U89" t="s">
        <v>110</v>
      </c>
      <c r="V89">
        <v>2670805</v>
      </c>
      <c r="W89">
        <v>10683220</v>
      </c>
      <c r="X89"/>
      <c r="Y89"/>
      <c r="Z89">
        <v>661611103</v>
      </c>
      <c r="AA89" t="s">
        <v>129</v>
      </c>
      <c r="AB89">
        <v>34798</v>
      </c>
      <c r="AC89">
        <v>-161258</v>
      </c>
      <c r="AD89"/>
      <c r="AE89" s="130">
        <v>634211103</v>
      </c>
      <c r="AF89" s="130" t="s">
        <v>263</v>
      </c>
      <c r="AG89" s="131">
        <v>25000</v>
      </c>
      <c r="AH89" s="131">
        <v>17000</v>
      </c>
      <c r="AK89" s="130">
        <v>634211101</v>
      </c>
      <c r="AL89" s="130" t="s">
        <v>109</v>
      </c>
      <c r="AM89" s="131">
        <v>547428</v>
      </c>
      <c r="AN89" s="131">
        <v>6049501</v>
      </c>
    </row>
    <row r="90" spans="2:40" ht="72.599999999999994" thickBot="1">
      <c r="B90">
        <v>634211101</v>
      </c>
      <c r="C90" t="s">
        <v>109</v>
      </c>
      <c r="D90">
        <v>2660133</v>
      </c>
      <c r="E90">
        <v>2660133</v>
      </c>
      <c r="H90" s="224">
        <v>645311</v>
      </c>
      <c r="I90" s="17" t="s">
        <v>113</v>
      </c>
      <c r="J90" s="17">
        <v>200</v>
      </c>
      <c r="K90" s="17">
        <v>200</v>
      </c>
      <c r="N90" s="17">
        <v>632171</v>
      </c>
      <c r="O90" s="17" t="s">
        <v>110</v>
      </c>
      <c r="P90" s="17">
        <v>2670805</v>
      </c>
      <c r="Q90" s="17">
        <v>8012415</v>
      </c>
      <c r="S90"/>
      <c r="T90">
        <v>637111104</v>
      </c>
      <c r="U90" t="s">
        <v>154</v>
      </c>
      <c r="V90">
        <v>27500</v>
      </c>
      <c r="W90">
        <v>37500</v>
      </c>
      <c r="X90"/>
      <c r="Y90"/>
      <c r="Z90">
        <v>631111101</v>
      </c>
      <c r="AA90" t="s">
        <v>121</v>
      </c>
      <c r="AB90">
        <v>2480000</v>
      </c>
      <c r="AC90">
        <v>3080000</v>
      </c>
      <c r="AD90"/>
      <c r="AE90" s="130">
        <v>661611103</v>
      </c>
      <c r="AF90" s="130" t="s">
        <v>129</v>
      </c>
      <c r="AG90" s="131">
        <v>347000</v>
      </c>
      <c r="AH90" s="131">
        <v>185742</v>
      </c>
      <c r="AK90" s="130">
        <v>634211103</v>
      </c>
      <c r="AL90" s="130" t="s">
        <v>263</v>
      </c>
      <c r="AM90" s="131">
        <v>16000</v>
      </c>
      <c r="AN90" s="131">
        <v>33000</v>
      </c>
    </row>
    <row r="91" spans="2:40" ht="87" thickBot="1">
      <c r="B91">
        <v>634211103</v>
      </c>
      <c r="C91" t="s">
        <v>263</v>
      </c>
      <c r="D91">
        <v>-8000</v>
      </c>
      <c r="E91">
        <v>-8000</v>
      </c>
      <c r="H91" s="568" t="s">
        <v>114</v>
      </c>
      <c r="I91" s="569"/>
      <c r="J91" s="22">
        <v>6662468</v>
      </c>
      <c r="K91" s="22">
        <v>14572833</v>
      </c>
      <c r="N91" s="17">
        <v>637111104</v>
      </c>
      <c r="O91" s="17" t="s">
        <v>154</v>
      </c>
      <c r="P91" s="17">
        <v>10000</v>
      </c>
      <c r="Q91" s="17">
        <v>10000</v>
      </c>
      <c r="S91"/>
      <c r="T91">
        <v>632321</v>
      </c>
      <c r="U91" t="s">
        <v>111</v>
      </c>
      <c r="V91">
        <v>93333</v>
      </c>
      <c r="W91">
        <v>373333</v>
      </c>
      <c r="X91"/>
      <c r="Y91"/>
      <c r="Z91">
        <v>632171</v>
      </c>
      <c r="AA91" t="s">
        <v>110</v>
      </c>
      <c r="AB91">
        <v>2670805</v>
      </c>
      <c r="AC91">
        <v>13354025</v>
      </c>
      <c r="AD91"/>
      <c r="AE91" s="130">
        <v>636121103</v>
      </c>
      <c r="AF91" s="130" t="s">
        <v>319</v>
      </c>
      <c r="AG91" s="131">
        <v>655100</v>
      </c>
      <c r="AH91" s="131">
        <v>655100</v>
      </c>
      <c r="AK91" s="130">
        <v>661611103</v>
      </c>
      <c r="AL91" s="130" t="s">
        <v>129</v>
      </c>
      <c r="AM91" s="131">
        <v>14500</v>
      </c>
      <c r="AN91" s="131">
        <v>200242</v>
      </c>
    </row>
    <row r="92" spans="2:40" ht="87" thickBot="1">
      <c r="B92">
        <v>661611103</v>
      </c>
      <c r="C92" t="s">
        <v>129</v>
      </c>
      <c r="D92">
        <v>-305056</v>
      </c>
      <c r="E92">
        <v>-305056</v>
      </c>
      <c r="H92" s="570" t="s">
        <v>115</v>
      </c>
      <c r="I92" s="571"/>
      <c r="J92" s="16">
        <v>32</v>
      </c>
      <c r="K92" s="22">
        <v>1732167</v>
      </c>
      <c r="N92" s="17">
        <v>632321</v>
      </c>
      <c r="O92" s="17" t="s">
        <v>111</v>
      </c>
      <c r="P92" s="17">
        <v>93333</v>
      </c>
      <c r="Q92" s="17">
        <v>280000</v>
      </c>
      <c r="S92"/>
      <c r="T92">
        <v>632151</v>
      </c>
      <c r="U92" t="s">
        <v>112</v>
      </c>
      <c r="V92">
        <v>971452</v>
      </c>
      <c r="W92">
        <v>2998210</v>
      </c>
      <c r="X92"/>
      <c r="Y92"/>
      <c r="Z92">
        <v>636121101</v>
      </c>
      <c r="AA92" t="s">
        <v>290</v>
      </c>
      <c r="AB92">
        <v>700000</v>
      </c>
      <c r="AC92">
        <v>700000</v>
      </c>
      <c r="AD92"/>
      <c r="AE92" s="130">
        <v>632171</v>
      </c>
      <c r="AF92" s="130" t="s">
        <v>110</v>
      </c>
      <c r="AG92" s="131">
        <v>2670805</v>
      </c>
      <c r="AH92" s="131">
        <v>16024830</v>
      </c>
      <c r="AK92" s="130">
        <v>631111101</v>
      </c>
      <c r="AL92" s="130" t="s">
        <v>121</v>
      </c>
      <c r="AM92" s="132">
        <v>0</v>
      </c>
      <c r="AN92" s="131">
        <v>3080000</v>
      </c>
    </row>
    <row r="93" spans="2:40" ht="101.4" thickBot="1">
      <c r="B93">
        <v>632171</v>
      </c>
      <c r="C93" t="s">
        <v>110</v>
      </c>
      <c r="D93">
        <v>2670805</v>
      </c>
      <c r="E93">
        <v>2670805</v>
      </c>
      <c r="H93" s="224"/>
      <c r="N93" s="17">
        <v>632151</v>
      </c>
      <c r="O93" s="17" t="s">
        <v>112</v>
      </c>
      <c r="P93" s="17">
        <v>971452</v>
      </c>
      <c r="Q93" s="17">
        <v>2026757</v>
      </c>
      <c r="S93"/>
      <c r="T93">
        <v>631131101</v>
      </c>
      <c r="U93" t="s">
        <v>291</v>
      </c>
      <c r="V93">
        <v>1445400</v>
      </c>
      <c r="W93">
        <v>1445400</v>
      </c>
      <c r="X93"/>
      <c r="Y93"/>
      <c r="Z93">
        <v>637111104</v>
      </c>
      <c r="AA93" t="s">
        <v>154</v>
      </c>
      <c r="AB93">
        <v>10000</v>
      </c>
      <c r="AC93">
        <v>47500</v>
      </c>
      <c r="AD93"/>
      <c r="AE93" s="130">
        <v>637111104</v>
      </c>
      <c r="AF93" s="130" t="s">
        <v>154</v>
      </c>
      <c r="AG93" s="131">
        <v>8000</v>
      </c>
      <c r="AH93" s="131">
        <v>55500</v>
      </c>
      <c r="AK93" s="130">
        <v>636121103</v>
      </c>
      <c r="AL93" s="130" t="s">
        <v>319</v>
      </c>
      <c r="AM93" s="131">
        <v>139000</v>
      </c>
      <c r="AN93" s="131">
        <v>794100</v>
      </c>
    </row>
    <row r="94" spans="2:40" ht="115.8" thickBot="1">
      <c r="B94">
        <v>637111104</v>
      </c>
      <c r="C94" t="s">
        <v>154</v>
      </c>
      <c r="D94">
        <v>0</v>
      </c>
      <c r="E94">
        <v>0</v>
      </c>
      <c r="H94" s="224"/>
      <c r="N94" s="17">
        <v>633111105</v>
      </c>
      <c r="O94" s="17" t="s">
        <v>170</v>
      </c>
      <c r="P94" s="17">
        <v>164000</v>
      </c>
      <c r="Q94" s="17">
        <v>164000</v>
      </c>
      <c r="S94"/>
      <c r="T94">
        <v>637111102</v>
      </c>
      <c r="U94" t="s">
        <v>151</v>
      </c>
      <c r="V94">
        <v>8020</v>
      </c>
      <c r="W94">
        <v>8020</v>
      </c>
      <c r="X94"/>
      <c r="Y94" s="241">
        <f>V88+V95</f>
        <v>640110</v>
      </c>
      <c r="Z94">
        <v>632321</v>
      </c>
      <c r="AA94" t="s">
        <v>111</v>
      </c>
      <c r="AB94">
        <v>93333</v>
      </c>
      <c r="AC94">
        <v>466667</v>
      </c>
      <c r="AD94"/>
      <c r="AE94" s="130">
        <v>632321</v>
      </c>
      <c r="AF94" s="130" t="s">
        <v>111</v>
      </c>
      <c r="AG94" s="131">
        <v>93333</v>
      </c>
      <c r="AH94" s="131">
        <v>560000</v>
      </c>
      <c r="AK94" s="130">
        <v>632171</v>
      </c>
      <c r="AL94" s="130" t="s">
        <v>110</v>
      </c>
      <c r="AM94" s="131">
        <v>2670805</v>
      </c>
      <c r="AN94" s="131">
        <v>18695635</v>
      </c>
    </row>
    <row r="95" spans="2:40" ht="87" thickBot="1">
      <c r="B95">
        <v>632321</v>
      </c>
      <c r="C95" t="s">
        <v>111</v>
      </c>
      <c r="D95">
        <v>93333</v>
      </c>
      <c r="E95">
        <v>93333</v>
      </c>
      <c r="H95" s="224"/>
      <c r="N95" s="17">
        <v>645311</v>
      </c>
      <c r="O95" s="17" t="s">
        <v>113</v>
      </c>
      <c r="P95" s="17">
        <v>300</v>
      </c>
      <c r="Q95" s="17">
        <v>500</v>
      </c>
      <c r="S95"/>
      <c r="T95">
        <v>633111108</v>
      </c>
      <c r="U95" t="s">
        <v>292</v>
      </c>
      <c r="V95" s="240">
        <v>40110</v>
      </c>
      <c r="W95">
        <v>40110</v>
      </c>
      <c r="X95"/>
      <c r="Y95"/>
      <c r="Z95">
        <v>632151</v>
      </c>
      <c r="AA95" t="s">
        <v>112</v>
      </c>
      <c r="AB95">
        <v>459235</v>
      </c>
      <c r="AC95">
        <v>3457445</v>
      </c>
      <c r="AD95"/>
      <c r="AE95" s="130">
        <v>632151</v>
      </c>
      <c r="AF95" s="130" t="s">
        <v>112</v>
      </c>
      <c r="AG95" s="131">
        <v>459235</v>
      </c>
      <c r="AH95" s="131">
        <v>3916680</v>
      </c>
      <c r="AK95" s="130">
        <v>636121101</v>
      </c>
      <c r="AL95" s="130" t="s">
        <v>290</v>
      </c>
      <c r="AM95" s="131">
        <v>568500</v>
      </c>
      <c r="AN95" s="131">
        <v>1268500</v>
      </c>
    </row>
    <row r="96" spans="2:40" ht="144.6" thickBot="1">
      <c r="B96">
        <v>632151</v>
      </c>
      <c r="C96" t="s">
        <v>112</v>
      </c>
      <c r="D96">
        <v>591052</v>
      </c>
      <c r="E96">
        <v>591052</v>
      </c>
      <c r="H96" s="224"/>
      <c r="N96" s="568" t="s">
        <v>114</v>
      </c>
      <c r="O96" s="569"/>
      <c r="P96" s="22">
        <v>6928046</v>
      </c>
      <c r="Q96" s="22">
        <v>21500879</v>
      </c>
      <c r="S96"/>
      <c r="T96" s="568" t="s">
        <v>114</v>
      </c>
      <c r="U96" s="569"/>
      <c r="V96" s="22">
        <v>8753263</v>
      </c>
      <c r="W96" s="22">
        <v>30254143</v>
      </c>
      <c r="X96"/>
      <c r="Y96"/>
      <c r="Z96">
        <v>633111102</v>
      </c>
      <c r="AA96" t="s">
        <v>287</v>
      </c>
      <c r="AB96">
        <v>975374</v>
      </c>
      <c r="AC96">
        <v>1337938</v>
      </c>
      <c r="AD96"/>
      <c r="AE96" s="130">
        <v>633111105</v>
      </c>
      <c r="AF96" s="130" t="s">
        <v>170</v>
      </c>
      <c r="AG96" s="131">
        <v>72648</v>
      </c>
      <c r="AH96" s="131">
        <v>236648</v>
      </c>
      <c r="AK96" s="130">
        <v>637111104</v>
      </c>
      <c r="AL96" s="130" t="s">
        <v>154</v>
      </c>
      <c r="AM96" s="131">
        <v>20000</v>
      </c>
      <c r="AN96" s="131">
        <v>75500</v>
      </c>
    </row>
    <row r="97" spans="2:40" ht="87" thickBot="1">
      <c r="B97">
        <v>633111102</v>
      </c>
      <c r="C97" t="s">
        <v>287</v>
      </c>
      <c r="D97">
        <v>362564</v>
      </c>
      <c r="E97">
        <v>362564</v>
      </c>
      <c r="H97" s="224"/>
      <c r="N97" s="570" t="s">
        <v>115</v>
      </c>
      <c r="O97" s="571"/>
      <c r="P97" s="22">
        <v>-126746</v>
      </c>
      <c r="Q97" s="22">
        <v>1605421</v>
      </c>
      <c r="S97"/>
      <c r="T97" s="570" t="s">
        <v>115</v>
      </c>
      <c r="U97" s="571"/>
      <c r="V97" s="22">
        <v>-704963</v>
      </c>
      <c r="W97" s="22">
        <v>900457</v>
      </c>
      <c r="X97"/>
      <c r="Y97"/>
      <c r="Z97">
        <v>645311</v>
      </c>
      <c r="AA97" t="s">
        <v>113</v>
      </c>
      <c r="AB97">
        <v>100</v>
      </c>
      <c r="AC97">
        <v>600</v>
      </c>
      <c r="AD97"/>
      <c r="AE97" s="130">
        <v>633111102</v>
      </c>
      <c r="AF97" s="130" t="s">
        <v>287</v>
      </c>
      <c r="AG97" s="131">
        <v>1100000</v>
      </c>
      <c r="AH97" s="131">
        <v>2437938</v>
      </c>
      <c r="AK97" s="130">
        <v>632321</v>
      </c>
      <c r="AL97" s="130" t="s">
        <v>111</v>
      </c>
      <c r="AM97" s="131">
        <v>93333</v>
      </c>
      <c r="AN97" s="131">
        <v>653333</v>
      </c>
    </row>
    <row r="98" spans="2:40" ht="101.4" thickBot="1">
      <c r="B98">
        <v>637121101</v>
      </c>
      <c r="C98" t="s">
        <v>158</v>
      </c>
      <c r="D98">
        <v>0</v>
      </c>
      <c r="E98">
        <v>0</v>
      </c>
      <c r="H98" s="224"/>
      <c r="N98" s="133" t="s">
        <v>262</v>
      </c>
      <c r="O98" s="133" t="s">
        <v>51</v>
      </c>
      <c r="P98" s="134" t="s">
        <v>53</v>
      </c>
      <c r="S98"/>
      <c r="T98"/>
      <c r="U98"/>
      <c r="V98"/>
      <c r="W98"/>
      <c r="X98"/>
      <c r="Y98"/>
      <c r="Z98">
        <v>634231103</v>
      </c>
      <c r="AA98" t="s">
        <v>166</v>
      </c>
      <c r="AB98">
        <v>0</v>
      </c>
      <c r="AC98">
        <v>0</v>
      </c>
      <c r="AD98"/>
      <c r="AE98" s="130">
        <v>637111102</v>
      </c>
      <c r="AF98" s="130" t="s">
        <v>151</v>
      </c>
      <c r="AG98" s="131">
        <v>8072</v>
      </c>
      <c r="AH98" s="131">
        <v>16092</v>
      </c>
      <c r="AK98" s="130">
        <v>632151</v>
      </c>
      <c r="AL98" s="130" t="s">
        <v>112</v>
      </c>
      <c r="AM98" s="131">
        <v>509835</v>
      </c>
      <c r="AN98" s="131">
        <v>4426515</v>
      </c>
    </row>
    <row r="99" spans="2:40" ht="58.2" thickBot="1">
      <c r="B99">
        <v>661311102</v>
      </c>
      <c r="C99" t="s">
        <v>281</v>
      </c>
      <c r="D99">
        <v>0</v>
      </c>
      <c r="E99">
        <v>0</v>
      </c>
      <c r="H99" s="224"/>
      <c r="N99" s="8"/>
      <c r="O99" s="8"/>
      <c r="P99" s="133" t="s">
        <v>54</v>
      </c>
      <c r="S99"/>
      <c r="T99"/>
      <c r="U99"/>
      <c r="V99"/>
      <c r="W99"/>
      <c r="X99"/>
      <c r="Y99"/>
      <c r="Z99" s="568" t="s">
        <v>114</v>
      </c>
      <c r="AA99" s="569"/>
      <c r="AB99" s="22">
        <v>11432868</v>
      </c>
      <c r="AC99" s="22">
        <v>41687011</v>
      </c>
      <c r="AD99"/>
      <c r="AE99" s="130">
        <v>645311</v>
      </c>
      <c r="AF99" s="130" t="s">
        <v>113</v>
      </c>
      <c r="AG99" s="132">
        <v>500</v>
      </c>
      <c r="AH99" s="131">
        <v>1100</v>
      </c>
      <c r="AK99" s="130">
        <v>637121102</v>
      </c>
      <c r="AL99" s="130" t="s">
        <v>130</v>
      </c>
      <c r="AM99" s="131">
        <v>2000</v>
      </c>
      <c r="AN99" s="131">
        <v>2000</v>
      </c>
    </row>
    <row r="100" spans="2:40" ht="72.599999999999994" thickBot="1">
      <c r="B100">
        <v>633111106</v>
      </c>
      <c r="C100" t="s">
        <v>286</v>
      </c>
      <c r="D100">
        <v>0</v>
      </c>
      <c r="E100">
        <v>0</v>
      </c>
      <c r="H100" s="224"/>
      <c r="N100" s="35" t="s">
        <v>50</v>
      </c>
      <c r="O100" s="35" t="s">
        <v>52</v>
      </c>
      <c r="P100" s="8"/>
      <c r="S100"/>
      <c r="T100"/>
      <c r="U100"/>
      <c r="V100"/>
      <c r="W100"/>
      <c r="X100"/>
      <c r="Y100"/>
      <c r="Z100" s="570" t="s">
        <v>115</v>
      </c>
      <c r="AA100" s="571"/>
      <c r="AB100" s="16">
        <v>32</v>
      </c>
      <c r="AC100" s="22">
        <v>900489</v>
      </c>
      <c r="AD100"/>
      <c r="AE100" s="568" t="s">
        <v>114</v>
      </c>
      <c r="AF100" s="569"/>
      <c r="AG100" s="22">
        <v>16098093</v>
      </c>
      <c r="AH100" s="22">
        <v>57785104</v>
      </c>
      <c r="AK100" s="130">
        <v>637121101</v>
      </c>
      <c r="AL100" s="130" t="s">
        <v>158</v>
      </c>
      <c r="AM100" s="131">
        <v>18000</v>
      </c>
      <c r="AN100" s="131">
        <v>18000</v>
      </c>
    </row>
    <row r="101" spans="2:40" ht="29.4" thickBot="1">
      <c r="B101" s="568" t="s">
        <v>114</v>
      </c>
      <c r="C101" s="569"/>
      <c r="D101" s="22">
        <v>7910365</v>
      </c>
      <c r="E101" s="22">
        <v>7910365</v>
      </c>
      <c r="H101" s="224"/>
      <c r="N101" s="11"/>
      <c r="O101" s="11"/>
      <c r="P101" s="35" t="s">
        <v>55</v>
      </c>
      <c r="S101"/>
      <c r="AE101" s="570" t="s">
        <v>115</v>
      </c>
      <c r="AF101" s="571"/>
      <c r="AG101" s="22">
        <v>2729107</v>
      </c>
      <c r="AH101" s="22">
        <v>3629596</v>
      </c>
      <c r="AK101" s="130">
        <v>645311</v>
      </c>
      <c r="AL101" s="130" t="s">
        <v>113</v>
      </c>
      <c r="AM101" s="132">
        <v>800</v>
      </c>
      <c r="AN101" s="131">
        <v>1900</v>
      </c>
    </row>
    <row r="102" spans="2:40" ht="58.2" thickBot="1">
      <c r="B102" s="570" t="s">
        <v>115</v>
      </c>
      <c r="C102" s="571"/>
      <c r="D102" s="22">
        <v>1732135</v>
      </c>
      <c r="E102" s="22">
        <v>1732135</v>
      </c>
      <c r="S102"/>
      <c r="AK102" s="130">
        <v>645111101</v>
      </c>
      <c r="AL102" s="130" t="s">
        <v>132</v>
      </c>
      <c r="AM102" s="131">
        <v>32300</v>
      </c>
      <c r="AN102" s="131">
        <v>32300</v>
      </c>
    </row>
    <row r="103" spans="2:40" ht="58.2" thickBot="1">
      <c r="AK103" s="130">
        <v>631111103</v>
      </c>
      <c r="AL103" s="130" t="s">
        <v>333</v>
      </c>
      <c r="AM103" s="131">
        <v>300000</v>
      </c>
      <c r="AN103" s="131">
        <v>300000</v>
      </c>
    </row>
    <row r="104" spans="2:40" ht="15" thickBot="1">
      <c r="AK104" s="568" t="s">
        <v>114</v>
      </c>
      <c r="AL104" s="569"/>
      <c r="AM104" s="22">
        <v>9151553</v>
      </c>
      <c r="AN104" s="22">
        <v>66936657</v>
      </c>
    </row>
    <row r="105" spans="2:40" ht="15" thickBot="1">
      <c r="AK105" s="570" t="s">
        <v>115</v>
      </c>
      <c r="AL105" s="571"/>
      <c r="AM105" s="16">
        <v>47</v>
      </c>
      <c r="AN105" s="22">
        <v>3629643</v>
      </c>
    </row>
  </sheetData>
  <mergeCells count="63">
    <mergeCell ref="AK70:AK73"/>
    <mergeCell ref="AK81:AL81"/>
    <mergeCell ref="AK104:AL104"/>
    <mergeCell ref="AK105:AL105"/>
    <mergeCell ref="AL2:AP2"/>
    <mergeCell ref="AL3:AP3"/>
    <mergeCell ref="AL4:AP7"/>
    <mergeCell ref="AL8:AP8"/>
    <mergeCell ref="AL9:AP9"/>
    <mergeCell ref="AE70:AE73"/>
    <mergeCell ref="AE81:AF81"/>
    <mergeCell ref="AE100:AF100"/>
    <mergeCell ref="AE101:AF101"/>
    <mergeCell ref="Z70:Z73"/>
    <mergeCell ref="Z82:AA82"/>
    <mergeCell ref="Z99:AA99"/>
    <mergeCell ref="Z100:AA100"/>
    <mergeCell ref="T70:T73"/>
    <mergeCell ref="T80:U80"/>
    <mergeCell ref="T96:U96"/>
    <mergeCell ref="T97:U97"/>
    <mergeCell ref="N97:O97"/>
    <mergeCell ref="N96:O96"/>
    <mergeCell ref="H70:H73"/>
    <mergeCell ref="H80:I80"/>
    <mergeCell ref="H91:I91"/>
    <mergeCell ref="H92:I92"/>
    <mergeCell ref="N70:N73"/>
    <mergeCell ref="N80:O80"/>
    <mergeCell ref="B101:C101"/>
    <mergeCell ref="B102:C102"/>
    <mergeCell ref="B2:F2"/>
    <mergeCell ref="B3:F3"/>
    <mergeCell ref="B4:F7"/>
    <mergeCell ref="B8:F8"/>
    <mergeCell ref="B9:F9"/>
    <mergeCell ref="B70:B73"/>
    <mergeCell ref="B79:C79"/>
    <mergeCell ref="H9:L9"/>
    <mergeCell ref="T9:X9"/>
    <mergeCell ref="N2:R2"/>
    <mergeCell ref="N3:R3"/>
    <mergeCell ref="N4:R7"/>
    <mergeCell ref="N8:R8"/>
    <mergeCell ref="N9:R9"/>
    <mergeCell ref="T2:X2"/>
    <mergeCell ref="T4:X7"/>
    <mergeCell ref="T8:X8"/>
    <mergeCell ref="T3:X3"/>
    <mergeCell ref="H2:L2"/>
    <mergeCell ref="H3:L3"/>
    <mergeCell ref="H4:L7"/>
    <mergeCell ref="H8:L8"/>
    <mergeCell ref="Z9:AD9"/>
    <mergeCell ref="AF2:AJ2"/>
    <mergeCell ref="AF3:AJ3"/>
    <mergeCell ref="AF4:AJ7"/>
    <mergeCell ref="AF8:AJ8"/>
    <mergeCell ref="AF9:AJ9"/>
    <mergeCell ref="Z2:AD2"/>
    <mergeCell ref="Z3:AD3"/>
    <mergeCell ref="Z4:AD7"/>
    <mergeCell ref="Z8:AD8"/>
  </mergeCells>
  <hyperlinks>
    <hyperlink ref="AE77" r:id="rId1" display="https://meatophum.biz/report/accounting/account_statement?start_date=2026-06-01&amp;end_date=2026-06-30&amp;branch_id=8&amp;chart_of_account_id=23968" xr:uid="{00000000-0004-0000-1800-000000000000}"/>
    <hyperlink ref="AF77" r:id="rId2" display="https://meatophum.biz/report/accounting/account_statement?start_date=2026-06-01&amp;end_date=2026-06-30&amp;branch_id=8&amp;chart_of_account_id=23968" xr:uid="{00000000-0004-0000-1800-000001000000}"/>
    <hyperlink ref="AG77" r:id="rId3" display="https://meatophum.biz/report/accounting/account_statement?start_date=2026-06-01&amp;end_date=2026-06-30&amp;branch_id=8&amp;chart_of_account_id=23968" xr:uid="{00000000-0004-0000-1800-000002000000}"/>
    <hyperlink ref="AH77" r:id="rId4" display="https://meatophum.biz/report/accounting/account_statement?start_date=2026-06-01&amp;end_date=2026-06-30&amp;branch_id=8&amp;chart_of_account_id=23968" xr:uid="{00000000-0004-0000-1800-000003000000}"/>
    <hyperlink ref="AE78" r:id="rId5" display="https://meatophum.biz/report/accounting/account_statement?start_date=2026-06-01&amp;end_date=2026-06-30&amp;branch_id=8&amp;chart_of_account_id=63265" xr:uid="{00000000-0004-0000-1800-000004000000}"/>
    <hyperlink ref="AF78" r:id="rId6" display="https://meatophum.biz/report/accounting/account_statement?start_date=2026-06-01&amp;end_date=2026-06-30&amp;branch_id=8&amp;chart_of_account_id=63265" xr:uid="{00000000-0004-0000-1800-000005000000}"/>
    <hyperlink ref="AG78" r:id="rId7" display="https://meatophum.biz/report/accounting/account_statement?start_date=2026-06-01&amp;end_date=2026-06-30&amp;branch_id=8&amp;chart_of_account_id=63265" xr:uid="{00000000-0004-0000-1800-000006000000}"/>
    <hyperlink ref="AH78" r:id="rId8" display="https://meatophum.biz/report/accounting/account_statement?start_date=2026-06-01&amp;end_date=2026-06-30&amp;branch_id=8&amp;chart_of_account_id=63265" xr:uid="{00000000-0004-0000-1800-000007000000}"/>
    <hyperlink ref="AE79" r:id="rId9" display="https://meatophum.biz/report/accounting/account_statement?start_date=2026-06-01&amp;end_date=2026-06-30&amp;branch_id=8&amp;chart_of_account_id=23363" xr:uid="{00000000-0004-0000-1800-000008000000}"/>
    <hyperlink ref="AF79" r:id="rId10" display="https://meatophum.biz/report/accounting/account_statement?start_date=2026-06-01&amp;end_date=2026-06-30&amp;branch_id=8&amp;chart_of_account_id=23363" xr:uid="{00000000-0004-0000-1800-000009000000}"/>
    <hyperlink ref="AG79" r:id="rId11" display="https://meatophum.biz/report/accounting/account_statement?start_date=2026-06-01&amp;end_date=2026-06-30&amp;branch_id=8&amp;chart_of_account_id=23363" xr:uid="{00000000-0004-0000-1800-00000A000000}"/>
    <hyperlink ref="AH79" r:id="rId12" display="https://meatophum.biz/report/accounting/account_statement?start_date=2026-06-01&amp;end_date=2026-06-30&amp;branch_id=8&amp;chart_of_account_id=23363" xr:uid="{00000000-0004-0000-1800-00000B000000}"/>
    <hyperlink ref="AE80" r:id="rId13" display="https://meatophum.biz/report/accounting/account_statement?start_date=2026-06-01&amp;end_date=2026-06-30&amp;branch_id=8&amp;chart_of_account_id=23609" xr:uid="{00000000-0004-0000-1800-00000C000000}"/>
    <hyperlink ref="AF80" r:id="rId14" display="https://meatophum.biz/report/accounting/account_statement?start_date=2026-06-01&amp;end_date=2026-06-30&amp;branch_id=8&amp;chart_of_account_id=23609" xr:uid="{00000000-0004-0000-1800-00000D000000}"/>
    <hyperlink ref="AG80" r:id="rId15" display="https://meatophum.biz/report/accounting/account_statement?start_date=2026-06-01&amp;end_date=2026-06-30&amp;branch_id=8&amp;chart_of_account_id=23609" xr:uid="{00000000-0004-0000-1800-00000E000000}"/>
    <hyperlink ref="AH80" r:id="rId16" display="https://meatophum.biz/report/accounting/account_statement?start_date=2026-06-01&amp;end_date=2026-06-30&amp;branch_id=8&amp;chart_of_account_id=23609" xr:uid="{00000000-0004-0000-1800-00000F000000}"/>
    <hyperlink ref="AE82" r:id="rId17" display="https://meatophum.biz/report/accounting/account_statement?start_date=2026-06-01&amp;end_date=2026-06-30&amp;branch_id=8&amp;chart_of_account_id=24305" xr:uid="{00000000-0004-0000-1800-000010000000}"/>
    <hyperlink ref="AF82" r:id="rId18" display="https://meatophum.biz/report/accounting/account_statement?start_date=2026-06-01&amp;end_date=2026-06-30&amp;branch_id=8&amp;chart_of_account_id=24305" xr:uid="{00000000-0004-0000-1800-000011000000}"/>
    <hyperlink ref="AG82" r:id="rId19" display="https://meatophum.biz/report/accounting/account_statement?start_date=2026-06-01&amp;end_date=2026-06-30&amp;branch_id=8&amp;chart_of_account_id=24305" xr:uid="{00000000-0004-0000-1800-000012000000}"/>
    <hyperlink ref="AH82" r:id="rId20" display="https://meatophum.biz/report/accounting/account_statement?start_date=2026-06-01&amp;end_date=2026-06-30&amp;branch_id=8&amp;chart_of_account_id=24305" xr:uid="{00000000-0004-0000-1800-000013000000}"/>
    <hyperlink ref="AE83" r:id="rId21" display="https://meatophum.biz/report/accounting/account_statement?start_date=2026-06-01&amp;end_date=2026-06-30&amp;branch_id=8&amp;chart_of_account_id=24207" xr:uid="{00000000-0004-0000-1800-000014000000}"/>
    <hyperlink ref="AF83" r:id="rId22" display="https://meatophum.biz/report/accounting/account_statement?start_date=2026-06-01&amp;end_date=2026-06-30&amp;branch_id=8&amp;chart_of_account_id=24207" xr:uid="{00000000-0004-0000-1800-000015000000}"/>
    <hyperlink ref="AG83" r:id="rId23" display="https://meatophum.biz/report/accounting/account_statement?start_date=2026-06-01&amp;end_date=2026-06-30&amp;branch_id=8&amp;chart_of_account_id=24207" xr:uid="{00000000-0004-0000-1800-000016000000}"/>
    <hyperlink ref="AH83" r:id="rId24" display="https://meatophum.biz/report/accounting/account_statement?start_date=2026-06-01&amp;end_date=2026-06-30&amp;branch_id=8&amp;chart_of_account_id=24207" xr:uid="{00000000-0004-0000-1800-000017000000}"/>
    <hyperlink ref="AE84" r:id="rId25" display="https://meatophum.biz/report/accounting/account_statement?start_date=2026-06-01&amp;end_date=2026-06-30&amp;branch_id=8&amp;chart_of_account_id=24201" xr:uid="{00000000-0004-0000-1800-000018000000}"/>
    <hyperlink ref="AF84" r:id="rId26" display="https://meatophum.biz/report/accounting/account_statement?start_date=2026-06-01&amp;end_date=2026-06-30&amp;branch_id=8&amp;chart_of_account_id=24201" xr:uid="{00000000-0004-0000-1800-000019000000}"/>
    <hyperlink ref="AG84" r:id="rId27" display="https://meatophum.biz/report/accounting/account_statement?start_date=2026-06-01&amp;end_date=2026-06-30&amp;branch_id=8&amp;chart_of_account_id=24201" xr:uid="{00000000-0004-0000-1800-00001A000000}"/>
    <hyperlink ref="AH84" r:id="rId28" display="https://meatophum.biz/report/accounting/account_statement?start_date=2026-06-01&amp;end_date=2026-06-30&amp;branch_id=8&amp;chart_of_account_id=24201" xr:uid="{00000000-0004-0000-1800-00001B000000}"/>
    <hyperlink ref="AE85" r:id="rId29" display="https://meatophum.biz/report/accounting/account_statement?start_date=2026-06-01&amp;end_date=2026-06-30&amp;branch_id=8&amp;chart_of_account_id=24426" xr:uid="{00000000-0004-0000-1800-00001C000000}"/>
    <hyperlink ref="AF85" r:id="rId30" display="https://meatophum.biz/report/accounting/account_statement?start_date=2026-06-01&amp;end_date=2026-06-30&amp;branch_id=8&amp;chart_of_account_id=24426" xr:uid="{00000000-0004-0000-1800-00001D000000}"/>
    <hyperlink ref="AG85" r:id="rId31" display="https://meatophum.biz/report/accounting/account_statement?start_date=2026-06-01&amp;end_date=2026-06-30&amp;branch_id=8&amp;chart_of_account_id=24426" xr:uid="{00000000-0004-0000-1800-00001E000000}"/>
    <hyperlink ref="AH85" r:id="rId32" display="https://meatophum.biz/report/accounting/account_statement?start_date=2026-06-01&amp;end_date=2026-06-30&amp;branch_id=8&amp;chart_of_account_id=24426" xr:uid="{00000000-0004-0000-1800-00001F000000}"/>
    <hyperlink ref="AE86" r:id="rId33" display="https://meatophum.biz/report/accounting/account_statement?start_date=2026-06-01&amp;end_date=2026-06-30&amp;branch_id=8&amp;chart_of_account_id=24425" xr:uid="{00000000-0004-0000-1800-000020000000}"/>
    <hyperlink ref="AF86" r:id="rId34" display="https://meatophum.biz/report/accounting/account_statement?start_date=2026-06-01&amp;end_date=2026-06-30&amp;branch_id=8&amp;chart_of_account_id=24425" xr:uid="{00000000-0004-0000-1800-000021000000}"/>
    <hyperlink ref="AG86" r:id="rId35" display="https://meatophum.biz/report/accounting/account_statement?start_date=2026-06-01&amp;end_date=2026-06-30&amp;branch_id=8&amp;chart_of_account_id=24425" xr:uid="{00000000-0004-0000-1800-000022000000}"/>
    <hyperlink ref="AH86" r:id="rId36" display="https://meatophum.biz/report/accounting/account_statement?start_date=2026-06-01&amp;end_date=2026-06-30&amp;branch_id=8&amp;chart_of_account_id=24425" xr:uid="{00000000-0004-0000-1800-000023000000}"/>
    <hyperlink ref="AE87" r:id="rId37" display="https://meatophum.biz/report/accounting/account_statement?start_date=2026-06-01&amp;end_date=2026-06-30&amp;branch_id=8&amp;chart_of_account_id=24474" xr:uid="{00000000-0004-0000-1800-000024000000}"/>
    <hyperlink ref="AF87" r:id="rId38" display="https://meatophum.biz/report/accounting/account_statement?start_date=2026-06-01&amp;end_date=2026-06-30&amp;branch_id=8&amp;chart_of_account_id=24474" xr:uid="{00000000-0004-0000-1800-000025000000}"/>
    <hyperlink ref="AG87" r:id="rId39" display="https://meatophum.biz/report/accounting/account_statement?start_date=2026-06-01&amp;end_date=2026-06-30&amp;branch_id=8&amp;chart_of_account_id=24474" xr:uid="{00000000-0004-0000-1800-000026000000}"/>
    <hyperlink ref="AH87" r:id="rId40" display="https://meatophum.biz/report/accounting/account_statement?start_date=2026-06-01&amp;end_date=2026-06-30&amp;branch_id=8&amp;chart_of_account_id=24474" xr:uid="{00000000-0004-0000-1800-000027000000}"/>
    <hyperlink ref="AE88" r:id="rId41" display="https://meatophum.biz/report/accounting/account_statement?start_date=2026-06-01&amp;end_date=2026-06-30&amp;branch_id=8&amp;chart_of_account_id=24362" xr:uid="{00000000-0004-0000-1800-000028000000}"/>
    <hyperlink ref="AF88" r:id="rId42" display="https://meatophum.biz/report/accounting/account_statement?start_date=2026-06-01&amp;end_date=2026-06-30&amp;branch_id=8&amp;chart_of_account_id=24362" xr:uid="{00000000-0004-0000-1800-000029000000}"/>
    <hyperlink ref="AG88" r:id="rId43" display="https://meatophum.biz/report/accounting/account_statement?start_date=2026-06-01&amp;end_date=2026-06-30&amp;branch_id=8&amp;chart_of_account_id=24362" xr:uid="{00000000-0004-0000-1800-00002A000000}"/>
    <hyperlink ref="AH88" r:id="rId44" display="https://meatophum.biz/report/accounting/account_statement?start_date=2026-06-01&amp;end_date=2026-06-30&amp;branch_id=8&amp;chart_of_account_id=24362" xr:uid="{00000000-0004-0000-1800-00002B000000}"/>
    <hyperlink ref="AE89" r:id="rId45" display="https://meatophum.biz/report/accounting/account_statement?start_date=2026-06-01&amp;end_date=2026-06-30&amp;branch_id=8&amp;chart_of_account_id=24364" xr:uid="{00000000-0004-0000-1800-00002C000000}"/>
    <hyperlink ref="AF89" r:id="rId46" display="https://meatophum.biz/report/accounting/account_statement?start_date=2026-06-01&amp;end_date=2026-06-30&amp;branch_id=8&amp;chart_of_account_id=24364" xr:uid="{00000000-0004-0000-1800-00002D000000}"/>
    <hyperlink ref="AG89" r:id="rId47" display="https://meatophum.biz/report/accounting/account_statement?start_date=2026-06-01&amp;end_date=2026-06-30&amp;branch_id=8&amp;chart_of_account_id=24364" xr:uid="{00000000-0004-0000-1800-00002E000000}"/>
    <hyperlink ref="AH89" r:id="rId48" display="https://meatophum.biz/report/accounting/account_statement?start_date=2026-06-01&amp;end_date=2026-06-30&amp;branch_id=8&amp;chart_of_account_id=24364" xr:uid="{00000000-0004-0000-1800-00002F000000}"/>
    <hyperlink ref="AE90" r:id="rId49" display="https://meatophum.biz/report/accounting/account_statement?start_date=2026-06-01&amp;end_date=2026-06-30&amp;branch_id=8&amp;chart_of_account_id=46376" xr:uid="{00000000-0004-0000-1800-000030000000}"/>
    <hyperlink ref="AF90" r:id="rId50" display="https://meatophum.biz/report/accounting/account_statement?start_date=2026-06-01&amp;end_date=2026-06-30&amp;branch_id=8&amp;chart_of_account_id=46376" xr:uid="{00000000-0004-0000-1800-000031000000}"/>
    <hyperlink ref="AG90" r:id="rId51" display="https://meatophum.biz/report/accounting/account_statement?start_date=2026-06-01&amp;end_date=2026-06-30&amp;branch_id=8&amp;chart_of_account_id=46376" xr:uid="{00000000-0004-0000-1800-000032000000}"/>
    <hyperlink ref="AH90" r:id="rId52" display="https://meatophum.biz/report/accounting/account_statement?start_date=2026-06-01&amp;end_date=2026-06-30&amp;branch_id=8&amp;chart_of_account_id=46376" xr:uid="{00000000-0004-0000-1800-000033000000}"/>
    <hyperlink ref="AE91" r:id="rId53" display="https://meatophum.biz/report/accounting/account_statement?start_date=2026-06-01&amp;end_date=2026-06-30&amp;branch_id=8&amp;chart_of_account_id=24442" xr:uid="{00000000-0004-0000-1800-000034000000}"/>
    <hyperlink ref="AF91" r:id="rId54" display="https://meatophum.biz/report/accounting/account_statement?start_date=2026-06-01&amp;end_date=2026-06-30&amp;branch_id=8&amp;chart_of_account_id=24442" xr:uid="{00000000-0004-0000-1800-000035000000}"/>
    <hyperlink ref="AG91" r:id="rId55" display="https://meatophum.biz/report/accounting/account_statement?start_date=2026-06-01&amp;end_date=2026-06-30&amp;branch_id=8&amp;chart_of_account_id=24442" xr:uid="{00000000-0004-0000-1800-000036000000}"/>
    <hyperlink ref="AH91" r:id="rId56" display="https://meatophum.biz/report/accounting/account_statement?start_date=2026-06-01&amp;end_date=2026-06-30&amp;branch_id=8&amp;chart_of_account_id=24442" xr:uid="{00000000-0004-0000-1800-000037000000}"/>
    <hyperlink ref="AE92" r:id="rId57" display="https://meatophum.biz/report/accounting/account_statement?start_date=2026-06-01&amp;end_date=2026-06-30&amp;branch_id=8&amp;chart_of_account_id=24210" xr:uid="{00000000-0004-0000-1800-000038000000}"/>
    <hyperlink ref="AF92" r:id="rId58" display="https://meatophum.biz/report/accounting/account_statement?start_date=2026-06-01&amp;end_date=2026-06-30&amp;branch_id=8&amp;chart_of_account_id=24210" xr:uid="{00000000-0004-0000-1800-000039000000}"/>
    <hyperlink ref="AG92" r:id="rId59" display="https://meatophum.biz/report/accounting/account_statement?start_date=2026-06-01&amp;end_date=2026-06-30&amp;branch_id=8&amp;chart_of_account_id=24210" xr:uid="{00000000-0004-0000-1800-00003A000000}"/>
    <hyperlink ref="AH92" r:id="rId60" display="https://meatophum.biz/report/accounting/account_statement?start_date=2026-06-01&amp;end_date=2026-06-30&amp;branch_id=8&amp;chart_of_account_id=24210" xr:uid="{00000000-0004-0000-1800-00003B000000}"/>
    <hyperlink ref="AE93" r:id="rId61" display="https://meatophum.biz/report/accounting/account_statement?start_date=2026-06-01&amp;end_date=2026-06-30&amp;branch_id=8&amp;chart_of_account_id=24475" xr:uid="{00000000-0004-0000-1800-00003C000000}"/>
    <hyperlink ref="AF93" r:id="rId62" display="https://meatophum.biz/report/accounting/account_statement?start_date=2026-06-01&amp;end_date=2026-06-30&amp;branch_id=8&amp;chart_of_account_id=24475" xr:uid="{00000000-0004-0000-1800-00003D000000}"/>
    <hyperlink ref="AG93" r:id="rId63" display="https://meatophum.biz/report/accounting/account_statement?start_date=2026-06-01&amp;end_date=2026-06-30&amp;branch_id=8&amp;chart_of_account_id=24475" xr:uid="{00000000-0004-0000-1800-00003E000000}"/>
    <hyperlink ref="AH93" r:id="rId64" display="https://meatophum.biz/report/accounting/account_statement?start_date=2026-06-01&amp;end_date=2026-06-30&amp;branch_id=8&amp;chart_of_account_id=24475" xr:uid="{00000000-0004-0000-1800-00003F000000}"/>
    <hyperlink ref="AE94" r:id="rId65" display="https://meatophum.biz/report/accounting/account_statement?start_date=2026-06-01&amp;end_date=2026-06-30&amp;branch_id=8&amp;chart_of_account_id=24242" xr:uid="{00000000-0004-0000-1800-000040000000}"/>
    <hyperlink ref="AF94" r:id="rId66" display="https://meatophum.biz/report/accounting/account_statement?start_date=2026-06-01&amp;end_date=2026-06-30&amp;branch_id=8&amp;chart_of_account_id=24242" xr:uid="{00000000-0004-0000-1800-000041000000}"/>
    <hyperlink ref="AG94" r:id="rId67" display="https://meatophum.biz/report/accounting/account_statement?start_date=2026-06-01&amp;end_date=2026-06-30&amp;branch_id=8&amp;chart_of_account_id=24242" xr:uid="{00000000-0004-0000-1800-000042000000}"/>
    <hyperlink ref="AH94" r:id="rId68" display="https://meatophum.biz/report/accounting/account_statement?start_date=2026-06-01&amp;end_date=2026-06-30&amp;branch_id=8&amp;chart_of_account_id=24242" xr:uid="{00000000-0004-0000-1800-000043000000}"/>
    <hyperlink ref="AE95" r:id="rId69" display="https://meatophum.biz/report/accounting/account_statement?start_date=2026-06-01&amp;end_date=2026-06-30&amp;branch_id=8&amp;chart_of_account_id=24204" xr:uid="{00000000-0004-0000-1800-000044000000}"/>
    <hyperlink ref="AF95" r:id="rId70" display="https://meatophum.biz/report/accounting/account_statement?start_date=2026-06-01&amp;end_date=2026-06-30&amp;branch_id=8&amp;chart_of_account_id=24204" xr:uid="{00000000-0004-0000-1800-000045000000}"/>
    <hyperlink ref="AG95" r:id="rId71" display="https://meatophum.biz/report/accounting/account_statement?start_date=2026-06-01&amp;end_date=2026-06-30&amp;branch_id=8&amp;chart_of_account_id=24204" xr:uid="{00000000-0004-0000-1800-000046000000}"/>
    <hyperlink ref="AH95" r:id="rId72" display="https://meatophum.biz/report/accounting/account_statement?start_date=2026-06-01&amp;end_date=2026-06-30&amp;branch_id=8&amp;chart_of_account_id=24204" xr:uid="{00000000-0004-0000-1800-000047000000}"/>
    <hyperlink ref="AE96" r:id="rId73" display="https://meatophum.biz/report/accounting/account_statement?start_date=2026-06-01&amp;end_date=2026-06-30&amp;branch_id=8&amp;chart_of_account_id=24259" xr:uid="{00000000-0004-0000-1800-000048000000}"/>
    <hyperlink ref="AF96" r:id="rId74" display="https://meatophum.biz/report/accounting/account_statement?start_date=2026-06-01&amp;end_date=2026-06-30&amp;branch_id=8&amp;chart_of_account_id=24259" xr:uid="{00000000-0004-0000-1800-000049000000}"/>
    <hyperlink ref="AG96" r:id="rId75" display="https://meatophum.biz/report/accounting/account_statement?start_date=2026-06-01&amp;end_date=2026-06-30&amp;branch_id=8&amp;chart_of_account_id=24259" xr:uid="{00000000-0004-0000-1800-00004A000000}"/>
    <hyperlink ref="AH96" r:id="rId76" display="https://meatophum.biz/report/accounting/account_statement?start_date=2026-06-01&amp;end_date=2026-06-30&amp;branch_id=8&amp;chart_of_account_id=24259" xr:uid="{00000000-0004-0000-1800-00004B000000}"/>
    <hyperlink ref="AE97" r:id="rId77" display="https://meatophum.biz/report/accounting/account_statement?start_date=2026-06-01&amp;end_date=2026-06-30&amp;branch_id=8&amp;chart_of_account_id=24256" xr:uid="{00000000-0004-0000-1800-00004C000000}"/>
    <hyperlink ref="AF97" r:id="rId78" display="https://meatophum.biz/report/accounting/account_statement?start_date=2026-06-01&amp;end_date=2026-06-30&amp;branch_id=8&amp;chart_of_account_id=24256" xr:uid="{00000000-0004-0000-1800-00004D000000}"/>
    <hyperlink ref="AG97" r:id="rId79" display="https://meatophum.biz/report/accounting/account_statement?start_date=2026-06-01&amp;end_date=2026-06-30&amp;branch_id=8&amp;chart_of_account_id=24256" xr:uid="{00000000-0004-0000-1800-00004E000000}"/>
    <hyperlink ref="AH97" r:id="rId80" display="https://meatophum.biz/report/accounting/account_statement?start_date=2026-06-01&amp;end_date=2026-06-30&amp;branch_id=8&amp;chart_of_account_id=24256" xr:uid="{00000000-0004-0000-1800-00004F000000}"/>
    <hyperlink ref="AE98" r:id="rId81" display="https://meatophum.biz/report/accounting/account_statement?start_date=2026-06-01&amp;end_date=2026-06-30&amp;branch_id=8&amp;chart_of_account_id=24473" xr:uid="{00000000-0004-0000-1800-000050000000}"/>
    <hyperlink ref="AF98" r:id="rId82" display="https://meatophum.biz/report/accounting/account_statement?start_date=2026-06-01&amp;end_date=2026-06-30&amp;branch_id=8&amp;chart_of_account_id=24473" xr:uid="{00000000-0004-0000-1800-000051000000}"/>
    <hyperlink ref="AG98" r:id="rId83" display="https://meatophum.biz/report/accounting/account_statement?start_date=2026-06-01&amp;end_date=2026-06-30&amp;branch_id=8&amp;chart_of_account_id=24473" xr:uid="{00000000-0004-0000-1800-000052000000}"/>
    <hyperlink ref="AH98" r:id="rId84" display="https://meatophum.biz/report/accounting/account_statement?start_date=2026-06-01&amp;end_date=2026-06-30&amp;branch_id=8&amp;chart_of_account_id=24473" xr:uid="{00000000-0004-0000-1800-000053000000}"/>
    <hyperlink ref="AE99" r:id="rId85" display="https://meatophum.biz/report/accounting/account_statement?start_date=2026-06-01&amp;end_date=2026-06-30&amp;branch_id=8&amp;chart_of_account_id=24582" xr:uid="{00000000-0004-0000-1800-000054000000}"/>
    <hyperlink ref="AF99" r:id="rId86" display="https://meatophum.biz/report/accounting/account_statement?start_date=2026-06-01&amp;end_date=2026-06-30&amp;branch_id=8&amp;chart_of_account_id=24582" xr:uid="{00000000-0004-0000-1800-000055000000}"/>
    <hyperlink ref="AG99" r:id="rId87" display="https://meatophum.biz/report/accounting/account_statement?start_date=2026-06-01&amp;end_date=2026-06-30&amp;branch_id=8&amp;chart_of_account_id=24582" xr:uid="{00000000-0004-0000-1800-000056000000}"/>
    <hyperlink ref="AH99" r:id="rId88" display="https://meatophum.biz/report/accounting/account_statement?start_date=2026-06-01&amp;end_date=2026-06-30&amp;branch_id=8&amp;chart_of_account_id=24582" xr:uid="{00000000-0004-0000-1800-000057000000}"/>
    <hyperlink ref="AK77" r:id="rId89" display="https://meatophum.biz/report/accounting/account_statement?start_date=2026-07-01&amp;end_date=2026-07-31&amp;branch_id=8&amp;chart_of_account_id=23968" xr:uid="{00000000-0004-0000-1800-000058000000}"/>
    <hyperlink ref="AL77" r:id="rId90" display="https://meatophum.biz/report/accounting/account_statement?start_date=2026-07-01&amp;end_date=2026-07-31&amp;branch_id=8&amp;chart_of_account_id=23968" xr:uid="{00000000-0004-0000-1800-000059000000}"/>
    <hyperlink ref="AM77" r:id="rId91" display="https://meatophum.biz/report/accounting/account_statement?start_date=2026-07-01&amp;end_date=2026-07-31&amp;branch_id=8&amp;chart_of_account_id=23968" xr:uid="{00000000-0004-0000-1800-00005A000000}"/>
    <hyperlink ref="AN77" r:id="rId92" display="https://meatophum.biz/report/accounting/account_statement?start_date=2026-07-01&amp;end_date=2026-07-31&amp;branch_id=8&amp;chart_of_account_id=23968" xr:uid="{00000000-0004-0000-1800-00005B000000}"/>
    <hyperlink ref="AK78" r:id="rId93" display="https://meatophum.biz/report/accounting/account_statement?start_date=2026-07-01&amp;end_date=2026-07-31&amp;branch_id=8&amp;chart_of_account_id=63265" xr:uid="{00000000-0004-0000-1800-00005C000000}"/>
    <hyperlink ref="AL78" r:id="rId94" display="https://meatophum.biz/report/accounting/account_statement?start_date=2026-07-01&amp;end_date=2026-07-31&amp;branch_id=8&amp;chart_of_account_id=63265" xr:uid="{00000000-0004-0000-1800-00005D000000}"/>
    <hyperlink ref="AM78" r:id="rId95" display="https://meatophum.biz/report/accounting/account_statement?start_date=2026-07-01&amp;end_date=2026-07-31&amp;branch_id=8&amp;chart_of_account_id=63265" xr:uid="{00000000-0004-0000-1800-00005E000000}"/>
    <hyperlink ref="AN78" r:id="rId96" display="https://meatophum.biz/report/accounting/account_statement?start_date=2026-07-01&amp;end_date=2026-07-31&amp;branch_id=8&amp;chart_of_account_id=63265" xr:uid="{00000000-0004-0000-1800-00005F000000}"/>
    <hyperlink ref="AK79" r:id="rId97" display="https://meatophum.biz/report/accounting/account_statement?start_date=2026-07-01&amp;end_date=2026-07-31&amp;branch_id=8&amp;chart_of_account_id=23363" xr:uid="{00000000-0004-0000-1800-000060000000}"/>
    <hyperlink ref="AL79" r:id="rId98" display="https://meatophum.biz/report/accounting/account_statement?start_date=2026-07-01&amp;end_date=2026-07-31&amp;branch_id=8&amp;chart_of_account_id=23363" xr:uid="{00000000-0004-0000-1800-000061000000}"/>
    <hyperlink ref="AM79" r:id="rId99" display="https://meatophum.biz/report/accounting/account_statement?start_date=2026-07-01&amp;end_date=2026-07-31&amp;branch_id=8&amp;chart_of_account_id=23363" xr:uid="{00000000-0004-0000-1800-000062000000}"/>
    <hyperlink ref="AN79" r:id="rId100" display="https://meatophum.biz/report/accounting/account_statement?start_date=2026-07-01&amp;end_date=2026-07-31&amp;branch_id=8&amp;chart_of_account_id=23363" xr:uid="{00000000-0004-0000-1800-000063000000}"/>
    <hyperlink ref="AK80" r:id="rId101" display="https://meatophum.biz/report/accounting/account_statement?start_date=2026-07-01&amp;end_date=2026-07-31&amp;branch_id=8&amp;chart_of_account_id=23609" xr:uid="{00000000-0004-0000-1800-000064000000}"/>
    <hyperlink ref="AL80" r:id="rId102" display="https://meatophum.biz/report/accounting/account_statement?start_date=2026-07-01&amp;end_date=2026-07-31&amp;branch_id=8&amp;chart_of_account_id=23609" xr:uid="{00000000-0004-0000-1800-000065000000}"/>
    <hyperlink ref="AM80" r:id="rId103" display="https://meatophum.biz/report/accounting/account_statement?start_date=2026-07-01&amp;end_date=2026-07-31&amp;branch_id=8&amp;chart_of_account_id=23609" xr:uid="{00000000-0004-0000-1800-000066000000}"/>
    <hyperlink ref="AN80" r:id="rId104" display="https://meatophum.biz/report/accounting/account_statement?start_date=2026-07-01&amp;end_date=2026-07-31&amp;branch_id=8&amp;chart_of_account_id=23609" xr:uid="{00000000-0004-0000-1800-000067000000}"/>
    <hyperlink ref="AK82" r:id="rId105" display="https://meatophum.biz/report/accounting/account_statement?start_date=2026-07-01&amp;end_date=2026-07-31&amp;branch_id=8&amp;chart_of_account_id=24305" xr:uid="{00000000-0004-0000-1800-000068000000}"/>
    <hyperlink ref="AL82" r:id="rId106" display="https://meatophum.biz/report/accounting/account_statement?start_date=2026-07-01&amp;end_date=2026-07-31&amp;branch_id=8&amp;chart_of_account_id=24305" xr:uid="{00000000-0004-0000-1800-000069000000}"/>
    <hyperlink ref="AM82" r:id="rId107" display="https://meatophum.biz/report/accounting/account_statement?start_date=2026-07-01&amp;end_date=2026-07-31&amp;branch_id=8&amp;chart_of_account_id=24305" xr:uid="{00000000-0004-0000-1800-00006A000000}"/>
    <hyperlink ref="AN82" r:id="rId108" display="https://meatophum.biz/report/accounting/account_statement?start_date=2026-07-01&amp;end_date=2026-07-31&amp;branch_id=8&amp;chart_of_account_id=24305" xr:uid="{00000000-0004-0000-1800-00006B000000}"/>
    <hyperlink ref="AK83" r:id="rId109" display="https://meatophum.biz/report/accounting/account_statement?start_date=2026-07-01&amp;end_date=2026-07-31&amp;branch_id=8&amp;chart_of_account_id=24207" xr:uid="{00000000-0004-0000-1800-00006C000000}"/>
    <hyperlink ref="AL83" r:id="rId110" display="https://meatophum.biz/report/accounting/account_statement?start_date=2026-07-01&amp;end_date=2026-07-31&amp;branch_id=8&amp;chart_of_account_id=24207" xr:uid="{00000000-0004-0000-1800-00006D000000}"/>
    <hyperlink ref="AM83" r:id="rId111" display="https://meatophum.biz/report/accounting/account_statement?start_date=2026-07-01&amp;end_date=2026-07-31&amp;branch_id=8&amp;chart_of_account_id=24207" xr:uid="{00000000-0004-0000-1800-00006E000000}"/>
    <hyperlink ref="AN83" r:id="rId112" display="https://meatophum.biz/report/accounting/account_statement?start_date=2026-07-01&amp;end_date=2026-07-31&amp;branch_id=8&amp;chart_of_account_id=24207" xr:uid="{00000000-0004-0000-1800-00006F000000}"/>
    <hyperlink ref="AK84" r:id="rId113" display="https://meatophum.biz/report/accounting/account_statement?start_date=2026-07-01&amp;end_date=2026-07-31&amp;branch_id=8&amp;chart_of_account_id=24201" xr:uid="{00000000-0004-0000-1800-000070000000}"/>
    <hyperlink ref="AL84" r:id="rId114" display="https://meatophum.biz/report/accounting/account_statement?start_date=2026-07-01&amp;end_date=2026-07-31&amp;branch_id=8&amp;chart_of_account_id=24201" xr:uid="{00000000-0004-0000-1800-000071000000}"/>
    <hyperlink ref="AM84" r:id="rId115" display="https://meatophum.biz/report/accounting/account_statement?start_date=2026-07-01&amp;end_date=2026-07-31&amp;branch_id=8&amp;chart_of_account_id=24201" xr:uid="{00000000-0004-0000-1800-000072000000}"/>
    <hyperlink ref="AN84" r:id="rId116" display="https://meatophum.biz/report/accounting/account_statement?start_date=2026-07-01&amp;end_date=2026-07-31&amp;branch_id=8&amp;chart_of_account_id=24201" xr:uid="{00000000-0004-0000-1800-000073000000}"/>
    <hyperlink ref="AK85" r:id="rId117" display="https://meatophum.biz/report/accounting/account_statement?start_date=2026-07-01&amp;end_date=2026-07-31&amp;branch_id=8&amp;chart_of_account_id=24426" xr:uid="{00000000-0004-0000-1800-000074000000}"/>
    <hyperlink ref="AL85" r:id="rId118" display="https://meatophum.biz/report/accounting/account_statement?start_date=2026-07-01&amp;end_date=2026-07-31&amp;branch_id=8&amp;chart_of_account_id=24426" xr:uid="{00000000-0004-0000-1800-000075000000}"/>
    <hyperlink ref="AM85" r:id="rId119" display="https://meatophum.biz/report/accounting/account_statement?start_date=2026-07-01&amp;end_date=2026-07-31&amp;branch_id=8&amp;chart_of_account_id=24426" xr:uid="{00000000-0004-0000-1800-000076000000}"/>
    <hyperlink ref="AN85" r:id="rId120" display="https://meatophum.biz/report/accounting/account_statement?start_date=2026-07-01&amp;end_date=2026-07-31&amp;branch_id=8&amp;chart_of_account_id=24426" xr:uid="{00000000-0004-0000-1800-000077000000}"/>
    <hyperlink ref="AK86" r:id="rId121" display="https://meatophum.biz/report/accounting/account_statement?start_date=2026-07-01&amp;end_date=2026-07-31&amp;branch_id=8&amp;chart_of_account_id=24425" xr:uid="{00000000-0004-0000-1800-000078000000}"/>
    <hyperlink ref="AL86" r:id="rId122" display="https://meatophum.biz/report/accounting/account_statement?start_date=2026-07-01&amp;end_date=2026-07-31&amp;branch_id=8&amp;chart_of_account_id=24425" xr:uid="{00000000-0004-0000-1800-000079000000}"/>
    <hyperlink ref="AM86" r:id="rId123" display="https://meatophum.biz/report/accounting/account_statement?start_date=2026-07-01&amp;end_date=2026-07-31&amp;branch_id=8&amp;chart_of_account_id=24425" xr:uid="{00000000-0004-0000-1800-00007A000000}"/>
    <hyperlink ref="AN86" r:id="rId124" display="https://meatophum.biz/report/accounting/account_statement?start_date=2026-07-01&amp;end_date=2026-07-31&amp;branch_id=8&amp;chart_of_account_id=24425" xr:uid="{00000000-0004-0000-1800-00007B000000}"/>
    <hyperlink ref="AK87" r:id="rId125" display="https://meatophum.biz/report/accounting/account_statement?start_date=2026-07-01&amp;end_date=2026-07-31&amp;branch_id=8&amp;chart_of_account_id=24474" xr:uid="{00000000-0004-0000-1800-00007C000000}"/>
    <hyperlink ref="AL87" r:id="rId126" display="https://meatophum.biz/report/accounting/account_statement?start_date=2026-07-01&amp;end_date=2026-07-31&amp;branch_id=8&amp;chart_of_account_id=24474" xr:uid="{00000000-0004-0000-1800-00007D000000}"/>
    <hyperlink ref="AM87" r:id="rId127" display="https://meatophum.biz/report/accounting/account_statement?start_date=2026-07-01&amp;end_date=2026-07-31&amp;branch_id=8&amp;chart_of_account_id=24474" xr:uid="{00000000-0004-0000-1800-00007E000000}"/>
    <hyperlink ref="AN87" r:id="rId128" display="https://meatophum.biz/report/accounting/account_statement?start_date=2026-07-01&amp;end_date=2026-07-31&amp;branch_id=8&amp;chart_of_account_id=24474" xr:uid="{00000000-0004-0000-1800-00007F000000}"/>
    <hyperlink ref="AK88" r:id="rId129" display="https://meatophum.biz/report/accounting/account_statement?start_date=2026-07-01&amp;end_date=2026-07-31&amp;branch_id=8&amp;chart_of_account_id=25025" xr:uid="{00000000-0004-0000-1800-000080000000}"/>
    <hyperlink ref="AL88" r:id="rId130" display="https://meatophum.biz/report/accounting/account_statement?start_date=2026-07-01&amp;end_date=2026-07-31&amp;branch_id=8&amp;chart_of_account_id=25025" xr:uid="{00000000-0004-0000-1800-000081000000}"/>
    <hyperlink ref="AM88" r:id="rId131" display="https://meatophum.biz/report/accounting/account_statement?start_date=2026-07-01&amp;end_date=2026-07-31&amp;branch_id=8&amp;chart_of_account_id=25025" xr:uid="{00000000-0004-0000-1800-000082000000}"/>
    <hyperlink ref="AN88" r:id="rId132" display="https://meatophum.biz/report/accounting/account_statement?start_date=2026-07-01&amp;end_date=2026-07-31&amp;branch_id=8&amp;chart_of_account_id=25025" xr:uid="{00000000-0004-0000-1800-000083000000}"/>
    <hyperlink ref="AK89" r:id="rId133" display="https://meatophum.biz/report/accounting/account_statement?start_date=2026-07-01&amp;end_date=2026-07-31&amp;branch_id=8&amp;chart_of_account_id=24362" xr:uid="{00000000-0004-0000-1800-000084000000}"/>
    <hyperlink ref="AL89" r:id="rId134" display="https://meatophum.biz/report/accounting/account_statement?start_date=2026-07-01&amp;end_date=2026-07-31&amp;branch_id=8&amp;chart_of_account_id=24362" xr:uid="{00000000-0004-0000-1800-000085000000}"/>
    <hyperlink ref="AM89" r:id="rId135" display="https://meatophum.biz/report/accounting/account_statement?start_date=2026-07-01&amp;end_date=2026-07-31&amp;branch_id=8&amp;chart_of_account_id=24362" xr:uid="{00000000-0004-0000-1800-000086000000}"/>
    <hyperlink ref="AN89" r:id="rId136" display="https://meatophum.biz/report/accounting/account_statement?start_date=2026-07-01&amp;end_date=2026-07-31&amp;branch_id=8&amp;chart_of_account_id=24362" xr:uid="{00000000-0004-0000-1800-000087000000}"/>
    <hyperlink ref="AK90" r:id="rId137" display="https://meatophum.biz/report/accounting/account_statement?start_date=2026-07-01&amp;end_date=2026-07-31&amp;branch_id=8&amp;chart_of_account_id=24364" xr:uid="{00000000-0004-0000-1800-000088000000}"/>
    <hyperlink ref="AL90" r:id="rId138" display="https://meatophum.biz/report/accounting/account_statement?start_date=2026-07-01&amp;end_date=2026-07-31&amp;branch_id=8&amp;chart_of_account_id=24364" xr:uid="{00000000-0004-0000-1800-000089000000}"/>
    <hyperlink ref="AM90" r:id="rId139" display="https://meatophum.biz/report/accounting/account_statement?start_date=2026-07-01&amp;end_date=2026-07-31&amp;branch_id=8&amp;chart_of_account_id=24364" xr:uid="{00000000-0004-0000-1800-00008A000000}"/>
    <hyperlink ref="AN90" r:id="rId140" display="https://meatophum.biz/report/accounting/account_statement?start_date=2026-07-01&amp;end_date=2026-07-31&amp;branch_id=8&amp;chart_of_account_id=24364" xr:uid="{00000000-0004-0000-1800-00008B000000}"/>
    <hyperlink ref="AK91" r:id="rId141" display="https://meatophum.biz/report/accounting/account_statement?start_date=2026-07-01&amp;end_date=2026-07-31&amp;branch_id=8&amp;chart_of_account_id=46376" xr:uid="{00000000-0004-0000-1800-00008C000000}"/>
    <hyperlink ref="AL91" r:id="rId142" display="https://meatophum.biz/report/accounting/account_statement?start_date=2026-07-01&amp;end_date=2026-07-31&amp;branch_id=8&amp;chart_of_account_id=46376" xr:uid="{00000000-0004-0000-1800-00008D000000}"/>
    <hyperlink ref="AM91" r:id="rId143" display="https://meatophum.biz/report/accounting/account_statement?start_date=2026-07-01&amp;end_date=2026-07-31&amp;branch_id=8&amp;chart_of_account_id=46376" xr:uid="{00000000-0004-0000-1800-00008E000000}"/>
    <hyperlink ref="AN91" r:id="rId144" display="https://meatophum.biz/report/accounting/account_statement?start_date=2026-07-01&amp;end_date=2026-07-31&amp;branch_id=8&amp;chart_of_account_id=46376" xr:uid="{00000000-0004-0000-1800-00008F000000}"/>
    <hyperlink ref="AK92" r:id="rId145" display="https://meatophum.biz/report/accounting/account_statement?start_date=2026-07-01&amp;end_date=2026-07-31&amp;branch_id=8&amp;chart_of_account_id=24103" xr:uid="{00000000-0004-0000-1800-000090000000}"/>
    <hyperlink ref="AL92" r:id="rId146" display="https://meatophum.biz/report/accounting/account_statement?start_date=2026-07-01&amp;end_date=2026-07-31&amp;branch_id=8&amp;chart_of_account_id=24103" xr:uid="{00000000-0004-0000-1800-000091000000}"/>
    <hyperlink ref="AM92" r:id="rId147" display="https://meatophum.biz/report/accounting/account_statement?start_date=2026-07-01&amp;end_date=2026-07-31&amp;branch_id=8&amp;chart_of_account_id=24103" xr:uid="{00000000-0004-0000-1800-000092000000}"/>
    <hyperlink ref="AN92" r:id="rId148" display="https://meatophum.biz/report/accounting/account_statement?start_date=2026-07-01&amp;end_date=2026-07-31&amp;branch_id=8&amp;chart_of_account_id=24103" xr:uid="{00000000-0004-0000-1800-000093000000}"/>
    <hyperlink ref="AK93" r:id="rId149" display="https://meatophum.biz/report/accounting/account_statement?start_date=2026-07-01&amp;end_date=2026-07-31&amp;branch_id=8&amp;chart_of_account_id=24442" xr:uid="{00000000-0004-0000-1800-000094000000}"/>
    <hyperlink ref="AL93" r:id="rId150" display="https://meatophum.biz/report/accounting/account_statement?start_date=2026-07-01&amp;end_date=2026-07-31&amp;branch_id=8&amp;chart_of_account_id=24442" xr:uid="{00000000-0004-0000-1800-000095000000}"/>
    <hyperlink ref="AM93" r:id="rId151" display="https://meatophum.biz/report/accounting/account_statement?start_date=2026-07-01&amp;end_date=2026-07-31&amp;branch_id=8&amp;chart_of_account_id=24442" xr:uid="{00000000-0004-0000-1800-000096000000}"/>
    <hyperlink ref="AN93" r:id="rId152" display="https://meatophum.biz/report/accounting/account_statement?start_date=2026-07-01&amp;end_date=2026-07-31&amp;branch_id=8&amp;chart_of_account_id=24442" xr:uid="{00000000-0004-0000-1800-000097000000}"/>
    <hyperlink ref="AK94" r:id="rId153" display="https://meatophum.biz/report/accounting/account_statement?start_date=2026-07-01&amp;end_date=2026-07-31&amp;branch_id=8&amp;chart_of_account_id=24210" xr:uid="{00000000-0004-0000-1800-000098000000}"/>
    <hyperlink ref="AL94" r:id="rId154" display="https://meatophum.biz/report/accounting/account_statement?start_date=2026-07-01&amp;end_date=2026-07-31&amp;branch_id=8&amp;chart_of_account_id=24210" xr:uid="{00000000-0004-0000-1800-000099000000}"/>
    <hyperlink ref="AM94" r:id="rId155" display="https://meatophum.biz/report/accounting/account_statement?start_date=2026-07-01&amp;end_date=2026-07-31&amp;branch_id=8&amp;chart_of_account_id=24210" xr:uid="{00000000-0004-0000-1800-00009A000000}"/>
    <hyperlink ref="AN94" r:id="rId156" display="https://meatophum.biz/report/accounting/account_statement?start_date=2026-07-01&amp;end_date=2026-07-31&amp;branch_id=8&amp;chart_of_account_id=24210" xr:uid="{00000000-0004-0000-1800-00009B000000}"/>
    <hyperlink ref="AK95" r:id="rId157" display="https://meatophum.biz/report/accounting/account_statement?start_date=2026-07-01&amp;end_date=2026-07-31&amp;branch_id=8&amp;chart_of_account_id=24440" xr:uid="{00000000-0004-0000-1800-00009C000000}"/>
    <hyperlink ref="AL95" r:id="rId158" display="https://meatophum.biz/report/accounting/account_statement?start_date=2026-07-01&amp;end_date=2026-07-31&amp;branch_id=8&amp;chart_of_account_id=24440" xr:uid="{00000000-0004-0000-1800-00009D000000}"/>
    <hyperlink ref="AM95" r:id="rId159" display="https://meatophum.biz/report/accounting/account_statement?start_date=2026-07-01&amp;end_date=2026-07-31&amp;branch_id=8&amp;chart_of_account_id=24440" xr:uid="{00000000-0004-0000-1800-00009E000000}"/>
    <hyperlink ref="AN95" r:id="rId160" display="https://meatophum.biz/report/accounting/account_statement?start_date=2026-07-01&amp;end_date=2026-07-31&amp;branch_id=8&amp;chart_of_account_id=24440" xr:uid="{00000000-0004-0000-1800-00009F000000}"/>
    <hyperlink ref="AK96" r:id="rId161" display="https://meatophum.biz/report/accounting/account_statement?start_date=2026-07-01&amp;end_date=2026-07-31&amp;branch_id=8&amp;chart_of_account_id=24475" xr:uid="{00000000-0004-0000-1800-0000A0000000}"/>
    <hyperlink ref="AL96" r:id="rId162" display="https://meatophum.biz/report/accounting/account_statement?start_date=2026-07-01&amp;end_date=2026-07-31&amp;branch_id=8&amp;chart_of_account_id=24475" xr:uid="{00000000-0004-0000-1800-0000A1000000}"/>
    <hyperlink ref="AM96" r:id="rId163" display="https://meatophum.biz/report/accounting/account_statement?start_date=2026-07-01&amp;end_date=2026-07-31&amp;branch_id=8&amp;chart_of_account_id=24475" xr:uid="{00000000-0004-0000-1800-0000A2000000}"/>
    <hyperlink ref="AN96" r:id="rId164" display="https://meatophum.biz/report/accounting/account_statement?start_date=2026-07-01&amp;end_date=2026-07-31&amp;branch_id=8&amp;chart_of_account_id=24475" xr:uid="{00000000-0004-0000-1800-0000A3000000}"/>
    <hyperlink ref="AK97" r:id="rId165" display="https://meatophum.biz/report/accounting/account_statement?start_date=2026-07-01&amp;end_date=2026-07-31&amp;branch_id=8&amp;chart_of_account_id=24242" xr:uid="{00000000-0004-0000-1800-0000A4000000}"/>
    <hyperlink ref="AL97" r:id="rId166" display="https://meatophum.biz/report/accounting/account_statement?start_date=2026-07-01&amp;end_date=2026-07-31&amp;branch_id=8&amp;chart_of_account_id=24242" xr:uid="{00000000-0004-0000-1800-0000A5000000}"/>
    <hyperlink ref="AM97" r:id="rId167" display="https://meatophum.biz/report/accounting/account_statement?start_date=2026-07-01&amp;end_date=2026-07-31&amp;branch_id=8&amp;chart_of_account_id=24242" xr:uid="{00000000-0004-0000-1800-0000A6000000}"/>
    <hyperlink ref="AN97" r:id="rId168" display="https://meatophum.biz/report/accounting/account_statement?start_date=2026-07-01&amp;end_date=2026-07-31&amp;branch_id=8&amp;chart_of_account_id=24242" xr:uid="{00000000-0004-0000-1800-0000A7000000}"/>
    <hyperlink ref="AK98" r:id="rId169" display="https://meatophum.biz/report/accounting/account_statement?start_date=2026-07-01&amp;end_date=2026-07-31&amp;branch_id=8&amp;chart_of_account_id=24204" xr:uid="{00000000-0004-0000-1800-0000A8000000}"/>
    <hyperlink ref="AL98" r:id="rId170" display="https://meatophum.biz/report/accounting/account_statement?start_date=2026-07-01&amp;end_date=2026-07-31&amp;branch_id=8&amp;chart_of_account_id=24204" xr:uid="{00000000-0004-0000-1800-0000A9000000}"/>
    <hyperlink ref="AM98" r:id="rId171" display="https://meatophum.biz/report/accounting/account_statement?start_date=2026-07-01&amp;end_date=2026-07-31&amp;branch_id=8&amp;chart_of_account_id=24204" xr:uid="{00000000-0004-0000-1800-0000AA000000}"/>
    <hyperlink ref="AN98" r:id="rId172" display="https://meatophum.biz/report/accounting/account_statement?start_date=2026-07-01&amp;end_date=2026-07-31&amp;branch_id=8&amp;chart_of_account_id=24204" xr:uid="{00000000-0004-0000-1800-0000AB000000}"/>
    <hyperlink ref="AK99" r:id="rId173" display="https://meatophum.biz/report/accounting/account_statement?start_date=2026-07-01&amp;end_date=2026-07-31&amp;branch_id=8&amp;chart_of_account_id=24488" xr:uid="{00000000-0004-0000-1800-0000AC000000}"/>
    <hyperlink ref="AL99" r:id="rId174" display="https://meatophum.biz/report/accounting/account_statement?start_date=2026-07-01&amp;end_date=2026-07-31&amp;branch_id=8&amp;chart_of_account_id=24488" xr:uid="{00000000-0004-0000-1800-0000AD000000}"/>
    <hyperlink ref="AM99" r:id="rId175" display="https://meatophum.biz/report/accounting/account_statement?start_date=2026-07-01&amp;end_date=2026-07-31&amp;branch_id=8&amp;chart_of_account_id=24488" xr:uid="{00000000-0004-0000-1800-0000AE000000}"/>
    <hyperlink ref="AN99" r:id="rId176" display="https://meatophum.biz/report/accounting/account_statement?start_date=2026-07-01&amp;end_date=2026-07-31&amp;branch_id=8&amp;chart_of_account_id=24488" xr:uid="{00000000-0004-0000-1800-0000AF000000}"/>
    <hyperlink ref="AK100" r:id="rId177" display="https://meatophum.biz/report/accounting/account_statement?start_date=2026-07-01&amp;end_date=2026-07-31&amp;branch_id=8&amp;chart_of_account_id=24487" xr:uid="{00000000-0004-0000-1800-0000B0000000}"/>
    <hyperlink ref="AL100" r:id="rId178" display="https://meatophum.biz/report/accounting/account_statement?start_date=2026-07-01&amp;end_date=2026-07-31&amp;branch_id=8&amp;chart_of_account_id=24487" xr:uid="{00000000-0004-0000-1800-0000B1000000}"/>
    <hyperlink ref="AM100" r:id="rId179" display="https://meatophum.biz/report/accounting/account_statement?start_date=2026-07-01&amp;end_date=2026-07-31&amp;branch_id=8&amp;chart_of_account_id=24487" xr:uid="{00000000-0004-0000-1800-0000B2000000}"/>
    <hyperlink ref="AN100" r:id="rId180" display="https://meatophum.biz/report/accounting/account_statement?start_date=2026-07-01&amp;end_date=2026-07-31&amp;branch_id=8&amp;chart_of_account_id=24487" xr:uid="{00000000-0004-0000-1800-0000B3000000}"/>
    <hyperlink ref="AK101" r:id="rId181" display="https://meatophum.biz/report/accounting/account_statement?start_date=2026-07-01&amp;end_date=2026-07-31&amp;branch_id=8&amp;chart_of_account_id=24582" xr:uid="{00000000-0004-0000-1800-0000B4000000}"/>
    <hyperlink ref="AL101" r:id="rId182" display="https://meatophum.biz/report/accounting/account_statement?start_date=2026-07-01&amp;end_date=2026-07-31&amp;branch_id=8&amp;chart_of_account_id=24582" xr:uid="{00000000-0004-0000-1800-0000B5000000}"/>
    <hyperlink ref="AM101" r:id="rId183" display="https://meatophum.biz/report/accounting/account_statement?start_date=2026-07-01&amp;end_date=2026-07-31&amp;branch_id=8&amp;chart_of_account_id=24582" xr:uid="{00000000-0004-0000-1800-0000B6000000}"/>
    <hyperlink ref="AN101" r:id="rId184" display="https://meatophum.biz/report/accounting/account_statement?start_date=2026-07-01&amp;end_date=2026-07-31&amp;branch_id=8&amp;chart_of_account_id=24582" xr:uid="{00000000-0004-0000-1800-0000B7000000}"/>
    <hyperlink ref="AK102" r:id="rId185" display="https://meatophum.biz/report/accounting/account_statement?start_date=2026-07-01&amp;end_date=2026-07-31&amp;branch_id=8&amp;chart_of_account_id=24560" xr:uid="{00000000-0004-0000-1800-0000B8000000}"/>
    <hyperlink ref="AL102" r:id="rId186" display="https://meatophum.biz/report/accounting/account_statement?start_date=2026-07-01&amp;end_date=2026-07-31&amp;branch_id=8&amp;chart_of_account_id=24560" xr:uid="{00000000-0004-0000-1800-0000B9000000}"/>
    <hyperlink ref="AM102" r:id="rId187" display="https://meatophum.biz/report/accounting/account_statement?start_date=2026-07-01&amp;end_date=2026-07-31&amp;branch_id=8&amp;chart_of_account_id=24560" xr:uid="{00000000-0004-0000-1800-0000BA000000}"/>
    <hyperlink ref="AN102" r:id="rId188" display="https://meatophum.biz/report/accounting/account_statement?start_date=2026-07-01&amp;end_date=2026-07-31&amp;branch_id=8&amp;chart_of_account_id=24560" xr:uid="{00000000-0004-0000-1800-0000BB000000}"/>
    <hyperlink ref="AK103" r:id="rId189" display="https://meatophum.biz/report/accounting/account_statement?start_date=2026-07-01&amp;end_date=2026-07-31&amp;branch_id=8&amp;chart_of_account_id=24105" xr:uid="{00000000-0004-0000-1800-0000BC000000}"/>
    <hyperlink ref="AL103" r:id="rId190" display="https://meatophum.biz/report/accounting/account_statement?start_date=2026-07-01&amp;end_date=2026-07-31&amp;branch_id=8&amp;chart_of_account_id=24105" xr:uid="{00000000-0004-0000-1800-0000BD000000}"/>
    <hyperlink ref="AM103" r:id="rId191" display="https://meatophum.biz/report/accounting/account_statement?start_date=2026-07-01&amp;end_date=2026-07-31&amp;branch_id=8&amp;chart_of_account_id=24105" xr:uid="{00000000-0004-0000-1800-0000BE000000}"/>
    <hyperlink ref="AN103" r:id="rId192" display="https://meatophum.biz/report/accounting/account_statement?start_date=2026-07-01&amp;end_date=2026-07-31&amp;branch_id=8&amp;chart_of_account_id=24105" xr:uid="{00000000-0004-0000-1800-0000BF00000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75F91876-1225-4ED2-B89F-680890A69643}">
  <ds:schemaRefs/>
</ds:datastoreItem>
</file>

<file path=customXml/itemProps2.xml><?xml version="1.0" encoding="utf-8"?>
<ds:datastoreItem xmlns:ds="http://schemas.openxmlformats.org/officeDocument/2006/customXml" ds:itemID="{22149752-798D-474B-B3C8-68826B56CB5D}">
  <ds:schemaRefs/>
</ds:datastoreItem>
</file>

<file path=customXml/itemProps3.xml><?xml version="1.0" encoding="utf-8"?>
<ds:datastoreItem xmlns:ds="http://schemas.openxmlformats.org/officeDocument/2006/customXml" ds:itemID="{9CCC926C-065F-47FD-B4A0-A3BBCA8F677F}">
  <ds:schemaRefs/>
</ds:datastoreItem>
</file>

<file path=customXml/itemProps4.xml><?xml version="1.0" encoding="utf-8"?>
<ds:datastoreItem xmlns:ds="http://schemas.openxmlformats.org/officeDocument/2006/customXml" ds:itemID="{0DD57241-52FF-4C5A-B931-28C704BD930F}">
  <ds:schemaRefs/>
</ds:datastoreItem>
</file>

<file path=customXml/itemProps5.xml><?xml version="1.0" encoding="utf-8"?>
<ds:datastoreItem xmlns:ds="http://schemas.openxmlformats.org/officeDocument/2006/customXml" ds:itemID="{A3D549A2-E2A1-4A33-A450-ABF262F0A4C3}">
  <ds:schemaRefs/>
</ds:datastoreItem>
</file>

<file path=customXml/itemProps6.xml><?xml version="1.0" encoding="utf-8"?>
<ds:datastoreItem xmlns:ds="http://schemas.openxmlformats.org/officeDocument/2006/customXml" ds:itemID="{2E4EF4F9-9947-46E2-ADFE-4CE23513B0D3}">
  <ds:schemaRefs/>
</ds:datastoreItem>
</file>

<file path=customXml/itemProps7.xml><?xml version="1.0" encoding="utf-8"?>
<ds:datastoreItem xmlns:ds="http://schemas.openxmlformats.org/officeDocument/2006/customXml" ds:itemID="{4DE6F594-B0EF-49CB-BB7E-58F5443F3333}">
  <ds:schemaRefs/>
</ds:datastoreItem>
</file>

<file path=customXml/itemProps8.xml><?xml version="1.0" encoding="utf-8"?>
<ds:datastoreItem xmlns:ds="http://schemas.openxmlformats.org/officeDocument/2006/customXml" ds:itemID="{E946D0DF-537D-44D1-9384-DA3954A7212C}">
  <ds:schemaRefs/>
</ds:datastoreItem>
</file>

<file path=customXml/itemProps9.xml><?xml version="1.0" encoding="utf-8"?>
<ds:datastoreItem xmlns:ds="http://schemas.openxmlformats.org/officeDocument/2006/customXml" ds:itemID="{9DF9A342-5BEC-405C-9DF1-68D7D7BC8777}">
  <ds:schemaRefs/>
</ds:datastoreItem>
</file>

<file path=customXml/itemProps10.xml><?xml version="1.0" encoding="utf-8"?>
<ds:datastoreItem xmlns:ds="http://schemas.openxmlformats.org/officeDocument/2006/customXml" ds:itemID="{0C703FCD-5FF5-4F10-B586-629C81923B98}">
  <ds:schemaRefs/>
</ds:datastoreItem>
</file>

<file path=customXml/itemProps11.xml><?xml version="1.0" encoding="utf-8"?>
<ds:datastoreItem xmlns:ds="http://schemas.openxmlformats.org/officeDocument/2006/customXml" ds:itemID="{C4262E85-72A6-4E65-A189-4FEB4ED3467D}">
  <ds:schemaRefs/>
</ds:datastoreItem>
</file>

<file path=customXml/itemProps12.xml><?xml version="1.0" encoding="utf-8"?>
<ds:datastoreItem xmlns:ds="http://schemas.openxmlformats.org/officeDocument/2006/customXml" ds:itemID="{62599AAE-F9A7-4A81-ADC2-2D488708D4F4}">
  <ds:schemaRefs/>
</ds:datastoreItem>
</file>

<file path=customXml/itemProps13.xml><?xml version="1.0" encoding="utf-8"?>
<ds:datastoreItem xmlns:ds="http://schemas.openxmlformats.org/officeDocument/2006/customXml" ds:itemID="{800A5BD0-BD20-4FD3-9BF0-E55CD721591E}">
  <ds:schemaRefs/>
</ds:datastoreItem>
</file>

<file path=customXml/itemProps14.xml><?xml version="1.0" encoding="utf-8"?>
<ds:datastoreItem xmlns:ds="http://schemas.openxmlformats.org/officeDocument/2006/customXml" ds:itemID="{CEE488EB-7ED1-4FD0-A613-A63D8D2C4140}">
  <ds:schemaRefs/>
</ds:datastoreItem>
</file>

<file path=customXml/itemProps15.xml><?xml version="1.0" encoding="utf-8"?>
<ds:datastoreItem xmlns:ds="http://schemas.openxmlformats.org/officeDocument/2006/customXml" ds:itemID="{E6B01F94-BFC6-488B-AA2E-29B91173E95A}">
  <ds:schemaRefs/>
</ds:datastoreItem>
</file>

<file path=customXml/itemProps16.xml><?xml version="1.0" encoding="utf-8"?>
<ds:datastoreItem xmlns:ds="http://schemas.openxmlformats.org/officeDocument/2006/customXml" ds:itemID="{5B19EE49-9239-4E57-84B5-A9C1AFB5AE7C}">
  <ds:schemaRefs/>
</ds:datastoreItem>
</file>

<file path=customXml/itemProps17.xml><?xml version="1.0" encoding="utf-8"?>
<ds:datastoreItem xmlns:ds="http://schemas.openxmlformats.org/officeDocument/2006/customXml" ds:itemID="{8654F45D-BBA1-4481-B42D-B5E08B4FF40B}">
  <ds:schemaRefs/>
</ds:datastoreItem>
</file>

<file path=customXml/itemProps18.xml><?xml version="1.0" encoding="utf-8"?>
<ds:datastoreItem xmlns:ds="http://schemas.openxmlformats.org/officeDocument/2006/customXml" ds:itemID="{0298B610-2B2F-485F-A546-02DA57AE7AEF}">
  <ds:schemaRefs/>
</ds:datastoreItem>
</file>

<file path=customXml/itemProps19.xml><?xml version="1.0" encoding="utf-8"?>
<ds:datastoreItem xmlns:ds="http://schemas.openxmlformats.org/officeDocument/2006/customXml" ds:itemID="{AE0379AD-64EF-4EC9-BF74-F6399FCFCBE7}">
  <ds:schemaRefs/>
</ds:datastoreItem>
</file>

<file path=customXml/itemProps20.xml><?xml version="1.0" encoding="utf-8"?>
<ds:datastoreItem xmlns:ds="http://schemas.openxmlformats.org/officeDocument/2006/customXml" ds:itemID="{E69905D7-D074-4406-B07F-77D2D2BED710}">
  <ds:schemaRefs/>
</ds:datastoreItem>
</file>

<file path=customXml/itemProps21.xml><?xml version="1.0" encoding="utf-8"?>
<ds:datastoreItem xmlns:ds="http://schemas.openxmlformats.org/officeDocument/2006/customXml" ds:itemID="{3A9B93B6-06FD-47EF-92FD-90E563BE48C4}">
  <ds:schemaRefs/>
</ds:datastoreItem>
</file>

<file path=customXml/itemProps22.xml><?xml version="1.0" encoding="utf-8"?>
<ds:datastoreItem xmlns:ds="http://schemas.openxmlformats.org/officeDocument/2006/customXml" ds:itemID="{ABE4D922-4BD1-4909-B281-96CD23CC6B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Combine-FV</vt:lpstr>
      <vt:lpstr>Analysis</vt:lpstr>
      <vt:lpstr>Dashboard</vt:lpstr>
      <vt:lpstr>SUM-Auto</vt:lpstr>
      <vt:lpstr>SUM-IS</vt:lpstr>
      <vt:lpstr>SUM-IS-BoD</vt:lpstr>
      <vt:lpstr>IS-All</vt:lpstr>
      <vt:lpstr>SUM-IS (2)</vt:lpstr>
      <vt:lpstr>BS-All</vt:lpstr>
      <vt:lpstr>MPT</vt:lpstr>
      <vt:lpstr>CHB</vt:lpstr>
      <vt:lpstr>SNK</vt:lpstr>
      <vt:lpstr>STR</vt:lpstr>
      <vt:lpstr>KPC</vt:lpstr>
      <vt:lpstr>SNL</vt:lpstr>
      <vt:lpstr>PTR</vt:lpstr>
      <vt:lpstr>STG</vt:lpstr>
      <vt:lpstr>RTK</vt:lpstr>
      <vt:lpstr>BKV</vt:lpstr>
      <vt:lpstr>BLV</vt:lpstr>
      <vt:lpstr>Khr168</vt:lpstr>
      <vt:lpstr>ASL</vt:lpstr>
      <vt:lpstr>99cash</vt:lpstr>
      <vt:lpstr>KTL</vt:lpstr>
      <vt:lpstr>SLG</vt:lpstr>
      <vt:lpstr>SST</vt:lpstr>
      <vt:lpstr>ASY168</vt:lpstr>
      <vt:lpstr>HO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Nov Panhavath</cp:lastModifiedBy>
  <cp:lastPrinted>2026-03-07T04:27:44Z</cp:lastPrinted>
  <dcterms:created xsi:type="dcterms:W3CDTF">2026-03-06T03:36:44Z</dcterms:created>
  <dcterms:modified xsi:type="dcterms:W3CDTF">2026-10-04T10:30:38Z</dcterms:modified>
</cp:coreProperties>
</file>