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5085"/>
  </bookViews>
  <sheets>
    <sheet name="geometry calculation" sheetId="1" r:id="rId1"/>
  </sheets>
  <calcPr calcId="145621"/>
</workbook>
</file>

<file path=xl/calcChain.xml><?xml version="1.0" encoding="utf-8"?>
<calcChain xmlns="http://schemas.openxmlformats.org/spreadsheetml/2006/main">
  <c r="C4" i="1" l="1"/>
  <c r="C10" i="1" l="1"/>
  <c r="H17" i="1" l="1"/>
  <c r="K8" i="1" l="1"/>
  <c r="K9" i="1"/>
  <c r="D32" i="1" l="1"/>
  <c r="H14" i="1" l="1"/>
  <c r="D25" i="1" l="1"/>
  <c r="B48" i="1"/>
  <c r="B47" i="1"/>
  <c r="B46" i="1"/>
  <c r="B45" i="1"/>
  <c r="C40" i="1"/>
  <c r="C37" i="1"/>
  <c r="C16" i="1" s="1"/>
  <c r="B33" i="1"/>
  <c r="C14" i="1" s="1"/>
  <c r="C36" i="1"/>
  <c r="C35" i="1"/>
  <c r="C34" i="1"/>
  <c r="C33" i="1"/>
  <c r="D28" i="1"/>
  <c r="D42" i="1" s="1"/>
  <c r="D30" i="1"/>
  <c r="D27" i="1"/>
  <c r="D41" i="1" s="1"/>
  <c r="D26" i="1"/>
  <c r="D46" i="1" l="1"/>
  <c r="D33" i="1"/>
  <c r="D35" i="1" s="1"/>
  <c r="D37" i="1"/>
  <c r="D39" i="1" s="1"/>
  <c r="D45" i="1"/>
  <c r="K10" i="1"/>
  <c r="D43" i="1" s="1"/>
  <c r="D44" i="1" s="1"/>
  <c r="B36" i="1"/>
  <c r="D29" i="1"/>
  <c r="D31" i="1"/>
  <c r="K11" i="1"/>
  <c r="D34" i="1"/>
  <c r="C12" i="1" s="1"/>
  <c r="D38" i="1"/>
  <c r="D40" i="1" s="1"/>
  <c r="D36" i="1" l="1"/>
  <c r="C13" i="1" s="1"/>
  <c r="D47" i="1"/>
  <c r="D48" i="1" s="1"/>
  <c r="C6" i="1" l="1"/>
  <c r="C32" i="1" l="1"/>
  <c r="C31" i="1"/>
  <c r="C28" i="1"/>
  <c r="C27" i="1"/>
  <c r="C5" i="1"/>
  <c r="H15" i="1" s="1"/>
  <c r="C41" i="1" l="1"/>
  <c r="H3" i="1"/>
  <c r="H9" i="1" s="1"/>
  <c r="J9" i="1" s="1"/>
  <c r="C11" i="1"/>
  <c r="B26" i="1"/>
  <c r="H2" i="1" s="1"/>
  <c r="H18" i="1"/>
  <c r="B30" i="1"/>
  <c r="B31" i="1"/>
  <c r="B39" i="1" s="1"/>
  <c r="B27" i="1"/>
  <c r="C45" i="1"/>
  <c r="C42" i="1"/>
  <c r="C43" i="1" s="1"/>
  <c r="C44" i="1" s="1"/>
  <c r="H5" i="1"/>
  <c r="H11" i="1" s="1"/>
  <c r="J11" i="1" s="1"/>
  <c r="C20" i="1" l="1"/>
  <c r="C48" i="1"/>
  <c r="C46" i="1"/>
  <c r="B41" i="1"/>
  <c r="H4" i="1"/>
  <c r="H10" i="1" s="1"/>
  <c r="J10" i="1" s="1"/>
  <c r="B38" i="1"/>
  <c r="B40" i="1"/>
  <c r="H6" i="1"/>
  <c r="H7" i="1"/>
  <c r="B37" i="1"/>
  <c r="H8" i="1"/>
  <c r="J8" i="1" s="1"/>
  <c r="C39" i="1"/>
  <c r="C38" i="1"/>
  <c r="C17" i="1" s="1"/>
  <c r="B35" i="1" l="1"/>
  <c r="B34" i="1"/>
  <c r="C15" i="1" s="1"/>
  <c r="C47" i="1"/>
  <c r="C21" i="1"/>
  <c r="C18" i="1"/>
  <c r="B42" i="1"/>
  <c r="B44" i="1"/>
  <c r="B43" i="1" l="1"/>
  <c r="C19" i="1"/>
</calcChain>
</file>

<file path=xl/comments1.xml><?xml version="1.0" encoding="utf-8"?>
<comments xmlns="http://schemas.openxmlformats.org/spreadsheetml/2006/main">
  <authors>
    <author>Purdy, Julia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>Purdy, Julia:</t>
        </r>
        <r>
          <rPr>
            <sz val="8"/>
            <color indexed="81"/>
            <rFont val="Tahoma"/>
            <family val="2"/>
          </rPr>
          <t xml:space="preserve">
Must be the larger of the two dimensions
</t>
        </r>
      </text>
    </comment>
  </commentList>
</comments>
</file>

<file path=xl/sharedStrings.xml><?xml version="1.0" encoding="utf-8"?>
<sst xmlns="http://schemas.openxmlformats.org/spreadsheetml/2006/main" count="107" uniqueCount="85">
  <si>
    <t>window geometry calculations</t>
  </si>
  <si>
    <t>window area ratio</t>
  </si>
  <si>
    <t>%</t>
  </si>
  <si>
    <t>m²</t>
  </si>
  <si>
    <t>Length</t>
  </si>
  <si>
    <t>Width</t>
  </si>
  <si>
    <t>m</t>
  </si>
  <si>
    <t>x</t>
  </si>
  <si>
    <t>y</t>
  </si>
  <si>
    <t>z</t>
  </si>
  <si>
    <t>&lt;Opt-Bsm-Height&gt;</t>
  </si>
  <si>
    <t>&lt;Opt-Area&gt;</t>
  </si>
  <si>
    <t>vertex 1</t>
  </si>
  <si>
    <t>vertex 2</t>
  </si>
  <si>
    <t>vertex 3</t>
  </si>
  <si>
    <t>vertex 4</t>
  </si>
  <si>
    <t>vertex 5</t>
  </si>
  <si>
    <t>vertex 6</t>
  </si>
  <si>
    <t>vertex 7</t>
  </si>
  <si>
    <t>vertex 8</t>
  </si>
  <si>
    <t>vertex 9</t>
  </si>
  <si>
    <t>vertex 10</t>
  </si>
  <si>
    <t>vertex 11</t>
  </si>
  <si>
    <t>vertex 12</t>
  </si>
  <si>
    <t>vertex 13</t>
  </si>
  <si>
    <t>vertex 14</t>
  </si>
  <si>
    <t>vertex 15</t>
  </si>
  <si>
    <t>vertex 16</t>
  </si>
  <si>
    <t>vertex 17</t>
  </si>
  <si>
    <t>vertex 18</t>
  </si>
  <si>
    <t>vertex 19</t>
  </si>
  <si>
    <t>vertex 20</t>
  </si>
  <si>
    <t>vertex 21</t>
  </si>
  <si>
    <t>vertex 22</t>
  </si>
  <si>
    <t>vertex 23</t>
  </si>
  <si>
    <t>vertex 24</t>
  </si>
  <si>
    <t>Basement wall height</t>
  </si>
  <si>
    <t>height of basement + main wall</t>
  </si>
  <si>
    <t>&lt;Opt-Main-Height&gt;</t>
  </si>
  <si>
    <t>1,2,6,5</t>
  </si>
  <si>
    <t>2,3,7,6</t>
  </si>
  <si>
    <t>3,4,8,7</t>
  </si>
  <si>
    <t>4,1,5,8</t>
  </si>
  <si>
    <t xml:space="preserve">5,6,7,8 </t>
  </si>
  <si>
    <t xml:space="preserve">1,4,3,2 </t>
  </si>
  <si>
    <t>wall-1</t>
  </si>
  <si>
    <t>wall-2</t>
  </si>
  <si>
    <t>wall-3</t>
  </si>
  <si>
    <t>wall-4</t>
  </si>
  <si>
    <t>top-5</t>
  </si>
  <si>
    <t>base-6</t>
  </si>
  <si>
    <t>Area</t>
  </si>
  <si>
    <t>win-wall-1</t>
  </si>
  <si>
    <t>win-wall-2</t>
  </si>
  <si>
    <t>win-wall-3</t>
  </si>
  <si>
    <t>win-wall-4</t>
  </si>
  <si>
    <t>9,10,11,12</t>
  </si>
  <si>
    <t>13,14,15,16</t>
  </si>
  <si>
    <t>17,18,19,20</t>
  </si>
  <si>
    <t>21,22,23,24</t>
  </si>
  <si>
    <t>vertex points</t>
  </si>
  <si>
    <t>window height</t>
  </si>
  <si>
    <t>window length</t>
  </si>
  <si>
    <t>&lt;win-wall-1-right&gt;</t>
  </si>
  <si>
    <t>&lt;win-wall-1-left&gt;</t>
  </si>
  <si>
    <t>&lt;win-wall-2-right&gt;</t>
  </si>
  <si>
    <t>&lt;win-wall-2-left&gt;</t>
  </si>
  <si>
    <t>&lt;win-bottom&gt;</t>
  </si>
  <si>
    <t>&lt;win-top&gt;</t>
  </si>
  <si>
    <t>&lt;win-wall-3-right&gt;</t>
  </si>
  <si>
    <t>&lt;win-wall-3-left&gt;</t>
  </si>
  <si>
    <t>&lt;win-wall-4-right&gt;</t>
  </si>
  <si>
    <t>&lt;win-wall-4-left&gt;</t>
  </si>
  <si>
    <t>Surface</t>
  </si>
  <si>
    <t>&lt;Opt-Bsm-Depth&gt;</t>
  </si>
  <si>
    <t xml:space="preserve"> &lt;Opt-Width&gt;</t>
  </si>
  <si>
    <t xml:space="preserve"> &lt;Opt-Length&gt;</t>
  </si>
  <si>
    <t xml:space="preserve"> &lt;Opt-Roof-Peak-W&gt;</t>
  </si>
  <si>
    <t xml:space="preserve"> &lt;Opt-Roof-Height&gt;</t>
  </si>
  <si>
    <t>roof-slope</t>
  </si>
  <si>
    <t>8/12</t>
  </si>
  <si>
    <t>3/12</t>
  </si>
  <si>
    <t>Total Floor Area</t>
  </si>
  <si>
    <t>Floor Area per storey</t>
  </si>
  <si>
    <t>number of storeys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</si>
</sst>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164" fontId="3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  <xf numFmtId="164" fontId="5" fillId="0" borderId="0" xfId="0" applyNumberFormat="1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D5" sqref="D5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7.42578125" customWidth="1"/>
    <col min="4" max="4" width="6.42578125" customWidth="1"/>
    <col min="6" max="6" width="18.42578125" bestFit="1" customWidth="1"/>
    <col min="7" max="7" width="12" customWidth="1"/>
    <col min="10" max="11" width="14.7109375" bestFit="1" customWidth="1"/>
  </cols>
  <sheetData>
    <row r="1" spans="1:11" x14ac:dyDescent="0.25">
      <c r="A1" s="1" t="s">
        <v>0</v>
      </c>
      <c r="B1" s="1"/>
      <c r="C1" s="1"/>
      <c r="D1" s="1"/>
      <c r="F1" s="13" t="s">
        <v>73</v>
      </c>
      <c r="G1" s="13"/>
      <c r="H1" s="13" t="s">
        <v>51</v>
      </c>
    </row>
    <row r="2" spans="1:11" x14ac:dyDescent="0.25">
      <c r="A2" s="1" t="s">
        <v>82</v>
      </c>
      <c r="B2" s="1"/>
      <c r="C2" s="1">
        <v>285.3</v>
      </c>
      <c r="D2" s="1" t="s">
        <v>3</v>
      </c>
      <c r="F2" t="s">
        <v>45</v>
      </c>
      <c r="G2" t="s">
        <v>39</v>
      </c>
      <c r="H2">
        <f>+(B26-B25)*(D31-D26)</f>
        <v>29.723860960514532</v>
      </c>
      <c r="I2" t="s">
        <v>3</v>
      </c>
    </row>
    <row r="3" spans="1:11" x14ac:dyDescent="0.25">
      <c r="A3" s="1" t="s">
        <v>84</v>
      </c>
      <c r="B3" s="1"/>
      <c r="C3" s="1">
        <v>3</v>
      </c>
      <c r="D3" s="1"/>
      <c r="F3" t="s">
        <v>46</v>
      </c>
      <c r="G3" t="s">
        <v>40</v>
      </c>
      <c r="H3">
        <f>+(C27-C26)*(D31-D27)</f>
        <v>29.723860960514532</v>
      </c>
      <c r="I3" t="s">
        <v>3</v>
      </c>
    </row>
    <row r="4" spans="1:11" x14ac:dyDescent="0.25">
      <c r="A4" s="1" t="s">
        <v>83</v>
      </c>
      <c r="B4" s="1" t="s">
        <v>11</v>
      </c>
      <c r="C4" s="13">
        <f>+$C$2/C3</f>
        <v>95.100000000000009</v>
      </c>
      <c r="D4" s="13" t="s">
        <v>3</v>
      </c>
      <c r="F4" t="s">
        <v>47</v>
      </c>
      <c r="G4" t="s">
        <v>41</v>
      </c>
      <c r="H4">
        <f>+(B27-B28)*(D31-D28)</f>
        <v>29.723860960514532</v>
      </c>
      <c r="I4" t="s">
        <v>3</v>
      </c>
    </row>
    <row r="5" spans="1:11" x14ac:dyDescent="0.25">
      <c r="A5" s="1" t="s">
        <v>5</v>
      </c>
      <c r="B5" t="s">
        <v>75</v>
      </c>
      <c r="C5" s="2">
        <f>+SQRT(C4)</f>
        <v>9.7519228873079182</v>
      </c>
      <c r="D5" s="1" t="s">
        <v>6</v>
      </c>
      <c r="F5" t="s">
        <v>48</v>
      </c>
      <c r="G5" t="s">
        <v>42</v>
      </c>
      <c r="H5">
        <f>+(C28-C25)*(D32-D28)</f>
        <v>29.723860960514532</v>
      </c>
      <c r="I5" t="s">
        <v>3</v>
      </c>
    </row>
    <row r="6" spans="1:11" x14ac:dyDescent="0.25">
      <c r="A6" s="1" t="s">
        <v>4</v>
      </c>
      <c r="B6" t="s">
        <v>76</v>
      </c>
      <c r="C6" s="2">
        <f>+SQRT(C4)</f>
        <v>9.7519228873079182</v>
      </c>
      <c r="D6" s="1" t="s">
        <v>6</v>
      </c>
      <c r="E6" s="1"/>
      <c r="F6" t="s">
        <v>49</v>
      </c>
      <c r="G6" t="s">
        <v>43</v>
      </c>
      <c r="H6">
        <f>+(B30*C31)</f>
        <v>95.100000000000009</v>
      </c>
      <c r="I6" t="s">
        <v>3</v>
      </c>
    </row>
    <row r="7" spans="1:11" x14ac:dyDescent="0.25">
      <c r="A7" s="1" t="s">
        <v>1</v>
      </c>
      <c r="B7" s="1"/>
      <c r="C7" s="1">
        <v>15</v>
      </c>
      <c r="D7" s="1" t="s">
        <v>2</v>
      </c>
      <c r="F7" t="s">
        <v>50</v>
      </c>
      <c r="G7" t="s">
        <v>44</v>
      </c>
      <c r="H7">
        <f>+C28*B27</f>
        <v>95.100000000000009</v>
      </c>
      <c r="I7" t="s">
        <v>3</v>
      </c>
      <c r="J7" t="s">
        <v>62</v>
      </c>
      <c r="K7" t="s">
        <v>61</v>
      </c>
    </row>
    <row r="8" spans="1:11" x14ac:dyDescent="0.25">
      <c r="A8" s="1" t="s">
        <v>36</v>
      </c>
      <c r="B8" s="1" t="s">
        <v>10</v>
      </c>
      <c r="C8" s="13">
        <v>2.4384000000000001</v>
      </c>
      <c r="D8" s="13" t="s">
        <v>6</v>
      </c>
      <c r="F8" s="8" t="s">
        <v>52</v>
      </c>
      <c r="G8" s="8" t="s">
        <v>56</v>
      </c>
      <c r="H8" s="15">
        <f>+H2*$C$7/100</f>
        <v>4.4585791440771798</v>
      </c>
      <c r="I8" s="8" t="s">
        <v>3</v>
      </c>
      <c r="J8" s="19">
        <f>+H8/K8</f>
        <v>2.9255768661923756</v>
      </c>
      <c r="K8" s="9">
        <f>+($C$10-$C$8)/2</f>
        <v>1.5239999999999998</v>
      </c>
    </row>
    <row r="9" spans="1:11" x14ac:dyDescent="0.25">
      <c r="A9" s="1"/>
      <c r="B9" s="1" t="s">
        <v>74</v>
      </c>
      <c r="C9" s="13">
        <v>2</v>
      </c>
      <c r="D9" s="13" t="s">
        <v>6</v>
      </c>
      <c r="F9" s="10" t="s">
        <v>53</v>
      </c>
      <c r="G9" s="10" t="s">
        <v>57</v>
      </c>
      <c r="H9" s="16">
        <f>+H3*$C$7/100</f>
        <v>4.4585791440771798</v>
      </c>
      <c r="I9" s="10" t="s">
        <v>3</v>
      </c>
      <c r="J9" s="20">
        <f t="shared" ref="J9" si="0">+H9/K9</f>
        <v>2.9255768661923756</v>
      </c>
      <c r="K9" s="11">
        <f>+($C$10-$C$8)/2</f>
        <v>1.5239999999999998</v>
      </c>
    </row>
    <row r="10" spans="1:11" x14ac:dyDescent="0.25">
      <c r="A10" s="1" t="s">
        <v>37</v>
      </c>
      <c r="B10" s="1" t="s">
        <v>38</v>
      </c>
      <c r="C10" s="13">
        <f>3.048+C8</f>
        <v>5.4863999999999997</v>
      </c>
      <c r="D10" s="13" t="s">
        <v>6</v>
      </c>
      <c r="F10" s="6" t="s">
        <v>54</v>
      </c>
      <c r="G10" s="6" t="s">
        <v>58</v>
      </c>
      <c r="H10" s="17">
        <f>+H4*$C$7/100</f>
        <v>4.4585791440771798</v>
      </c>
      <c r="I10" s="6" t="s">
        <v>3</v>
      </c>
      <c r="J10" s="21">
        <f>+H10/K10</f>
        <v>2.9255768661923756</v>
      </c>
      <c r="K10" s="7">
        <f t="shared" ref="K10:K11" si="1">+($C$10-$C$8)/2</f>
        <v>1.5239999999999998</v>
      </c>
    </row>
    <row r="11" spans="1:11" x14ac:dyDescent="0.25">
      <c r="A11" s="1"/>
      <c r="B11" s="13" t="s">
        <v>77</v>
      </c>
      <c r="C11" s="13">
        <f>+C5/2</f>
        <v>4.8759614436539591</v>
      </c>
      <c r="D11" s="13" t="s">
        <v>6</v>
      </c>
      <c r="F11" s="12" t="s">
        <v>55</v>
      </c>
      <c r="G11" s="12" t="s">
        <v>59</v>
      </c>
      <c r="H11" s="18">
        <f>+H5*$C$7/100</f>
        <v>4.4585791440771798</v>
      </c>
      <c r="I11" s="12" t="s">
        <v>3</v>
      </c>
      <c r="J11" s="22">
        <f>+H11/K11</f>
        <v>2.9255768661923756</v>
      </c>
      <c r="K11" s="14">
        <f t="shared" si="1"/>
        <v>1.5239999999999998</v>
      </c>
    </row>
    <row r="12" spans="1:11" x14ac:dyDescent="0.25">
      <c r="B12" s="8" t="s">
        <v>67</v>
      </c>
      <c r="C12" s="8">
        <f>+$D$34</f>
        <v>2.9384000000000001</v>
      </c>
    </row>
    <row r="13" spans="1:11" x14ac:dyDescent="0.25">
      <c r="A13" s="1"/>
      <c r="B13" s="8" t="s">
        <v>68</v>
      </c>
      <c r="C13" s="8">
        <f>+$D$36</f>
        <v>4.4623999999999997</v>
      </c>
      <c r="D13" s="1"/>
      <c r="F13" s="10"/>
      <c r="G13" s="10"/>
      <c r="H13" s="16"/>
      <c r="I13" s="10"/>
      <c r="J13" s="20"/>
      <c r="K13" s="11"/>
    </row>
    <row r="14" spans="1:11" x14ac:dyDescent="0.25">
      <c r="A14" s="1"/>
      <c r="B14" s="8" t="s">
        <v>63</v>
      </c>
      <c r="C14" s="8">
        <f>+$B$33</f>
        <v>0.5</v>
      </c>
      <c r="D14" s="1"/>
      <c r="F14" t="s">
        <v>79</v>
      </c>
      <c r="G14" s="25" t="s">
        <v>80</v>
      </c>
      <c r="H14" s="24">
        <f>8/12</f>
        <v>0.66666666666666663</v>
      </c>
    </row>
    <row r="15" spans="1:11" x14ac:dyDescent="0.25">
      <c r="A15" s="1"/>
      <c r="B15" s="8" t="s">
        <v>64</v>
      </c>
      <c r="C15" s="15">
        <f>+$B$34</f>
        <v>3.4255768661923756</v>
      </c>
      <c r="F15" t="s">
        <v>78</v>
      </c>
      <c r="G15" s="25" t="s">
        <v>80</v>
      </c>
      <c r="H15" s="23">
        <f>10.363+($C$5*H14)</f>
        <v>16.864281924871946</v>
      </c>
      <c r="I15" s="13" t="s">
        <v>6</v>
      </c>
    </row>
    <row r="16" spans="1:11" x14ac:dyDescent="0.25">
      <c r="A16" s="1"/>
      <c r="B16" s="10" t="s">
        <v>65</v>
      </c>
      <c r="C16" s="10">
        <f>+$C$37</f>
        <v>0.5</v>
      </c>
    </row>
    <row r="17" spans="1:9" x14ac:dyDescent="0.25">
      <c r="B17" s="10" t="s">
        <v>66</v>
      </c>
      <c r="C17" s="16">
        <f>+$C$38</f>
        <v>3.4255768661923756</v>
      </c>
      <c r="F17" t="s">
        <v>79</v>
      </c>
      <c r="G17" s="25" t="s">
        <v>81</v>
      </c>
      <c r="H17" s="24">
        <f>2/12</f>
        <v>0.16666666666666666</v>
      </c>
    </row>
    <row r="18" spans="1:9" x14ac:dyDescent="0.25">
      <c r="B18" s="6" t="s">
        <v>69</v>
      </c>
      <c r="C18" s="17">
        <f>+$B$41</f>
        <v>9.2519228873079182</v>
      </c>
      <c r="F18" t="s">
        <v>78</v>
      </c>
      <c r="G18" s="25" t="s">
        <v>81</v>
      </c>
      <c r="H18" s="23">
        <f>10.363+($C$5*H17)</f>
        <v>11.988320481217986</v>
      </c>
      <c r="I18" s="13" t="s">
        <v>6</v>
      </c>
    </row>
    <row r="19" spans="1:9" x14ac:dyDescent="0.25">
      <c r="B19" s="6" t="s">
        <v>70</v>
      </c>
      <c r="C19" s="17">
        <f>+$B$42</f>
        <v>6.3263460211155422</v>
      </c>
    </row>
    <row r="20" spans="1:9" x14ac:dyDescent="0.25">
      <c r="B20" s="12" t="s">
        <v>71</v>
      </c>
      <c r="C20" s="12">
        <f>+$C$45</f>
        <v>9.2519228873079182</v>
      </c>
    </row>
    <row r="21" spans="1:9" x14ac:dyDescent="0.25">
      <c r="B21" s="12" t="s">
        <v>72</v>
      </c>
      <c r="C21" s="18">
        <f>+$C$46</f>
        <v>6.3263460211155422</v>
      </c>
    </row>
    <row r="24" spans="1:9" x14ac:dyDescent="0.25">
      <c r="A24" s="13" t="s">
        <v>60</v>
      </c>
      <c r="B24" s="5" t="s">
        <v>7</v>
      </c>
      <c r="C24" s="5" t="s">
        <v>8</v>
      </c>
      <c r="D24" s="5" t="s">
        <v>9</v>
      </c>
    </row>
    <row r="25" spans="1:9" x14ac:dyDescent="0.25">
      <c r="A25" t="s">
        <v>12</v>
      </c>
      <c r="B25" s="3">
        <v>0</v>
      </c>
      <c r="C25" s="3">
        <v>0</v>
      </c>
      <c r="D25" s="3">
        <f>+$C$8</f>
        <v>2.4384000000000001</v>
      </c>
    </row>
    <row r="26" spans="1:9" x14ac:dyDescent="0.25">
      <c r="A26" t="s">
        <v>13</v>
      </c>
      <c r="B26" s="4">
        <f>+$C$5</f>
        <v>9.7519228873079182</v>
      </c>
      <c r="C26" s="3">
        <v>0</v>
      </c>
      <c r="D26" s="3">
        <f>+$C$8</f>
        <v>2.4384000000000001</v>
      </c>
    </row>
    <row r="27" spans="1:9" x14ac:dyDescent="0.25">
      <c r="A27" t="s">
        <v>14</v>
      </c>
      <c r="B27" s="4">
        <f>+$C$5</f>
        <v>9.7519228873079182</v>
      </c>
      <c r="C27" s="3">
        <f>+$C$6</f>
        <v>9.7519228873079182</v>
      </c>
      <c r="D27" s="3">
        <f>+$C$8</f>
        <v>2.4384000000000001</v>
      </c>
    </row>
    <row r="28" spans="1:9" x14ac:dyDescent="0.25">
      <c r="A28" t="s">
        <v>15</v>
      </c>
      <c r="B28" s="3">
        <v>0</v>
      </c>
      <c r="C28" s="3">
        <f>+$C$6</f>
        <v>9.7519228873079182</v>
      </c>
      <c r="D28" s="3">
        <f>+$C$8</f>
        <v>2.4384000000000001</v>
      </c>
    </row>
    <row r="29" spans="1:9" x14ac:dyDescent="0.25">
      <c r="A29" t="s">
        <v>16</v>
      </c>
      <c r="B29" s="3">
        <v>0</v>
      </c>
      <c r="C29" s="3">
        <v>0</v>
      </c>
      <c r="D29" s="3">
        <f>+$C$10</f>
        <v>5.4863999999999997</v>
      </c>
    </row>
    <row r="30" spans="1:9" x14ac:dyDescent="0.25">
      <c r="A30" t="s">
        <v>17</v>
      </c>
      <c r="B30" s="4">
        <f>+$C$5</f>
        <v>9.7519228873079182</v>
      </c>
      <c r="C30" s="3">
        <v>0</v>
      </c>
      <c r="D30" s="3">
        <f t="shared" ref="D30:D31" si="2">+$C$10</f>
        <v>5.4863999999999997</v>
      </c>
    </row>
    <row r="31" spans="1:9" x14ac:dyDescent="0.25">
      <c r="A31" t="s">
        <v>18</v>
      </c>
      <c r="B31" s="4">
        <f>+$C$5</f>
        <v>9.7519228873079182</v>
      </c>
      <c r="C31" s="3">
        <f>+$C$6</f>
        <v>9.7519228873079182</v>
      </c>
      <c r="D31" s="3">
        <f t="shared" si="2"/>
        <v>5.4863999999999997</v>
      </c>
    </row>
    <row r="32" spans="1:9" x14ac:dyDescent="0.25">
      <c r="A32" t="s">
        <v>19</v>
      </c>
      <c r="B32" s="3">
        <v>0</v>
      </c>
      <c r="C32" s="3">
        <f>+$C$6</f>
        <v>9.7519228873079182</v>
      </c>
      <c r="D32" s="3">
        <f>+$C$10</f>
        <v>5.4863999999999997</v>
      </c>
    </row>
    <row r="33" spans="1:4" x14ac:dyDescent="0.25">
      <c r="A33" s="8" t="s">
        <v>20</v>
      </c>
      <c r="B33" s="9">
        <f>+B25+0.5</f>
        <v>0.5</v>
      </c>
      <c r="C33" s="9">
        <f>+C25</f>
        <v>0</v>
      </c>
      <c r="D33" s="9">
        <f>+$D$25+0.5</f>
        <v>2.9384000000000001</v>
      </c>
    </row>
    <row r="34" spans="1:4" x14ac:dyDescent="0.25">
      <c r="A34" s="8" t="s">
        <v>21</v>
      </c>
      <c r="B34" s="19">
        <f>+B33+$J$8</f>
        <v>3.4255768661923756</v>
      </c>
      <c r="C34" s="9">
        <f>+C26</f>
        <v>0</v>
      </c>
      <c r="D34" s="9">
        <f>+$D$25+0.5</f>
        <v>2.9384000000000001</v>
      </c>
    </row>
    <row r="35" spans="1:4" x14ac:dyDescent="0.25">
      <c r="A35" s="8" t="s">
        <v>22</v>
      </c>
      <c r="B35" s="19">
        <f>+B33+$J$8</f>
        <v>3.4255768661923756</v>
      </c>
      <c r="C35" s="9">
        <f>+C29</f>
        <v>0</v>
      </c>
      <c r="D35" s="9">
        <f>+D33+$K$8</f>
        <v>4.4623999999999997</v>
      </c>
    </row>
    <row r="36" spans="1:4" x14ac:dyDescent="0.25">
      <c r="A36" s="8" t="s">
        <v>23</v>
      </c>
      <c r="B36" s="9">
        <f>+B33</f>
        <v>0.5</v>
      </c>
      <c r="C36" s="9">
        <f>+C30</f>
        <v>0</v>
      </c>
      <c r="D36" s="9">
        <f>+D34+$K$8</f>
        <v>4.4623999999999997</v>
      </c>
    </row>
    <row r="37" spans="1:4" x14ac:dyDescent="0.25">
      <c r="A37" s="10" t="s">
        <v>24</v>
      </c>
      <c r="B37" s="20">
        <f>+B26</f>
        <v>9.7519228873079182</v>
      </c>
      <c r="C37" s="11">
        <f>+C26+0.5</f>
        <v>0.5</v>
      </c>
      <c r="D37" s="11">
        <f>+D26+0.5</f>
        <v>2.9384000000000001</v>
      </c>
    </row>
    <row r="38" spans="1:4" x14ac:dyDescent="0.25">
      <c r="A38" s="10" t="s">
        <v>25</v>
      </c>
      <c r="B38" s="20">
        <f>+B27</f>
        <v>9.7519228873079182</v>
      </c>
      <c r="C38" s="11">
        <f>+C37+J9</f>
        <v>3.4255768661923756</v>
      </c>
      <c r="D38" s="11">
        <f>+D27+0.5</f>
        <v>2.9384000000000001</v>
      </c>
    </row>
    <row r="39" spans="1:4" x14ac:dyDescent="0.25">
      <c r="A39" s="10" t="s">
        <v>26</v>
      </c>
      <c r="B39" s="20">
        <f>+B31</f>
        <v>9.7519228873079182</v>
      </c>
      <c r="C39" s="11">
        <f>+C37+$J$9</f>
        <v>3.4255768661923756</v>
      </c>
      <c r="D39" s="11">
        <f>+D37+$K$9</f>
        <v>4.4623999999999997</v>
      </c>
    </row>
    <row r="40" spans="1:4" x14ac:dyDescent="0.25">
      <c r="A40" s="10" t="s">
        <v>27</v>
      </c>
      <c r="B40" s="20">
        <f>+B30</f>
        <v>9.7519228873079182</v>
      </c>
      <c r="C40" s="11">
        <f>+C30+0.5</f>
        <v>0.5</v>
      </c>
      <c r="D40" s="11">
        <f>+D38+$K$9</f>
        <v>4.4623999999999997</v>
      </c>
    </row>
    <row r="41" spans="1:4" x14ac:dyDescent="0.25">
      <c r="A41" s="6" t="s">
        <v>28</v>
      </c>
      <c r="B41" s="21">
        <f>+B27-0.5</f>
        <v>9.2519228873079182</v>
      </c>
      <c r="C41" s="7">
        <f>+C27</f>
        <v>9.7519228873079182</v>
      </c>
      <c r="D41" s="7">
        <f>+D27+0.5</f>
        <v>2.9384000000000001</v>
      </c>
    </row>
    <row r="42" spans="1:4" x14ac:dyDescent="0.25">
      <c r="A42" s="6" t="s">
        <v>29</v>
      </c>
      <c r="B42" s="21">
        <f>+B41-$J$10</f>
        <v>6.3263460211155422</v>
      </c>
      <c r="C42" s="7">
        <f>+C28</f>
        <v>9.7519228873079182</v>
      </c>
      <c r="D42" s="7">
        <f>+D28+0.5</f>
        <v>2.9384000000000001</v>
      </c>
    </row>
    <row r="43" spans="1:4" x14ac:dyDescent="0.25">
      <c r="A43" s="6" t="s">
        <v>30</v>
      </c>
      <c r="B43" s="21">
        <f>+B42</f>
        <v>6.3263460211155422</v>
      </c>
      <c r="C43" s="7">
        <f>+C42</f>
        <v>9.7519228873079182</v>
      </c>
      <c r="D43" s="7">
        <f>+D42+$K$10</f>
        <v>4.4623999999999997</v>
      </c>
    </row>
    <row r="44" spans="1:4" x14ac:dyDescent="0.25">
      <c r="A44" s="6" t="s">
        <v>31</v>
      </c>
      <c r="B44" s="21">
        <f>+B41</f>
        <v>9.2519228873079182</v>
      </c>
      <c r="C44" s="7">
        <f>+C43</f>
        <v>9.7519228873079182</v>
      </c>
      <c r="D44" s="7">
        <f>+D43</f>
        <v>4.4623999999999997</v>
      </c>
    </row>
    <row r="45" spans="1:4" x14ac:dyDescent="0.25">
      <c r="A45" s="12" t="s">
        <v>32</v>
      </c>
      <c r="B45" s="14">
        <f>+B28</f>
        <v>0</v>
      </c>
      <c r="C45" s="14">
        <f>+C28-0.5</f>
        <v>9.2519228873079182</v>
      </c>
      <c r="D45" s="14">
        <f>+D28+0.5</f>
        <v>2.9384000000000001</v>
      </c>
    </row>
    <row r="46" spans="1:4" x14ac:dyDescent="0.25">
      <c r="A46" s="12" t="s">
        <v>33</v>
      </c>
      <c r="B46" s="14">
        <f>+B25</f>
        <v>0</v>
      </c>
      <c r="C46" s="14">
        <f>+C45-$J$11</f>
        <v>6.3263460211155422</v>
      </c>
      <c r="D46" s="14">
        <f>+D25+0.5</f>
        <v>2.9384000000000001</v>
      </c>
    </row>
    <row r="47" spans="1:4" x14ac:dyDescent="0.25">
      <c r="A47" s="12" t="s">
        <v>34</v>
      </c>
      <c r="B47" s="14">
        <f>+B29</f>
        <v>0</v>
      </c>
      <c r="C47" s="14">
        <f>+C46</f>
        <v>6.3263460211155422</v>
      </c>
      <c r="D47" s="14">
        <f>+D46+$K$11</f>
        <v>4.4623999999999997</v>
      </c>
    </row>
    <row r="48" spans="1:4" x14ac:dyDescent="0.25">
      <c r="A48" s="12" t="s">
        <v>35</v>
      </c>
      <c r="B48" s="14">
        <f>+B32</f>
        <v>0</v>
      </c>
      <c r="C48" s="14">
        <f>+C45</f>
        <v>9.2519228873079182</v>
      </c>
      <c r="D48" s="14">
        <f>+D47</f>
        <v>4.4623999999999997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 calculation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Julia</dc:creator>
  <cp:lastModifiedBy>Purdy, Julia</cp:lastModifiedBy>
  <dcterms:created xsi:type="dcterms:W3CDTF">2014-04-11T16:08:23Z</dcterms:created>
  <dcterms:modified xsi:type="dcterms:W3CDTF">2014-06-17T13:49:12Z</dcterms:modified>
</cp:coreProperties>
</file>