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portal\Spreadsheets\Finance\"/>
    </mc:Choice>
  </mc:AlternateContent>
  <bookViews>
    <workbookView xWindow="0" yWindow="0" windowWidth="28800" windowHeight="11736" activeTab="1"/>
  </bookViews>
  <sheets>
    <sheet name="Input Sheet 1" sheetId="9" r:id="rId1"/>
    <sheet name="Input Sheet 2" sheetId="19" r:id="rId2"/>
    <sheet name="Datahub Reference" sheetId="7" r:id="rId3"/>
    <sheet name="Sheet2" sheetId="2" state="hidden" r:id="rId4"/>
    <sheet name="Drop Downs" sheetId="5" state="hidden" r:id="rId5"/>
  </sheets>
  <definedNames>
    <definedName name="_xlnm._FilterDatabase" localSheetId="0" hidden="1">'Input Sheet 1'!$B:$R</definedName>
    <definedName name="_xlnm._FilterDatabase" localSheetId="1" hidden="1">'Input Sheet 2'!$B:$R</definedName>
    <definedName name="Branch">'Drop Downs'!$H$3:$H$22</definedName>
    <definedName name="Core_Responsibility">'Drop Downs'!$A$48:$A$54</definedName>
    <definedName name="CoreResponsibility1">'Drop Downs'!$A$58:$A$61</definedName>
    <definedName name="CoreResponsibility1x">'Drop Downs'!$A$271:$A$274</definedName>
    <definedName name="CoreResponsibility2">'Drop Downs'!$A$63:$A$66</definedName>
    <definedName name="CoreResponsibility2x">'Drop Downs'!$A$275:$A$279</definedName>
    <definedName name="CoreResponsibility3">'Drop Downs'!$A$68:$A$72</definedName>
    <definedName name="CoreResponsibility3x">'Drop Downs'!$A$280:$A$284</definedName>
    <definedName name="CoreResponsibility4">'Drop Downs'!$A$75:$A$77</definedName>
    <definedName name="CoreResponsibility5">'Drop Downs'!$A$79:$A$81</definedName>
    <definedName name="Data_Competencies" localSheetId="0">'Drop Downs'!#REF!</definedName>
    <definedName name="Data_Competencies" localSheetId="1">'Drop Downs'!#REF!</definedName>
    <definedName name="Data_Competencies">'Drop Downs'!#REF!</definedName>
    <definedName name="Data_Type">'Drop Downs'!$A$28:$A$34</definedName>
    <definedName name="Frequency">'Drop Downs'!$A$16:$A$25</definedName>
    <definedName name="GocOutcomeAreas">'Drop Downs'!$F$57:$F$62</definedName>
    <definedName name="Horizontal">'Drop Downs'!$H$25:$H$56</definedName>
    <definedName name="Intervention_Type">'Drop Downs'!$A$37:$A$45</definedName>
    <definedName name="k" localSheetId="0">'Drop Downs'!#REF!</definedName>
    <definedName name="k" localSheetId="1">'Drop Downs'!#REF!</definedName>
    <definedName name="k">'Drop Downs'!#REF!</definedName>
    <definedName name="Mandate_Letter">'Drop Downs'!$F$3:$F$50</definedName>
    <definedName name="Risk_category" localSheetId="0">'Drop Downs'!#REF!</definedName>
    <definedName name="Risk_category" localSheetId="1">'Drop Downs'!#REF!</definedName>
    <definedName name="Risk_category">'Drop Downs'!#REF!</definedName>
    <definedName name="Risk_Level" localSheetId="0">'Drop Downs'!#REF!</definedName>
    <definedName name="Risk_Level" localSheetId="1">'Drop Downs'!#REF!</definedName>
    <definedName name="Risk_Level">'Drop Downs'!#REF!</definedName>
    <definedName name="Risk_Likelihood" localSheetId="0">'Drop Downs'!#REF!</definedName>
    <definedName name="Risk_Likelihood" localSheetId="1">'Drop Downs'!#REF!</definedName>
    <definedName name="Risk_Likelihood">'Drop Downs'!#REF!</definedName>
    <definedName name="Risk_Timeline" localSheetId="0">'Drop Downs'!#REF!</definedName>
    <definedName name="Risk_Timeline" localSheetId="1">'Drop Downs'!#REF!</definedName>
    <definedName name="Risk_Timeline">'Drop Downs'!#REF!</definedName>
    <definedName name="Risk_Tolerance" localSheetId="0">'Drop Downs'!#REF!</definedName>
    <definedName name="Risk_Tolerance" localSheetId="1">'Drop Downs'!#REF!</definedName>
    <definedName name="Risk_Tolerance">'Drop Downs'!#REF!</definedName>
    <definedName name="RiskTimeline2" localSheetId="0">'Drop Downs'!#REF!</definedName>
    <definedName name="RiskTimeline2" localSheetId="1">'Drop Downs'!#REF!</definedName>
    <definedName name="RiskTimeline2">'Drop Downs'!#REF!</definedName>
    <definedName name="Target_Groups">'Drop Downs'!$D$3:$D$85</definedName>
    <definedName name="TB_SKHPI">'Drop Downs'!$A$5:$A$11</definedName>
  </definedNames>
  <calcPr calcId="162913"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 i="19" l="1"/>
  <c r="R3" i="19"/>
  <c r="R4" i="19"/>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31" i="19"/>
  <c r="R32" i="19"/>
  <c r="R33" i="19"/>
  <c r="R34" i="19"/>
  <c r="R35" i="19"/>
  <c r="R36" i="19"/>
  <c r="R37" i="19"/>
  <c r="R38" i="19"/>
  <c r="R39" i="19"/>
  <c r="R40" i="19"/>
  <c r="R41" i="19"/>
  <c r="R42" i="19"/>
  <c r="R43" i="19"/>
  <c r="R44" i="19"/>
  <c r="R45" i="19"/>
  <c r="R46" i="19"/>
  <c r="R47" i="19"/>
  <c r="R48" i="19"/>
  <c r="R49" i="19"/>
  <c r="R50" i="19"/>
  <c r="R51" i="19"/>
  <c r="R52" i="19"/>
  <c r="R53" i="19"/>
  <c r="R54" i="19"/>
  <c r="F2" i="9" l="1"/>
  <c r="F3" i="9"/>
  <c r="F4" i="9"/>
  <c r="F5" i="9"/>
  <c r="F6" i="9"/>
  <c r="F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D49" i="19" l="1"/>
  <c r="I49" i="19" s="1"/>
  <c r="D50" i="19"/>
  <c r="I50" i="19" s="1"/>
  <c r="D51" i="19"/>
  <c r="I51" i="19" s="1"/>
  <c r="D52" i="19"/>
  <c r="I52" i="19" s="1"/>
  <c r="D53" i="19"/>
  <c r="I53" i="19" s="1"/>
  <c r="D54" i="19"/>
  <c r="I54" i="19" s="1"/>
  <c r="N49" i="19"/>
  <c r="N50" i="19"/>
  <c r="N51" i="19"/>
  <c r="N52" i="19"/>
  <c r="N53" i="19"/>
  <c r="N54" i="19"/>
  <c r="O49" i="19"/>
  <c r="O50" i="19"/>
  <c r="O51" i="19"/>
  <c r="O52" i="19"/>
  <c r="O53" i="19"/>
  <c r="O54" i="19"/>
  <c r="P49" i="19"/>
  <c r="P50" i="19"/>
  <c r="P51" i="19"/>
  <c r="P52" i="19"/>
  <c r="P53" i="19"/>
  <c r="P54" i="19"/>
  <c r="Q49" i="19"/>
  <c r="Q50" i="19"/>
  <c r="Q51" i="19"/>
  <c r="Q52" i="19"/>
  <c r="Q53" i="19"/>
  <c r="Q54" i="19"/>
  <c r="D42" i="19"/>
  <c r="I42" i="19" s="1"/>
  <c r="D43" i="19"/>
  <c r="I43" i="19" s="1"/>
  <c r="D44" i="19"/>
  <c r="I44" i="19" s="1"/>
  <c r="D45" i="19"/>
  <c r="I45" i="19" s="1"/>
  <c r="D46" i="19"/>
  <c r="I46" i="19" s="1"/>
  <c r="D47" i="19"/>
  <c r="I47" i="19" s="1"/>
  <c r="D48" i="19"/>
  <c r="I48" i="19" s="1"/>
  <c r="N42" i="19"/>
  <c r="N43" i="19"/>
  <c r="N44" i="19"/>
  <c r="N45" i="19"/>
  <c r="N46" i="19"/>
  <c r="N47" i="19"/>
  <c r="N48" i="19"/>
  <c r="O42" i="19"/>
  <c r="O43" i="19"/>
  <c r="O44" i="19"/>
  <c r="O45" i="19"/>
  <c r="O46" i="19"/>
  <c r="O47" i="19"/>
  <c r="O48" i="19"/>
  <c r="P42" i="19"/>
  <c r="P43" i="19"/>
  <c r="P44" i="19"/>
  <c r="P45" i="19"/>
  <c r="P46" i="19"/>
  <c r="P47" i="19"/>
  <c r="P48" i="19"/>
  <c r="Q42" i="19"/>
  <c r="Q43" i="19"/>
  <c r="Q44" i="19"/>
  <c r="Q45" i="19"/>
  <c r="Q46" i="19"/>
  <c r="Q47" i="19"/>
  <c r="Q48" i="19"/>
  <c r="D2" i="19"/>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2" i="9"/>
  <c r="D3" i="9"/>
  <c r="D4" i="9"/>
  <c r="D5" i="9"/>
  <c r="D6" i="9"/>
  <c r="S53" i="19" l="1"/>
  <c r="S52" i="19"/>
  <c r="S51" i="19"/>
  <c r="S50" i="19"/>
  <c r="S49" i="19"/>
  <c r="S54" i="19"/>
  <c r="S46" i="19"/>
  <c r="S45" i="19"/>
  <c r="S44" i="19"/>
  <c r="S43" i="19"/>
  <c r="S42" i="19"/>
  <c r="S48" i="19"/>
  <c r="S47" i="19"/>
  <c r="O3" i="9"/>
  <c r="O4" i="9"/>
  <c r="O5" i="9"/>
  <c r="O6" i="9"/>
  <c r="O2" i="9"/>
  <c r="Q41" i="19" l="1"/>
  <c r="P41" i="19"/>
  <c r="O41" i="19"/>
  <c r="N41" i="19"/>
  <c r="I41" i="19"/>
  <c r="Q40" i="19"/>
  <c r="P40" i="19"/>
  <c r="O40" i="19"/>
  <c r="N40" i="19"/>
  <c r="I40" i="19"/>
  <c r="Q39" i="19"/>
  <c r="P39" i="19"/>
  <c r="O39" i="19"/>
  <c r="N39" i="19"/>
  <c r="I39" i="19"/>
  <c r="Q38" i="19"/>
  <c r="P38" i="19"/>
  <c r="O38" i="19"/>
  <c r="N38" i="19"/>
  <c r="I38" i="19"/>
  <c r="Q37" i="19"/>
  <c r="P37" i="19"/>
  <c r="O37" i="19"/>
  <c r="N37" i="19"/>
  <c r="I37" i="19"/>
  <c r="Q36" i="19"/>
  <c r="P36" i="19"/>
  <c r="O36" i="19"/>
  <c r="N36" i="19"/>
  <c r="I36" i="19"/>
  <c r="Q35" i="19"/>
  <c r="P35" i="19"/>
  <c r="O35" i="19"/>
  <c r="N35" i="19"/>
  <c r="I35" i="19"/>
  <c r="Q34" i="19"/>
  <c r="P34" i="19"/>
  <c r="O34" i="19"/>
  <c r="N34" i="19"/>
  <c r="I34" i="19"/>
  <c r="Q33" i="19"/>
  <c r="P33" i="19"/>
  <c r="O33" i="19"/>
  <c r="N33" i="19"/>
  <c r="I33" i="19"/>
  <c r="Q32" i="19"/>
  <c r="P32" i="19"/>
  <c r="O32" i="19"/>
  <c r="N32" i="19"/>
  <c r="I32" i="19"/>
  <c r="Q31" i="19"/>
  <c r="P31" i="19"/>
  <c r="O31" i="19"/>
  <c r="N31" i="19"/>
  <c r="I31" i="19"/>
  <c r="Q30" i="19"/>
  <c r="P30" i="19"/>
  <c r="O30" i="19"/>
  <c r="N30" i="19"/>
  <c r="I30" i="19"/>
  <c r="Q29" i="19"/>
  <c r="P29" i="19"/>
  <c r="O29" i="19"/>
  <c r="N29" i="19"/>
  <c r="I29" i="19"/>
  <c r="Q28" i="19"/>
  <c r="P28" i="19"/>
  <c r="O28" i="19"/>
  <c r="N28" i="19"/>
  <c r="I28" i="19"/>
  <c r="Q27" i="19"/>
  <c r="P27" i="19"/>
  <c r="O27" i="19"/>
  <c r="N27" i="19"/>
  <c r="I27" i="19"/>
  <c r="Q26" i="19"/>
  <c r="P26" i="19"/>
  <c r="O26" i="19"/>
  <c r="N26" i="19"/>
  <c r="I26" i="19"/>
  <c r="Q25" i="19"/>
  <c r="P25" i="19"/>
  <c r="O25" i="19"/>
  <c r="N25" i="19"/>
  <c r="I25" i="19"/>
  <c r="Q24" i="19"/>
  <c r="P24" i="19"/>
  <c r="O24" i="19"/>
  <c r="N24" i="19"/>
  <c r="I24" i="19"/>
  <c r="Q23" i="19"/>
  <c r="P23" i="19"/>
  <c r="O23" i="19"/>
  <c r="N23" i="19"/>
  <c r="I23" i="19"/>
  <c r="Q22" i="19"/>
  <c r="P22" i="19"/>
  <c r="O22" i="19"/>
  <c r="N22" i="19"/>
  <c r="I22" i="19"/>
  <c r="Q21" i="19"/>
  <c r="P21" i="19"/>
  <c r="O21" i="19"/>
  <c r="N21" i="19"/>
  <c r="I21" i="19"/>
  <c r="Q20" i="19"/>
  <c r="P20" i="19"/>
  <c r="O20" i="19"/>
  <c r="N20" i="19"/>
  <c r="I20" i="19"/>
  <c r="Q19" i="19"/>
  <c r="P19" i="19"/>
  <c r="O19" i="19"/>
  <c r="N19" i="19"/>
  <c r="I19" i="19"/>
  <c r="Q18" i="19"/>
  <c r="P18" i="19"/>
  <c r="O18" i="19"/>
  <c r="N18" i="19"/>
  <c r="I18" i="19"/>
  <c r="Q17" i="19"/>
  <c r="P17" i="19"/>
  <c r="O17" i="19"/>
  <c r="N17" i="19"/>
  <c r="I17" i="19"/>
  <c r="Q16" i="19"/>
  <c r="P16" i="19"/>
  <c r="O16" i="19"/>
  <c r="N16" i="19"/>
  <c r="I16" i="19"/>
  <c r="Q15" i="19"/>
  <c r="P15" i="19"/>
  <c r="O15" i="19"/>
  <c r="N15" i="19"/>
  <c r="I15" i="19"/>
  <c r="Q14" i="19"/>
  <c r="P14" i="19"/>
  <c r="O14" i="19"/>
  <c r="N14" i="19"/>
  <c r="I14" i="19"/>
  <c r="Q13" i="19"/>
  <c r="P13" i="19"/>
  <c r="O13" i="19"/>
  <c r="N13" i="19"/>
  <c r="I13" i="19"/>
  <c r="Q12" i="19"/>
  <c r="P12" i="19"/>
  <c r="O12" i="19"/>
  <c r="N12" i="19"/>
  <c r="I12" i="19"/>
  <c r="Q11" i="19"/>
  <c r="P11" i="19"/>
  <c r="O11" i="19"/>
  <c r="N11" i="19"/>
  <c r="I11" i="19"/>
  <c r="Q10" i="19"/>
  <c r="P10" i="19"/>
  <c r="O10" i="19"/>
  <c r="N10" i="19"/>
  <c r="I10" i="19"/>
  <c r="Q9" i="19"/>
  <c r="P9" i="19"/>
  <c r="O9" i="19"/>
  <c r="N9" i="19"/>
  <c r="I9" i="19"/>
  <c r="Q8" i="19"/>
  <c r="P8" i="19"/>
  <c r="O8" i="19"/>
  <c r="N8" i="19"/>
  <c r="I8" i="19"/>
  <c r="Q7" i="19"/>
  <c r="P7" i="19"/>
  <c r="O7" i="19"/>
  <c r="N7" i="19"/>
  <c r="I7" i="19"/>
  <c r="Q6" i="19"/>
  <c r="P6" i="19"/>
  <c r="O6" i="19"/>
  <c r="N6" i="19"/>
  <c r="I6" i="19"/>
  <c r="Q5" i="19"/>
  <c r="P5" i="19"/>
  <c r="O5" i="19"/>
  <c r="N5" i="19"/>
  <c r="I5" i="19"/>
  <c r="Q4" i="19"/>
  <c r="P4" i="19"/>
  <c r="O4" i="19"/>
  <c r="N4" i="19"/>
  <c r="I4" i="19"/>
  <c r="Q3" i="19"/>
  <c r="P3" i="19"/>
  <c r="O3" i="19"/>
  <c r="N3" i="19"/>
  <c r="I3" i="19"/>
  <c r="Q2" i="19"/>
  <c r="P2" i="19"/>
  <c r="O2" i="19"/>
  <c r="N2" i="19"/>
  <c r="I2" i="19"/>
  <c r="I2" i="9"/>
  <c r="N2" i="9"/>
  <c r="P2" i="9"/>
  <c r="Q2" i="9"/>
  <c r="I3" i="9"/>
  <c r="R3" i="9" s="1"/>
  <c r="N3" i="9"/>
  <c r="P3" i="9"/>
  <c r="Q3" i="9"/>
  <c r="I4" i="9"/>
  <c r="R4" i="9" s="1"/>
  <c r="N4" i="9"/>
  <c r="P4" i="9"/>
  <c r="Q4" i="9"/>
  <c r="I5" i="9"/>
  <c r="R5" i="9" s="1"/>
  <c r="N5" i="9"/>
  <c r="P5" i="9"/>
  <c r="Q5" i="9"/>
  <c r="I6" i="9"/>
  <c r="R6" i="9" s="1"/>
  <c r="N6" i="9"/>
  <c r="P6" i="9"/>
  <c r="Q6" i="9"/>
  <c r="S29" i="19" l="1"/>
  <c r="S26" i="19"/>
  <c r="S28" i="19"/>
  <c r="S32" i="19"/>
  <c r="S35" i="19"/>
  <c r="S24" i="19"/>
  <c r="S25" i="19"/>
  <c r="S34" i="19"/>
  <c r="S37" i="19"/>
  <c r="S41" i="19"/>
  <c r="S30" i="19"/>
  <c r="S33" i="19"/>
  <c r="S40" i="19"/>
  <c r="S17" i="19"/>
  <c r="S19" i="19"/>
  <c r="S18" i="19"/>
  <c r="S21" i="19"/>
  <c r="S20" i="19"/>
  <c r="S16" i="19"/>
  <c r="S14" i="19"/>
  <c r="S13" i="19"/>
  <c r="S12" i="19"/>
  <c r="S10" i="19"/>
  <c r="S9" i="19"/>
  <c r="S8" i="19"/>
  <c r="S5" i="19"/>
  <c r="S27" i="19"/>
  <c r="S39" i="19"/>
  <c r="S6" i="19"/>
  <c r="S31" i="19"/>
  <c r="S38" i="19"/>
  <c r="S23" i="19"/>
  <c r="S22" i="19"/>
  <c r="S4" i="19"/>
  <c r="S11" i="19"/>
  <c r="S15" i="19"/>
  <c r="S36" i="19"/>
  <c r="S3" i="19"/>
  <c r="S7" i="19"/>
  <c r="S2" i="19"/>
  <c r="S6" i="9"/>
  <c r="S4" i="9"/>
  <c r="S5" i="9"/>
  <c r="S3" i="9"/>
  <c r="S2" i="9"/>
  <c r="R2" i="9"/>
  <c r="C39" i="7" l="1"/>
  <c r="C38" i="7"/>
  <c r="C37" i="7"/>
  <c r="C36" i="7"/>
  <c r="C35" i="7"/>
  <c r="C34" i="7"/>
  <c r="C33" i="7"/>
</calcChain>
</file>

<file path=xl/sharedStrings.xml><?xml version="1.0" encoding="utf-8"?>
<sst xmlns="http://schemas.openxmlformats.org/spreadsheetml/2006/main" count="928" uniqueCount="572">
  <si>
    <t>Field</t>
  </si>
  <si>
    <t>Notes</t>
  </si>
  <si>
    <t>Web Form Type</t>
  </si>
  <si>
    <t>Title</t>
  </si>
  <si>
    <t>Text - unlimited length</t>
  </si>
  <si>
    <t>Drop-down list</t>
  </si>
  <si>
    <t>Header</t>
  </si>
  <si>
    <t>Table value</t>
  </si>
  <si>
    <t>Date</t>
  </si>
  <si>
    <t>Strategic Priorities</t>
  </si>
  <si>
    <t>Transfer Payment Programs</t>
  </si>
  <si>
    <t>Government of Canada Activity Tags</t>
  </si>
  <si>
    <t>Numeric</t>
  </si>
  <si>
    <t>GCDocs link</t>
  </si>
  <si>
    <t>Text</t>
  </si>
  <si>
    <t>Field Type</t>
  </si>
  <si>
    <t>Checkbox</t>
  </si>
  <si>
    <t>Notes - unlimited length</t>
  </si>
  <si>
    <t>Number - Decimal</t>
  </si>
  <si>
    <t>Number - Dollar (CDN)</t>
  </si>
  <si>
    <t>Number - Interger</t>
  </si>
  <si>
    <t>Number - Percentage</t>
  </si>
  <si>
    <t>Text - limited length</t>
  </si>
  <si>
    <t>Target Group Tags</t>
  </si>
  <si>
    <t>Branch</t>
  </si>
  <si>
    <t>- Menu Select -</t>
  </si>
  <si>
    <t>Reporting Type</t>
  </si>
  <si>
    <t>1 - Children</t>
  </si>
  <si>
    <t xml:space="preserve">Horizontal Intiative </t>
  </si>
  <si>
    <t>2 - Youth</t>
  </si>
  <si>
    <t xml:space="preserve">DRF indicator </t>
  </si>
  <si>
    <t>3 - Seniors</t>
  </si>
  <si>
    <t>GC InfoBase Indicator</t>
  </si>
  <si>
    <t>4 - Families</t>
  </si>
  <si>
    <t xml:space="preserve">TB Sub indicator </t>
  </si>
  <si>
    <t>5 - Women</t>
  </si>
  <si>
    <t xml:space="preserve">DSDS indicator </t>
  </si>
  <si>
    <t>6 - Indigenous people</t>
  </si>
  <si>
    <t xml:space="preserve">SDG indicator </t>
  </si>
  <si>
    <t>7 - Disabled persons</t>
  </si>
  <si>
    <t>TPP indicator</t>
  </si>
  <si>
    <t>8 - Students</t>
  </si>
  <si>
    <t>Internal program indicator only</t>
  </si>
  <si>
    <t>9 - Detained and/or formerly incarcerated individuals</t>
  </si>
  <si>
    <t>10 - Violators of regulations and/or laws</t>
  </si>
  <si>
    <t>11 - Victims</t>
  </si>
  <si>
    <t>Frequency</t>
  </si>
  <si>
    <t>12 - Military personnel</t>
  </si>
  <si>
    <t>13 - Veterans</t>
  </si>
  <si>
    <t>Monthly</t>
  </si>
  <si>
    <t>14 - Workers</t>
  </si>
  <si>
    <t>Bi-Monthly</t>
  </si>
  <si>
    <t>15 - Voters</t>
  </si>
  <si>
    <t>Quarterly</t>
  </si>
  <si>
    <t>16 - Consumers</t>
  </si>
  <si>
    <t>Semi-Annually</t>
  </si>
  <si>
    <t>17 - Unemployed</t>
  </si>
  <si>
    <t>Annually</t>
  </si>
  <si>
    <t>18 - Low-income individuals and/or families</t>
  </si>
  <si>
    <t>Immediate</t>
  </si>
  <si>
    <t>2 years</t>
  </si>
  <si>
    <t>19 - Scientific researchers</t>
  </si>
  <si>
    <t>Intermediate</t>
  </si>
  <si>
    <t>3 years</t>
  </si>
  <si>
    <t>20 - Socio-economic researchers</t>
  </si>
  <si>
    <t xml:space="preserve">Ultimate </t>
  </si>
  <si>
    <t>5 years</t>
  </si>
  <si>
    <t>21 - Health care professionals</t>
  </si>
  <si>
    <t>Output</t>
  </si>
  <si>
    <t>Horizontal Initiatives</t>
  </si>
  <si>
    <t>Other</t>
  </si>
  <si>
    <t>22 - Law enforcement officials</t>
  </si>
  <si>
    <t>23 - Legal professionals</t>
  </si>
  <si>
    <t>Efficiency</t>
  </si>
  <si>
    <t>CGCC – Clean Growth and Climate Change (ECCC)</t>
  </si>
  <si>
    <t>DATA TYPE</t>
  </si>
  <si>
    <t>24 - Artists and/or performers</t>
  </si>
  <si>
    <t>Effectiveness</t>
  </si>
  <si>
    <t>Emergency Management Strategy (PSC)</t>
  </si>
  <si>
    <t>25 - Athletes and/or coaches</t>
  </si>
  <si>
    <t>FCSAP –  Federal Contaminated Sites Action Plan (ECCC)</t>
  </si>
  <si>
    <t>Number</t>
  </si>
  <si>
    <t>26 - Farmers</t>
  </si>
  <si>
    <t>IICP – Investing in Infrastructure Canada Plan (INFC)</t>
  </si>
  <si>
    <t>Range</t>
  </si>
  <si>
    <t>27 - Members of Parliament</t>
  </si>
  <si>
    <t>IARP – Impact Assessment and Regulatory Processes (CEAA)</t>
  </si>
  <si>
    <t>Percentage</t>
  </si>
  <si>
    <t>28 - Language minorities</t>
  </si>
  <si>
    <t>MPMOI –  Major projects Management Office (NRCan)</t>
  </si>
  <si>
    <t>Percentage Change</t>
  </si>
  <si>
    <t>29 - Canadians travelling, working, studying, and/or living abroad</t>
  </si>
  <si>
    <t>National Cyber Security Strategy (PSC)</t>
  </si>
  <si>
    <t>Qualitative</t>
  </si>
  <si>
    <t>30 - Immigrants and/or refugees</t>
  </si>
  <si>
    <t>Nature Legacy – Species at Risk (ECCC)</t>
  </si>
  <si>
    <t>31 - International students</t>
  </si>
  <si>
    <t>OPP –  Oceans Protection Plan (TC)</t>
  </si>
  <si>
    <t>32 - Tourists and/or foreign visitors</t>
  </si>
  <si>
    <t>Intervention Type Tags</t>
  </si>
  <si>
    <t>33 - Foreign and/or migrant workers</t>
  </si>
  <si>
    <t>34 - Foreign investors and/or foreign entrepreneurs</t>
  </si>
  <si>
    <t>Programs / Services for Canadians</t>
  </si>
  <si>
    <t>35 - General public</t>
  </si>
  <si>
    <t>Regulation / Legislation</t>
  </si>
  <si>
    <t>36 - Dependants of Military and Law Enforcement Veterans</t>
  </si>
  <si>
    <t>Management / Oversight of Federal Activities</t>
  </si>
  <si>
    <t>37 - Non-governmental organizations (NGO)</t>
  </si>
  <si>
    <t>Grant</t>
  </si>
  <si>
    <t>38 - Health care and/or social assistance sectors</t>
  </si>
  <si>
    <t xml:space="preserve">Contribution </t>
  </si>
  <si>
    <t>39 - Heritage institutions</t>
  </si>
  <si>
    <t>Other Transfer Payments</t>
  </si>
  <si>
    <t>40 - Colleges and/or universities</t>
  </si>
  <si>
    <t>Enterprise-Wide Program / Service</t>
  </si>
  <si>
    <t>41 - Agriculture industry</t>
  </si>
  <si>
    <t>Safety or Security Program / Service</t>
  </si>
  <si>
    <t>42 - Forestry industry</t>
  </si>
  <si>
    <t>43 - Mining, and/or oil &amp; gas exploration industries</t>
  </si>
  <si>
    <t>Core Responsibilities</t>
  </si>
  <si>
    <t>44 - Energy and/or utilities sector</t>
  </si>
  <si>
    <t>45 - Manufacturing industry</t>
  </si>
  <si>
    <t>Core Responsibility 1</t>
  </si>
  <si>
    <t xml:space="preserve">Natural Resource Science and Risk Mitigation </t>
  </si>
  <si>
    <t>46 - Import / export sectors</t>
  </si>
  <si>
    <t>Core Responsibility 2</t>
  </si>
  <si>
    <t xml:space="preserve">Innovative and Sustainable Natural Resource Development </t>
  </si>
  <si>
    <t>47 - Retail industry</t>
  </si>
  <si>
    <t>Core Responsibility 3</t>
  </si>
  <si>
    <t>Globally Competitive Natural Resource Sectors</t>
  </si>
  <si>
    <t>48 - Transportation industry</t>
  </si>
  <si>
    <t xml:space="preserve">Internal Services </t>
  </si>
  <si>
    <t>49 - Movie, television, and/or publishing sectors</t>
  </si>
  <si>
    <t>50 - Telecommunications sector</t>
  </si>
  <si>
    <t>51 - Science and technology industry</t>
  </si>
  <si>
    <t>52 - Finance and/or insurance sectors</t>
  </si>
  <si>
    <t>Departmental Results</t>
  </si>
  <si>
    <t>53 - Housing sector</t>
  </si>
  <si>
    <t>Goc Outcome Areas</t>
  </si>
  <si>
    <t>CoreResponsibility1</t>
  </si>
  <si>
    <t>54 - Sports and/or recreation industry</t>
  </si>
  <si>
    <t>55 - Hospitality and/or food services industry</t>
  </si>
  <si>
    <t xml:space="preserve">Economic Affairs - income security and employment for Canadians </t>
  </si>
  <si>
    <t>R1 Canadians have access to cutting-edge research to inform decisions on the management  of natural resources</t>
  </si>
  <si>
    <t>56 - Training and/or educational sectors</t>
  </si>
  <si>
    <t xml:space="preserve">Economic Affairs - Strong economic growth </t>
  </si>
  <si>
    <t>R2 Communities and officials have the tools to safeguard Canadians from natural hazards and explosives</t>
  </si>
  <si>
    <t>57 - Performing arts sector</t>
  </si>
  <si>
    <t xml:space="preserve">Economic Affairs - an innovative and knowledge based economy </t>
  </si>
  <si>
    <t>R3 Communities and industries are adapting to climate change</t>
  </si>
  <si>
    <t>58 - Infrastructure</t>
  </si>
  <si>
    <t xml:space="preserve">Economic Affairs - a clean and healthy environment </t>
  </si>
  <si>
    <t>CoreResponsibility2</t>
  </si>
  <si>
    <t>59 - Indigenous/northern businesses</t>
  </si>
  <si>
    <t>Economic Affairs - a fair and secure market place</t>
  </si>
  <si>
    <t>60 - Small and Medium Enterprises</t>
  </si>
  <si>
    <t xml:space="preserve">Social Affairs - healthy Canadians </t>
  </si>
  <si>
    <t xml:space="preserve">R4 Natural resource sectors are innovative </t>
  </si>
  <si>
    <t>61 - Large sized businesses</t>
  </si>
  <si>
    <t>Social Affairs - a safe and secure Canada</t>
  </si>
  <si>
    <t>R5 Clean technologies and energy efficiencies enhance economic performance</t>
  </si>
  <si>
    <t>62 - Families in developing countries / regions</t>
  </si>
  <si>
    <t xml:space="preserve">Social Affairs - a diverse society that promotes linguistic duality and social inclusion </t>
  </si>
  <si>
    <t xml:space="preserve">R6 Canada’s natural resources are sustainable  </t>
  </si>
  <si>
    <t>63 - Private sector / businesses in developing countries / regions</t>
  </si>
  <si>
    <t xml:space="preserve">Social Affairs - a vibrant Canadian culture and heritage </t>
  </si>
  <si>
    <t>CoreResponsibility3</t>
  </si>
  <si>
    <t>64 - Civil society in developing countries / regions</t>
  </si>
  <si>
    <t xml:space="preserve">International Affairs - a safe and secure world through international engagement </t>
  </si>
  <si>
    <t>65 - International organizations and/or alliances</t>
  </si>
  <si>
    <t xml:space="preserve">International Affairs - global poverty reduction through international sustainable development </t>
  </si>
  <si>
    <t>R7 Access to new and priority markets for Canada’s natural resources is enhanced</t>
  </si>
  <si>
    <t>66 - Foreign governments</t>
  </si>
  <si>
    <t xml:space="preserve">International Affairs - a strong and mutually beneficial North American partnership </t>
  </si>
  <si>
    <t>R8 Canadians are engaged in the future of the new and inclusive resource economy</t>
  </si>
  <si>
    <t>67 - Provincial &amp; territorial governments</t>
  </si>
  <si>
    <t>International Affairs - a prosperous Canada through global commerce</t>
  </si>
  <si>
    <t>R9 Enhanced competitiveness of Canada’s natural resource sectors</t>
  </si>
  <si>
    <t>68 - Urban communities</t>
  </si>
  <si>
    <t xml:space="preserve">Government Affairs - strong and independent democratic institutions </t>
  </si>
  <si>
    <t>69 - Rural communities</t>
  </si>
  <si>
    <t xml:space="preserve">Government Affairs - a transparent accountable and responsive federal government </t>
  </si>
  <si>
    <t>70 - Northern communities</t>
  </si>
  <si>
    <t xml:space="preserve">Government Affairs - well-managed and efficient government operations </t>
  </si>
  <si>
    <t>71 - Local and/or regional communities</t>
  </si>
  <si>
    <t>72 - Municipal governments</t>
  </si>
  <si>
    <t>73 - Indigenous Band, Tribal Council, Nation and/or Alliance</t>
  </si>
  <si>
    <t>74 - Federal departments and/or agencies</t>
  </si>
  <si>
    <t>75 - Program(s) within the same department or agency</t>
  </si>
  <si>
    <t>76 - Public Servants</t>
  </si>
  <si>
    <t>77 - Canadian Forces</t>
  </si>
  <si>
    <t>78 - Contaminated sites</t>
  </si>
  <si>
    <t>79 - Greenhouse gas emitters</t>
  </si>
  <si>
    <t>80 - Water treatment / distribution facilities</t>
  </si>
  <si>
    <t xml:space="preserve"> Menu Select </t>
  </si>
  <si>
    <t>Name</t>
  </si>
  <si>
    <t>81 - Ecological systems and/or natural habitats</t>
  </si>
  <si>
    <t>82 - Species at risk and/or invasive species</t>
  </si>
  <si>
    <t>N/A</t>
  </si>
  <si>
    <t>R1 Les Canadiens ont accès à une recherche de pointe pour prendre des décisions sur la gestion des ressources naturelles</t>
  </si>
  <si>
    <t>R2 Les collectivités et les agents ont les outils pour protéger les Canadiens contre les dangers naturels et les explosifs</t>
  </si>
  <si>
    <t>R3 Les collectivités et les industries s’adaptent aux changements climatiques</t>
  </si>
  <si>
    <t>R4 Les secteurs des ressources naturelles sont novateurs</t>
  </si>
  <si>
    <t>R5 Les technologies propres et l’efficacité énergétique améliorent le rendement économique</t>
  </si>
  <si>
    <t>R6 Les ressources naturelles du Canada sont durables</t>
  </si>
  <si>
    <t>R7 L’accès à des marchés nouveaux et prioritaires pour les ressources naturelles du Canada est amélioré</t>
  </si>
  <si>
    <t>R8 Les Canadiens participent à l’économie nouvelle et inclusive des ressources de l’avenir</t>
  </si>
  <si>
    <t>R9 La compétitivité des secteurs des ressources naturelles  du Canada est accrue</t>
  </si>
  <si>
    <t xml:space="preserve">For-profit organizations </t>
  </si>
  <si>
    <t xml:space="preserve">Organisme à but lucratif </t>
  </si>
  <si>
    <t>Not-for-profit organizations and charities</t>
  </si>
  <si>
    <t xml:space="preserve">Organisme à but non lucratif et organisme de bienfaisance </t>
  </si>
  <si>
    <t>Academia and public institutions</t>
  </si>
  <si>
    <t xml:space="preserve">Établissement universitaire et institution publique </t>
  </si>
  <si>
    <t>Aboriginal recipients</t>
  </si>
  <si>
    <t xml:space="preserve">Bénéficiaire autochtone </t>
  </si>
  <si>
    <t xml:space="preserve">Government </t>
  </si>
  <si>
    <t xml:space="preserve">Gouvernement </t>
  </si>
  <si>
    <t>International (non-government)</t>
  </si>
  <si>
    <t xml:space="preserve">Organisation internationale </t>
  </si>
  <si>
    <t>Individual or sole proprietorships</t>
  </si>
  <si>
    <t xml:space="preserve">Particulier ou entreprise à propriétaire unique </t>
  </si>
  <si>
    <t>Autre</t>
  </si>
  <si>
    <t>Contributions in support of the Green Construction through Wood Program (voted)</t>
  </si>
  <si>
    <t>Grants and Contributions in support of Clean Technology Challenges (voted)</t>
  </si>
  <si>
    <t>Contribution in support of Energy Efficiency Program (voted)</t>
  </si>
  <si>
    <t>Contributions in support of ecoENERGY for Renewable Power (voted)</t>
  </si>
  <si>
    <t xml:space="preserve">Contributions in support of the clean-up of the Gunnar uranium mining facilities (voted) </t>
  </si>
  <si>
    <t>Contributions in support of Clean Growth in Natural Resource Sectors Innovation Program (voted)</t>
  </si>
  <si>
    <t>Contributions in support of the Energy Innovation Program (voted)</t>
  </si>
  <si>
    <t>Contributions in support of Indigenous Advisory and Monitoring Committees for Energy Infrastructure Projects (voted)</t>
  </si>
  <si>
    <t>Contributions in support of Electric Vehicle Infrastructure Demonstration Program (voted)</t>
  </si>
  <si>
    <t>Contributions in support of the Smart Grid Program (voted)</t>
  </si>
  <si>
    <t>Contributions in support of Clean Energy for Rural and Remote Communities (voted)</t>
  </si>
  <si>
    <t>Contributions in support of the Emerging Renewable Power Program (voted)</t>
  </si>
  <si>
    <t>Contributions in support of Climate Change Adaption (voted)</t>
  </si>
  <si>
    <t>Contributions in support of Investments in Forest Industry Transformation Program (voted)</t>
  </si>
  <si>
    <t>Contributions in support of Spruce budworm Early Intervention Strategy – Phase II (voted)</t>
  </si>
  <si>
    <t>Payments to the Newfoundland Offshore Petroleum Resource Revenue Fund (statutory)</t>
  </si>
  <si>
    <t xml:space="preserve">Payments to the Canada-Newfoundland and Labrador Offshore Petroleum Board (statutory) </t>
  </si>
  <si>
    <t>Contributions in support of Zero Emission Vehicle Infrastructure (voted)</t>
  </si>
  <si>
    <t>Contributions in support of Accommodation Measures for the Trans Mountain Expansion project (voted)</t>
  </si>
  <si>
    <t>Grants in support of outreach and Engagement, Energy Efficiency and Energy Innovation (voted)</t>
  </si>
  <si>
    <t>Grants in support of Innovative Solutions Canada (voted)</t>
  </si>
  <si>
    <t>Contributions in support of Small Scale Research (voted)</t>
  </si>
  <si>
    <t>Contributions in support of the GeoConnections Program (voted)</t>
  </si>
  <si>
    <t>Contributions in support of the Forest Research Institute Initiative (voted)</t>
  </si>
  <si>
    <t>Contributions in support of Indigenous Economic Development (voted)</t>
  </si>
  <si>
    <t>Payments to the Canada-Nova Scotia Offshore Petroleum Board (Statutory)</t>
  </si>
  <si>
    <t>Contributions in support of the Youth Employment Strategy (voted)</t>
  </si>
  <si>
    <t>Contributions in support of Indigenous Participation in Dialogues (voted)</t>
  </si>
  <si>
    <t>Grants and Contributions in support of Oil Spill Recovery Technology (voted)</t>
  </si>
  <si>
    <t>Contributions in support of Cyber Security and Critical Energy Infrastructure Protection (voted)</t>
  </si>
  <si>
    <t>Contributions in support of Wildland Fire Resilience (voted)</t>
  </si>
  <si>
    <t>Contributions in support of Earthquake Early Warning (voted)</t>
  </si>
  <si>
    <t xml:space="preserve">Target Group Tags (Who we help) </t>
  </si>
  <si>
    <t xml:space="preserve">Economic Segments - Agriculture industry </t>
  </si>
  <si>
    <t xml:space="preserve">Economic Segments - Energy and/or utilities sector </t>
  </si>
  <si>
    <t xml:space="preserve">Economic Segments - Entrepreneurs </t>
  </si>
  <si>
    <t xml:space="preserve">Economic Segments - Finance and/or insurance sectors </t>
  </si>
  <si>
    <t xml:space="preserve">Economic Segments - Fisheries and Aquaculture </t>
  </si>
  <si>
    <t xml:space="preserve">Economic Segments - Forestry industry </t>
  </si>
  <si>
    <t xml:space="preserve">Economic Segments - Hospitality and/or food services industry </t>
  </si>
  <si>
    <t xml:space="preserve">Economic Segments - Housing sector </t>
  </si>
  <si>
    <t xml:space="preserve">Economic Segments - Import / export sectors </t>
  </si>
  <si>
    <t xml:space="preserve">Economic Segments - Indigenous/northern businesses </t>
  </si>
  <si>
    <t xml:space="preserve">Economic Segments - Infrastructure </t>
  </si>
  <si>
    <t xml:space="preserve">Economic Segments - Large sized businesses </t>
  </si>
  <si>
    <t xml:space="preserve">Economic Segments - Manufacturing industry </t>
  </si>
  <si>
    <t xml:space="preserve">Economic Segments - Medium sized businesses </t>
  </si>
  <si>
    <t xml:space="preserve">Economic Segments - Mining, and/or oil &amp; gas exploration industries </t>
  </si>
  <si>
    <t xml:space="preserve">Economic Segments - Movie, television, and/or publishing sectors </t>
  </si>
  <si>
    <t xml:space="preserve">Economic Segments - Performing arts sector </t>
  </si>
  <si>
    <t xml:space="preserve">Economic Segments - Retail industry </t>
  </si>
  <si>
    <t xml:space="preserve">Economic Segments - Science and technology industry </t>
  </si>
  <si>
    <t xml:space="preserve">Economic Segments - Small and Medium Enterprises </t>
  </si>
  <si>
    <t xml:space="preserve">Economic Segments - Small sized businesses </t>
  </si>
  <si>
    <t xml:space="preserve">Economic Segments - Sports and/or recreation industry </t>
  </si>
  <si>
    <t xml:space="preserve">Economic Segments - Telecommunications sector </t>
  </si>
  <si>
    <t xml:space="preserve">Economic Segments - Training and/or educational sectors </t>
  </si>
  <si>
    <t xml:space="preserve">Economic Segments - Transportation industry </t>
  </si>
  <si>
    <t xml:space="preserve">Environmental - Contaminated sites </t>
  </si>
  <si>
    <t xml:space="preserve">Environmental - Ecological systems and/or natural habitats </t>
  </si>
  <si>
    <t xml:space="preserve">Environmental - Greenhouse gas emitters </t>
  </si>
  <si>
    <t xml:space="preserve">Environmental - Species at risk and/or invasive species </t>
  </si>
  <si>
    <t xml:space="preserve">Environmental - Water treatment / distribution facilities </t>
  </si>
  <si>
    <t xml:space="preserve">Foreign Entities - Civil society in developing countries / regions </t>
  </si>
  <si>
    <t xml:space="preserve">Foreign Entities - Families in developing countries / regions </t>
  </si>
  <si>
    <t xml:space="preserve">Foreign Entities - Foreign governments </t>
  </si>
  <si>
    <t xml:space="preserve">Foreign Entities - Government institutions in developing countries / regions </t>
  </si>
  <si>
    <t xml:space="preserve">Foreign Entities - International organizations and/or alliances </t>
  </si>
  <si>
    <t xml:space="preserve">Foreign Entities - Private sector / businesses in developing countries / regions </t>
  </si>
  <si>
    <t xml:space="preserve">Internal to Government - Canadian Forces </t>
  </si>
  <si>
    <t xml:space="preserve">Internal to Government - Federal departments and/or agencies </t>
  </si>
  <si>
    <t xml:space="preserve">Internal to Government - Federal public service </t>
  </si>
  <si>
    <t xml:space="preserve">Internal to Government - Program(s) within the same department or agency </t>
  </si>
  <si>
    <t xml:space="preserve">Internal to Government - Public servants </t>
  </si>
  <si>
    <t xml:space="preserve">Non-Profit Institutions and Organizations - Colleges and/or universities </t>
  </si>
  <si>
    <t xml:space="preserve">Non-Profit Institutions and Organizations - Health care and/or social assistance sectors </t>
  </si>
  <si>
    <t xml:space="preserve">Non-Profit Institutions and Organizations - Heritage institutions </t>
  </si>
  <si>
    <t xml:space="preserve">Non-Profit Institutions and Organizations - Non-governmental organizations (NGO) </t>
  </si>
  <si>
    <t xml:space="preserve">Persons - Artists and/or performers </t>
  </si>
  <si>
    <t xml:space="preserve">Persons - Athletes and/or coaches </t>
  </si>
  <si>
    <t xml:space="preserve">Persons - Canadians travelling, working, studying, and/or living abroad </t>
  </si>
  <si>
    <t xml:space="preserve">Persons - Children </t>
  </si>
  <si>
    <t xml:space="preserve">Persons - Consumers </t>
  </si>
  <si>
    <t xml:space="preserve">Persons - Dependants of Military and Law Enforcement Veterans </t>
  </si>
  <si>
    <t xml:space="preserve">Persons - Detained and/or formerly incarcerated individuals </t>
  </si>
  <si>
    <t xml:space="preserve">Persons - Families </t>
  </si>
  <si>
    <t xml:space="preserve">Persons - Farmers </t>
  </si>
  <si>
    <t xml:space="preserve">Persons - Foreign and/or migrant workers </t>
  </si>
  <si>
    <t xml:space="preserve">Persons - Foreign investors and/or foreign entrepreneurs </t>
  </si>
  <si>
    <t xml:space="preserve">Persons - General public </t>
  </si>
  <si>
    <t xml:space="preserve">Persons - Health care professionals </t>
  </si>
  <si>
    <t xml:space="preserve">Persons - Immigrants and/or refugees </t>
  </si>
  <si>
    <t xml:space="preserve">Persons - Indigenous people </t>
  </si>
  <si>
    <t xml:space="preserve">Persons - International students </t>
  </si>
  <si>
    <t xml:space="preserve">Persons - Language minority communities </t>
  </si>
  <si>
    <t xml:space="preserve">Persons - Law enforcement officials </t>
  </si>
  <si>
    <t xml:space="preserve">Persons - Legal professionals </t>
  </si>
  <si>
    <t xml:space="preserve">Persons - Low-income individuals and/or families </t>
  </si>
  <si>
    <t xml:space="preserve">Persons - Members of Parliament </t>
  </si>
  <si>
    <t xml:space="preserve">Persons - Military personnel </t>
  </si>
  <si>
    <t xml:space="preserve">Persons - Persons with disabilities </t>
  </si>
  <si>
    <t xml:space="preserve">Persons - Scientific researchers </t>
  </si>
  <si>
    <t xml:space="preserve">Persons - Seniors </t>
  </si>
  <si>
    <t xml:space="preserve">Persons - Socio-economic researchers </t>
  </si>
  <si>
    <t xml:space="preserve">Persons - Students </t>
  </si>
  <si>
    <t xml:space="preserve">Persons - Tourists and/or foreign visitors </t>
  </si>
  <si>
    <t xml:space="preserve">Persons - Unemployed </t>
  </si>
  <si>
    <t xml:space="preserve">Persons - Veterans </t>
  </si>
  <si>
    <t xml:space="preserve">Persons - Victims </t>
  </si>
  <si>
    <t xml:space="preserve">Persons - Violators of regulations and/or laws </t>
  </si>
  <si>
    <t xml:space="preserve">Persons - Voters </t>
  </si>
  <si>
    <t xml:space="preserve">Persons - Women </t>
  </si>
  <si>
    <t xml:space="preserve">Persons - Workers </t>
  </si>
  <si>
    <t xml:space="preserve">Persons - Youth </t>
  </si>
  <si>
    <t xml:space="preserve">Provinces, Territories and Communities - Indigenous Band, Tribal Council, Nation and/or Alliance </t>
  </si>
  <si>
    <t xml:space="preserve">Provinces, Territories and Communities - Local and/or regional communities </t>
  </si>
  <si>
    <t xml:space="preserve">Provinces, Territories and Communities - Municipal governments </t>
  </si>
  <si>
    <t xml:space="preserve">Provinces, Territories and Communities - Northern communities </t>
  </si>
  <si>
    <t xml:space="preserve">Provinces, Territories and Communities - Provincial &amp; territorial governments </t>
  </si>
  <si>
    <t xml:space="preserve">Provinces, Territories and Communities - Rural communities </t>
  </si>
  <si>
    <t xml:space="preserve">Provinces, Territories and Communities - Urban communities </t>
  </si>
  <si>
    <t xml:space="preserve">Employment and Income Security </t>
  </si>
  <si>
    <t>Economic Development</t>
  </si>
  <si>
    <t xml:space="preserve">Research and Development </t>
  </si>
  <si>
    <t xml:space="preserve">Environment </t>
  </si>
  <si>
    <t>Market integrity, regulation, and competition</t>
  </si>
  <si>
    <t xml:space="preserve">Health </t>
  </si>
  <si>
    <t xml:space="preserve">Safety and Security </t>
  </si>
  <si>
    <t>Social Inclusion</t>
  </si>
  <si>
    <t>Heritage and Culture</t>
  </si>
  <si>
    <t xml:space="preserve">International Engagement </t>
  </si>
  <si>
    <t>International Development</t>
  </si>
  <si>
    <t>North American Partnership</t>
  </si>
  <si>
    <t>International Trade and Investment</t>
  </si>
  <si>
    <t>Democratic Institutions</t>
  </si>
  <si>
    <t>Transparency and Accountability</t>
  </si>
  <si>
    <t>Government Operations</t>
  </si>
  <si>
    <t>Crown Corporations</t>
  </si>
  <si>
    <t>CR 1</t>
  </si>
  <si>
    <t xml:space="preserve">Protecting Canadians from the impacts of natural and human-induced hazards </t>
  </si>
  <si>
    <t>Accelerating the adoption of clean technology and supporting the transition to a low-carbon future</t>
  </si>
  <si>
    <t xml:space="preserve">Advancing reconciliation, building relationships, and sharing economic benefits with Indigenous peoples </t>
  </si>
  <si>
    <t>CR 2</t>
  </si>
  <si>
    <t>Accelerating the adoption of clean technology and supporting the transition of a low-carbon future</t>
  </si>
  <si>
    <t>Improving market access and competitiveness in Canada’s resource sectors</t>
  </si>
  <si>
    <t>Supporting resource communities and workers in a low carbon economy</t>
  </si>
  <si>
    <t xml:space="preserve"> Advancing reconciliation, building relationships, and sharing economic benefits with Indigenous peoples </t>
  </si>
  <si>
    <t>CR 3</t>
  </si>
  <si>
    <t>Supporting resource communities and workers in a low-carbon economy</t>
  </si>
  <si>
    <t>Mandate Letter Commitments</t>
  </si>
  <si>
    <t xml:space="preserve">Identify opportunities to support workers and businesses in the natural resource sectors that are seeking to export their goods to global markets </t>
  </si>
  <si>
    <t>Building on the work completed in the Government’s first term, work with partners to implement, as appropriate, the recommendations of the Generation Energy Council Report</t>
  </si>
  <si>
    <t>Position Canada as a global leader in clean technology, including in critical minerals</t>
  </si>
  <si>
    <t xml:space="preserve">Operationalize the plan to plant two billion incremental trees over the next 10 years </t>
  </si>
  <si>
    <t>Help cities expand and diversify their urban forests. You will both also invest in protecting trees from infestations and, when ecologically appropriate, help rebuild our forests after a wildfire</t>
  </si>
  <si>
    <t>Support research and provide funding so that municipalities have access to domestic sources of climate-resilient and genetically diverse trees that will increase the resilience of our urban forests</t>
  </si>
  <si>
    <t xml:space="preserve">Advance legislation to support the future and livelihood of workers and their communities </t>
  </si>
  <si>
    <t xml:space="preserve">Operationalize a plan to help Canadians make their homes more energy efficient and climate resilient </t>
  </si>
  <si>
    <t>Make Energy Star certification mandatory for all new home appliances starting in 2022</t>
  </si>
  <si>
    <t>Launch a national competition to create four long-term funds to help attract private capital that can be used for deep retrofits of large buildings such as office towers</t>
  </si>
  <si>
    <t>Install up to 5,000 additional charging stations along the Trans-Canada Highway and other major road networks and in Canada’s urban and rural areas</t>
  </si>
  <si>
    <t>Advance the electrification of Canadian industries through new, zero-carbon clean electricity generation and transmission systems and grid modernization</t>
  </si>
  <si>
    <t>support the transition of Indigenous communities from reliance on diesel-fueled power to clean, renewable and reliable energy by 2030</t>
  </si>
  <si>
    <t>Ensure the efficient and effective implementation of the Canadian Energy Regulator Act</t>
  </si>
  <si>
    <t>Develop a new national benefits-sharing framework for major resource projects on Indigenous territory</t>
  </si>
  <si>
    <t>Complete all flood maps in Canada</t>
  </si>
  <si>
    <t>Monitor and identify any additional assistance the Polar Continental Shelf Program may require to respond to growing demand</t>
  </si>
  <si>
    <t>Number of Drop-down options</t>
  </si>
  <si>
    <t>IND</t>
  </si>
  <si>
    <t>DT</t>
  </si>
  <si>
    <t>URL</t>
  </si>
  <si>
    <t>Extension</t>
  </si>
  <si>
    <t>SQL Name</t>
  </si>
  <si>
    <t>Class word</t>
  </si>
  <si>
    <t>Abbreviation</t>
  </si>
  <si>
    <t>Definition</t>
  </si>
  <si>
    <t>Amount</t>
  </si>
  <si>
    <t>AMT</t>
  </si>
  <si>
    <t>A numeric measurement of monetary value. An amount attribute can be specified as an integer, may include decimal positions and may have a positive or negative value. For example, $23,943.00, $99, -$14.00.</t>
  </si>
  <si>
    <t>AMTL</t>
  </si>
  <si>
    <t>A numeric measurement of monetary value expressed in local currency.</t>
  </si>
  <si>
    <t>AMTR</t>
  </si>
  <si>
    <t>A numeric measurement of monetary value expressed in a reporting currency.</t>
  </si>
  <si>
    <t>Code</t>
  </si>
  <si>
    <t>CD</t>
  </si>
  <si>
    <t>A set of one or more user-defined values that represent a more meaningful and descriptive piece of business information. A code usually represents a static set of values. For example, "C01" may be the coded value for the description"Calendar Year 2000 - Period 1".</t>
  </si>
  <si>
    <t>Count</t>
  </si>
  <si>
    <t>CNT</t>
  </si>
  <si>
    <t>An integer number that represents the counted value for some business event, programmatically calculated by a counter.</t>
  </si>
  <si>
    <t>A point in time in terms of day, month, or year in any combination This includes calendar days (MMDDYYYY, YYYYMMDD) and fiscal dates.</t>
  </si>
  <si>
    <t>Description</t>
  </si>
  <si>
    <t>DESC</t>
  </si>
  <si>
    <t>A word or phrase that interprets a, code. For example, "Calendar Year 2000 - Period 1" is the description for the coded value "C01".</t>
  </si>
  <si>
    <t>Duration</t>
  </si>
  <si>
    <t>DUR</t>
  </si>
  <si>
    <t>A numeric field that represents the time (greater than hours and minutes) during which something exists or lasts.</t>
  </si>
  <si>
    <t>Standard URL</t>
  </si>
  <si>
    <t>Email</t>
  </si>
  <si>
    <t>EMAIL</t>
  </si>
  <si>
    <t>Single email Address</t>
  </si>
  <si>
    <t>NT</t>
  </si>
  <si>
    <t>Long text for notes</t>
  </si>
  <si>
    <t>Factor</t>
  </si>
  <si>
    <t>FCTR</t>
  </si>
  <si>
    <t>Numeric field expressing a real number other than a percentage value. For example, PRODUCT COST GROSSUP FACTOR might hold the numeric value that is used to calculated a grossed up product cost.</t>
  </si>
  <si>
    <t>Identification / Identifier</t>
  </si>
  <si>
    <t>ID</t>
  </si>
  <si>
    <t>A unique label. Identifiers can often be classed as business or surrogate. A business identifier is a commonly used by a business unit. For example, a serial number used to identify a piece of EQUIPMENT. Business identifiers may have some intelligence. Surrogate identifiers usually do not have any meaning or intelligence; they merely provide a unique key.</t>
  </si>
  <si>
    <t>Indicator</t>
  </si>
  <si>
    <t>FLAG</t>
  </si>
  <si>
    <t>A code that has only 2 domain values: Y or N.</t>
  </si>
  <si>
    <t>Multiplier</t>
  </si>
  <si>
    <t>MULT</t>
  </si>
  <si>
    <t>An integer value that can hold 1 of 3 values: -1, 0, 1. Multipliers are used to derive other values.</t>
  </si>
  <si>
    <t>NAME</t>
  </si>
  <si>
    <t>Character value used to identify or describe a business object or concept. This is usually a commonly used, descriptive name or title. It is often a proper name for example, SERVICE NAME, CUSTOMER NAME. The classword NAME can be paired with a code if it's deemed to be more meaningful.</t>
  </si>
  <si>
    <t>NUM</t>
  </si>
  <si>
    <t>A value which is not for the purpose of measuring a quantity or expressing a percentage or factor, but which is usually a numeric value. Non-numeric characters could be contained in the value, such as in ACTIVITY NUMBER. For this reason, attributes with this class word are not normally subject to arithmetic.</t>
  </si>
  <si>
    <t>PCT</t>
  </si>
  <si>
    <t>Numeric field expressing a percentage. For example an attribute DISCOUNTED SALES PERCENTAGE might hold the percentage that is used to discount price of a product.</t>
  </si>
  <si>
    <t>Quantity</t>
  </si>
  <si>
    <t>QTY</t>
  </si>
  <si>
    <t>An integer number that represents the counted value for some business event or other object. For example, TOTAL INVENTORY QUANTITY.</t>
  </si>
  <si>
    <t>Rate</t>
  </si>
  <si>
    <t>RT</t>
  </si>
  <si>
    <t>A quantity, amount, or degree of something measured per unit of something else. An amount of payment or charge based on another amount; for example the amount of premium per unit of insurance.</t>
  </si>
  <si>
    <t>Ratio</t>
  </si>
  <si>
    <t>RTO</t>
  </si>
  <si>
    <t>The indicated quotient of two mathematical expressions. The relationship in quantity, amount, or size between two or more things.</t>
  </si>
  <si>
    <t>Surrogate Key</t>
  </si>
  <si>
    <t>SID</t>
  </si>
  <si>
    <t>A unique identifier that does not have any meaning or intelligence. The SID is used for the unique identifiers of mart dimensions.</t>
  </si>
  <si>
    <t>TXT</t>
  </si>
  <si>
    <t>Free form or unstructured text description. Text, unlike name and description, does not have any specific pre-defined purpose.</t>
  </si>
  <si>
    <t>Binary value of 0 or 1 to be used as indicator</t>
  </si>
  <si>
    <t>Time</t>
  </si>
  <si>
    <t>TIME</t>
  </si>
  <si>
    <t>A point in time or measurement stated in terms of hour, minute, second or fraction thereof in any combination. (HH:MM:SS, HHMM, HH, etc.) This does not include hours measured as a quantity, such as the number of hours it takes to fulfill a purchase order.</t>
  </si>
  <si>
    <t>Timestamp</t>
  </si>
  <si>
    <t>TS</t>
  </si>
  <si>
    <t>A system generated date and time value that is used to record a system event. Often the timestamp is used for audit purposes.</t>
  </si>
  <si>
    <t>Value</t>
  </si>
  <si>
    <t>VAL</t>
  </si>
  <si>
    <t>A numeric value that can be used in an arithmetic computation.</t>
  </si>
  <si>
    <t>Code - A code may be paired with a description, name or nothing at all (in cases where the code is meaningful)</t>
  </si>
  <si>
    <t>Mandatory</t>
  </si>
  <si>
    <t>None</t>
  </si>
  <si>
    <t>-</t>
  </si>
  <si>
    <t>Amount (local currency)</t>
  </si>
  <si>
    <t>Amount (reporting currency)</t>
  </si>
  <si>
    <t>Max Length</t>
  </si>
  <si>
    <t>Section</t>
  </si>
  <si>
    <t>Formatted</t>
  </si>
  <si>
    <t>Integer</t>
  </si>
  <si>
    <t>Decimal</t>
  </si>
  <si>
    <t>Boolean</t>
  </si>
  <si>
    <t>Dropdown</t>
  </si>
  <si>
    <t>Money</t>
  </si>
  <si>
    <t>EF Type</t>
  </si>
  <si>
    <t>string</t>
  </si>
  <si>
    <t>int</t>
  </si>
  <si>
    <t>double</t>
  </si>
  <si>
    <t>bool</t>
  </si>
  <si>
    <t>DateTime</t>
  </si>
  <si>
    <t>Annotation</t>
  </si>
  <si>
    <t>[Column(TypeName="Money")]</t>
  </si>
  <si>
    <t>EF Core Annotation1</t>
  </si>
  <si>
    <t>EF Core Annotation2</t>
  </si>
  <si>
    <t>EF Core Annotation3</t>
  </si>
  <si>
    <t>C#</t>
  </si>
  <si>
    <t>JSON</t>
  </si>
  <si>
    <t>No</t>
  </si>
  <si>
    <t>Sector</t>
  </si>
  <si>
    <t>Field Description</t>
  </si>
  <si>
    <t>Branch Budget</t>
  </si>
  <si>
    <t>Allocated Budget</t>
  </si>
  <si>
    <t>Unallocated Budget</t>
  </si>
  <si>
    <t>Division</t>
  </si>
  <si>
    <t>Sub-Level</t>
  </si>
  <si>
    <t>Populated via v-lookup</t>
  </si>
  <si>
    <t>Departmental Priorities</t>
  </si>
  <si>
    <t>Dropdown options are:
DeptPriority 1
DeptPriority 2
DeptPriority 3
DeptPriority 4
DeptPriority 5
DeptPriority 6</t>
  </si>
  <si>
    <t>Sector Priorities</t>
  </si>
  <si>
    <t xml:space="preserve">Dropdown options are:
SectPriority 1
SectPriority 2
SectPriority 3
SectPriority 4
SectPriority 5
SectPriority 6
SectPriority 7
SectPriority 8
SectPriority 9
SectPriority 10
SectPriority 11
</t>
  </si>
  <si>
    <t>Key Activity</t>
  </si>
  <si>
    <t>Dropdown options are:
Activity 1
Activity 2
Activity 3
Activity 4
Activity 5
Activity 6
Activity 7
Activity 8
Activity 9
Activity 10
Activity 11
Activity 12
Activity 13
Activity 14
Activity 15
Activity 16
Activity 17
Activity 18
Activity 19
Activity 20
Activity 21</t>
  </si>
  <si>
    <t>Fund</t>
  </si>
  <si>
    <t>Funding Type</t>
  </si>
  <si>
    <t>Populated via if statement &amp; v-lookup</t>
  </si>
  <si>
    <t>Program Activity</t>
  </si>
  <si>
    <t>Budget</t>
  </si>
  <si>
    <t>Populated via manual entry or v-lookup if budget tables are available</t>
  </si>
  <si>
    <t>Anticipated Transfers</t>
  </si>
  <si>
    <t>Revised Budget</t>
  </si>
  <si>
    <t>Populated via calculation</t>
  </si>
  <si>
    <t>Allocation Percentage</t>
  </si>
  <si>
    <t>Salary Forecast</t>
  </si>
  <si>
    <t>Indeterminate FTE</t>
  </si>
  <si>
    <t>Determinate FTE</t>
  </si>
  <si>
    <t>Indeterminate $ Amount</t>
  </si>
  <si>
    <t>Determinate $ Amount</t>
  </si>
  <si>
    <t>Planned Staffing FTE</t>
  </si>
  <si>
    <t>Planned Staffing $ Amount</t>
  </si>
  <si>
    <t>Total Salary FTE</t>
  </si>
  <si>
    <t>Total Salary $ Amount</t>
  </si>
  <si>
    <t>Information</t>
  </si>
  <si>
    <t>Advertising, Audio Visual, Publishing, Printing, Subscriptions</t>
  </si>
  <si>
    <t>O&amp;M Forecast</t>
  </si>
  <si>
    <t>3 year Average</t>
  </si>
  <si>
    <t>Machine &amp; Equipment</t>
  </si>
  <si>
    <t>Aircraft and Ships, Computer Equipment, Motor Vehicles, Other Machinery</t>
  </si>
  <si>
    <t>Professional Seervices</t>
  </si>
  <si>
    <t>Professional &amp; Special Services, Laboratory Testing, Temp Help, Training, Consulting</t>
  </si>
  <si>
    <t>Repairs &amp; Maintenance</t>
  </si>
  <si>
    <t>Building Repair &amp; Maintenance, Equipment Repair &amp; Maintenance</t>
  </si>
  <si>
    <t>Rentals</t>
  </si>
  <si>
    <t>Telecomm Equipment, Other Equipment</t>
  </si>
  <si>
    <t>Transportation &amp; Communication</t>
  </si>
  <si>
    <t>Travel, Relocation, Postage, Telecommunication Services</t>
  </si>
  <si>
    <t>Utilities, Materials &amp; Supplies</t>
  </si>
  <si>
    <t>Public Utilities, Materials, Supplies</t>
  </si>
  <si>
    <t>Other Payments &amp; OGD Recoveries</t>
  </si>
  <si>
    <t>O&amp;M Recoveries, OGD Advances</t>
  </si>
  <si>
    <t>Total O&amp;M Forecast</t>
  </si>
  <si>
    <t>Capital Forecast</t>
  </si>
  <si>
    <t>Personnel</t>
  </si>
  <si>
    <t>Non-Personnel</t>
  </si>
  <si>
    <t>Total Capital Forecast</t>
  </si>
  <si>
    <t>G&amp;C Forecast</t>
  </si>
  <si>
    <t>Grants</t>
  </si>
  <si>
    <t>Contributions</t>
  </si>
  <si>
    <t>Total G&amp;C Forecast</t>
  </si>
  <si>
    <t>Total Forecasted Expenditures</t>
  </si>
  <si>
    <t>Adjustments to Forecast</t>
  </si>
  <si>
    <t>Forecast Adjustment for Salary Attrition</t>
  </si>
  <si>
    <t>Attrition Percentage</t>
  </si>
  <si>
    <t>Enter reasonable attrition percentage</t>
  </si>
  <si>
    <t>Forecast Adjustment for Risk Management</t>
  </si>
  <si>
    <t>Should be based on the attrition percentage</t>
  </si>
  <si>
    <t>Revised Forecasts</t>
  </si>
  <si>
    <t>% of Forecast to Budget</t>
  </si>
  <si>
    <t xml:space="preserve">Comments/Notes for Financial Information </t>
  </si>
  <si>
    <t>Adjustments, Transfers</t>
  </si>
  <si>
    <t>If yes, provide details</t>
  </si>
  <si>
    <t>Involves an IT or Real Property Component?</t>
  </si>
  <si>
    <t xml:space="preserve">Involves an IT or Real Property Component? </t>
  </si>
  <si>
    <t xml:space="preserve">Comments/Notes for Non-Financial Information </t>
  </si>
  <si>
    <t xml:space="preserve">Dropdown options are:
ATOMIC ENERGY SECTOR
CANADIAN FOREST SERVICE
COMMUNICATIONS AND PORTFOLIO SECTOR
CORPORATE ACCOUNTING
CORPORATE MANAGEMENT AND SERVICES
DEPARTMENTAL SERVICES
DIECTION AND COORDINATION
ENERGY TECHNOLOGY SECTOR
IND CONSULT FOR TMX
INDIGENIOUS AFFAIRS AND RECONCILIATION SECTOR
LANDS AND MINERALS SECTOR
LOW CARBON ENERGY SECTOR
MAJOR PROJECTS MANAGEMENT OFFICES
NATURAL RESOURCES CANADA
OFFICE OF THE CHIEF SCIENTIST
STRATEGIC PETROLEUM POLICY AND INVESTMENT OFFICE
STRATEGIC POLICY AND INNOVATION </t>
  </si>
  <si>
    <t xml:space="preserve">Dropdown options are:
ADM’S OFFICE
BUSINESS MANAGEMENT SERVICES AND DATA
CANMET MINES
EXPLOSIVE SAFETY &amp; SECURITY BRANCH
GEOLOGICAL SURVEY OF CANADA
HAZ ADAP AND OPS BR
LANDS &amp; MINERALS SECTOR RESERVE
POLICY AND ECONOMICS BRANCH
SURVEYOR GENERAL BRANCH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</si>
</sst>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8"/>
      <color rgb="FF212529"/>
      <name val="Century Gothic"/>
      <family val="2"/>
    </font>
    <font>
      <sz val="11"/>
      <color rgb="FFCC3300"/>
      <name val="Calibri"/>
      <family val="2"/>
      <scheme val="minor"/>
    </font>
    <font>
      <sz val="8"/>
      <color theme="1"/>
      <name val="Century Gothic"/>
      <family val="2"/>
    </font>
    <font>
      <b/>
      <sz val="8"/>
      <color theme="1"/>
      <name val="Century Gothic"/>
      <family val="2"/>
    </font>
    <font>
      <sz val="10"/>
      <color theme="1"/>
      <name val="Calibri"/>
      <family val="2"/>
      <scheme val="minor"/>
    </font>
    <font>
      <b/>
      <sz val="10"/>
      <color theme="1"/>
      <name val="Calibri"/>
      <family val="2"/>
      <scheme val="minor"/>
    </font>
    <font>
      <sz val="11"/>
      <name val="Calibri"/>
      <family val="2"/>
      <scheme val="minor"/>
    </font>
    <font>
      <sz val="11"/>
      <color theme="5" tint="0.39997558519241921"/>
      <name val="Calibri"/>
      <family val="2"/>
      <scheme val="minor"/>
    </font>
    <font>
      <b/>
      <sz val="11"/>
      <color theme="1"/>
      <name val="Calibri"/>
      <scheme val="minor"/>
    </font>
  </fonts>
  <fills count="6">
    <fill>
      <patternFill patternType="none"/>
    </fill>
    <fill>
      <patternFill patternType="gray125"/>
    </fill>
    <fill>
      <patternFill patternType="solid">
        <fgColor theme="0" tint="-0.14999847407452621"/>
        <bgColor theme="0" tint="-0.14999847407452621"/>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C000"/>
        <bgColor indexed="64"/>
      </patternFill>
    </fill>
  </fills>
  <borders count="15">
    <border>
      <left/>
      <right/>
      <top/>
      <bottom/>
      <diagonal/>
    </border>
    <border>
      <left style="thin">
        <color indexed="64"/>
      </left>
      <right style="thin">
        <color indexed="64"/>
      </right>
      <top/>
      <bottom/>
      <diagonal/>
    </border>
    <border>
      <left/>
      <right/>
      <top/>
      <bottom style="thin">
        <color theme="1"/>
      </bottom>
      <diagonal/>
    </border>
    <border>
      <left style="thin">
        <color indexed="64"/>
      </left>
      <right style="thin">
        <color indexed="64"/>
      </right>
      <top/>
      <bottom style="thin">
        <color indexed="64"/>
      </bottom>
      <diagonal/>
    </border>
    <border>
      <left/>
      <right/>
      <top style="thin">
        <color theme="1"/>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2">
    <xf numFmtId="0" fontId="0" fillId="0" borderId="0" xfId="0"/>
    <xf numFmtId="0" fontId="0" fillId="0" borderId="0" xfId="0"/>
    <xf numFmtId="0" fontId="2" fillId="0" borderId="0" xfId="0" applyFont="1" applyAlignment="1">
      <alignment horizontal="left" vertical="center"/>
    </xf>
    <xf numFmtId="0" fontId="2" fillId="0" borderId="0" xfId="0" quotePrefix="1" applyFont="1" applyAlignment="1">
      <alignment horizontal="left" vertical="center"/>
    </xf>
    <xf numFmtId="0" fontId="3" fillId="0" borderId="0" xfId="0" applyFont="1"/>
    <xf numFmtId="0" fontId="4" fillId="0" borderId="0" xfId="0" quotePrefix="1" applyFont="1"/>
    <xf numFmtId="0" fontId="5" fillId="0" borderId="0" xfId="0" applyFont="1"/>
    <xf numFmtId="0" fontId="4" fillId="0" borderId="0" xfId="0" applyFont="1"/>
    <xf numFmtId="0" fontId="6" fillId="0" borderId="0" xfId="0" applyFont="1" applyAlignment="1" applyProtection="1">
      <alignment vertical="center"/>
    </xf>
    <xf numFmtId="0" fontId="6" fillId="0" borderId="0" xfId="0" applyFont="1" applyFill="1" applyBorder="1" applyAlignment="1" applyProtection="1">
      <alignment vertical="center"/>
    </xf>
    <xf numFmtId="0" fontId="6" fillId="0" borderId="0" xfId="0" applyFont="1" applyBorder="1" applyAlignment="1" applyProtection="1">
      <alignment vertical="center"/>
    </xf>
    <xf numFmtId="0" fontId="6" fillId="0" borderId="0" xfId="0" applyFont="1" applyAlignment="1"/>
    <xf numFmtId="0" fontId="6" fillId="0" borderId="0" xfId="0" applyFont="1" applyProtection="1"/>
    <xf numFmtId="0" fontId="0" fillId="0" borderId="0" xfId="0" applyFont="1" applyProtection="1"/>
    <xf numFmtId="0" fontId="6" fillId="0" borderId="0" xfId="0" applyFont="1" applyAlignment="1" applyProtection="1"/>
    <xf numFmtId="0" fontId="0" fillId="0" borderId="0" xfId="0" applyFill="1" applyBorder="1"/>
    <xf numFmtId="0" fontId="6" fillId="0" borderId="1" xfId="0" applyFont="1" applyBorder="1" applyAlignment="1" applyProtection="1">
      <alignment vertical="center"/>
    </xf>
    <xf numFmtId="0" fontId="0" fillId="0" borderId="2" xfId="0" applyFont="1" applyBorder="1"/>
    <xf numFmtId="0" fontId="0" fillId="2" borderId="0" xfId="0" applyFont="1" applyFill="1"/>
    <xf numFmtId="0" fontId="0" fillId="0" borderId="0" xfId="0" applyFont="1"/>
    <xf numFmtId="0" fontId="6" fillId="0" borderId="3" xfId="0" applyFont="1" applyBorder="1" applyAlignment="1"/>
    <xf numFmtId="0" fontId="0" fillId="2" borderId="4" xfId="0" applyFont="1" applyFill="1" applyBorder="1"/>
    <xf numFmtId="0" fontId="6" fillId="0" borderId="1" xfId="0" applyFont="1" applyBorder="1" applyAlignment="1"/>
    <xf numFmtId="0" fontId="1" fillId="0" borderId="4" xfId="0" applyFont="1" applyBorder="1"/>
    <xf numFmtId="0" fontId="6" fillId="0" borderId="3" xfId="0" applyFont="1" applyBorder="1" applyAlignment="1" applyProtection="1">
      <alignment vertical="center"/>
    </xf>
    <xf numFmtId="0" fontId="6" fillId="0" borderId="1" xfId="0" applyFont="1" applyBorder="1" applyProtection="1"/>
    <xf numFmtId="0" fontId="6" fillId="0" borderId="0" xfId="0" applyFont="1" applyFill="1" applyBorder="1" applyProtection="1"/>
    <xf numFmtId="0" fontId="6" fillId="3" borderId="1" xfId="0" quotePrefix="1" applyFont="1" applyFill="1" applyBorder="1" applyAlignment="1"/>
    <xf numFmtId="0" fontId="6" fillId="0" borderId="0" xfId="0" quotePrefix="1" applyFont="1" applyFill="1" applyBorder="1" applyAlignment="1"/>
    <xf numFmtId="0" fontId="7" fillId="0" borderId="1" xfId="0" applyFont="1" applyBorder="1" applyAlignment="1" applyProtection="1">
      <alignment vertical="center"/>
    </xf>
    <xf numFmtId="0" fontId="7" fillId="0" borderId="0" xfId="0" applyFont="1" applyFill="1" applyBorder="1" applyAlignment="1" applyProtection="1">
      <alignment vertical="center"/>
    </xf>
    <xf numFmtId="0" fontId="7" fillId="0" borderId="1" xfId="0" applyFont="1" applyBorder="1" applyProtection="1"/>
    <xf numFmtId="0" fontId="7" fillId="0" borderId="0" xfId="0" applyFont="1" applyFill="1" applyBorder="1" applyProtection="1"/>
    <xf numFmtId="0" fontId="6" fillId="0" borderId="5" xfId="0" quotePrefix="1" applyFont="1" applyBorder="1" applyAlignment="1"/>
    <xf numFmtId="0" fontId="7" fillId="0" borderId="5" xfId="0" applyFont="1" applyFill="1" applyBorder="1" applyAlignment="1"/>
    <xf numFmtId="0" fontId="6" fillId="0" borderId="3" xfId="0" applyFont="1" applyBorder="1" applyProtection="1"/>
    <xf numFmtId="0" fontId="6" fillId="0" borderId="5" xfId="0" applyFont="1" applyBorder="1" applyAlignment="1" applyProtection="1">
      <alignment vertical="center"/>
    </xf>
    <xf numFmtId="0" fontId="7" fillId="0" borderId="0" xfId="0" applyFont="1" applyFill="1" applyBorder="1" applyAlignment="1"/>
    <xf numFmtId="0" fontId="6" fillId="0" borderId="6" xfId="0" applyFont="1" applyBorder="1" applyAlignment="1" applyProtection="1">
      <alignment vertical="center"/>
    </xf>
    <xf numFmtId="0" fontId="6" fillId="0" borderId="7" xfId="0" applyFont="1" applyBorder="1" applyAlignment="1" applyProtection="1">
      <alignment vertical="center"/>
    </xf>
    <xf numFmtId="0" fontId="6" fillId="0" borderId="8" xfId="0" applyFont="1" applyBorder="1" applyAlignment="1"/>
    <xf numFmtId="0" fontId="6" fillId="0" borderId="9" xfId="0" applyFont="1" applyBorder="1" applyAlignment="1"/>
    <xf numFmtId="0" fontId="6" fillId="0" borderId="9" xfId="0" quotePrefix="1" applyFont="1" applyBorder="1" applyAlignment="1"/>
    <xf numFmtId="0" fontId="6" fillId="3" borderId="10" xfId="0" quotePrefix="1" applyFont="1" applyFill="1" applyBorder="1" applyAlignment="1"/>
    <xf numFmtId="0" fontId="6" fillId="3" borderId="11" xfId="0" quotePrefix="1" applyFont="1" applyFill="1" applyBorder="1" applyAlignment="1"/>
    <xf numFmtId="0" fontId="7" fillId="3" borderId="0" xfId="0" applyFont="1" applyFill="1" applyBorder="1" applyAlignment="1"/>
    <xf numFmtId="0" fontId="6" fillId="0" borderId="0" xfId="0" applyFont="1" applyBorder="1" applyAlignment="1"/>
    <xf numFmtId="0" fontId="6" fillId="0" borderId="0" xfId="0" quotePrefix="1" applyFont="1" applyBorder="1" applyAlignment="1"/>
    <xf numFmtId="0" fontId="7" fillId="3" borderId="12" xfId="0" applyFont="1" applyFill="1" applyBorder="1" applyAlignment="1"/>
    <xf numFmtId="0" fontId="0" fillId="0" borderId="1" xfId="0" applyFont="1" applyBorder="1" applyProtection="1"/>
    <xf numFmtId="0" fontId="8" fillId="0" borderId="0" xfId="0" applyFont="1" applyAlignment="1">
      <alignment vertical="center"/>
    </xf>
    <xf numFmtId="0" fontId="8" fillId="0" borderId="0" xfId="0" applyFont="1"/>
    <xf numFmtId="0" fontId="6" fillId="4" borderId="1" xfId="0" quotePrefix="1" applyFont="1" applyFill="1" applyBorder="1" applyAlignment="1"/>
    <xf numFmtId="0" fontId="6" fillId="4" borderId="0" xfId="0" quotePrefix="1" applyFont="1" applyFill="1" applyBorder="1" applyAlignment="1"/>
    <xf numFmtId="0" fontId="7" fillId="0" borderId="12" xfId="0" applyFont="1" applyBorder="1" applyAlignment="1"/>
    <xf numFmtId="0" fontId="7" fillId="0" borderId="0" xfId="0" applyFont="1" applyBorder="1" applyAlignment="1"/>
    <xf numFmtId="0" fontId="6" fillId="0" borderId="1" xfId="0" quotePrefix="1" applyFont="1" applyBorder="1" applyAlignment="1"/>
    <xf numFmtId="0" fontId="6" fillId="0" borderId="3" xfId="0" applyFont="1" applyFill="1" applyBorder="1" applyAlignment="1"/>
    <xf numFmtId="0" fontId="7" fillId="0" borderId="12" xfId="0" applyFont="1" applyBorder="1" applyProtection="1"/>
    <xf numFmtId="0" fontId="6" fillId="0" borderId="0" xfId="0" applyFont="1" applyFill="1" applyBorder="1" applyAlignment="1"/>
    <xf numFmtId="0" fontId="6" fillId="0" borderId="1" xfId="0" applyFont="1" applyFill="1" applyBorder="1" applyAlignment="1"/>
    <xf numFmtId="0" fontId="1" fillId="0" borderId="0" xfId="0" applyFont="1"/>
    <xf numFmtId="0" fontId="6" fillId="0" borderId="0" xfId="0" applyFont="1" applyBorder="1" applyProtection="1"/>
    <xf numFmtId="0" fontId="6" fillId="0" borderId="5" xfId="0" applyFont="1" applyBorder="1" applyAlignment="1"/>
    <xf numFmtId="0" fontId="7" fillId="0" borderId="0" xfId="0" applyFont="1" applyBorder="1" applyAlignment="1" applyProtection="1">
      <alignment vertical="center"/>
    </xf>
    <xf numFmtId="0" fontId="7" fillId="0" borderId="5" xfId="0" applyFont="1" applyBorder="1" applyAlignment="1" applyProtection="1">
      <alignment vertical="center"/>
    </xf>
    <xf numFmtId="0" fontId="7" fillId="3" borderId="3" xfId="0" applyFont="1" applyFill="1" applyBorder="1" applyAlignment="1"/>
    <xf numFmtId="0" fontId="7" fillId="4" borderId="1" xfId="0" applyFont="1" applyFill="1" applyBorder="1" applyAlignment="1"/>
    <xf numFmtId="0" fontId="7" fillId="0" borderId="0" xfId="0" applyFont="1" applyProtection="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49" fontId="0" fillId="0" borderId="0" xfId="0" applyNumberFormat="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9" fillId="0" borderId="0" xfId="0" applyFont="1"/>
    <xf numFmtId="0" fontId="0" fillId="0" borderId="0" xfId="0" applyNumberFormat="1"/>
    <xf numFmtId="0" fontId="0" fillId="0" borderId="0" xfId="0" applyNumberFormat="1" applyAlignment="1">
      <alignment horizontal="left" vertical="top"/>
    </xf>
    <xf numFmtId="0" fontId="10" fillId="0" borderId="0" xfId="0" applyFont="1" applyAlignment="1">
      <alignment horizontal="left" vertical="top"/>
    </xf>
    <xf numFmtId="0" fontId="7" fillId="5" borderId="14" xfId="0" applyFont="1" applyFill="1" applyBorder="1" applyAlignment="1" applyProtection="1">
      <alignment horizontal="center"/>
    </xf>
    <xf numFmtId="0" fontId="7" fillId="5" borderId="13" xfId="0" applyFont="1" applyFill="1" applyBorder="1" applyAlignment="1" applyProtection="1">
      <alignment horizontal="center"/>
    </xf>
  </cellXfs>
  <cellStyles count="1">
    <cellStyle name="Normal" xfId="0" builtinId="0"/>
  </cellStyles>
  <dxfs count="42">
    <dxf>
      <numFmt numFmtId="0" formatCode="General"/>
    </dxf>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font>
        <b/>
      </font>
      <alignment horizontal="left" vertical="top" textRotation="0" wrapText="0" indent="0" justifyLastLine="0" shrinkToFit="0" readingOrder="0"/>
    </dxf>
    <dxf>
      <font>
        <b/>
      </font>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0" indent="0" justifyLastLine="0" shrinkToFit="0" readingOrder="0"/>
    </dxf>
    <dxf>
      <font>
        <b/>
      </font>
      <alignment horizontal="left" vertical="top" textRotation="0" wrapText="0" indent="0" justifyLastLine="0" shrinkToFit="0" readingOrder="0"/>
    </dxf>
    <dxf>
      <font>
        <b/>
      </font>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6" name="Table57" displayName="Table57" ref="A1:S6" totalsRowShown="0" dataDxfId="41" headerRowCellStyle="Normal">
  <autoFilter ref="A1:S6"/>
  <tableColumns count="19">
    <tableColumn id="1" name="Section" dataDxfId="40"/>
    <tableColumn id="2" name="Field" dataDxfId="39"/>
    <tableColumn id="10" name="Field Description" dataDxfId="38"/>
    <tableColumn id="3" name="Formatted" dataDxfId="37">
      <calculatedColumnFormula>SUBSTITUTE(SUBSTITUTE(PROPER(TRIM(CLEAN(Table57[[#This Row],[Field]])))," ","_"),"-","")</calculatedColumnFormula>
    </tableColumn>
    <tableColumn id="4" name="Extension" dataDxfId="36"/>
    <tableColumn id="5" name="Code" dataDxfId="35">
      <calculatedColumnFormula>VLOOKUP(Table57[[#This Row],[Extension]],DescRef1[],2,FALSE)</calculatedColumnFormula>
    </tableColumn>
    <tableColumn id="6" name="Max Length" dataDxfId="34"/>
    <tableColumn id="7" name="Mandatory" dataDxfId="33"/>
    <tableColumn id="8" name="SQL Name" dataDxfId="32">
      <calculatedColumnFormula>IF(Table57[[#This Row],[Code]]="-", Table57[[#This Row],[Formatted]], CONCATENATE(Table57[[#This Row],[Formatted]],"_",Table57[[#This Row],[Code]]))</calculatedColumnFormula>
    </tableColumn>
    <tableColumn id="9" name="Field Type" dataDxfId="31"/>
    <tableColumn id="11" name="Number of Drop-down options"/>
    <tableColumn id="12" name="Notes" dataDxfId="30"/>
    <tableColumn id="13" name="Web Form Type" dataDxfId="29"/>
    <tableColumn id="15" name="EF Type" dataDxfId="28">
      <calculatedColumnFormula>CONCATENATE(VLOOKUP(Table57[[#This Row],[Field Type]],FieldTypesRef1[],2,FALSE),IF(Table57[[#This Row],[Mandatory]]="Yes","","?"))</calculatedColumnFormula>
    </tableColumn>
    <tableColumn id="16" name="EF Core Annotation1" dataDxfId="27">
      <calculatedColumnFormula>VLOOKUP(Table57[[#This Row],[Field Type]],FieldTypesRef1[],3,FALSE)</calculatedColumnFormula>
    </tableColumn>
    <tableColumn id="17" name="EF Core Annotation2" dataDxfId="26">
      <calculatedColumnFormula>IF(Table57[[#This Row],[Mandatory]]="Yes","[Required]","")</calculatedColumnFormula>
    </tableColumn>
    <tableColumn id="18" name="EF Core Annotation3" dataDxfId="25">
      <calculatedColumnFormula>IF(Table57[[#This Row],[Max Length]]&gt;0,CONCATENATE("[MaxLength(",Table57[[#This Row],[Max Length]],")]"),"")</calculatedColumnFormula>
    </tableColumn>
    <tableColumn id="19" name="JSON" dataDxfId="24">
      <calculatedColumnFormula>CONCATENATE("""",Table57[[#This Row],[SQL Name]],""" = """,Table57[[#This Row],[Field]],",")</calculatedColumnFormula>
    </tableColumn>
    <tableColumn id="14" name="C#" dataDxfId="23">
      <calculatedColumnFormula>CONCATENATE("/** Section: ",Table57[[#This Row],[Section]], " **/ ",Table57[[#This Row],[EF Core Annotation1]],Table57[[#This Row],[EF Core Annotation2]],Table57[[#This Row],[EF Core Annotation3]],"public ",Table57[[#This Row],[EF Type]]," ",Table57[[#This Row],[SQL Name]]," {get;set;}")</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2" name="Table573" displayName="Table573" ref="A1:S54" totalsRowShown="0" dataDxfId="22" headerRowCellStyle="Normal">
  <autoFilter ref="A1:S54"/>
  <tableColumns count="19">
    <tableColumn id="1" name="Section" dataDxfId="21"/>
    <tableColumn id="2" name="Field" dataDxfId="20"/>
    <tableColumn id="20" name="Field Description" dataDxfId="19"/>
    <tableColumn id="3" name="Formatted" dataDxfId="18">
      <calculatedColumnFormula>SUBSTITUTE(SUBSTITUTE(PROPER(TRIM(CLEAN(Table573[[#This Row],[Field]])))," ","_"),"-","")</calculatedColumnFormula>
    </tableColumn>
    <tableColumn id="4" name="Extension" dataDxfId="17"/>
    <tableColumn id="5" name="Code" dataDxfId="16">
      <calculatedColumnFormula>VLOOKUP(Table573[[#This Row],[Extension]],DescRef1[],2,FALSE)</calculatedColumnFormula>
    </tableColumn>
    <tableColumn id="6" name="Max Length" dataDxfId="15"/>
    <tableColumn id="7" name="Mandatory" dataDxfId="14"/>
    <tableColumn id="8" name="SQL Name" dataDxfId="13">
      <calculatedColumnFormula>IF(Table573[[#This Row],[Code]]="-", Table573[[#This Row],[Formatted]], CONCATENATE(Table573[[#This Row],[Formatted]],"_",Table573[[#This Row],[Code]]))</calculatedColumnFormula>
    </tableColumn>
    <tableColumn id="9" name="Field Type" dataDxfId="12"/>
    <tableColumn id="11" name="Number of Drop-down options"/>
    <tableColumn id="12" name="Notes" dataDxfId="11"/>
    <tableColumn id="13" name="Web Form Type" dataDxfId="10"/>
    <tableColumn id="15" name="EF Type" dataDxfId="9">
      <calculatedColumnFormula>CONCATENATE(VLOOKUP(Table573[[#This Row],[Field Type]],FieldTypesRef1[],2,FALSE),IF(Table573[[#This Row],[Mandatory]]="Yes","","?"))</calculatedColumnFormula>
    </tableColumn>
    <tableColumn id="16" name="EF Core Annotation1" dataDxfId="8">
      <calculatedColumnFormula>VLOOKUP(Table573[[#This Row],[Field Type]],FieldTypesRef1[],3,FALSE)</calculatedColumnFormula>
    </tableColumn>
    <tableColumn id="17" name="EF Core Annotation2" dataDxfId="7">
      <calculatedColumnFormula>IF(Table573[[#This Row],[Mandatory]]="Yes","[Required]","")</calculatedColumnFormula>
    </tableColumn>
    <tableColumn id="18" name="EF Core Annotation3" dataDxfId="6">
      <calculatedColumnFormula>IF(Table573[[#This Row],[Max Length]]&gt;0,CONCATENATE("[MaxLength(",Table573[[#This Row],[Max Length]],")]"),"")</calculatedColumnFormula>
    </tableColumn>
    <tableColumn id="19" name="JSON" dataDxfId="0">
      <calculatedColumnFormula>CONCATENATE("""",Table573[[#This Row],[SQL Name]],""" : """,Table573[[#This Row],[Field]],"""")</calculatedColumnFormula>
    </tableColumn>
    <tableColumn id="14" name="C#" dataDxfId="5">
      <calculatedColumnFormula>CONCATENATE("/** Section: ",Table573[[#This Row],[Section]], " **/ ",Table573[[#This Row],[EF Core Annotation1]],Table573[[#This Row],[EF Core Annotation2]],Table573[[#This Row],[EF Core Annotation3]],"public ",Table573[[#This Row],[EF Type]]," ",Table573[[#This Row],[SQL Name]]," {get;set;}")</calculatedColumnFormula>
    </tableColumn>
  </tableColumns>
  <tableStyleInfo name="TableStyleMedium6" showFirstColumn="0" showLastColumn="0" showRowStripes="1" showColumnStripes="0"/>
</table>
</file>

<file path=xl/tables/table3.xml><?xml version="1.0" encoding="utf-8"?>
<table xmlns="http://schemas.openxmlformats.org/spreadsheetml/2006/main" id="1" name="DescRef1" displayName="DescRef1" ref="A2:C30" totalsRowShown="0" headerRowCellStyle="Normal">
  <autoFilter ref="A2:C30"/>
  <tableColumns count="3">
    <tableColumn id="1" name="Class word" dataDxfId="4"/>
    <tableColumn id="2" name="Abbreviation" dataDxfId="3"/>
    <tableColumn id="3" name="Definition" dataDxfId="2"/>
  </tableColumns>
  <tableStyleInfo name="TableStyleMedium14" showFirstColumn="0" showLastColumn="0" showRowStripes="1" showColumnStripes="0"/>
</table>
</file>

<file path=xl/tables/table4.xml><?xml version="1.0" encoding="utf-8"?>
<table xmlns="http://schemas.openxmlformats.org/spreadsheetml/2006/main" id="5" name="FieldTypesRef1" displayName="FieldTypesRef1" ref="A32:C40" totalsRowShown="0">
  <autoFilter ref="A32:C40"/>
  <tableColumns count="3">
    <tableColumn id="1" name="Field Type"/>
    <tableColumn id="2" name="EF Type" dataDxfId="1"/>
    <tableColumn id="3" name="Annota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topLeftCell="B1" zoomScaleNormal="100" workbookViewId="0">
      <selection activeCell="K3" sqref="K3"/>
    </sheetView>
  </sheetViews>
  <sheetFormatPr defaultColWidth="9.21875" defaultRowHeight="14.4" x14ac:dyDescent="0.3"/>
  <cols>
    <col min="1" max="1" width="32.21875" style="74" customWidth="1"/>
    <col min="2" max="2" width="45.21875" style="74" customWidth="1"/>
    <col min="3" max="3" width="17.33203125" style="74" customWidth="1"/>
    <col min="4" max="4" width="24.77734375" style="69" customWidth="1"/>
    <col min="5" max="5" width="14.109375" style="69" customWidth="1"/>
    <col min="6" max="6" width="10.77734375" style="69" customWidth="1"/>
    <col min="7" max="7" width="12.88671875" style="69" customWidth="1"/>
    <col min="8" max="8" width="12.5546875" style="69" customWidth="1"/>
    <col min="9" max="9" width="27.21875" style="69" customWidth="1"/>
    <col min="10" max="10" width="13.21875" style="69" customWidth="1"/>
    <col min="11" max="11" width="27.77734375" style="1" customWidth="1"/>
    <col min="12" max="12" width="36.21875" style="69" customWidth="1"/>
    <col min="13" max="14" width="21" style="69" customWidth="1"/>
    <col min="15" max="15" width="21" style="73" customWidth="1"/>
    <col min="16" max="17" width="21" style="69" customWidth="1"/>
    <col min="18" max="18" width="15.21875" style="69" customWidth="1"/>
    <col min="19" max="19" width="14.5546875" style="69" customWidth="1"/>
    <col min="20" max="16384" width="9.21875" style="69"/>
  </cols>
  <sheetData>
    <row r="1" spans="1:19" s="1" customFormat="1" ht="35.25" customHeight="1" x14ac:dyDescent="0.3">
      <c r="A1" s="76" t="s">
        <v>474</v>
      </c>
      <c r="B1" s="76" t="s">
        <v>0</v>
      </c>
      <c r="C1" s="76" t="s">
        <v>496</v>
      </c>
      <c r="D1" s="1" t="s">
        <v>475</v>
      </c>
      <c r="E1" s="76" t="s">
        <v>394</v>
      </c>
      <c r="F1" s="1" t="s">
        <v>406</v>
      </c>
      <c r="G1" s="76" t="s">
        <v>473</v>
      </c>
      <c r="H1" s="76" t="s">
        <v>468</v>
      </c>
      <c r="I1" s="1" t="s">
        <v>395</v>
      </c>
      <c r="J1" s="76" t="s">
        <v>15</v>
      </c>
      <c r="K1" s="76" t="s">
        <v>390</v>
      </c>
      <c r="L1" s="76" t="s">
        <v>1</v>
      </c>
      <c r="M1" s="1" t="s">
        <v>2</v>
      </c>
      <c r="N1" s="1" t="s">
        <v>481</v>
      </c>
      <c r="O1" s="1" t="s">
        <v>489</v>
      </c>
      <c r="P1" s="1" t="s">
        <v>490</v>
      </c>
      <c r="Q1" s="1" t="s">
        <v>491</v>
      </c>
      <c r="R1" s="1" t="s">
        <v>493</v>
      </c>
      <c r="S1" s="1" t="s">
        <v>492</v>
      </c>
    </row>
    <row r="2" spans="1:19" ht="14.55" customHeight="1" x14ac:dyDescent="0.3">
      <c r="A2" s="74" t="s">
        <v>495</v>
      </c>
      <c r="B2" s="74" t="s">
        <v>495</v>
      </c>
      <c r="D2" s="69" t="str">
        <f>SUBSTITUTE(SUBSTITUTE(PROPER(TRIM(CLEAN(Table57[[#This Row],[Field]])))," ","_"),"-","")</f>
        <v>Sector</v>
      </c>
      <c r="E2" s="69" t="s">
        <v>14</v>
      </c>
      <c r="F2" s="69" t="str">
        <f>VLOOKUP(Table57[[#This Row],[Extension]],DescRef1[],2,FALSE)</f>
        <v>TXT</v>
      </c>
      <c r="H2" s="69" t="s">
        <v>494</v>
      </c>
      <c r="I2" s="69" t="str">
        <f>IF(Table57[[#This Row],[Code]]="-", Table57[[#This Row],[Formatted]], CONCATENATE(Table57[[#This Row],[Formatted]],"_",Table57[[#This Row],[Code]]))</f>
        <v>Sector_TXT</v>
      </c>
      <c r="J2" s="69" t="s">
        <v>479</v>
      </c>
      <c r="K2" s="1">
        <v>17</v>
      </c>
      <c r="L2" s="70" t="s">
        <v>570</v>
      </c>
      <c r="N2" s="1" t="str">
        <f>CONCATENATE(VLOOKUP(Table57[[#This Row],[Field Type]],FieldTypesRef1[],2,FALSE),IF(Table57[[#This Row],[Mandatory]]="Yes","","?"))</f>
        <v>string?</v>
      </c>
      <c r="O2" s="1" t="str">
        <f>VLOOKUP(Table57[[#This Row],[Field Type]],FieldTypesRef1[],3,FALSE)</f>
        <v/>
      </c>
      <c r="P2" s="1" t="str">
        <f>IF(Table57[[#This Row],[Mandatory]]="Yes","[Required]","")</f>
        <v/>
      </c>
      <c r="Q2" s="1" t="str">
        <f>IF(Table57[[#This Row],[Max Length]]&gt;0,CONCATENATE("[MaxLength(",Table57[[#This Row],[Max Length]],")]"),"")</f>
        <v/>
      </c>
      <c r="R2" s="1" t="str">
        <f>CONCATENATE("""",Table57[[#This Row],[SQL Name]],""" = """,Table57[[#This Row],[Field]],",")</f>
        <v>"Sector_TXT" = "Sector,</v>
      </c>
      <c r="S2" s="69" t="str">
        <f>CONCATENATE("/** Section: ",Table57[[#This Row],[Section]], " **/ ",Table57[[#This Row],[EF Core Annotation1]],Table57[[#This Row],[EF Core Annotation2]],Table57[[#This Row],[EF Core Annotation3]],"public ",Table57[[#This Row],[EF Type]]," ",Table57[[#This Row],[SQL Name]]," {get;set;}")</f>
        <v>/** Section: Sector **/ public string? Sector_TXT {get;set;}</v>
      </c>
    </row>
    <row r="3" spans="1:19" ht="14.55" customHeight="1" x14ac:dyDescent="0.3">
      <c r="A3" s="74" t="s">
        <v>24</v>
      </c>
      <c r="B3" s="74" t="s">
        <v>24</v>
      </c>
      <c r="D3" s="69" t="str">
        <f>SUBSTITUTE(SUBSTITUTE(PROPER(TRIM(CLEAN(Table57[[#This Row],[Field]])))," ","_"),"-","")</f>
        <v>Branch</v>
      </c>
      <c r="E3" s="69" t="s">
        <v>14</v>
      </c>
      <c r="F3" s="69" t="str">
        <f>VLOOKUP(Table57[[#This Row],[Extension]],DescRef1[],2,FALSE)</f>
        <v>TXT</v>
      </c>
      <c r="H3" s="69" t="s">
        <v>494</v>
      </c>
      <c r="I3" s="69" t="str">
        <f>IF(Table57[[#This Row],[Code]]="-", Table57[[#This Row],[Formatted]], CONCATENATE(Table57[[#This Row],[Formatted]],"_",Table57[[#This Row],[Code]]))</f>
        <v>Branch_TXT</v>
      </c>
      <c r="J3" s="69" t="s">
        <v>479</v>
      </c>
      <c r="K3" s="1">
        <v>9</v>
      </c>
      <c r="L3" s="70" t="s">
        <v>571</v>
      </c>
      <c r="N3" s="1" t="str">
        <f>CONCATENATE(VLOOKUP(Table57[[#This Row],[Field Type]],FieldTypesRef1[],2,FALSE),IF(Table57[[#This Row],[Mandatory]]="Yes","","?"))</f>
        <v>string?</v>
      </c>
      <c r="O3" s="1" t="str">
        <f>VLOOKUP(Table57[[#This Row],[Field Type]],FieldTypesRef1[],3,FALSE)</f>
        <v/>
      </c>
      <c r="P3" s="1" t="str">
        <f>IF(Table57[[#This Row],[Mandatory]]="Yes","[Required]","")</f>
        <v/>
      </c>
      <c r="Q3" s="1" t="str">
        <f>IF(Table57[[#This Row],[Max Length]]&gt;0,CONCATENATE("[MaxLength(",Table57[[#This Row],[Max Length]],")]"),"")</f>
        <v/>
      </c>
      <c r="R3" s="1" t="str">
        <f>CONCATENATE("""",Table57[[#This Row],[SQL Name]],""" = """,Table57[[#This Row],[Field]],",")</f>
        <v>"Branch_TXT" = "Branch,</v>
      </c>
      <c r="S3" s="69" t="str">
        <f>CONCATENATE("/** Section: ",Table57[[#This Row],[Section]], " **/ ",Table57[[#This Row],[EF Core Annotation1]],Table57[[#This Row],[EF Core Annotation2]],Table57[[#This Row],[EF Core Annotation3]],"public ",Table57[[#This Row],[EF Type]]," ",Table57[[#This Row],[SQL Name]]," {get;set;}")</f>
        <v>/** Section: Branch **/ public string? Branch_TXT {get;set;}</v>
      </c>
    </row>
    <row r="4" spans="1:19" x14ac:dyDescent="0.3">
      <c r="A4" s="75" t="s">
        <v>497</v>
      </c>
      <c r="B4" s="75" t="s">
        <v>497</v>
      </c>
      <c r="C4" s="75"/>
      <c r="D4" s="69" t="str">
        <f>SUBSTITUTE(SUBSTITUTE(PROPER(TRIM(CLEAN(Table57[[#This Row],[Field]])))," ","_"),"-","")</f>
        <v>Branch_Budget</v>
      </c>
      <c r="E4" s="69" t="s">
        <v>81</v>
      </c>
      <c r="F4" s="69" t="str">
        <f>VLOOKUP(Table57[[#This Row],[Extension]],DescRef1[],2,FALSE)</f>
        <v>NUM</v>
      </c>
      <c r="G4" s="69">
        <v>20</v>
      </c>
      <c r="H4" s="69" t="s">
        <v>494</v>
      </c>
      <c r="I4" s="69" t="str">
        <f>IF(Table57[[#This Row],[Code]]="-", Table57[[#This Row],[Formatted]], CONCATENATE(Table57[[#This Row],[Formatted]],"_",Table57[[#This Row],[Code]]))</f>
        <v>Branch_Budget_NUM</v>
      </c>
      <c r="J4" s="69" t="s">
        <v>477</v>
      </c>
      <c r="K4" s="15"/>
      <c r="L4" s="69" t="s">
        <v>517</v>
      </c>
      <c r="N4" s="1" t="str">
        <f>CONCATENATE(VLOOKUP(Table57[[#This Row],[Field Type]],FieldTypesRef1[],2,FALSE),IF(Table57[[#This Row],[Mandatory]]="Yes","","?"))</f>
        <v>double?</v>
      </c>
      <c r="O4" s="1" t="str">
        <f>VLOOKUP(Table57[[#This Row],[Field Type]],FieldTypesRef1[],3,FALSE)</f>
        <v/>
      </c>
      <c r="P4" s="1" t="str">
        <f>IF(Table57[[#This Row],[Mandatory]]="Yes","[Required]","")</f>
        <v/>
      </c>
      <c r="Q4" s="1" t="str">
        <f>IF(Table57[[#This Row],[Max Length]]&gt;0,CONCATENATE("[MaxLength(",Table57[[#This Row],[Max Length]],")]"),"")</f>
        <v>[MaxLength(20)]</v>
      </c>
      <c r="R4" s="1" t="str">
        <f>CONCATENATE("""",Table57[[#This Row],[SQL Name]],""" = """,Table57[[#This Row],[Field]],",")</f>
        <v>"Branch_Budget_NUM" = "Branch Budget,</v>
      </c>
      <c r="S4" s="69" t="str">
        <f>CONCATENATE("/** Section: ",Table57[[#This Row],[Section]], " **/ ",Table57[[#This Row],[EF Core Annotation1]],Table57[[#This Row],[EF Core Annotation2]],Table57[[#This Row],[EF Core Annotation3]],"public ",Table57[[#This Row],[EF Type]]," ",Table57[[#This Row],[SQL Name]]," {get;set;}")</f>
        <v>/** Section: Branch Budget **/ [MaxLength(20)]public double? Branch_Budget_NUM {get;set;}</v>
      </c>
    </row>
    <row r="5" spans="1:19" x14ac:dyDescent="0.3">
      <c r="A5" s="75" t="s">
        <v>498</v>
      </c>
      <c r="B5" s="75" t="s">
        <v>498</v>
      </c>
      <c r="C5" s="75"/>
      <c r="D5" s="69" t="str">
        <f>SUBSTITUTE(SUBSTITUTE(PROPER(TRIM(CLEAN(Table57[[#This Row],[Field]])))," ","_"),"-","")</f>
        <v>Allocated_Budget</v>
      </c>
      <c r="E5" s="69" t="s">
        <v>81</v>
      </c>
      <c r="F5" s="69" t="str">
        <f>VLOOKUP(Table57[[#This Row],[Extension]],DescRef1[],2,FALSE)</f>
        <v>NUM</v>
      </c>
      <c r="G5" s="69">
        <v>20</v>
      </c>
      <c r="H5" s="69" t="s">
        <v>494</v>
      </c>
      <c r="I5" s="69" t="str">
        <f>IF(Table57[[#This Row],[Code]]="-", Table57[[#This Row],[Formatted]], CONCATENATE(Table57[[#This Row],[Formatted]],"_",Table57[[#This Row],[Code]]))</f>
        <v>Allocated_Budget_NUM</v>
      </c>
      <c r="J5" s="69" t="s">
        <v>477</v>
      </c>
      <c r="K5" s="15"/>
      <c r="L5" s="69" t="s">
        <v>517</v>
      </c>
      <c r="N5" s="1" t="str">
        <f>CONCATENATE(VLOOKUP(Table57[[#This Row],[Field Type]],FieldTypesRef1[],2,FALSE),IF(Table57[[#This Row],[Mandatory]]="Yes","","?"))</f>
        <v>double?</v>
      </c>
      <c r="O5" s="1" t="str">
        <f>VLOOKUP(Table57[[#This Row],[Field Type]],FieldTypesRef1[],3,FALSE)</f>
        <v/>
      </c>
      <c r="P5" s="1" t="str">
        <f>IF(Table57[[#This Row],[Mandatory]]="Yes","[Required]","")</f>
        <v/>
      </c>
      <c r="Q5" s="1" t="str">
        <f>IF(Table57[[#This Row],[Max Length]]&gt;0,CONCATENATE("[MaxLength(",Table57[[#This Row],[Max Length]],")]"),"")</f>
        <v>[MaxLength(20)]</v>
      </c>
      <c r="R5" s="1" t="str">
        <f>CONCATENATE("""",Table57[[#This Row],[SQL Name]],""" = """,Table57[[#This Row],[Field]],",")</f>
        <v>"Allocated_Budget_NUM" = "Allocated Budget,</v>
      </c>
      <c r="S5" s="69" t="str">
        <f>CONCATENATE("/** Section: ",Table57[[#This Row],[Section]], " **/ ",Table57[[#This Row],[EF Core Annotation1]],Table57[[#This Row],[EF Core Annotation2]],Table57[[#This Row],[EF Core Annotation3]],"public ",Table57[[#This Row],[EF Type]]," ",Table57[[#This Row],[SQL Name]]," {get;set;}")</f>
        <v>/** Section: Allocated Budget **/ [MaxLength(20)]public double? Allocated_Budget_NUM {get;set;}</v>
      </c>
    </row>
    <row r="6" spans="1:19" x14ac:dyDescent="0.3">
      <c r="A6" s="75" t="s">
        <v>499</v>
      </c>
      <c r="B6" s="75" t="s">
        <v>499</v>
      </c>
      <c r="C6" s="75"/>
      <c r="D6" s="69" t="str">
        <f>SUBSTITUTE(SUBSTITUTE(PROPER(TRIM(CLEAN(Table57[[#This Row],[Field]])))," ","_"),"-","")</f>
        <v>Unallocated_Budget</v>
      </c>
      <c r="E6" s="69" t="s">
        <v>81</v>
      </c>
      <c r="F6" s="69" t="str">
        <f>VLOOKUP(Table57[[#This Row],[Extension]],DescRef1[],2,FALSE)</f>
        <v>NUM</v>
      </c>
      <c r="G6" s="69">
        <v>20</v>
      </c>
      <c r="H6" s="69" t="s">
        <v>494</v>
      </c>
      <c r="I6" s="69" t="str">
        <f>IF(Table57[[#This Row],[Code]]="-", Table57[[#This Row],[Formatted]], CONCATENATE(Table57[[#This Row],[Formatted]],"_",Table57[[#This Row],[Code]]))</f>
        <v>Unallocated_Budget_NUM</v>
      </c>
      <c r="J6" s="69" t="s">
        <v>477</v>
      </c>
      <c r="K6" s="15"/>
      <c r="L6" s="69" t="s">
        <v>517</v>
      </c>
      <c r="N6" s="1" t="str">
        <f>CONCATENATE(VLOOKUP(Table57[[#This Row],[Field Type]],FieldTypesRef1[],2,FALSE),IF(Table57[[#This Row],[Mandatory]]="Yes","","?"))</f>
        <v>double?</v>
      </c>
      <c r="O6" s="1" t="str">
        <f>VLOOKUP(Table57[[#This Row],[Field Type]],FieldTypesRef1[],3,FALSE)</f>
        <v/>
      </c>
      <c r="P6" s="1" t="str">
        <f>IF(Table57[[#This Row],[Mandatory]]="Yes","[Required]","")</f>
        <v/>
      </c>
      <c r="Q6" s="1" t="str">
        <f>IF(Table57[[#This Row],[Max Length]]&gt;0,CONCATENATE("[MaxLength(",Table57[[#This Row],[Max Length]],")]"),"")</f>
        <v>[MaxLength(20)]</v>
      </c>
      <c r="R6" s="1" t="str">
        <f>CONCATENATE("""",Table57[[#This Row],[SQL Name]],""" = """,Table57[[#This Row],[Field]],",")</f>
        <v>"Unallocated_Budget_NUM" = "Unallocated Budget,</v>
      </c>
      <c r="S6" s="69" t="str">
        <f>CONCATENATE("/** Section: ",Table57[[#This Row],[Section]], " **/ ",Table57[[#This Row],[EF Core Annotation1]],Table57[[#This Row],[EF Core Annotation2]],Table57[[#This Row],[EF Core Annotation3]],"public ",Table57[[#This Row],[EF Type]]," ",Table57[[#This Row],[SQL Name]]," {get;set;}")</f>
        <v>/** Section: Unallocated Budget **/ [MaxLength(20)]public double? Unallocated_Budget_NUM {get;set;}</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'Datahub Reference'!$A$33:$A$40</xm:f>
          </x14:formula1>
          <xm:sqref>J2:J6</xm:sqref>
        </x14:dataValidation>
        <x14:dataValidation type="list" allowBlank="1" showInputMessage="1" showErrorMessage="1">
          <x14:formula1>
            <xm:f>Sheet2!$C$2:$C$10</xm:f>
          </x14:formula1>
          <xm:sqref>N7:Q270 M2:M270</xm:sqref>
        </x14:dataValidation>
        <x14:dataValidation type="list" allowBlank="1" showInputMessage="1" showErrorMessage="1">
          <x14:formula1>
            <xm:f>'Datahub Reference'!$A$3:$A$30</xm:f>
          </x14:formula1>
          <xm:sqref>E1:E1048576</xm:sqref>
        </x14:dataValidation>
        <x14:dataValidation type="list" allowBlank="1" showInputMessage="1" showErrorMessage="1">
          <x14:formula1>
            <xm:f>Sheet2!$A$2:A$9</xm:f>
          </x14:formula1>
          <xm:sqref>J7:J137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abSelected="1" topLeftCell="N16" zoomScaleNormal="100" workbookViewId="0">
      <selection activeCell="R2" sqref="R2:R54"/>
    </sheetView>
  </sheetViews>
  <sheetFormatPr defaultColWidth="9.21875" defaultRowHeight="14.4" x14ac:dyDescent="0.3"/>
  <cols>
    <col min="1" max="1" width="41.21875" style="74" customWidth="1"/>
    <col min="2" max="2" width="40.77734375" style="74" customWidth="1"/>
    <col min="3" max="3" width="22.88671875" style="74" customWidth="1"/>
    <col min="4" max="4" width="44.33203125" style="69" customWidth="1"/>
    <col min="5" max="5" width="13.33203125" style="69" customWidth="1"/>
    <col min="6" max="6" width="11.21875" style="69" customWidth="1"/>
    <col min="7" max="7" width="12.21875" style="69" customWidth="1"/>
    <col min="8" max="8" width="10.88671875" style="69" customWidth="1"/>
    <col min="9" max="9" width="48.33203125" style="69" customWidth="1"/>
    <col min="10" max="10" width="11.88671875" style="69" customWidth="1"/>
    <col min="11" max="11" width="28.77734375" style="1" customWidth="1"/>
    <col min="12" max="12" width="36.21875" style="69" customWidth="1"/>
    <col min="13" max="14" width="21" style="69" customWidth="1"/>
    <col min="15" max="15" width="21" style="73" customWidth="1"/>
    <col min="16" max="17" width="21" style="69" customWidth="1"/>
    <col min="18" max="18" width="83.33203125" style="69" customWidth="1"/>
    <col min="19" max="19" width="14.5546875" style="69" customWidth="1"/>
    <col min="20" max="16384" width="9.21875" style="69"/>
  </cols>
  <sheetData>
    <row r="1" spans="1:19" s="1" customFormat="1" ht="35.25" customHeight="1" x14ac:dyDescent="0.3">
      <c r="A1" s="76" t="s">
        <v>474</v>
      </c>
      <c r="B1" s="76" t="s">
        <v>0</v>
      </c>
      <c r="C1" s="76" t="s">
        <v>496</v>
      </c>
      <c r="D1" s="1" t="s">
        <v>475</v>
      </c>
      <c r="E1" s="76" t="s">
        <v>394</v>
      </c>
      <c r="F1" s="1" t="s">
        <v>406</v>
      </c>
      <c r="G1" s="76" t="s">
        <v>473</v>
      </c>
      <c r="H1" s="76" t="s">
        <v>468</v>
      </c>
      <c r="I1" s="1" t="s">
        <v>395</v>
      </c>
      <c r="J1" s="76" t="s">
        <v>15</v>
      </c>
      <c r="K1" s="76" t="s">
        <v>390</v>
      </c>
      <c r="L1" s="76" t="s">
        <v>1</v>
      </c>
      <c r="M1" s="1" t="s">
        <v>2</v>
      </c>
      <c r="N1" s="1" t="s">
        <v>481</v>
      </c>
      <c r="O1" s="1" t="s">
        <v>489</v>
      </c>
      <c r="P1" s="1" t="s">
        <v>490</v>
      </c>
      <c r="Q1" s="1" t="s">
        <v>491</v>
      </c>
      <c r="R1" s="1" t="s">
        <v>493</v>
      </c>
      <c r="S1" s="1" t="s">
        <v>492</v>
      </c>
    </row>
    <row r="2" spans="1:19" x14ac:dyDescent="0.3">
      <c r="A2" s="74" t="s">
        <v>500</v>
      </c>
      <c r="B2" s="74" t="s">
        <v>500</v>
      </c>
      <c r="D2" s="69" t="str">
        <f>SUBSTITUTE(SUBSTITUTE(PROPER(TRIM(CLEAN(Table573[[#This Row],[Field]])))," ","_"),"-","")</f>
        <v>Division</v>
      </c>
      <c r="E2" s="69" t="s">
        <v>81</v>
      </c>
      <c r="F2" s="69" t="str">
        <f>VLOOKUP(Table573[[#This Row],[Extension]],DescRef1[],2,FALSE)</f>
        <v>NUM</v>
      </c>
      <c r="G2" s="69">
        <v>15</v>
      </c>
      <c r="H2" s="69" t="s">
        <v>494</v>
      </c>
      <c r="I2" s="69" t="str">
        <f>IF(Table573[[#This Row],[Code]]="-", Table573[[#This Row],[Formatted]], CONCATENATE(Table573[[#This Row],[Formatted]],"_",Table573[[#This Row],[Code]]))</f>
        <v>Division_NUM</v>
      </c>
      <c r="J2" s="69" t="s">
        <v>477</v>
      </c>
      <c r="N2" s="1" t="str">
        <f>CONCATENATE(VLOOKUP(Table573[[#This Row],[Field Type]],FieldTypesRef1[],2,FALSE),IF(Table573[[#This Row],[Mandatory]]="Yes","","?"))</f>
        <v>double?</v>
      </c>
      <c r="O2" s="1" t="str">
        <f>VLOOKUP(Table573[[#This Row],[Field Type]],FieldTypesRef1[],3,FALSE)</f>
        <v/>
      </c>
      <c r="P2" s="1" t="str">
        <f>IF(Table573[[#This Row],[Mandatory]]="Yes","[Required]","")</f>
        <v/>
      </c>
      <c r="Q2" s="1" t="str">
        <f>IF(Table573[[#This Row],[Max Length]]&gt;0,CONCATENATE("[MaxLength(",Table573[[#This Row],[Max Length]],")]"),"")</f>
        <v>[MaxLength(15)]</v>
      </c>
      <c r="R2" s="1" t="str">
        <f>CONCATENATE("""",Table573[[#This Row],[SQL Name]],""" : """,Table573[[#This Row],[Field]],"""")</f>
        <v>"Division_NUM" : "Division"</v>
      </c>
      <c r="S2" s="69" t="str">
        <f>CONCATENATE("/** Section: ",Table573[[#This Row],[Section]], " **/ ",Table573[[#This Row],[EF Core Annotation1]],Table573[[#This Row],[EF Core Annotation2]],Table573[[#This Row],[EF Core Annotation3]],"public ",Table573[[#This Row],[EF Type]]," ",Table573[[#This Row],[SQL Name]]," {get;set;}")</f>
        <v>/** Section: Division **/ [MaxLength(15)]public double? Division_NUM {get;set;}</v>
      </c>
    </row>
    <row r="3" spans="1:19" x14ac:dyDescent="0.3">
      <c r="A3" s="74" t="s">
        <v>501</v>
      </c>
      <c r="B3" s="74" t="s">
        <v>501</v>
      </c>
      <c r="D3" s="69" t="str">
        <f>SUBSTITUTE(SUBSTITUTE(PROPER(TRIM(CLEAN(Table573[[#This Row],[Field]])))," ","_"),"-","")</f>
        <v>SubLevel</v>
      </c>
      <c r="E3" s="69" t="s">
        <v>14</v>
      </c>
      <c r="F3" s="69" t="str">
        <f>VLOOKUP(Table573[[#This Row],[Extension]],DescRef1[],2,FALSE)</f>
        <v>TXT</v>
      </c>
      <c r="G3" s="69">
        <v>200</v>
      </c>
      <c r="H3" s="69" t="s">
        <v>494</v>
      </c>
      <c r="I3" s="69" t="str">
        <f>IF(Table573[[#This Row],[Code]]="-", Table573[[#This Row],[Formatted]], CONCATENATE(Table573[[#This Row],[Formatted]],"_",Table573[[#This Row],[Code]]))</f>
        <v>SubLevel_TXT</v>
      </c>
      <c r="J3" s="69" t="s">
        <v>14</v>
      </c>
      <c r="L3" s="69" t="s">
        <v>511</v>
      </c>
      <c r="N3" s="1" t="str">
        <f>CONCATENATE(VLOOKUP(Table573[[#This Row],[Field Type]],FieldTypesRef1[],2,FALSE),IF(Table573[[#This Row],[Mandatory]]="Yes","","?"))</f>
        <v>string?</v>
      </c>
      <c r="O3" s="77" t="str">
        <f>VLOOKUP(Table573[[#This Row],[Field Type]],FieldTypesRef1[],3,FALSE)</f>
        <v/>
      </c>
      <c r="P3" s="1" t="str">
        <f>IF(Table573[[#This Row],[Mandatory]]="Yes","[Required]","")</f>
        <v/>
      </c>
      <c r="Q3" s="1" t="str">
        <f>IF(Table573[[#This Row],[Max Length]]&gt;0,CONCATENATE("[MaxLength(",Table573[[#This Row],[Max Length]],")]"),"")</f>
        <v>[MaxLength(200)]</v>
      </c>
      <c r="R3" s="1" t="str">
        <f>CONCATENATE("""",Table573[[#This Row],[SQL Name]],""" : """,Table573[[#This Row],[Field]],"""")</f>
        <v>"SubLevel_TXT" : "Sub-Level"</v>
      </c>
      <c r="S3" s="69" t="str">
        <f>CONCATENATE("/** Section: ",Table573[[#This Row],[Section]], " **/ ",Table573[[#This Row],[EF Core Annotation1]],Table573[[#This Row],[EF Core Annotation2]],Table573[[#This Row],[EF Core Annotation3]],"public ",Table573[[#This Row],[EF Type]]," ",Table573[[#This Row],[SQL Name]]," {get;set;}")</f>
        <v>/** Section: Sub-Level **/ [MaxLength(200)]public string? SubLevel_TXT {get;set;}</v>
      </c>
    </row>
    <row r="4" spans="1:19" ht="14.55" customHeight="1" x14ac:dyDescent="0.3">
      <c r="A4" s="74" t="s">
        <v>503</v>
      </c>
      <c r="B4" s="74" t="s">
        <v>503</v>
      </c>
      <c r="D4" s="69" t="str">
        <f>SUBSTITUTE(SUBSTITUTE(PROPER(TRIM(CLEAN(Table573[[#This Row],[Field]])))," ","_"),"-","")</f>
        <v>Departmental_Priorities</v>
      </c>
      <c r="E4" s="69" t="s">
        <v>14</v>
      </c>
      <c r="F4" s="69" t="str">
        <f>VLOOKUP(Table573[[#This Row],[Extension]],DescRef1[],2,FALSE)</f>
        <v>TXT</v>
      </c>
      <c r="H4" s="69" t="s">
        <v>494</v>
      </c>
      <c r="I4" s="69" t="str">
        <f>IF(Table573[[#This Row],[Code]]="-", Table573[[#This Row],[Formatted]], CONCATENATE(Table573[[#This Row],[Formatted]],"_",Table573[[#This Row],[Code]]))</f>
        <v>Departmental_Priorities_TXT</v>
      </c>
      <c r="J4" s="69" t="s">
        <v>479</v>
      </c>
      <c r="K4" s="15">
        <v>6</v>
      </c>
      <c r="L4" s="70" t="s">
        <v>504</v>
      </c>
      <c r="N4" s="1" t="str">
        <f>CONCATENATE(VLOOKUP(Table573[[#This Row],[Field Type]],FieldTypesRef1[],2,FALSE),IF(Table573[[#This Row],[Mandatory]]="Yes","","?"))</f>
        <v>string?</v>
      </c>
      <c r="O4" s="77" t="str">
        <f>VLOOKUP(Table573[[#This Row],[Field Type]],FieldTypesRef1[],3,FALSE)</f>
        <v/>
      </c>
      <c r="P4" s="1" t="str">
        <f>IF(Table573[[#This Row],[Mandatory]]="Yes","[Required]","")</f>
        <v/>
      </c>
      <c r="Q4" s="1" t="str">
        <f>IF(Table573[[#This Row],[Max Length]]&gt;0,CONCATENATE("[MaxLength(",Table573[[#This Row],[Max Length]],")]"),"")</f>
        <v/>
      </c>
      <c r="R4" s="1" t="str">
        <f>CONCATENATE("""",Table573[[#This Row],[SQL Name]],""" : """,Table573[[#This Row],[Field]],"""")</f>
        <v>"Departmental_Priorities_TXT" : "Departmental Priorities"</v>
      </c>
      <c r="S4" s="69" t="str">
        <f>CONCATENATE("/** Section: ",Table573[[#This Row],[Section]], " **/ ",Table573[[#This Row],[EF Core Annotation1]],Table573[[#This Row],[EF Core Annotation2]],Table573[[#This Row],[EF Core Annotation3]],"public ",Table573[[#This Row],[EF Type]]," ",Table573[[#This Row],[SQL Name]]," {get;set;}")</f>
        <v>/** Section: Departmental Priorities **/ public string? Departmental_Priorities_TXT {get;set;}</v>
      </c>
    </row>
    <row r="5" spans="1:19" ht="14.55" customHeight="1" x14ac:dyDescent="0.3">
      <c r="A5" s="74" t="s">
        <v>505</v>
      </c>
      <c r="B5" s="75" t="s">
        <v>505</v>
      </c>
      <c r="C5" s="75"/>
      <c r="D5" s="69" t="str">
        <f>SUBSTITUTE(SUBSTITUTE(PROPER(TRIM(CLEAN(Table573[[#This Row],[Field]])))," ","_"),"-","")</f>
        <v>Sector_Priorities</v>
      </c>
      <c r="E5" s="69" t="s">
        <v>14</v>
      </c>
      <c r="F5" s="69" t="str">
        <f>VLOOKUP(Table573[[#This Row],[Extension]],DescRef1[],2,FALSE)</f>
        <v>TXT</v>
      </c>
      <c r="H5" s="69" t="s">
        <v>494</v>
      </c>
      <c r="I5" s="69" t="str">
        <f>IF(Table573[[#This Row],[Code]]="-", Table573[[#This Row],[Formatted]], CONCATENATE(Table573[[#This Row],[Formatted]],"_",Table573[[#This Row],[Code]]))</f>
        <v>Sector_Priorities_TXT</v>
      </c>
      <c r="J5" s="69" t="s">
        <v>479</v>
      </c>
      <c r="K5" s="15">
        <v>11</v>
      </c>
      <c r="L5" s="70" t="s">
        <v>506</v>
      </c>
      <c r="N5" s="1" t="str">
        <f>CONCATENATE(VLOOKUP(Table573[[#This Row],[Field Type]],FieldTypesRef1[],2,FALSE),IF(Table573[[#This Row],[Mandatory]]="Yes","","?"))</f>
        <v>string?</v>
      </c>
      <c r="O5" s="77" t="str">
        <f>VLOOKUP(Table573[[#This Row],[Field Type]],FieldTypesRef1[],3,FALSE)</f>
        <v/>
      </c>
      <c r="P5" s="1" t="str">
        <f>IF(Table573[[#This Row],[Mandatory]]="Yes","[Required]","")</f>
        <v/>
      </c>
      <c r="Q5" s="1" t="str">
        <f>IF(Table573[[#This Row],[Max Length]]&gt;0,CONCATENATE("[MaxLength(",Table573[[#This Row],[Max Length]],")]"),"")</f>
        <v/>
      </c>
      <c r="R5" s="1" t="str">
        <f>CONCATENATE("""",Table573[[#This Row],[SQL Name]],""" : """,Table573[[#This Row],[Field]],"""")</f>
        <v>"Sector_Priorities_TXT" : "Sector Priorities"</v>
      </c>
      <c r="S5" s="69" t="str">
        <f>CONCATENATE("/** Section: ",Table573[[#This Row],[Section]], " **/ ",Table573[[#This Row],[EF Core Annotation1]],Table573[[#This Row],[EF Core Annotation2]],Table573[[#This Row],[EF Core Annotation3]],"public ",Table573[[#This Row],[EF Type]]," ",Table573[[#This Row],[SQL Name]]," {get;set;}")</f>
        <v>/** Section: Sector Priorities **/ public string? Sector_Priorities_TXT {get;set;}</v>
      </c>
    </row>
    <row r="6" spans="1:19" ht="14.55" customHeight="1" x14ac:dyDescent="0.3">
      <c r="A6" s="74" t="s">
        <v>507</v>
      </c>
      <c r="B6" s="74" t="s">
        <v>507</v>
      </c>
      <c r="D6" s="69" t="str">
        <f>SUBSTITUTE(SUBSTITUTE(PROPER(TRIM(CLEAN(Table573[[#This Row],[Field]])))," ","_"),"-","")</f>
        <v>Key_Activity</v>
      </c>
      <c r="E6" s="69" t="s">
        <v>14</v>
      </c>
      <c r="F6" s="69" t="str">
        <f>VLOOKUP(Table573[[#This Row],[Extension]],DescRef1[],2,FALSE)</f>
        <v>TXT</v>
      </c>
      <c r="H6" s="69" t="s">
        <v>494</v>
      </c>
      <c r="I6" s="69" t="str">
        <f>IF(Table573[[#This Row],[Code]]="-", Table573[[#This Row],[Formatted]], CONCATENATE(Table573[[#This Row],[Formatted]],"_",Table573[[#This Row],[Code]]))</f>
        <v>Key_Activity_TXT</v>
      </c>
      <c r="J6" s="69" t="s">
        <v>479</v>
      </c>
      <c r="K6" s="15">
        <v>21</v>
      </c>
      <c r="L6" s="70" t="s">
        <v>508</v>
      </c>
      <c r="N6" s="1" t="str">
        <f>CONCATENATE(VLOOKUP(Table573[[#This Row],[Field Type]],FieldTypesRef1[],2,FALSE),IF(Table573[[#This Row],[Mandatory]]="Yes","","?"))</f>
        <v>string?</v>
      </c>
      <c r="O6" s="77" t="str">
        <f>VLOOKUP(Table573[[#This Row],[Field Type]],FieldTypesRef1[],3,FALSE)</f>
        <v/>
      </c>
      <c r="P6" s="1" t="str">
        <f>IF(Table573[[#This Row],[Mandatory]]="Yes","[Required]","")</f>
        <v/>
      </c>
      <c r="Q6" s="1" t="str">
        <f>IF(Table573[[#This Row],[Max Length]]&gt;0,CONCATENATE("[MaxLength(",Table573[[#This Row],[Max Length]],")]"),"")</f>
        <v/>
      </c>
      <c r="R6" s="1" t="str">
        <f>CONCATENATE("""",Table573[[#This Row],[SQL Name]],""" : """,Table573[[#This Row],[Field]],"""")</f>
        <v>"Key_Activity_TXT" : "Key Activity"</v>
      </c>
      <c r="S6" s="69" t="str">
        <f>CONCATENATE("/** Section: ",Table573[[#This Row],[Section]], " **/ ",Table573[[#This Row],[EF Core Annotation1]],Table573[[#This Row],[EF Core Annotation2]],Table573[[#This Row],[EF Core Annotation3]],"public ",Table573[[#This Row],[EF Type]]," ",Table573[[#This Row],[SQL Name]]," {get;set;}")</f>
        <v>/** Section: Key Activity **/ public string? Key_Activity_TXT {get;set;}</v>
      </c>
    </row>
    <row r="7" spans="1:19" x14ac:dyDescent="0.3">
      <c r="A7" s="74" t="s">
        <v>509</v>
      </c>
      <c r="B7" s="75" t="s">
        <v>509</v>
      </c>
      <c r="C7" s="75"/>
      <c r="D7" s="69" t="str">
        <f>SUBSTITUTE(SUBSTITUTE(PROPER(TRIM(CLEAN(Table573[[#This Row],[Field]])))," ","_"),"-","")</f>
        <v>Fund</v>
      </c>
      <c r="E7" s="69" t="s">
        <v>81</v>
      </c>
      <c r="F7" s="69" t="str">
        <f>VLOOKUP(Table573[[#This Row],[Extension]],DescRef1[],2,FALSE)</f>
        <v>NUM</v>
      </c>
      <c r="G7" s="69">
        <v>20</v>
      </c>
      <c r="H7" s="69" t="s">
        <v>494</v>
      </c>
      <c r="I7" s="69" t="str">
        <f>IF(Table573[[#This Row],[Code]]="-", Table573[[#This Row],[Formatted]], CONCATENATE(Table573[[#This Row],[Formatted]],"_",Table573[[#This Row],[Code]]))</f>
        <v>Fund_NUM</v>
      </c>
      <c r="J7" s="69" t="s">
        <v>476</v>
      </c>
      <c r="K7" s="15"/>
      <c r="L7" s="70"/>
      <c r="N7" s="1" t="str">
        <f>CONCATENATE(VLOOKUP(Table573[[#This Row],[Field Type]],FieldTypesRef1[],2,FALSE),IF(Table573[[#This Row],[Mandatory]]="Yes","","?"))</f>
        <v>int?</v>
      </c>
      <c r="O7" s="77" t="str">
        <f>VLOOKUP(Table573[[#This Row],[Field Type]],FieldTypesRef1[],3,FALSE)</f>
        <v/>
      </c>
      <c r="P7" s="1" t="str">
        <f>IF(Table573[[#This Row],[Mandatory]]="Yes","[Required]","")</f>
        <v/>
      </c>
      <c r="Q7" s="1" t="str">
        <f>IF(Table573[[#This Row],[Max Length]]&gt;0,CONCATENATE("[MaxLength(",Table573[[#This Row],[Max Length]],")]"),"")</f>
        <v>[MaxLength(20)]</v>
      </c>
      <c r="R7" s="1" t="str">
        <f>CONCATENATE("""",Table573[[#This Row],[SQL Name]],""" : """,Table573[[#This Row],[Field]],"""")</f>
        <v>"Fund_NUM" : "Fund"</v>
      </c>
      <c r="S7" s="69" t="str">
        <f>CONCATENATE("/** Section: ",Table573[[#This Row],[Section]], " **/ ",Table573[[#This Row],[EF Core Annotation1]],Table573[[#This Row],[EF Core Annotation2]],Table573[[#This Row],[EF Core Annotation3]],"public ",Table573[[#This Row],[EF Type]]," ",Table573[[#This Row],[SQL Name]]," {get;set;}")</f>
        <v>/** Section: Fund **/ [MaxLength(20)]public int? Fund_NUM {get;set;}</v>
      </c>
    </row>
    <row r="8" spans="1:19" x14ac:dyDescent="0.3">
      <c r="A8" s="74" t="s">
        <v>510</v>
      </c>
      <c r="B8" s="74" t="s">
        <v>510</v>
      </c>
      <c r="D8" s="69" t="str">
        <f>SUBSTITUTE(SUBSTITUTE(PROPER(TRIM(CLEAN(Table573[[#This Row],[Field]])))," ","_"),"-","")</f>
        <v>Funding_Type</v>
      </c>
      <c r="E8" s="69" t="s">
        <v>14</v>
      </c>
      <c r="F8" s="69" t="str">
        <f>VLOOKUP(Table573[[#This Row],[Extension]],DescRef1[],2,FALSE)</f>
        <v>TXT</v>
      </c>
      <c r="G8" s="69">
        <v>200</v>
      </c>
      <c r="H8" s="69" t="s">
        <v>494</v>
      </c>
      <c r="I8" s="69" t="str">
        <f>IF(Table573[[#This Row],[Code]]="-", Table573[[#This Row],[Formatted]], CONCATENATE(Table573[[#This Row],[Formatted]],"_",Table573[[#This Row],[Code]]))</f>
        <v>Funding_Type_TXT</v>
      </c>
      <c r="J8" s="69" t="s">
        <v>14</v>
      </c>
      <c r="K8" s="15"/>
      <c r="L8" s="69" t="s">
        <v>502</v>
      </c>
      <c r="N8" s="1" t="str">
        <f>CONCATENATE(VLOOKUP(Table573[[#This Row],[Field Type]],FieldTypesRef1[],2,FALSE),IF(Table573[[#This Row],[Mandatory]]="Yes","","?"))</f>
        <v>string?</v>
      </c>
      <c r="O8" s="77" t="str">
        <f>VLOOKUP(Table573[[#This Row],[Field Type]],FieldTypesRef1[],3,FALSE)</f>
        <v/>
      </c>
      <c r="P8" s="1" t="str">
        <f>IF(Table573[[#This Row],[Mandatory]]="Yes","[Required]","")</f>
        <v/>
      </c>
      <c r="Q8" s="1" t="str">
        <f>IF(Table573[[#This Row],[Max Length]]&gt;0,CONCATENATE("[MaxLength(",Table573[[#This Row],[Max Length]],")]"),"")</f>
        <v>[MaxLength(200)]</v>
      </c>
      <c r="R8" s="1" t="str">
        <f>CONCATENATE("""",Table573[[#This Row],[SQL Name]],""" : """,Table573[[#This Row],[Field]],"""")</f>
        <v>"Funding_Type_TXT" : "Funding Type"</v>
      </c>
      <c r="S8" s="69" t="str">
        <f>CONCATENATE("/** Section: ",Table573[[#This Row],[Section]], " **/ ",Table573[[#This Row],[EF Core Annotation1]],Table573[[#This Row],[EF Core Annotation2]],Table573[[#This Row],[EF Core Annotation3]],"public ",Table573[[#This Row],[EF Type]]," ",Table573[[#This Row],[SQL Name]]," {get;set;}")</f>
        <v>/** Section: Funding Type **/ [MaxLength(200)]public string? Funding_Type_TXT {get;set;}</v>
      </c>
    </row>
    <row r="9" spans="1:19" x14ac:dyDescent="0.3">
      <c r="A9" s="74" t="s">
        <v>512</v>
      </c>
      <c r="B9" s="74" t="s">
        <v>512</v>
      </c>
      <c r="D9" s="69" t="str">
        <f>SUBSTITUTE(SUBSTITUTE(PROPER(TRIM(CLEAN(Table573[[#This Row],[Field]])))," ","_"),"-","")</f>
        <v>Program_Activity</v>
      </c>
      <c r="E9" s="69" t="s">
        <v>14</v>
      </c>
      <c r="F9" s="69" t="str">
        <f>VLOOKUP(Table573[[#This Row],[Extension]],DescRef1[],2,FALSE)</f>
        <v>TXT</v>
      </c>
      <c r="G9" s="69">
        <v>200</v>
      </c>
      <c r="H9" s="69" t="s">
        <v>494</v>
      </c>
      <c r="I9" s="69" t="str">
        <f>IF(Table573[[#This Row],[Code]]="-", Table573[[#This Row],[Formatted]], CONCATENATE(Table573[[#This Row],[Formatted]],"_",Table573[[#This Row],[Code]]))</f>
        <v>Program_Activity_TXT</v>
      </c>
      <c r="J9" s="69" t="s">
        <v>14</v>
      </c>
      <c r="K9" s="15"/>
      <c r="N9" s="1" t="str">
        <f>CONCATENATE(VLOOKUP(Table573[[#This Row],[Field Type]],FieldTypesRef1[],2,FALSE),IF(Table573[[#This Row],[Mandatory]]="Yes","","?"))</f>
        <v>string?</v>
      </c>
      <c r="O9" s="77" t="str">
        <f>VLOOKUP(Table573[[#This Row],[Field Type]],FieldTypesRef1[],3,FALSE)</f>
        <v/>
      </c>
      <c r="P9" s="1" t="str">
        <f>IF(Table573[[#This Row],[Mandatory]]="Yes","[Required]","")</f>
        <v/>
      </c>
      <c r="Q9" s="1" t="str">
        <f>IF(Table573[[#This Row],[Max Length]]&gt;0,CONCATENATE("[MaxLength(",Table573[[#This Row],[Max Length]],")]"),"")</f>
        <v>[MaxLength(200)]</v>
      </c>
      <c r="R9" s="1" t="str">
        <f>CONCATENATE("""",Table573[[#This Row],[SQL Name]],""" : """,Table573[[#This Row],[Field]],"""")</f>
        <v>"Program_Activity_TXT" : "Program Activity"</v>
      </c>
      <c r="S9" s="69" t="str">
        <f>CONCATENATE("/** Section: ",Table573[[#This Row],[Section]], " **/ ",Table573[[#This Row],[EF Core Annotation1]],Table573[[#This Row],[EF Core Annotation2]],Table573[[#This Row],[EF Core Annotation3]],"public ",Table573[[#This Row],[EF Type]]," ",Table573[[#This Row],[SQL Name]]," {get;set;}")</f>
        <v>/** Section: Program Activity **/ [MaxLength(200)]public string? Program_Activity_TXT {get;set;}</v>
      </c>
    </row>
    <row r="10" spans="1:19" x14ac:dyDescent="0.3">
      <c r="A10" s="74" t="s">
        <v>513</v>
      </c>
      <c r="B10" s="74" t="s">
        <v>513</v>
      </c>
      <c r="D10" s="69" t="str">
        <f>SUBSTITUTE(SUBSTITUTE(PROPER(TRIM(CLEAN(Table573[[#This Row],[Field]])))," ","_"),"-","")</f>
        <v>Budget</v>
      </c>
      <c r="E10" s="69" t="s">
        <v>81</v>
      </c>
      <c r="F10" s="69" t="str">
        <f>VLOOKUP(Table573[[#This Row],[Extension]],DescRef1[],2,FALSE)</f>
        <v>NUM</v>
      </c>
      <c r="G10" s="69">
        <v>20</v>
      </c>
      <c r="H10" s="69" t="s">
        <v>494</v>
      </c>
      <c r="I10" s="69" t="str">
        <f>IF(Table573[[#This Row],[Code]]="-", Table573[[#This Row],[Formatted]], CONCATENATE(Table573[[#This Row],[Formatted]],"_",Table573[[#This Row],[Code]]))</f>
        <v>Budget_NUM</v>
      </c>
      <c r="J10" s="69" t="s">
        <v>477</v>
      </c>
      <c r="K10" s="15"/>
      <c r="L10" s="69" t="s">
        <v>514</v>
      </c>
      <c r="N10" s="1" t="str">
        <f>CONCATENATE(VLOOKUP(Table573[[#This Row],[Field Type]],FieldTypesRef1[],2,FALSE),IF(Table573[[#This Row],[Mandatory]]="Yes","","?"))</f>
        <v>double?</v>
      </c>
      <c r="O10" s="77" t="str">
        <f>VLOOKUP(Table573[[#This Row],[Field Type]],FieldTypesRef1[],3,FALSE)</f>
        <v/>
      </c>
      <c r="P10" s="1" t="str">
        <f>IF(Table573[[#This Row],[Mandatory]]="Yes","[Required]","")</f>
        <v/>
      </c>
      <c r="Q10" s="1" t="str">
        <f>IF(Table573[[#This Row],[Max Length]]&gt;0,CONCATENATE("[MaxLength(",Table573[[#This Row],[Max Length]],")]"),"")</f>
        <v>[MaxLength(20)]</v>
      </c>
      <c r="R10" s="1" t="str">
        <f>CONCATENATE("""",Table573[[#This Row],[SQL Name]],""" : """,Table573[[#This Row],[Field]],"""")</f>
        <v>"Budget_NUM" : "Budget"</v>
      </c>
      <c r="S10" s="69" t="str">
        <f>CONCATENATE("/** Section: ",Table573[[#This Row],[Section]], " **/ ",Table573[[#This Row],[EF Core Annotation1]],Table573[[#This Row],[EF Core Annotation2]],Table573[[#This Row],[EF Core Annotation3]],"public ",Table573[[#This Row],[EF Type]]," ",Table573[[#This Row],[SQL Name]]," {get;set;}")</f>
        <v>/** Section: Budget **/ [MaxLength(20)]public double? Budget_NUM {get;set;}</v>
      </c>
    </row>
    <row r="11" spans="1:19" x14ac:dyDescent="0.3">
      <c r="A11" s="74" t="s">
        <v>515</v>
      </c>
      <c r="B11" s="74" t="s">
        <v>515</v>
      </c>
      <c r="D11" s="69" t="str">
        <f>SUBSTITUTE(SUBSTITUTE(PROPER(TRIM(CLEAN(Table573[[#This Row],[Field]])))," ","_"),"-","")</f>
        <v>Anticipated_Transfers</v>
      </c>
      <c r="E11" s="69" t="s">
        <v>81</v>
      </c>
      <c r="F11" s="69" t="str">
        <f>VLOOKUP(Table573[[#This Row],[Extension]],DescRef1[],2,FALSE)</f>
        <v>NUM</v>
      </c>
      <c r="G11" s="69">
        <v>20</v>
      </c>
      <c r="H11" s="69" t="s">
        <v>494</v>
      </c>
      <c r="I11" s="69" t="str">
        <f>IF(Table573[[#This Row],[Code]]="-", Table573[[#This Row],[Formatted]], CONCATENATE(Table573[[#This Row],[Formatted]],"_",Table573[[#This Row],[Code]]))</f>
        <v>Anticipated_Transfers_NUM</v>
      </c>
      <c r="J11" s="69" t="s">
        <v>477</v>
      </c>
      <c r="K11" s="15"/>
      <c r="N11" s="1" t="str">
        <f>CONCATENATE(VLOOKUP(Table573[[#This Row],[Field Type]],FieldTypesRef1[],2,FALSE),IF(Table573[[#This Row],[Mandatory]]="Yes","","?"))</f>
        <v>double?</v>
      </c>
      <c r="O11" s="77" t="str">
        <f>VLOOKUP(Table573[[#This Row],[Field Type]],FieldTypesRef1[],3,FALSE)</f>
        <v/>
      </c>
      <c r="P11" s="1" t="str">
        <f>IF(Table573[[#This Row],[Mandatory]]="Yes","[Required]","")</f>
        <v/>
      </c>
      <c r="Q11" s="1" t="str">
        <f>IF(Table573[[#This Row],[Max Length]]&gt;0,CONCATENATE("[MaxLength(",Table573[[#This Row],[Max Length]],")]"),"")</f>
        <v>[MaxLength(20)]</v>
      </c>
      <c r="R11" s="1" t="str">
        <f>CONCATENATE("""",Table573[[#This Row],[SQL Name]],""" : """,Table573[[#This Row],[Field]],"""")</f>
        <v>"Anticipated_Transfers_NUM" : "Anticipated Transfers"</v>
      </c>
      <c r="S11" s="69" t="str">
        <f>CONCATENATE("/** Section: ",Table573[[#This Row],[Section]], " **/ ",Table573[[#This Row],[EF Core Annotation1]],Table573[[#This Row],[EF Core Annotation2]],Table573[[#This Row],[EF Core Annotation3]],"public ",Table573[[#This Row],[EF Type]]," ",Table573[[#This Row],[SQL Name]]," {get;set;}")</f>
        <v>/** Section: Anticipated Transfers **/ [MaxLength(20)]public double? Anticipated_Transfers_NUM {get;set;}</v>
      </c>
    </row>
    <row r="12" spans="1:19" x14ac:dyDescent="0.3">
      <c r="A12" s="74" t="s">
        <v>516</v>
      </c>
      <c r="B12" s="74" t="s">
        <v>516</v>
      </c>
      <c r="D12" s="69" t="str">
        <f>SUBSTITUTE(SUBSTITUTE(PROPER(TRIM(CLEAN(Table573[[#This Row],[Field]])))," ","_"),"-","")</f>
        <v>Revised_Budget</v>
      </c>
      <c r="E12" s="69" t="s">
        <v>81</v>
      </c>
      <c r="F12" s="69" t="str">
        <f>VLOOKUP(Table573[[#This Row],[Extension]],DescRef1[],2,FALSE)</f>
        <v>NUM</v>
      </c>
      <c r="G12" s="69">
        <v>20</v>
      </c>
      <c r="H12" s="69" t="s">
        <v>494</v>
      </c>
      <c r="I12" s="69" t="str">
        <f>IF(Table573[[#This Row],[Code]]="-", Table573[[#This Row],[Formatted]], CONCATENATE(Table573[[#This Row],[Formatted]],"_",Table573[[#This Row],[Code]]))</f>
        <v>Revised_Budget_NUM</v>
      </c>
      <c r="J12" s="69" t="s">
        <v>477</v>
      </c>
      <c r="K12" s="15"/>
      <c r="L12" s="69" t="s">
        <v>517</v>
      </c>
      <c r="N12" s="1" t="str">
        <f>CONCATENATE(VLOOKUP(Table573[[#This Row],[Field Type]],FieldTypesRef1[],2,FALSE),IF(Table573[[#This Row],[Mandatory]]="Yes","","?"))</f>
        <v>double?</v>
      </c>
      <c r="O12" s="77" t="str">
        <f>VLOOKUP(Table573[[#This Row],[Field Type]],FieldTypesRef1[],3,FALSE)</f>
        <v/>
      </c>
      <c r="P12" s="1" t="str">
        <f>IF(Table573[[#This Row],[Mandatory]]="Yes","[Required]","")</f>
        <v/>
      </c>
      <c r="Q12" s="1" t="str">
        <f>IF(Table573[[#This Row],[Max Length]]&gt;0,CONCATENATE("[MaxLength(",Table573[[#This Row],[Max Length]],")]"),"")</f>
        <v>[MaxLength(20)]</v>
      </c>
      <c r="R12" s="1" t="str">
        <f>CONCATENATE("""",Table573[[#This Row],[SQL Name]],""" : """,Table573[[#This Row],[Field]],"""")</f>
        <v>"Revised_Budget_NUM" : "Revised Budget"</v>
      </c>
      <c r="S12" s="69" t="str">
        <f>CONCATENATE("/** Section: ",Table573[[#This Row],[Section]], " **/ ",Table573[[#This Row],[EF Core Annotation1]],Table573[[#This Row],[EF Core Annotation2]],Table573[[#This Row],[EF Core Annotation3]],"public ",Table573[[#This Row],[EF Type]]," ",Table573[[#This Row],[SQL Name]]," {get;set;}")</f>
        <v>/** Section: Revised Budget **/ [MaxLength(20)]public double? Revised_Budget_NUM {get;set;}</v>
      </c>
    </row>
    <row r="13" spans="1:19" x14ac:dyDescent="0.3">
      <c r="A13" s="74" t="s">
        <v>518</v>
      </c>
      <c r="B13" s="74" t="s">
        <v>518</v>
      </c>
      <c r="D13" s="69" t="str">
        <f>SUBSTITUTE(SUBSTITUTE(PROPER(TRIM(CLEAN(Table573[[#This Row],[Field]])))," ","_"),"-","")</f>
        <v>Allocation_Percentage</v>
      </c>
      <c r="E13" s="69" t="s">
        <v>81</v>
      </c>
      <c r="F13" s="69" t="str">
        <f>VLOOKUP(Table573[[#This Row],[Extension]],DescRef1[],2,FALSE)</f>
        <v>NUM</v>
      </c>
      <c r="G13" s="69">
        <v>20</v>
      </c>
      <c r="H13" s="69" t="s">
        <v>494</v>
      </c>
      <c r="I13" s="69" t="str">
        <f>IF(Table573[[#This Row],[Code]]="-", Table573[[#This Row],[Formatted]], CONCATENATE(Table573[[#This Row],[Formatted]],"_",Table573[[#This Row],[Code]]))</f>
        <v>Allocation_Percentage_NUM</v>
      </c>
      <c r="J13" s="69" t="s">
        <v>477</v>
      </c>
      <c r="K13" s="15"/>
      <c r="L13" s="69" t="s">
        <v>517</v>
      </c>
      <c r="N13" s="1" t="str">
        <f>CONCATENATE(VLOOKUP(Table573[[#This Row],[Field Type]],FieldTypesRef1[],2,FALSE),IF(Table573[[#This Row],[Mandatory]]="Yes","","?"))</f>
        <v>double?</v>
      </c>
      <c r="O13" s="77" t="str">
        <f>VLOOKUP(Table573[[#This Row],[Field Type]],FieldTypesRef1[],3,FALSE)</f>
        <v/>
      </c>
      <c r="P13" s="1" t="str">
        <f>IF(Table573[[#This Row],[Mandatory]]="Yes","[Required]","")</f>
        <v/>
      </c>
      <c r="Q13" s="1" t="str">
        <f>IF(Table573[[#This Row],[Max Length]]&gt;0,CONCATENATE("[MaxLength(",Table573[[#This Row],[Max Length]],")]"),"")</f>
        <v>[MaxLength(20)]</v>
      </c>
      <c r="R13" s="1" t="str">
        <f>CONCATENATE("""",Table573[[#This Row],[SQL Name]],""" : """,Table573[[#This Row],[Field]],"""")</f>
        <v>"Allocation_Percentage_NUM" : "Allocation Percentage"</v>
      </c>
      <c r="S13" s="69" t="str">
        <f>CONCATENATE("/** Section: ",Table573[[#This Row],[Section]], " **/ ",Table573[[#This Row],[EF Core Annotation1]],Table573[[#This Row],[EF Core Annotation2]],Table573[[#This Row],[EF Core Annotation3]],"public ",Table573[[#This Row],[EF Type]]," ",Table573[[#This Row],[SQL Name]]," {get;set;}")</f>
        <v>/** Section: Allocation Percentage **/ [MaxLength(20)]public double? Allocation_Percentage_NUM {get;set;}</v>
      </c>
    </row>
    <row r="14" spans="1:19" x14ac:dyDescent="0.3">
      <c r="A14" s="74" t="s">
        <v>519</v>
      </c>
      <c r="B14" s="74" t="s">
        <v>520</v>
      </c>
      <c r="D14" s="69" t="str">
        <f>SUBSTITUTE(SUBSTITUTE(PROPER(TRIM(CLEAN(Table573[[#This Row],[Field]])))," ","_"),"-","")</f>
        <v>Indeterminate_Fte</v>
      </c>
      <c r="E14" s="69" t="s">
        <v>81</v>
      </c>
      <c r="F14" s="69" t="str">
        <f>VLOOKUP(Table573[[#This Row],[Extension]],DescRef1[],2,FALSE)</f>
        <v>NUM</v>
      </c>
      <c r="G14" s="69">
        <v>20</v>
      </c>
      <c r="H14" s="69" t="s">
        <v>494</v>
      </c>
      <c r="I14" s="69" t="str">
        <f>IF(Table573[[#This Row],[Code]]="-", Table573[[#This Row],[Formatted]], CONCATENATE(Table573[[#This Row],[Formatted]],"_",Table573[[#This Row],[Code]]))</f>
        <v>Indeterminate_Fte_NUM</v>
      </c>
      <c r="J14" s="69" t="s">
        <v>477</v>
      </c>
      <c r="L14" s="69" t="s">
        <v>517</v>
      </c>
      <c r="N14" s="1" t="str">
        <f>CONCATENATE(VLOOKUP(Table573[[#This Row],[Field Type]],FieldTypesRef1[],2,FALSE),IF(Table573[[#This Row],[Mandatory]]="Yes","","?"))</f>
        <v>double?</v>
      </c>
      <c r="O14" s="77" t="str">
        <f>VLOOKUP(Table573[[#This Row],[Field Type]],FieldTypesRef1[],3,FALSE)</f>
        <v/>
      </c>
      <c r="P14" s="1" t="str">
        <f>IF(Table573[[#This Row],[Mandatory]]="Yes","[Required]","")</f>
        <v/>
      </c>
      <c r="Q14" s="1" t="str">
        <f>IF(Table573[[#This Row],[Max Length]]&gt;0,CONCATENATE("[MaxLength(",Table573[[#This Row],[Max Length]],")]"),"")</f>
        <v>[MaxLength(20)]</v>
      </c>
      <c r="R14" s="1" t="str">
        <f>CONCATENATE("""",Table573[[#This Row],[SQL Name]],""" : """,Table573[[#This Row],[Field]],"""")</f>
        <v>"Indeterminate_Fte_NUM" : "Indeterminate FTE"</v>
      </c>
      <c r="S14" s="69" t="str">
        <f>CONCATENATE("/** Section: ",Table573[[#This Row],[Section]], " **/ ",Table573[[#This Row],[EF Core Annotation1]],Table573[[#This Row],[EF Core Annotation2]],Table573[[#This Row],[EF Core Annotation3]],"public ",Table573[[#This Row],[EF Type]]," ",Table573[[#This Row],[SQL Name]]," {get;set;}")</f>
        <v>/** Section: Salary Forecast **/ [MaxLength(20)]public double? Indeterminate_Fte_NUM {get;set;}</v>
      </c>
    </row>
    <row r="15" spans="1:19" x14ac:dyDescent="0.3">
      <c r="A15" s="74" t="s">
        <v>519</v>
      </c>
      <c r="B15" s="74" t="s">
        <v>522</v>
      </c>
      <c r="D15" s="69" t="str">
        <f>SUBSTITUTE(SUBSTITUTE(PROPER(TRIM(CLEAN(Table573[[#This Row],[Field]])))," ","_"),"-","")</f>
        <v>Indeterminate_$_Amount</v>
      </c>
      <c r="E15" s="69" t="s">
        <v>81</v>
      </c>
      <c r="F15" s="69" t="str">
        <f>VLOOKUP(Table573[[#This Row],[Extension]],DescRef1[],2,FALSE)</f>
        <v>NUM</v>
      </c>
      <c r="G15" s="69">
        <v>20</v>
      </c>
      <c r="H15" s="69" t="s">
        <v>494</v>
      </c>
      <c r="I15" s="69" t="str">
        <f>IF(Table573[[#This Row],[Code]]="-", Table573[[#This Row],[Formatted]], CONCATENATE(Table573[[#This Row],[Formatted]],"_",Table573[[#This Row],[Code]]))</f>
        <v>Indeterminate_$_Amount_NUM</v>
      </c>
      <c r="J15" s="69" t="s">
        <v>477</v>
      </c>
      <c r="L15" s="69" t="s">
        <v>517</v>
      </c>
      <c r="N15" s="1" t="str">
        <f>CONCATENATE(VLOOKUP(Table573[[#This Row],[Field Type]],FieldTypesRef1[],2,FALSE),IF(Table573[[#This Row],[Mandatory]]="Yes","","?"))</f>
        <v>double?</v>
      </c>
      <c r="O15" s="77" t="str">
        <f>VLOOKUP(Table573[[#This Row],[Field Type]],FieldTypesRef1[],3,FALSE)</f>
        <v/>
      </c>
      <c r="P15" s="1" t="str">
        <f>IF(Table573[[#This Row],[Mandatory]]="Yes","[Required]","")</f>
        <v/>
      </c>
      <c r="Q15" s="1" t="str">
        <f>IF(Table573[[#This Row],[Max Length]]&gt;0,CONCATENATE("[MaxLength(",Table573[[#This Row],[Max Length]],")]"),"")</f>
        <v>[MaxLength(20)]</v>
      </c>
      <c r="R15" s="1" t="str">
        <f>CONCATENATE("""",Table573[[#This Row],[SQL Name]],""" : """,Table573[[#This Row],[Field]],"""")</f>
        <v>"Indeterminate_$_Amount_NUM" : "Indeterminate $ Amount"</v>
      </c>
      <c r="S15" s="69" t="str">
        <f>CONCATENATE("/** Section: ",Table573[[#This Row],[Section]], " **/ ",Table573[[#This Row],[EF Core Annotation1]],Table573[[#This Row],[EF Core Annotation2]],Table573[[#This Row],[EF Core Annotation3]],"public ",Table573[[#This Row],[EF Type]]," ",Table573[[#This Row],[SQL Name]]," {get;set;}")</f>
        <v>/** Section: Salary Forecast **/ [MaxLength(20)]public double? Indeterminate_$_Amount_NUM {get;set;}</v>
      </c>
    </row>
    <row r="16" spans="1:19" x14ac:dyDescent="0.3">
      <c r="A16" s="74" t="s">
        <v>519</v>
      </c>
      <c r="B16" s="74" t="s">
        <v>521</v>
      </c>
      <c r="D16" s="69" t="str">
        <f>SUBSTITUTE(SUBSTITUTE(PROPER(TRIM(CLEAN(Table573[[#This Row],[Field]])))," ","_"),"-","")</f>
        <v>Determinate_Fte</v>
      </c>
      <c r="E16" s="69" t="s">
        <v>81</v>
      </c>
      <c r="F16" s="69" t="str">
        <f>VLOOKUP(Table573[[#This Row],[Extension]],DescRef1[],2,FALSE)</f>
        <v>NUM</v>
      </c>
      <c r="G16" s="69">
        <v>20</v>
      </c>
      <c r="H16" s="69" t="s">
        <v>494</v>
      </c>
      <c r="I16" s="69" t="str">
        <f>IF(Table573[[#This Row],[Code]]="-", Table573[[#This Row],[Formatted]], CONCATENATE(Table573[[#This Row],[Formatted]],"_",Table573[[#This Row],[Code]]))</f>
        <v>Determinate_Fte_NUM</v>
      </c>
      <c r="J16" s="69" t="s">
        <v>477</v>
      </c>
      <c r="L16" s="69" t="s">
        <v>517</v>
      </c>
      <c r="N16" s="1" t="str">
        <f>CONCATENATE(VLOOKUP(Table573[[#This Row],[Field Type]],FieldTypesRef1[],2,FALSE),IF(Table573[[#This Row],[Mandatory]]="Yes","","?"))</f>
        <v>double?</v>
      </c>
      <c r="O16" s="77" t="str">
        <f>VLOOKUP(Table573[[#This Row],[Field Type]],FieldTypesRef1[],3,FALSE)</f>
        <v/>
      </c>
      <c r="P16" s="1" t="str">
        <f>IF(Table573[[#This Row],[Mandatory]]="Yes","[Required]","")</f>
        <v/>
      </c>
      <c r="Q16" s="1" t="str">
        <f>IF(Table573[[#This Row],[Max Length]]&gt;0,CONCATENATE("[MaxLength(",Table573[[#This Row],[Max Length]],")]"),"")</f>
        <v>[MaxLength(20)]</v>
      </c>
      <c r="R16" s="1" t="str">
        <f>CONCATENATE("""",Table573[[#This Row],[SQL Name]],""" : """,Table573[[#This Row],[Field]],"""")</f>
        <v>"Determinate_Fte_NUM" : "Determinate FTE"</v>
      </c>
      <c r="S16" s="69" t="str">
        <f>CONCATENATE("/** Section: ",Table573[[#This Row],[Section]], " **/ ",Table573[[#This Row],[EF Core Annotation1]],Table573[[#This Row],[EF Core Annotation2]],Table573[[#This Row],[EF Core Annotation3]],"public ",Table573[[#This Row],[EF Type]]," ",Table573[[#This Row],[SQL Name]]," {get;set;}")</f>
        <v>/** Section: Salary Forecast **/ [MaxLength(20)]public double? Determinate_Fte_NUM {get;set;}</v>
      </c>
    </row>
    <row r="17" spans="1:19" x14ac:dyDescent="0.3">
      <c r="A17" s="74" t="s">
        <v>519</v>
      </c>
      <c r="B17" s="74" t="s">
        <v>523</v>
      </c>
      <c r="D17" s="69" t="str">
        <f>SUBSTITUTE(SUBSTITUTE(PROPER(TRIM(CLEAN(Table573[[#This Row],[Field]])))," ","_"),"-","")</f>
        <v>Determinate_$_Amount</v>
      </c>
      <c r="E17" s="69" t="s">
        <v>81</v>
      </c>
      <c r="F17" s="69" t="str">
        <f>VLOOKUP(Table573[[#This Row],[Extension]],DescRef1[],2,FALSE)</f>
        <v>NUM</v>
      </c>
      <c r="G17" s="69">
        <v>20</v>
      </c>
      <c r="H17" s="69" t="s">
        <v>494</v>
      </c>
      <c r="I17" s="69" t="str">
        <f>IF(Table573[[#This Row],[Code]]="-", Table573[[#This Row],[Formatted]], CONCATENATE(Table573[[#This Row],[Formatted]],"_",Table573[[#This Row],[Code]]))</f>
        <v>Determinate_$_Amount_NUM</v>
      </c>
      <c r="J17" s="69" t="s">
        <v>477</v>
      </c>
      <c r="L17" s="69" t="s">
        <v>517</v>
      </c>
      <c r="N17" s="1" t="str">
        <f>CONCATENATE(VLOOKUP(Table573[[#This Row],[Field Type]],FieldTypesRef1[],2,FALSE),IF(Table573[[#This Row],[Mandatory]]="Yes","","?"))</f>
        <v>double?</v>
      </c>
      <c r="O17" s="77" t="str">
        <f>VLOOKUP(Table573[[#This Row],[Field Type]],FieldTypesRef1[],3,FALSE)</f>
        <v/>
      </c>
      <c r="P17" s="1" t="str">
        <f>IF(Table573[[#This Row],[Mandatory]]="Yes","[Required]","")</f>
        <v/>
      </c>
      <c r="Q17" s="1" t="str">
        <f>IF(Table573[[#This Row],[Max Length]]&gt;0,CONCATENATE("[MaxLength(",Table573[[#This Row],[Max Length]],")]"),"")</f>
        <v>[MaxLength(20)]</v>
      </c>
      <c r="R17" s="1" t="str">
        <f>CONCATENATE("""",Table573[[#This Row],[SQL Name]],""" : """,Table573[[#This Row],[Field]],"""")</f>
        <v>"Determinate_$_Amount_NUM" : "Determinate $ Amount"</v>
      </c>
      <c r="S17" s="69" t="str">
        <f>CONCATENATE("/** Section: ",Table573[[#This Row],[Section]], " **/ ",Table573[[#This Row],[EF Core Annotation1]],Table573[[#This Row],[EF Core Annotation2]],Table573[[#This Row],[EF Core Annotation3]],"public ",Table573[[#This Row],[EF Type]]," ",Table573[[#This Row],[SQL Name]]," {get;set;}")</f>
        <v>/** Section: Salary Forecast **/ [MaxLength(20)]public double? Determinate_$_Amount_NUM {get;set;}</v>
      </c>
    </row>
    <row r="18" spans="1:19" x14ac:dyDescent="0.3">
      <c r="A18" s="74" t="s">
        <v>519</v>
      </c>
      <c r="B18" s="74" t="s">
        <v>524</v>
      </c>
      <c r="D18" s="69" t="str">
        <f>SUBSTITUTE(SUBSTITUTE(PROPER(TRIM(CLEAN(Table573[[#This Row],[Field]])))," ","_"),"-","")</f>
        <v>Planned_Staffing_Fte</v>
      </c>
      <c r="E18" s="69" t="s">
        <v>81</v>
      </c>
      <c r="F18" s="69" t="str">
        <f>VLOOKUP(Table573[[#This Row],[Extension]],DescRef1[],2,FALSE)</f>
        <v>NUM</v>
      </c>
      <c r="G18" s="69">
        <v>20</v>
      </c>
      <c r="H18" s="69" t="s">
        <v>494</v>
      </c>
      <c r="I18" s="69" t="str">
        <f>IF(Table573[[#This Row],[Code]]="-", Table573[[#This Row],[Formatted]], CONCATENATE(Table573[[#This Row],[Formatted]],"_",Table573[[#This Row],[Code]]))</f>
        <v>Planned_Staffing_Fte_NUM</v>
      </c>
      <c r="J18" s="69" t="s">
        <v>477</v>
      </c>
      <c r="L18" s="69" t="s">
        <v>517</v>
      </c>
      <c r="N18" s="1" t="str">
        <f>CONCATENATE(VLOOKUP(Table573[[#This Row],[Field Type]],FieldTypesRef1[],2,FALSE),IF(Table573[[#This Row],[Mandatory]]="Yes","","?"))</f>
        <v>double?</v>
      </c>
      <c r="O18" s="77" t="str">
        <f>VLOOKUP(Table573[[#This Row],[Field Type]],FieldTypesRef1[],3,FALSE)</f>
        <v/>
      </c>
      <c r="P18" s="1" t="str">
        <f>IF(Table573[[#This Row],[Mandatory]]="Yes","[Required]","")</f>
        <v/>
      </c>
      <c r="Q18" s="1" t="str">
        <f>IF(Table573[[#This Row],[Max Length]]&gt;0,CONCATENATE("[MaxLength(",Table573[[#This Row],[Max Length]],")]"),"")</f>
        <v>[MaxLength(20)]</v>
      </c>
      <c r="R18" s="1" t="str">
        <f>CONCATENATE("""",Table573[[#This Row],[SQL Name]],""" : """,Table573[[#This Row],[Field]],"""")</f>
        <v>"Planned_Staffing_Fte_NUM" : "Planned Staffing FTE"</v>
      </c>
      <c r="S18" s="69" t="str">
        <f>CONCATENATE("/** Section: ",Table573[[#This Row],[Section]], " **/ ",Table573[[#This Row],[EF Core Annotation1]],Table573[[#This Row],[EF Core Annotation2]],Table573[[#This Row],[EF Core Annotation3]],"public ",Table573[[#This Row],[EF Type]]," ",Table573[[#This Row],[SQL Name]]," {get;set;}")</f>
        <v>/** Section: Salary Forecast **/ [MaxLength(20)]public double? Planned_Staffing_Fte_NUM {get;set;}</v>
      </c>
    </row>
    <row r="19" spans="1:19" x14ac:dyDescent="0.3">
      <c r="A19" s="74" t="s">
        <v>519</v>
      </c>
      <c r="B19" s="74" t="s">
        <v>525</v>
      </c>
      <c r="D19" s="69" t="str">
        <f>SUBSTITUTE(SUBSTITUTE(PROPER(TRIM(CLEAN(Table573[[#This Row],[Field]])))," ","_"),"-","")</f>
        <v>Planned_Staffing_$_Amount</v>
      </c>
      <c r="E19" s="69" t="s">
        <v>81</v>
      </c>
      <c r="F19" s="69" t="str">
        <f>VLOOKUP(Table573[[#This Row],[Extension]],DescRef1[],2,FALSE)</f>
        <v>NUM</v>
      </c>
      <c r="G19" s="69">
        <v>20</v>
      </c>
      <c r="H19" s="69" t="s">
        <v>494</v>
      </c>
      <c r="I19" s="69" t="str">
        <f>IF(Table573[[#This Row],[Code]]="-", Table573[[#This Row],[Formatted]], CONCATENATE(Table573[[#This Row],[Formatted]],"_",Table573[[#This Row],[Code]]))</f>
        <v>Planned_Staffing_$_Amount_NUM</v>
      </c>
      <c r="J19" s="69" t="s">
        <v>477</v>
      </c>
      <c r="L19" s="69" t="s">
        <v>517</v>
      </c>
      <c r="N19" s="1" t="str">
        <f>CONCATENATE(VLOOKUP(Table573[[#This Row],[Field Type]],FieldTypesRef1[],2,FALSE),IF(Table573[[#This Row],[Mandatory]]="Yes","","?"))</f>
        <v>double?</v>
      </c>
      <c r="O19" s="77" t="str">
        <f>VLOOKUP(Table573[[#This Row],[Field Type]],FieldTypesRef1[],3,FALSE)</f>
        <v/>
      </c>
      <c r="P19" s="1" t="str">
        <f>IF(Table573[[#This Row],[Mandatory]]="Yes","[Required]","")</f>
        <v/>
      </c>
      <c r="Q19" s="1" t="str">
        <f>IF(Table573[[#This Row],[Max Length]]&gt;0,CONCATENATE("[MaxLength(",Table573[[#This Row],[Max Length]],")]"),"")</f>
        <v>[MaxLength(20)]</v>
      </c>
      <c r="R19" s="1" t="str">
        <f>CONCATENATE("""",Table573[[#This Row],[SQL Name]],""" : """,Table573[[#This Row],[Field]],"""")</f>
        <v>"Planned_Staffing_$_Amount_NUM" : "Planned Staffing $ Amount"</v>
      </c>
      <c r="S19" s="69" t="str">
        <f>CONCATENATE("/** Section: ",Table573[[#This Row],[Section]], " **/ ",Table573[[#This Row],[EF Core Annotation1]],Table573[[#This Row],[EF Core Annotation2]],Table573[[#This Row],[EF Core Annotation3]],"public ",Table573[[#This Row],[EF Type]]," ",Table573[[#This Row],[SQL Name]]," {get;set;}")</f>
        <v>/** Section: Salary Forecast **/ [MaxLength(20)]public double? Planned_Staffing_$_Amount_NUM {get;set;}</v>
      </c>
    </row>
    <row r="20" spans="1:19" x14ac:dyDescent="0.3">
      <c r="A20" s="74" t="s">
        <v>519</v>
      </c>
      <c r="B20" s="74" t="s">
        <v>526</v>
      </c>
      <c r="D20" s="69" t="str">
        <f>SUBSTITUTE(SUBSTITUTE(PROPER(TRIM(CLEAN(Table573[[#This Row],[Field]])))," ","_"),"-","")</f>
        <v>Total_Salary_Fte</v>
      </c>
      <c r="E20" s="69" t="s">
        <v>81</v>
      </c>
      <c r="F20" s="69" t="str">
        <f>VLOOKUP(Table573[[#This Row],[Extension]],DescRef1[],2,FALSE)</f>
        <v>NUM</v>
      </c>
      <c r="G20" s="69">
        <v>20</v>
      </c>
      <c r="H20" s="69" t="s">
        <v>494</v>
      </c>
      <c r="I20" s="69" t="str">
        <f>IF(Table573[[#This Row],[Code]]="-", Table573[[#This Row],[Formatted]], CONCATENATE(Table573[[#This Row],[Formatted]],"_",Table573[[#This Row],[Code]]))</f>
        <v>Total_Salary_Fte_NUM</v>
      </c>
      <c r="J20" s="69" t="s">
        <v>477</v>
      </c>
      <c r="L20" s="69" t="s">
        <v>517</v>
      </c>
      <c r="N20" s="1" t="str">
        <f>CONCATENATE(VLOOKUP(Table573[[#This Row],[Field Type]],FieldTypesRef1[],2,FALSE),IF(Table573[[#This Row],[Mandatory]]="Yes","","?"))</f>
        <v>double?</v>
      </c>
      <c r="O20" s="77" t="str">
        <f>VLOOKUP(Table573[[#This Row],[Field Type]],FieldTypesRef1[],3,FALSE)</f>
        <v/>
      </c>
      <c r="P20" s="1" t="str">
        <f>IF(Table573[[#This Row],[Mandatory]]="Yes","[Required]","")</f>
        <v/>
      </c>
      <c r="Q20" s="1" t="str">
        <f>IF(Table573[[#This Row],[Max Length]]&gt;0,CONCATENATE("[MaxLength(",Table573[[#This Row],[Max Length]],")]"),"")</f>
        <v>[MaxLength(20)]</v>
      </c>
      <c r="R20" s="1" t="str">
        <f>CONCATENATE("""",Table573[[#This Row],[SQL Name]],""" : """,Table573[[#This Row],[Field]],"""")</f>
        <v>"Total_Salary_Fte_NUM" : "Total Salary FTE"</v>
      </c>
      <c r="S20" s="69" t="str">
        <f>CONCATENATE("/** Section: ",Table573[[#This Row],[Section]], " **/ ",Table573[[#This Row],[EF Core Annotation1]],Table573[[#This Row],[EF Core Annotation2]],Table573[[#This Row],[EF Core Annotation3]],"public ",Table573[[#This Row],[EF Type]]," ",Table573[[#This Row],[SQL Name]]," {get;set;}")</f>
        <v>/** Section: Salary Forecast **/ [MaxLength(20)]public double? Total_Salary_Fte_NUM {get;set;}</v>
      </c>
    </row>
    <row r="21" spans="1:19" x14ac:dyDescent="0.3">
      <c r="A21" s="74" t="s">
        <v>519</v>
      </c>
      <c r="B21" s="74" t="s">
        <v>527</v>
      </c>
      <c r="D21" s="69" t="str">
        <f>SUBSTITUTE(SUBSTITUTE(PROPER(TRIM(CLEAN(Table573[[#This Row],[Field]])))," ","_"),"-","")</f>
        <v>Total_Salary_$_Amount</v>
      </c>
      <c r="E21" s="69" t="s">
        <v>81</v>
      </c>
      <c r="F21" s="69" t="str">
        <f>VLOOKUP(Table573[[#This Row],[Extension]],DescRef1[],2,FALSE)</f>
        <v>NUM</v>
      </c>
      <c r="G21" s="69">
        <v>20</v>
      </c>
      <c r="H21" s="69" t="s">
        <v>494</v>
      </c>
      <c r="I21" s="69" t="str">
        <f>IF(Table573[[#This Row],[Code]]="-", Table573[[#This Row],[Formatted]], CONCATENATE(Table573[[#This Row],[Formatted]],"_",Table573[[#This Row],[Code]]))</f>
        <v>Total_Salary_$_Amount_NUM</v>
      </c>
      <c r="J21" s="69" t="s">
        <v>477</v>
      </c>
      <c r="L21" s="69" t="s">
        <v>517</v>
      </c>
      <c r="N21" s="1" t="str">
        <f>CONCATENATE(VLOOKUP(Table573[[#This Row],[Field Type]],FieldTypesRef1[],2,FALSE),IF(Table573[[#This Row],[Mandatory]]="Yes","","?"))</f>
        <v>double?</v>
      </c>
      <c r="O21" s="77" t="str">
        <f>VLOOKUP(Table573[[#This Row],[Field Type]],FieldTypesRef1[],3,FALSE)</f>
        <v/>
      </c>
      <c r="P21" s="1" t="str">
        <f>IF(Table573[[#This Row],[Mandatory]]="Yes","[Required]","")</f>
        <v/>
      </c>
      <c r="Q21" s="1" t="str">
        <f>IF(Table573[[#This Row],[Max Length]]&gt;0,CONCATENATE("[MaxLength(",Table573[[#This Row],[Max Length]],")]"),"")</f>
        <v>[MaxLength(20)]</v>
      </c>
      <c r="R21" s="1" t="str">
        <f>CONCATENATE("""",Table573[[#This Row],[SQL Name]],""" : """,Table573[[#This Row],[Field]],"""")</f>
        <v>"Total_Salary_$_Amount_NUM" : "Total Salary $ Amount"</v>
      </c>
      <c r="S21" s="69" t="str">
        <f>CONCATENATE("/** Section: ",Table573[[#This Row],[Section]], " **/ ",Table573[[#This Row],[EF Core Annotation1]],Table573[[#This Row],[EF Core Annotation2]],Table573[[#This Row],[EF Core Annotation3]],"public ",Table573[[#This Row],[EF Type]]," ",Table573[[#This Row],[SQL Name]]," {get;set;}")</f>
        <v>/** Section: Salary Forecast **/ [MaxLength(20)]public double? Total_Salary_$_Amount_NUM {get;set;}</v>
      </c>
    </row>
    <row r="22" spans="1:19" x14ac:dyDescent="0.3">
      <c r="A22" s="74" t="s">
        <v>530</v>
      </c>
      <c r="B22" s="74" t="s">
        <v>528</v>
      </c>
      <c r="C22" s="74" t="s">
        <v>529</v>
      </c>
      <c r="D22" s="69" t="str">
        <f>SUBSTITUTE(SUBSTITUTE(PROPER(TRIM(CLEAN(Table573[[#This Row],[Field]])))," ","_"),"-","")</f>
        <v>Information</v>
      </c>
      <c r="E22" s="69" t="s">
        <v>81</v>
      </c>
      <c r="F22" s="69" t="str">
        <f>VLOOKUP(Table573[[#This Row],[Extension]],DescRef1[],2,FALSE)</f>
        <v>NUM</v>
      </c>
      <c r="G22" s="69">
        <v>20</v>
      </c>
      <c r="H22" s="69" t="s">
        <v>494</v>
      </c>
      <c r="I22" s="69" t="str">
        <f>IF(Table573[[#This Row],[Code]]="-", Table573[[#This Row],[Formatted]], CONCATENATE(Table573[[#This Row],[Formatted]],"_",Table573[[#This Row],[Code]]))</f>
        <v>Information_NUM</v>
      </c>
      <c r="J22" s="69" t="s">
        <v>477</v>
      </c>
      <c r="N22" s="1" t="str">
        <f>CONCATENATE(VLOOKUP(Table573[[#This Row],[Field Type]],FieldTypesRef1[],2,FALSE),IF(Table573[[#This Row],[Mandatory]]="Yes","","?"))</f>
        <v>double?</v>
      </c>
      <c r="O22" s="77" t="str">
        <f>VLOOKUP(Table573[[#This Row],[Field Type]],FieldTypesRef1[],3,FALSE)</f>
        <v/>
      </c>
      <c r="P22" s="1" t="str">
        <f>IF(Table573[[#This Row],[Mandatory]]="Yes","[Required]","")</f>
        <v/>
      </c>
      <c r="Q22" s="1" t="str">
        <f>IF(Table573[[#This Row],[Max Length]]&gt;0,CONCATENATE("[MaxLength(",Table573[[#This Row],[Max Length]],")]"),"")</f>
        <v>[MaxLength(20)]</v>
      </c>
      <c r="R22" s="1" t="str">
        <f>CONCATENATE("""",Table573[[#This Row],[SQL Name]],""" : """,Table573[[#This Row],[Field]],"""")</f>
        <v>"Information_NUM" : "Information"</v>
      </c>
      <c r="S22" s="69" t="str">
        <f>CONCATENATE("/** Section: ",Table573[[#This Row],[Section]], " **/ ",Table573[[#This Row],[EF Core Annotation1]],Table573[[#This Row],[EF Core Annotation2]],Table573[[#This Row],[EF Core Annotation3]],"public ",Table573[[#This Row],[EF Type]]," ",Table573[[#This Row],[SQL Name]]," {get;set;}")</f>
        <v>/** Section: O&amp;M Forecast **/ [MaxLength(20)]public double? Information_NUM {get;set;}</v>
      </c>
    </row>
    <row r="23" spans="1:19" x14ac:dyDescent="0.3">
      <c r="A23" s="74" t="s">
        <v>530</v>
      </c>
      <c r="B23" s="74" t="s">
        <v>531</v>
      </c>
      <c r="D23" s="69" t="str">
        <f>SUBSTITUTE(SUBSTITUTE(PROPER(TRIM(CLEAN(Table573[[#This Row],[Field]])))," ","_"),"-","")</f>
        <v>3_Year_Average</v>
      </c>
      <c r="E23" s="69" t="s">
        <v>81</v>
      </c>
      <c r="F23" s="69" t="str">
        <f>VLOOKUP(Table573[[#This Row],[Extension]],DescRef1[],2,FALSE)</f>
        <v>NUM</v>
      </c>
      <c r="G23" s="69">
        <v>20</v>
      </c>
      <c r="H23" s="69" t="s">
        <v>494</v>
      </c>
      <c r="I23" s="69" t="str">
        <f>IF(Table573[[#This Row],[Code]]="-", Table573[[#This Row],[Formatted]], CONCATENATE(Table573[[#This Row],[Formatted]],"_",Table573[[#This Row],[Code]]))</f>
        <v>3_Year_Average_NUM</v>
      </c>
      <c r="J23" s="69" t="s">
        <v>477</v>
      </c>
      <c r="L23" s="69" t="s">
        <v>517</v>
      </c>
      <c r="N23" s="1" t="str">
        <f>CONCATENATE(VLOOKUP(Table573[[#This Row],[Field Type]],FieldTypesRef1[],2,FALSE),IF(Table573[[#This Row],[Mandatory]]="Yes","","?"))</f>
        <v>double?</v>
      </c>
      <c r="O23" s="77" t="str">
        <f>VLOOKUP(Table573[[#This Row],[Field Type]],FieldTypesRef1[],3,FALSE)</f>
        <v/>
      </c>
      <c r="P23" s="1" t="str">
        <f>IF(Table573[[#This Row],[Mandatory]]="Yes","[Required]","")</f>
        <v/>
      </c>
      <c r="Q23" s="1" t="str">
        <f>IF(Table573[[#This Row],[Max Length]]&gt;0,CONCATENATE("[MaxLength(",Table573[[#This Row],[Max Length]],")]"),"")</f>
        <v>[MaxLength(20)]</v>
      </c>
      <c r="R23" s="1" t="str">
        <f>CONCATENATE("""",Table573[[#This Row],[SQL Name]],""" : """,Table573[[#This Row],[Field]],"""")</f>
        <v>"3_Year_Average_NUM" : "3 year Average"</v>
      </c>
      <c r="S23" s="69" t="str">
        <f>CONCATENATE("/** Section: ",Table573[[#This Row],[Section]], " **/ ",Table573[[#This Row],[EF Core Annotation1]],Table573[[#This Row],[EF Core Annotation2]],Table573[[#This Row],[EF Core Annotation3]],"public ",Table573[[#This Row],[EF Type]]," ",Table573[[#This Row],[SQL Name]]," {get;set;}")</f>
        <v>/** Section: O&amp;M Forecast **/ [MaxLength(20)]public double? 3_Year_Average_NUM {get;set;}</v>
      </c>
    </row>
    <row r="24" spans="1:19" x14ac:dyDescent="0.3">
      <c r="A24" s="74" t="s">
        <v>530</v>
      </c>
      <c r="B24" s="74" t="s">
        <v>532</v>
      </c>
      <c r="C24" s="74" t="s">
        <v>533</v>
      </c>
      <c r="D24" s="69" t="str">
        <f>SUBSTITUTE(SUBSTITUTE(PROPER(TRIM(CLEAN(Table573[[#This Row],[Field]])))," ","_"),"-","")</f>
        <v>Machine_&amp;_Equipment</v>
      </c>
      <c r="E24" s="69" t="s">
        <v>81</v>
      </c>
      <c r="F24" s="69" t="str">
        <f>VLOOKUP(Table573[[#This Row],[Extension]],DescRef1[],2,FALSE)</f>
        <v>NUM</v>
      </c>
      <c r="G24" s="69">
        <v>20</v>
      </c>
      <c r="H24" s="69" t="s">
        <v>494</v>
      </c>
      <c r="I24" s="69" t="str">
        <f>IF(Table573[[#This Row],[Code]]="-", Table573[[#This Row],[Formatted]], CONCATENATE(Table573[[#This Row],[Formatted]],"_",Table573[[#This Row],[Code]]))</f>
        <v>Machine_&amp;_Equipment_NUM</v>
      </c>
      <c r="J24" s="69" t="s">
        <v>477</v>
      </c>
      <c r="N24" s="1" t="str">
        <f>CONCATENATE(VLOOKUP(Table573[[#This Row],[Field Type]],FieldTypesRef1[],2,FALSE),IF(Table573[[#This Row],[Mandatory]]="Yes","","?"))</f>
        <v>double?</v>
      </c>
      <c r="O24" s="77" t="str">
        <f>VLOOKUP(Table573[[#This Row],[Field Type]],FieldTypesRef1[],3,FALSE)</f>
        <v/>
      </c>
      <c r="P24" s="1" t="str">
        <f>IF(Table573[[#This Row],[Mandatory]]="Yes","[Required]","")</f>
        <v/>
      </c>
      <c r="Q24" s="1" t="str">
        <f>IF(Table573[[#This Row],[Max Length]]&gt;0,CONCATENATE("[MaxLength(",Table573[[#This Row],[Max Length]],")]"),"")</f>
        <v>[MaxLength(20)]</v>
      </c>
      <c r="R24" s="1" t="str">
        <f>CONCATENATE("""",Table573[[#This Row],[SQL Name]],""" : """,Table573[[#This Row],[Field]],"""")</f>
        <v>"Machine_&amp;_Equipment_NUM" : "Machine &amp; Equipment"</v>
      </c>
      <c r="S24" s="69" t="str">
        <f>CONCATENATE("/** Section: ",Table573[[#This Row],[Section]], " **/ ",Table573[[#This Row],[EF Core Annotation1]],Table573[[#This Row],[EF Core Annotation2]],Table573[[#This Row],[EF Core Annotation3]],"public ",Table573[[#This Row],[EF Type]]," ",Table573[[#This Row],[SQL Name]]," {get;set;}")</f>
        <v>/** Section: O&amp;M Forecast **/ [MaxLength(20)]public double? Machine_&amp;_Equipment_NUM {get;set;}</v>
      </c>
    </row>
    <row r="25" spans="1:19" x14ac:dyDescent="0.3">
      <c r="A25" s="74" t="s">
        <v>530</v>
      </c>
      <c r="B25" s="74" t="s">
        <v>531</v>
      </c>
      <c r="D25" s="69" t="str">
        <f>SUBSTITUTE(SUBSTITUTE(PROPER(TRIM(CLEAN(Table573[[#This Row],[Field]])))," ","_"),"-","")</f>
        <v>3_Year_Average</v>
      </c>
      <c r="E25" s="69" t="s">
        <v>81</v>
      </c>
      <c r="F25" s="69" t="str">
        <f>VLOOKUP(Table573[[#This Row],[Extension]],DescRef1[],2,FALSE)</f>
        <v>NUM</v>
      </c>
      <c r="G25" s="69">
        <v>20</v>
      </c>
      <c r="H25" s="69" t="s">
        <v>494</v>
      </c>
      <c r="I25" s="69" t="str">
        <f>IF(Table573[[#This Row],[Code]]="-", Table573[[#This Row],[Formatted]], CONCATENATE(Table573[[#This Row],[Formatted]],"_",Table573[[#This Row],[Code]]))</f>
        <v>3_Year_Average_NUM</v>
      </c>
      <c r="J25" s="69" t="s">
        <v>477</v>
      </c>
      <c r="L25" s="69" t="s">
        <v>517</v>
      </c>
      <c r="N25" s="1" t="str">
        <f>CONCATENATE(VLOOKUP(Table573[[#This Row],[Field Type]],FieldTypesRef1[],2,FALSE),IF(Table573[[#This Row],[Mandatory]]="Yes","","?"))</f>
        <v>double?</v>
      </c>
      <c r="O25" s="77" t="str">
        <f>VLOOKUP(Table573[[#This Row],[Field Type]],FieldTypesRef1[],3,FALSE)</f>
        <v/>
      </c>
      <c r="P25" s="1" t="str">
        <f>IF(Table573[[#This Row],[Mandatory]]="Yes","[Required]","")</f>
        <v/>
      </c>
      <c r="Q25" s="1" t="str">
        <f>IF(Table573[[#This Row],[Max Length]]&gt;0,CONCATENATE("[MaxLength(",Table573[[#This Row],[Max Length]],")]"),"")</f>
        <v>[MaxLength(20)]</v>
      </c>
      <c r="R25" s="1" t="str">
        <f>CONCATENATE("""",Table573[[#This Row],[SQL Name]],""" : """,Table573[[#This Row],[Field]],"""")</f>
        <v>"3_Year_Average_NUM" : "3 year Average"</v>
      </c>
      <c r="S25" s="69" t="str">
        <f>CONCATENATE("/** Section: ",Table573[[#This Row],[Section]], " **/ ",Table573[[#This Row],[EF Core Annotation1]],Table573[[#This Row],[EF Core Annotation2]],Table573[[#This Row],[EF Core Annotation3]],"public ",Table573[[#This Row],[EF Type]]," ",Table573[[#This Row],[SQL Name]]," {get;set;}")</f>
        <v>/** Section: O&amp;M Forecast **/ [MaxLength(20)]public double? 3_Year_Average_NUM {get;set;}</v>
      </c>
    </row>
    <row r="26" spans="1:19" x14ac:dyDescent="0.3">
      <c r="A26" s="74" t="s">
        <v>530</v>
      </c>
      <c r="B26" s="74" t="s">
        <v>534</v>
      </c>
      <c r="C26" s="74" t="s">
        <v>535</v>
      </c>
      <c r="D26" s="69" t="str">
        <f>SUBSTITUTE(SUBSTITUTE(PROPER(TRIM(CLEAN(Table573[[#This Row],[Field]])))," ","_"),"-","")</f>
        <v>Professional_Seervices</v>
      </c>
      <c r="E26" s="69" t="s">
        <v>81</v>
      </c>
      <c r="F26" s="69" t="str">
        <f>VLOOKUP(Table573[[#This Row],[Extension]],DescRef1[],2,FALSE)</f>
        <v>NUM</v>
      </c>
      <c r="G26" s="69">
        <v>20</v>
      </c>
      <c r="H26" s="69" t="s">
        <v>494</v>
      </c>
      <c r="I26" s="69" t="str">
        <f>IF(Table573[[#This Row],[Code]]="-", Table573[[#This Row],[Formatted]], CONCATENATE(Table573[[#This Row],[Formatted]],"_",Table573[[#This Row],[Code]]))</f>
        <v>Professional_Seervices_NUM</v>
      </c>
      <c r="J26" s="69" t="s">
        <v>477</v>
      </c>
      <c r="N26" s="1" t="str">
        <f>CONCATENATE(VLOOKUP(Table573[[#This Row],[Field Type]],FieldTypesRef1[],2,FALSE),IF(Table573[[#This Row],[Mandatory]]="Yes","","?"))</f>
        <v>double?</v>
      </c>
      <c r="O26" s="77" t="str">
        <f>VLOOKUP(Table573[[#This Row],[Field Type]],FieldTypesRef1[],3,FALSE)</f>
        <v/>
      </c>
      <c r="P26" s="1" t="str">
        <f>IF(Table573[[#This Row],[Mandatory]]="Yes","[Required]","")</f>
        <v/>
      </c>
      <c r="Q26" s="1" t="str">
        <f>IF(Table573[[#This Row],[Max Length]]&gt;0,CONCATENATE("[MaxLength(",Table573[[#This Row],[Max Length]],")]"),"")</f>
        <v>[MaxLength(20)]</v>
      </c>
      <c r="R26" s="1" t="str">
        <f>CONCATENATE("""",Table573[[#This Row],[SQL Name]],""" : """,Table573[[#This Row],[Field]],"""")</f>
        <v>"Professional_Seervices_NUM" : "Professional Seervices"</v>
      </c>
      <c r="S26" s="69" t="str">
        <f>CONCATENATE("/** Section: ",Table573[[#This Row],[Section]], " **/ ",Table573[[#This Row],[EF Core Annotation1]],Table573[[#This Row],[EF Core Annotation2]],Table573[[#This Row],[EF Core Annotation3]],"public ",Table573[[#This Row],[EF Type]]," ",Table573[[#This Row],[SQL Name]]," {get;set;}")</f>
        <v>/** Section: O&amp;M Forecast **/ [MaxLength(20)]public double? Professional_Seervices_NUM {get;set;}</v>
      </c>
    </row>
    <row r="27" spans="1:19" x14ac:dyDescent="0.3">
      <c r="A27" s="74" t="s">
        <v>530</v>
      </c>
      <c r="B27" s="74" t="s">
        <v>531</v>
      </c>
      <c r="D27" s="69" t="str">
        <f>SUBSTITUTE(SUBSTITUTE(PROPER(TRIM(CLEAN(Table573[[#This Row],[Field]])))," ","_"),"-","")</f>
        <v>3_Year_Average</v>
      </c>
      <c r="E27" s="69" t="s">
        <v>81</v>
      </c>
      <c r="F27" s="69" t="str">
        <f>VLOOKUP(Table573[[#This Row],[Extension]],DescRef1[],2,FALSE)</f>
        <v>NUM</v>
      </c>
      <c r="G27" s="69">
        <v>20</v>
      </c>
      <c r="H27" s="69" t="s">
        <v>494</v>
      </c>
      <c r="I27" s="69" t="str">
        <f>IF(Table573[[#This Row],[Code]]="-", Table573[[#This Row],[Formatted]], CONCATENATE(Table573[[#This Row],[Formatted]],"_",Table573[[#This Row],[Code]]))</f>
        <v>3_Year_Average_NUM</v>
      </c>
      <c r="J27" s="69" t="s">
        <v>477</v>
      </c>
      <c r="L27" s="69" t="s">
        <v>517</v>
      </c>
      <c r="N27" s="1" t="str">
        <f>CONCATENATE(VLOOKUP(Table573[[#This Row],[Field Type]],FieldTypesRef1[],2,FALSE),IF(Table573[[#This Row],[Mandatory]]="Yes","","?"))</f>
        <v>double?</v>
      </c>
      <c r="O27" s="77" t="str">
        <f>VLOOKUP(Table573[[#This Row],[Field Type]],FieldTypesRef1[],3,FALSE)</f>
        <v/>
      </c>
      <c r="P27" s="1" t="str">
        <f>IF(Table573[[#This Row],[Mandatory]]="Yes","[Required]","")</f>
        <v/>
      </c>
      <c r="Q27" s="1" t="str">
        <f>IF(Table573[[#This Row],[Max Length]]&gt;0,CONCATENATE("[MaxLength(",Table573[[#This Row],[Max Length]],")]"),"")</f>
        <v>[MaxLength(20)]</v>
      </c>
      <c r="R27" s="1" t="str">
        <f>CONCATENATE("""",Table573[[#This Row],[SQL Name]],""" : """,Table573[[#This Row],[Field]],"""")</f>
        <v>"3_Year_Average_NUM" : "3 year Average"</v>
      </c>
      <c r="S27" s="69" t="str">
        <f>CONCATENATE("/** Section: ",Table573[[#This Row],[Section]], " **/ ",Table573[[#This Row],[EF Core Annotation1]],Table573[[#This Row],[EF Core Annotation2]],Table573[[#This Row],[EF Core Annotation3]],"public ",Table573[[#This Row],[EF Type]]," ",Table573[[#This Row],[SQL Name]]," {get;set;}")</f>
        <v>/** Section: O&amp;M Forecast **/ [MaxLength(20)]public double? 3_Year_Average_NUM {get;set;}</v>
      </c>
    </row>
    <row r="28" spans="1:19" x14ac:dyDescent="0.3">
      <c r="A28" s="74" t="s">
        <v>530</v>
      </c>
      <c r="B28" s="74" t="s">
        <v>536</v>
      </c>
      <c r="C28" s="74" t="s">
        <v>537</v>
      </c>
      <c r="D28" s="69" t="str">
        <f>SUBSTITUTE(SUBSTITUTE(PROPER(TRIM(CLEAN(Table573[[#This Row],[Field]])))," ","_"),"-","")</f>
        <v>Repairs_&amp;_Maintenance</v>
      </c>
      <c r="E28" s="69" t="s">
        <v>81</v>
      </c>
      <c r="F28" s="69" t="str">
        <f>VLOOKUP(Table573[[#This Row],[Extension]],DescRef1[],2,FALSE)</f>
        <v>NUM</v>
      </c>
      <c r="G28" s="69">
        <v>20</v>
      </c>
      <c r="H28" s="69" t="s">
        <v>494</v>
      </c>
      <c r="I28" s="69" t="str">
        <f>IF(Table573[[#This Row],[Code]]="-", Table573[[#This Row],[Formatted]], CONCATENATE(Table573[[#This Row],[Formatted]],"_",Table573[[#This Row],[Code]]))</f>
        <v>Repairs_&amp;_Maintenance_NUM</v>
      </c>
      <c r="J28" s="69" t="s">
        <v>477</v>
      </c>
      <c r="N28" s="1" t="str">
        <f>CONCATENATE(VLOOKUP(Table573[[#This Row],[Field Type]],FieldTypesRef1[],2,FALSE),IF(Table573[[#This Row],[Mandatory]]="Yes","","?"))</f>
        <v>double?</v>
      </c>
      <c r="O28" s="77" t="str">
        <f>VLOOKUP(Table573[[#This Row],[Field Type]],FieldTypesRef1[],3,FALSE)</f>
        <v/>
      </c>
      <c r="P28" s="1" t="str">
        <f>IF(Table573[[#This Row],[Mandatory]]="Yes","[Required]","")</f>
        <v/>
      </c>
      <c r="Q28" s="1" t="str">
        <f>IF(Table573[[#This Row],[Max Length]]&gt;0,CONCATENATE("[MaxLength(",Table573[[#This Row],[Max Length]],")]"),"")</f>
        <v>[MaxLength(20)]</v>
      </c>
      <c r="R28" s="1" t="str">
        <f>CONCATENATE("""",Table573[[#This Row],[SQL Name]],""" : """,Table573[[#This Row],[Field]],"""")</f>
        <v>"Repairs_&amp;_Maintenance_NUM" : "Repairs &amp; Maintenance"</v>
      </c>
      <c r="S28" s="69" t="str">
        <f>CONCATENATE("/** Section: ",Table573[[#This Row],[Section]], " **/ ",Table573[[#This Row],[EF Core Annotation1]],Table573[[#This Row],[EF Core Annotation2]],Table573[[#This Row],[EF Core Annotation3]],"public ",Table573[[#This Row],[EF Type]]," ",Table573[[#This Row],[SQL Name]]," {get;set;}")</f>
        <v>/** Section: O&amp;M Forecast **/ [MaxLength(20)]public double? Repairs_&amp;_Maintenance_NUM {get;set;}</v>
      </c>
    </row>
    <row r="29" spans="1:19" x14ac:dyDescent="0.3">
      <c r="A29" s="74" t="s">
        <v>530</v>
      </c>
      <c r="B29" s="74" t="s">
        <v>531</v>
      </c>
      <c r="D29" s="69" t="str">
        <f>SUBSTITUTE(SUBSTITUTE(PROPER(TRIM(CLEAN(Table573[[#This Row],[Field]])))," ","_"),"-","")</f>
        <v>3_Year_Average</v>
      </c>
      <c r="E29" s="69" t="s">
        <v>81</v>
      </c>
      <c r="F29" s="69" t="str">
        <f>VLOOKUP(Table573[[#This Row],[Extension]],DescRef1[],2,FALSE)</f>
        <v>NUM</v>
      </c>
      <c r="G29" s="69">
        <v>20</v>
      </c>
      <c r="H29" s="69" t="s">
        <v>494</v>
      </c>
      <c r="I29" s="69" t="str">
        <f>IF(Table573[[#This Row],[Code]]="-", Table573[[#This Row],[Formatted]], CONCATENATE(Table573[[#This Row],[Formatted]],"_",Table573[[#This Row],[Code]]))</f>
        <v>3_Year_Average_NUM</v>
      </c>
      <c r="J29" s="69" t="s">
        <v>477</v>
      </c>
      <c r="L29" s="69" t="s">
        <v>517</v>
      </c>
      <c r="N29" s="1" t="str">
        <f>CONCATENATE(VLOOKUP(Table573[[#This Row],[Field Type]],FieldTypesRef1[],2,FALSE),IF(Table573[[#This Row],[Mandatory]]="Yes","","?"))</f>
        <v>double?</v>
      </c>
      <c r="O29" s="77" t="str">
        <f>VLOOKUP(Table573[[#This Row],[Field Type]],FieldTypesRef1[],3,FALSE)</f>
        <v/>
      </c>
      <c r="P29" s="1" t="str">
        <f>IF(Table573[[#This Row],[Mandatory]]="Yes","[Required]","")</f>
        <v/>
      </c>
      <c r="Q29" s="1" t="str">
        <f>IF(Table573[[#This Row],[Max Length]]&gt;0,CONCATENATE("[MaxLength(",Table573[[#This Row],[Max Length]],")]"),"")</f>
        <v>[MaxLength(20)]</v>
      </c>
      <c r="R29" s="1" t="str">
        <f>CONCATENATE("""",Table573[[#This Row],[SQL Name]],""" : """,Table573[[#This Row],[Field]],"""")</f>
        <v>"3_Year_Average_NUM" : "3 year Average"</v>
      </c>
      <c r="S29" s="69" t="str">
        <f>CONCATENATE("/** Section: ",Table573[[#This Row],[Section]], " **/ ",Table573[[#This Row],[EF Core Annotation1]],Table573[[#This Row],[EF Core Annotation2]],Table573[[#This Row],[EF Core Annotation3]],"public ",Table573[[#This Row],[EF Type]]," ",Table573[[#This Row],[SQL Name]]," {get;set;}")</f>
        <v>/** Section: O&amp;M Forecast **/ [MaxLength(20)]public double? 3_Year_Average_NUM {get;set;}</v>
      </c>
    </row>
    <row r="30" spans="1:19" x14ac:dyDescent="0.3">
      <c r="A30" s="74" t="s">
        <v>530</v>
      </c>
      <c r="B30" s="74" t="s">
        <v>538</v>
      </c>
      <c r="C30" s="74" t="s">
        <v>539</v>
      </c>
      <c r="D30" s="69" t="str">
        <f>SUBSTITUTE(SUBSTITUTE(PROPER(TRIM(CLEAN(Table573[[#This Row],[Field]])))," ","_"),"-","")</f>
        <v>Rentals</v>
      </c>
      <c r="E30" s="69" t="s">
        <v>81</v>
      </c>
      <c r="F30" s="69" t="str">
        <f>VLOOKUP(Table573[[#This Row],[Extension]],DescRef1[],2,FALSE)</f>
        <v>NUM</v>
      </c>
      <c r="G30" s="69">
        <v>20</v>
      </c>
      <c r="H30" s="69" t="s">
        <v>494</v>
      </c>
      <c r="I30" s="69" t="str">
        <f>IF(Table573[[#This Row],[Code]]="-", Table573[[#This Row],[Formatted]], CONCATENATE(Table573[[#This Row],[Formatted]],"_",Table573[[#This Row],[Code]]))</f>
        <v>Rentals_NUM</v>
      </c>
      <c r="J30" s="69" t="s">
        <v>477</v>
      </c>
      <c r="N30" s="1" t="str">
        <f>CONCATENATE(VLOOKUP(Table573[[#This Row],[Field Type]],FieldTypesRef1[],2,FALSE),IF(Table573[[#This Row],[Mandatory]]="Yes","","?"))</f>
        <v>double?</v>
      </c>
      <c r="O30" s="77" t="str">
        <f>VLOOKUP(Table573[[#This Row],[Field Type]],FieldTypesRef1[],3,FALSE)</f>
        <v/>
      </c>
      <c r="P30" s="1" t="str">
        <f>IF(Table573[[#This Row],[Mandatory]]="Yes","[Required]","")</f>
        <v/>
      </c>
      <c r="Q30" s="1" t="str">
        <f>IF(Table573[[#This Row],[Max Length]]&gt;0,CONCATENATE("[MaxLength(",Table573[[#This Row],[Max Length]],")]"),"")</f>
        <v>[MaxLength(20)]</v>
      </c>
      <c r="R30" s="1" t="str">
        <f>CONCATENATE("""",Table573[[#This Row],[SQL Name]],""" : """,Table573[[#This Row],[Field]],"""")</f>
        <v>"Rentals_NUM" : "Rentals"</v>
      </c>
      <c r="S30" s="69" t="str">
        <f>CONCATENATE("/** Section: ",Table573[[#This Row],[Section]], " **/ ",Table573[[#This Row],[EF Core Annotation1]],Table573[[#This Row],[EF Core Annotation2]],Table573[[#This Row],[EF Core Annotation3]],"public ",Table573[[#This Row],[EF Type]]," ",Table573[[#This Row],[SQL Name]]," {get;set;}")</f>
        <v>/** Section: O&amp;M Forecast **/ [MaxLength(20)]public double? Rentals_NUM {get;set;}</v>
      </c>
    </row>
    <row r="31" spans="1:19" x14ac:dyDescent="0.3">
      <c r="A31" s="74" t="s">
        <v>530</v>
      </c>
      <c r="B31" s="74" t="s">
        <v>531</v>
      </c>
      <c r="D31" s="69" t="str">
        <f>SUBSTITUTE(SUBSTITUTE(PROPER(TRIM(CLEAN(Table573[[#This Row],[Field]])))," ","_"),"-","")</f>
        <v>3_Year_Average</v>
      </c>
      <c r="E31" s="69" t="s">
        <v>81</v>
      </c>
      <c r="F31" s="69" t="str">
        <f>VLOOKUP(Table573[[#This Row],[Extension]],DescRef1[],2,FALSE)</f>
        <v>NUM</v>
      </c>
      <c r="G31" s="69">
        <v>20</v>
      </c>
      <c r="H31" s="69" t="s">
        <v>494</v>
      </c>
      <c r="I31" s="69" t="str">
        <f>IF(Table573[[#This Row],[Code]]="-", Table573[[#This Row],[Formatted]], CONCATENATE(Table573[[#This Row],[Formatted]],"_",Table573[[#This Row],[Code]]))</f>
        <v>3_Year_Average_NUM</v>
      </c>
      <c r="J31" s="69" t="s">
        <v>477</v>
      </c>
      <c r="L31" s="69" t="s">
        <v>517</v>
      </c>
      <c r="N31" s="1" t="str">
        <f>CONCATENATE(VLOOKUP(Table573[[#This Row],[Field Type]],FieldTypesRef1[],2,FALSE),IF(Table573[[#This Row],[Mandatory]]="Yes","","?"))</f>
        <v>double?</v>
      </c>
      <c r="O31" s="77" t="str">
        <f>VLOOKUP(Table573[[#This Row],[Field Type]],FieldTypesRef1[],3,FALSE)</f>
        <v/>
      </c>
      <c r="P31" s="1" t="str">
        <f>IF(Table573[[#This Row],[Mandatory]]="Yes","[Required]","")</f>
        <v/>
      </c>
      <c r="Q31" s="1" t="str">
        <f>IF(Table573[[#This Row],[Max Length]]&gt;0,CONCATENATE("[MaxLength(",Table573[[#This Row],[Max Length]],")]"),"")</f>
        <v>[MaxLength(20)]</v>
      </c>
      <c r="R31" s="1" t="str">
        <f>CONCATENATE("""",Table573[[#This Row],[SQL Name]],""" : """,Table573[[#This Row],[Field]],"""")</f>
        <v>"3_Year_Average_NUM" : "3 year Average"</v>
      </c>
      <c r="S31" s="69" t="str">
        <f>CONCATENATE("/** Section: ",Table573[[#This Row],[Section]], " **/ ",Table573[[#This Row],[EF Core Annotation1]],Table573[[#This Row],[EF Core Annotation2]],Table573[[#This Row],[EF Core Annotation3]],"public ",Table573[[#This Row],[EF Type]]," ",Table573[[#This Row],[SQL Name]]," {get;set;}")</f>
        <v>/** Section: O&amp;M Forecast **/ [MaxLength(20)]public double? 3_Year_Average_NUM {get;set;}</v>
      </c>
    </row>
    <row r="32" spans="1:19" ht="15" customHeight="1" x14ac:dyDescent="0.3">
      <c r="A32" s="74" t="s">
        <v>530</v>
      </c>
      <c r="B32" s="74" t="s">
        <v>540</v>
      </c>
      <c r="C32" s="74" t="s">
        <v>541</v>
      </c>
      <c r="D32" s="69" t="str">
        <f>SUBSTITUTE(SUBSTITUTE(PROPER(TRIM(CLEAN(Table573[[#This Row],[Field]])))," ","_"),"-","")</f>
        <v>Transportation_&amp;_Communication</v>
      </c>
      <c r="E32" s="69" t="s">
        <v>81</v>
      </c>
      <c r="F32" s="69" t="str">
        <f>VLOOKUP(Table573[[#This Row],[Extension]],DescRef1[],2,FALSE)</f>
        <v>NUM</v>
      </c>
      <c r="G32" s="69">
        <v>20</v>
      </c>
      <c r="H32" s="69" t="s">
        <v>494</v>
      </c>
      <c r="I32" s="69" t="str">
        <f>IF(Table573[[#This Row],[Code]]="-", Table573[[#This Row],[Formatted]], CONCATENATE(Table573[[#This Row],[Formatted]],"_",Table573[[#This Row],[Code]]))</f>
        <v>Transportation_&amp;_Communication_NUM</v>
      </c>
      <c r="J32" s="69" t="s">
        <v>477</v>
      </c>
      <c r="N32" s="1" t="str">
        <f>CONCATENATE(VLOOKUP(Table573[[#This Row],[Field Type]],FieldTypesRef1[],2,FALSE),IF(Table573[[#This Row],[Mandatory]]="Yes","","?"))</f>
        <v>double?</v>
      </c>
      <c r="O32" s="77" t="str">
        <f>VLOOKUP(Table573[[#This Row],[Field Type]],FieldTypesRef1[],3,FALSE)</f>
        <v/>
      </c>
      <c r="P32" s="1" t="str">
        <f>IF(Table573[[#This Row],[Mandatory]]="Yes","[Required]","")</f>
        <v/>
      </c>
      <c r="Q32" s="1" t="str">
        <f>IF(Table573[[#This Row],[Max Length]]&gt;0,CONCATENATE("[MaxLength(",Table573[[#This Row],[Max Length]],")]"),"")</f>
        <v>[MaxLength(20)]</v>
      </c>
      <c r="R32" s="1" t="str">
        <f>CONCATENATE("""",Table573[[#This Row],[SQL Name]],""" : """,Table573[[#This Row],[Field]],"""")</f>
        <v>"Transportation_&amp;_Communication_NUM" : "Transportation &amp; Communication"</v>
      </c>
      <c r="S32" s="69" t="str">
        <f>CONCATENATE("/** Section: ",Table573[[#This Row],[Section]], " **/ ",Table573[[#This Row],[EF Core Annotation1]],Table573[[#This Row],[EF Core Annotation2]],Table573[[#This Row],[EF Core Annotation3]],"public ",Table573[[#This Row],[EF Type]]," ",Table573[[#This Row],[SQL Name]]," {get;set;}")</f>
        <v>/** Section: O&amp;M Forecast **/ [MaxLength(20)]public double? Transportation_&amp;_Communication_NUM {get;set;}</v>
      </c>
    </row>
    <row r="33" spans="1:19" x14ac:dyDescent="0.3">
      <c r="A33" s="74" t="s">
        <v>530</v>
      </c>
      <c r="B33" s="74" t="s">
        <v>531</v>
      </c>
      <c r="D33" s="69" t="str">
        <f>SUBSTITUTE(SUBSTITUTE(PROPER(TRIM(CLEAN(Table573[[#This Row],[Field]])))," ","_"),"-","")</f>
        <v>3_Year_Average</v>
      </c>
      <c r="E33" s="69" t="s">
        <v>81</v>
      </c>
      <c r="F33" s="69" t="str">
        <f>VLOOKUP(Table573[[#This Row],[Extension]],DescRef1[],2,FALSE)</f>
        <v>NUM</v>
      </c>
      <c r="G33" s="69">
        <v>20</v>
      </c>
      <c r="H33" s="69" t="s">
        <v>494</v>
      </c>
      <c r="I33" s="69" t="str">
        <f>IF(Table573[[#This Row],[Code]]="-", Table573[[#This Row],[Formatted]], CONCATENATE(Table573[[#This Row],[Formatted]],"_",Table573[[#This Row],[Code]]))</f>
        <v>3_Year_Average_NUM</v>
      </c>
      <c r="J33" s="69" t="s">
        <v>477</v>
      </c>
      <c r="L33" s="69" t="s">
        <v>517</v>
      </c>
      <c r="N33" s="1" t="str">
        <f>CONCATENATE(VLOOKUP(Table573[[#This Row],[Field Type]],FieldTypesRef1[],2,FALSE),IF(Table573[[#This Row],[Mandatory]]="Yes","","?"))</f>
        <v>double?</v>
      </c>
      <c r="O33" s="77" t="str">
        <f>VLOOKUP(Table573[[#This Row],[Field Type]],FieldTypesRef1[],3,FALSE)</f>
        <v/>
      </c>
      <c r="P33" s="1" t="str">
        <f>IF(Table573[[#This Row],[Mandatory]]="Yes","[Required]","")</f>
        <v/>
      </c>
      <c r="Q33" s="1" t="str">
        <f>IF(Table573[[#This Row],[Max Length]]&gt;0,CONCATENATE("[MaxLength(",Table573[[#This Row],[Max Length]],")]"),"")</f>
        <v>[MaxLength(20)]</v>
      </c>
      <c r="R33" s="1" t="str">
        <f>CONCATENATE("""",Table573[[#This Row],[SQL Name]],""" : """,Table573[[#This Row],[Field]],"""")</f>
        <v>"3_Year_Average_NUM" : "3 year Average"</v>
      </c>
      <c r="S33" s="69" t="str">
        <f>CONCATENATE("/** Section: ",Table573[[#This Row],[Section]], " **/ ",Table573[[#This Row],[EF Core Annotation1]],Table573[[#This Row],[EF Core Annotation2]],Table573[[#This Row],[EF Core Annotation3]],"public ",Table573[[#This Row],[EF Type]]," ",Table573[[#This Row],[SQL Name]]," {get;set;}")</f>
        <v>/** Section: O&amp;M Forecast **/ [MaxLength(20)]public double? 3_Year_Average_NUM {get;set;}</v>
      </c>
    </row>
    <row r="34" spans="1:19" x14ac:dyDescent="0.3">
      <c r="A34" s="74" t="s">
        <v>530</v>
      </c>
      <c r="B34" s="74" t="s">
        <v>542</v>
      </c>
      <c r="C34" s="74" t="s">
        <v>543</v>
      </c>
      <c r="D34" s="69" t="str">
        <f>SUBSTITUTE(SUBSTITUTE(PROPER(TRIM(CLEAN(Table573[[#This Row],[Field]])))," ","_"),"-","")</f>
        <v>Utilities,_Materials_&amp;_Supplies</v>
      </c>
      <c r="E34" s="69" t="s">
        <v>81</v>
      </c>
      <c r="F34" s="69" t="str">
        <f>VLOOKUP(Table573[[#This Row],[Extension]],DescRef1[],2,FALSE)</f>
        <v>NUM</v>
      </c>
      <c r="G34" s="69">
        <v>20</v>
      </c>
      <c r="H34" s="69" t="s">
        <v>494</v>
      </c>
      <c r="I34" s="69" t="str">
        <f>IF(Table573[[#This Row],[Code]]="-", Table573[[#This Row],[Formatted]], CONCATENATE(Table573[[#This Row],[Formatted]],"_",Table573[[#This Row],[Code]]))</f>
        <v>Utilities,_Materials_&amp;_Supplies_NUM</v>
      </c>
      <c r="J34" s="69" t="s">
        <v>477</v>
      </c>
      <c r="N34" s="1" t="str">
        <f>CONCATENATE(VLOOKUP(Table573[[#This Row],[Field Type]],FieldTypesRef1[],2,FALSE),IF(Table573[[#This Row],[Mandatory]]="Yes","","?"))</f>
        <v>double?</v>
      </c>
      <c r="O34" s="77" t="str">
        <f>VLOOKUP(Table573[[#This Row],[Field Type]],FieldTypesRef1[],3,FALSE)</f>
        <v/>
      </c>
      <c r="P34" s="1" t="str">
        <f>IF(Table573[[#This Row],[Mandatory]]="Yes","[Required]","")</f>
        <v/>
      </c>
      <c r="Q34" s="1" t="str">
        <f>IF(Table573[[#This Row],[Max Length]]&gt;0,CONCATENATE("[MaxLength(",Table573[[#This Row],[Max Length]],")]"),"")</f>
        <v>[MaxLength(20)]</v>
      </c>
      <c r="R34" s="1" t="str">
        <f>CONCATENATE("""",Table573[[#This Row],[SQL Name]],""" : """,Table573[[#This Row],[Field]],"""")</f>
        <v>"Utilities,_Materials_&amp;_Supplies_NUM" : "Utilities, Materials &amp; Supplies"</v>
      </c>
      <c r="S34" s="69" t="str">
        <f>CONCATENATE("/** Section: ",Table573[[#This Row],[Section]], " **/ ",Table573[[#This Row],[EF Core Annotation1]],Table573[[#This Row],[EF Core Annotation2]],Table573[[#This Row],[EF Core Annotation3]],"public ",Table573[[#This Row],[EF Type]]," ",Table573[[#This Row],[SQL Name]]," {get;set;}")</f>
        <v>/** Section: O&amp;M Forecast **/ [MaxLength(20)]public double? Utilities,_Materials_&amp;_Supplies_NUM {get;set;}</v>
      </c>
    </row>
    <row r="35" spans="1:19" x14ac:dyDescent="0.3">
      <c r="A35" s="74" t="s">
        <v>530</v>
      </c>
      <c r="B35" s="74" t="s">
        <v>531</v>
      </c>
      <c r="D35" s="69" t="str">
        <f>SUBSTITUTE(SUBSTITUTE(PROPER(TRIM(CLEAN(Table573[[#This Row],[Field]])))," ","_"),"-","")</f>
        <v>3_Year_Average</v>
      </c>
      <c r="E35" s="69" t="s">
        <v>81</v>
      </c>
      <c r="F35" s="69" t="str">
        <f>VLOOKUP(Table573[[#This Row],[Extension]],DescRef1[],2,FALSE)</f>
        <v>NUM</v>
      </c>
      <c r="G35" s="69">
        <v>20</v>
      </c>
      <c r="H35" s="69" t="s">
        <v>494</v>
      </c>
      <c r="I35" s="69" t="str">
        <f>IF(Table573[[#This Row],[Code]]="-", Table573[[#This Row],[Formatted]], CONCATENATE(Table573[[#This Row],[Formatted]],"_",Table573[[#This Row],[Code]]))</f>
        <v>3_Year_Average_NUM</v>
      </c>
      <c r="J35" s="69" t="s">
        <v>477</v>
      </c>
      <c r="L35" s="69" t="s">
        <v>517</v>
      </c>
      <c r="N35" s="1" t="str">
        <f>CONCATENATE(VLOOKUP(Table573[[#This Row],[Field Type]],FieldTypesRef1[],2,FALSE),IF(Table573[[#This Row],[Mandatory]]="Yes","","?"))</f>
        <v>double?</v>
      </c>
      <c r="O35" s="77" t="str">
        <f>VLOOKUP(Table573[[#This Row],[Field Type]],FieldTypesRef1[],3,FALSE)</f>
        <v/>
      </c>
      <c r="P35" s="1" t="str">
        <f>IF(Table573[[#This Row],[Mandatory]]="Yes","[Required]","")</f>
        <v/>
      </c>
      <c r="Q35" s="1" t="str">
        <f>IF(Table573[[#This Row],[Max Length]]&gt;0,CONCATENATE("[MaxLength(",Table573[[#This Row],[Max Length]],")]"),"")</f>
        <v>[MaxLength(20)]</v>
      </c>
      <c r="R35" s="1" t="str">
        <f>CONCATENATE("""",Table573[[#This Row],[SQL Name]],""" : """,Table573[[#This Row],[Field]],"""")</f>
        <v>"3_Year_Average_NUM" : "3 year Average"</v>
      </c>
      <c r="S35" s="69" t="str">
        <f>CONCATENATE("/** Section: ",Table573[[#This Row],[Section]], " **/ ",Table573[[#This Row],[EF Core Annotation1]],Table573[[#This Row],[EF Core Annotation2]],Table573[[#This Row],[EF Core Annotation3]],"public ",Table573[[#This Row],[EF Type]]," ",Table573[[#This Row],[SQL Name]]," {get;set;}")</f>
        <v>/** Section: O&amp;M Forecast **/ [MaxLength(20)]public double? 3_Year_Average_NUM {get;set;}</v>
      </c>
    </row>
    <row r="36" spans="1:19" x14ac:dyDescent="0.3">
      <c r="A36" s="74" t="s">
        <v>530</v>
      </c>
      <c r="B36" s="74" t="s">
        <v>544</v>
      </c>
      <c r="C36" s="74" t="s">
        <v>545</v>
      </c>
      <c r="D36" s="69" t="str">
        <f>SUBSTITUTE(SUBSTITUTE(PROPER(TRIM(CLEAN(Table573[[#This Row],[Field]])))," ","_"),"-","")</f>
        <v>Other_Payments_&amp;_Ogd_Recoveries</v>
      </c>
      <c r="E36" s="69" t="s">
        <v>81</v>
      </c>
      <c r="F36" s="69" t="str">
        <f>VLOOKUP(Table573[[#This Row],[Extension]],DescRef1[],2,FALSE)</f>
        <v>NUM</v>
      </c>
      <c r="G36" s="69">
        <v>20</v>
      </c>
      <c r="H36" s="69" t="s">
        <v>494</v>
      </c>
      <c r="I36" s="69" t="str">
        <f>IF(Table573[[#This Row],[Code]]="-", Table573[[#This Row],[Formatted]], CONCATENATE(Table573[[#This Row],[Formatted]],"_",Table573[[#This Row],[Code]]))</f>
        <v>Other_Payments_&amp;_Ogd_Recoveries_NUM</v>
      </c>
      <c r="J36" s="69" t="s">
        <v>477</v>
      </c>
      <c r="N36" s="1" t="str">
        <f>CONCATENATE(VLOOKUP(Table573[[#This Row],[Field Type]],FieldTypesRef1[],2,FALSE),IF(Table573[[#This Row],[Mandatory]]="Yes","","?"))</f>
        <v>double?</v>
      </c>
      <c r="O36" s="77" t="str">
        <f>VLOOKUP(Table573[[#This Row],[Field Type]],FieldTypesRef1[],3,FALSE)</f>
        <v/>
      </c>
      <c r="P36" s="1" t="str">
        <f>IF(Table573[[#This Row],[Mandatory]]="Yes","[Required]","")</f>
        <v/>
      </c>
      <c r="Q36" s="1" t="str">
        <f>IF(Table573[[#This Row],[Max Length]]&gt;0,CONCATENATE("[MaxLength(",Table573[[#This Row],[Max Length]],")]"),"")</f>
        <v>[MaxLength(20)]</v>
      </c>
      <c r="R36" s="1" t="str">
        <f>CONCATENATE("""",Table573[[#This Row],[SQL Name]],""" : """,Table573[[#This Row],[Field]],"""")</f>
        <v>"Other_Payments_&amp;_Ogd_Recoveries_NUM" : "Other Payments &amp; OGD Recoveries"</v>
      </c>
      <c r="S36" s="69" t="str">
        <f>CONCATENATE("/** Section: ",Table573[[#This Row],[Section]], " **/ ",Table573[[#This Row],[EF Core Annotation1]],Table573[[#This Row],[EF Core Annotation2]],Table573[[#This Row],[EF Core Annotation3]],"public ",Table573[[#This Row],[EF Type]]," ",Table573[[#This Row],[SQL Name]]," {get;set;}")</f>
        <v>/** Section: O&amp;M Forecast **/ [MaxLength(20)]public double? Other_Payments_&amp;_Ogd_Recoveries_NUM {get;set;}</v>
      </c>
    </row>
    <row r="37" spans="1:19" x14ac:dyDescent="0.3">
      <c r="A37" s="74" t="s">
        <v>530</v>
      </c>
      <c r="B37" s="74" t="s">
        <v>531</v>
      </c>
      <c r="D37" s="69" t="str">
        <f>SUBSTITUTE(SUBSTITUTE(PROPER(TRIM(CLEAN(Table573[[#This Row],[Field]])))," ","_"),"-","")</f>
        <v>3_Year_Average</v>
      </c>
      <c r="E37" s="69" t="s">
        <v>81</v>
      </c>
      <c r="F37" s="69" t="str">
        <f>VLOOKUP(Table573[[#This Row],[Extension]],DescRef1[],2,FALSE)</f>
        <v>NUM</v>
      </c>
      <c r="G37" s="69">
        <v>20</v>
      </c>
      <c r="H37" s="69" t="s">
        <v>494</v>
      </c>
      <c r="I37" s="69" t="str">
        <f>IF(Table573[[#This Row],[Code]]="-", Table573[[#This Row],[Formatted]], CONCATENATE(Table573[[#This Row],[Formatted]],"_",Table573[[#This Row],[Code]]))</f>
        <v>3_Year_Average_NUM</v>
      </c>
      <c r="J37" s="69" t="s">
        <v>477</v>
      </c>
      <c r="L37" s="69" t="s">
        <v>517</v>
      </c>
      <c r="N37" s="1" t="str">
        <f>CONCATENATE(VLOOKUP(Table573[[#This Row],[Field Type]],FieldTypesRef1[],2,FALSE),IF(Table573[[#This Row],[Mandatory]]="Yes","","?"))</f>
        <v>double?</v>
      </c>
      <c r="O37" s="77" t="str">
        <f>VLOOKUP(Table573[[#This Row],[Field Type]],FieldTypesRef1[],3,FALSE)</f>
        <v/>
      </c>
      <c r="P37" s="1" t="str">
        <f>IF(Table573[[#This Row],[Mandatory]]="Yes","[Required]","")</f>
        <v/>
      </c>
      <c r="Q37" s="1" t="str">
        <f>IF(Table573[[#This Row],[Max Length]]&gt;0,CONCATENATE("[MaxLength(",Table573[[#This Row],[Max Length]],")]"),"")</f>
        <v>[MaxLength(20)]</v>
      </c>
      <c r="R37" s="1" t="str">
        <f>CONCATENATE("""",Table573[[#This Row],[SQL Name]],""" : """,Table573[[#This Row],[Field]],"""")</f>
        <v>"3_Year_Average_NUM" : "3 year Average"</v>
      </c>
      <c r="S37" s="69" t="str">
        <f>CONCATENATE("/** Section: ",Table573[[#This Row],[Section]], " **/ ",Table573[[#This Row],[EF Core Annotation1]],Table573[[#This Row],[EF Core Annotation2]],Table573[[#This Row],[EF Core Annotation3]],"public ",Table573[[#This Row],[EF Type]]," ",Table573[[#This Row],[SQL Name]]," {get;set;}")</f>
        <v>/** Section: O&amp;M Forecast **/ [MaxLength(20)]public double? 3_Year_Average_NUM {get;set;}</v>
      </c>
    </row>
    <row r="38" spans="1:19" x14ac:dyDescent="0.3">
      <c r="A38" s="74" t="s">
        <v>530</v>
      </c>
      <c r="B38" s="74" t="s">
        <v>546</v>
      </c>
      <c r="D38" s="69" t="str">
        <f>SUBSTITUTE(SUBSTITUTE(PROPER(TRIM(CLEAN(Table573[[#This Row],[Field]])))," ","_"),"-","")</f>
        <v>Total_O&amp;M_Forecast</v>
      </c>
      <c r="E38" s="69" t="s">
        <v>81</v>
      </c>
      <c r="F38" s="69" t="str">
        <f>VLOOKUP(Table573[[#This Row],[Extension]],DescRef1[],2,FALSE)</f>
        <v>NUM</v>
      </c>
      <c r="G38" s="69">
        <v>20</v>
      </c>
      <c r="H38" s="69" t="s">
        <v>494</v>
      </c>
      <c r="I38" s="69" t="str">
        <f>IF(Table573[[#This Row],[Code]]="-", Table573[[#This Row],[Formatted]], CONCATENATE(Table573[[#This Row],[Formatted]],"_",Table573[[#This Row],[Code]]))</f>
        <v>Total_O&amp;M_Forecast_NUM</v>
      </c>
      <c r="J38" s="69" t="s">
        <v>477</v>
      </c>
      <c r="L38" s="69" t="s">
        <v>517</v>
      </c>
      <c r="N38" s="1" t="str">
        <f>CONCATENATE(VLOOKUP(Table573[[#This Row],[Field Type]],FieldTypesRef1[],2,FALSE),IF(Table573[[#This Row],[Mandatory]]="Yes","","?"))</f>
        <v>double?</v>
      </c>
      <c r="O38" s="77" t="str">
        <f>VLOOKUP(Table573[[#This Row],[Field Type]],FieldTypesRef1[],3,FALSE)</f>
        <v/>
      </c>
      <c r="P38" s="1" t="str">
        <f>IF(Table573[[#This Row],[Mandatory]]="Yes","[Required]","")</f>
        <v/>
      </c>
      <c r="Q38" s="1" t="str">
        <f>IF(Table573[[#This Row],[Max Length]]&gt;0,CONCATENATE("[MaxLength(",Table573[[#This Row],[Max Length]],")]"),"")</f>
        <v>[MaxLength(20)]</v>
      </c>
      <c r="R38" s="1" t="str">
        <f>CONCATENATE("""",Table573[[#This Row],[SQL Name]],""" : """,Table573[[#This Row],[Field]],"""")</f>
        <v>"Total_O&amp;M_Forecast_NUM" : "Total O&amp;M Forecast"</v>
      </c>
      <c r="S38" s="69" t="str">
        <f>CONCATENATE("/** Section: ",Table573[[#This Row],[Section]], " **/ ",Table573[[#This Row],[EF Core Annotation1]],Table573[[#This Row],[EF Core Annotation2]],Table573[[#This Row],[EF Core Annotation3]],"public ",Table573[[#This Row],[EF Type]]," ",Table573[[#This Row],[SQL Name]]," {get;set;}")</f>
        <v>/** Section: O&amp;M Forecast **/ [MaxLength(20)]public double? Total_O&amp;M_Forecast_NUM {get;set;}</v>
      </c>
    </row>
    <row r="39" spans="1:19" x14ac:dyDescent="0.3">
      <c r="A39" s="74" t="s">
        <v>547</v>
      </c>
      <c r="B39" s="74" t="s">
        <v>548</v>
      </c>
      <c r="D39" s="69" t="str">
        <f>SUBSTITUTE(SUBSTITUTE(PROPER(TRIM(CLEAN(Table573[[#This Row],[Field]])))," ","_"),"-","")</f>
        <v>Personnel</v>
      </c>
      <c r="E39" s="69" t="s">
        <v>81</v>
      </c>
      <c r="F39" s="69" t="str">
        <f>VLOOKUP(Table573[[#This Row],[Extension]],DescRef1[],2,FALSE)</f>
        <v>NUM</v>
      </c>
      <c r="G39" s="69">
        <v>20</v>
      </c>
      <c r="H39" s="69" t="s">
        <v>494</v>
      </c>
      <c r="I39" s="69" t="str">
        <f>IF(Table573[[#This Row],[Code]]="-", Table573[[#This Row],[Formatted]], CONCATENATE(Table573[[#This Row],[Formatted]],"_",Table573[[#This Row],[Code]]))</f>
        <v>Personnel_NUM</v>
      </c>
      <c r="J39" s="69" t="s">
        <v>477</v>
      </c>
      <c r="N39" s="1" t="str">
        <f>CONCATENATE(VLOOKUP(Table573[[#This Row],[Field Type]],FieldTypesRef1[],2,FALSE),IF(Table573[[#This Row],[Mandatory]]="Yes","","?"))</f>
        <v>double?</v>
      </c>
      <c r="O39" s="77" t="str">
        <f>VLOOKUP(Table573[[#This Row],[Field Type]],FieldTypesRef1[],3,FALSE)</f>
        <v/>
      </c>
      <c r="P39" s="1" t="str">
        <f>IF(Table573[[#This Row],[Mandatory]]="Yes","[Required]","")</f>
        <v/>
      </c>
      <c r="Q39" s="1" t="str">
        <f>IF(Table573[[#This Row],[Max Length]]&gt;0,CONCATENATE("[MaxLength(",Table573[[#This Row],[Max Length]],")]"),"")</f>
        <v>[MaxLength(20)]</v>
      </c>
      <c r="R39" s="1" t="str">
        <f>CONCATENATE("""",Table573[[#This Row],[SQL Name]],""" : """,Table573[[#This Row],[Field]],"""")</f>
        <v>"Personnel_NUM" : "Personnel"</v>
      </c>
      <c r="S39" s="69" t="str">
        <f>CONCATENATE("/** Section: ",Table573[[#This Row],[Section]], " **/ ",Table573[[#This Row],[EF Core Annotation1]],Table573[[#This Row],[EF Core Annotation2]],Table573[[#This Row],[EF Core Annotation3]],"public ",Table573[[#This Row],[EF Type]]," ",Table573[[#This Row],[SQL Name]]," {get;set;}")</f>
        <v>/** Section: Capital Forecast **/ [MaxLength(20)]public double? Personnel_NUM {get;set;}</v>
      </c>
    </row>
    <row r="40" spans="1:19" x14ac:dyDescent="0.3">
      <c r="A40" s="74" t="s">
        <v>547</v>
      </c>
      <c r="B40" s="74" t="s">
        <v>549</v>
      </c>
      <c r="D40" s="69" t="str">
        <f>SUBSTITUTE(SUBSTITUTE(PROPER(TRIM(CLEAN(Table573[[#This Row],[Field]])))," ","_"),"-","")</f>
        <v>NonPersonnel</v>
      </c>
      <c r="E40" s="69" t="s">
        <v>81</v>
      </c>
      <c r="F40" s="69" t="str">
        <f>VLOOKUP(Table573[[#This Row],[Extension]],DescRef1[],2,FALSE)</f>
        <v>NUM</v>
      </c>
      <c r="G40" s="69">
        <v>20</v>
      </c>
      <c r="H40" s="69" t="s">
        <v>494</v>
      </c>
      <c r="I40" s="69" t="str">
        <f>IF(Table573[[#This Row],[Code]]="-", Table573[[#This Row],[Formatted]], CONCATENATE(Table573[[#This Row],[Formatted]],"_",Table573[[#This Row],[Code]]))</f>
        <v>NonPersonnel_NUM</v>
      </c>
      <c r="J40" s="69" t="s">
        <v>477</v>
      </c>
      <c r="N40" s="1" t="str">
        <f>CONCATENATE(VLOOKUP(Table573[[#This Row],[Field Type]],FieldTypesRef1[],2,FALSE),IF(Table573[[#This Row],[Mandatory]]="Yes","","?"))</f>
        <v>double?</v>
      </c>
      <c r="O40" s="77" t="str">
        <f>VLOOKUP(Table573[[#This Row],[Field Type]],FieldTypesRef1[],3,FALSE)</f>
        <v/>
      </c>
      <c r="P40" s="1" t="str">
        <f>IF(Table573[[#This Row],[Mandatory]]="Yes","[Required]","")</f>
        <v/>
      </c>
      <c r="Q40" s="1" t="str">
        <f>IF(Table573[[#This Row],[Max Length]]&gt;0,CONCATENATE("[MaxLength(",Table573[[#This Row],[Max Length]],")]"),"")</f>
        <v>[MaxLength(20)]</v>
      </c>
      <c r="R40" s="1" t="str">
        <f>CONCATENATE("""",Table573[[#This Row],[SQL Name]],""" : """,Table573[[#This Row],[Field]],"""")</f>
        <v>"NonPersonnel_NUM" : "Non-Personnel"</v>
      </c>
      <c r="S40" s="69" t="str">
        <f>CONCATENATE("/** Section: ",Table573[[#This Row],[Section]], " **/ ",Table573[[#This Row],[EF Core Annotation1]],Table573[[#This Row],[EF Core Annotation2]],Table573[[#This Row],[EF Core Annotation3]],"public ",Table573[[#This Row],[EF Type]]," ",Table573[[#This Row],[SQL Name]]," {get;set;}")</f>
        <v>/** Section: Capital Forecast **/ [MaxLength(20)]public double? NonPersonnel_NUM {get;set;}</v>
      </c>
    </row>
    <row r="41" spans="1:19" x14ac:dyDescent="0.3">
      <c r="A41" s="74" t="s">
        <v>547</v>
      </c>
      <c r="B41" s="74" t="s">
        <v>550</v>
      </c>
      <c r="D41" s="69" t="str">
        <f>SUBSTITUTE(SUBSTITUTE(PROPER(TRIM(CLEAN(Table573[[#This Row],[Field]])))," ","_"),"-","")</f>
        <v>Total_Capital_Forecast</v>
      </c>
      <c r="E41" s="69" t="s">
        <v>81</v>
      </c>
      <c r="F41" s="69" t="str">
        <f>VLOOKUP(Table573[[#This Row],[Extension]],DescRef1[],2,FALSE)</f>
        <v>NUM</v>
      </c>
      <c r="G41" s="69">
        <v>20</v>
      </c>
      <c r="H41" s="69" t="s">
        <v>494</v>
      </c>
      <c r="I41" s="69" t="str">
        <f>IF(Table573[[#This Row],[Code]]="-", Table573[[#This Row],[Formatted]], CONCATENATE(Table573[[#This Row],[Formatted]],"_",Table573[[#This Row],[Code]]))</f>
        <v>Total_Capital_Forecast_NUM</v>
      </c>
      <c r="J41" s="69" t="s">
        <v>477</v>
      </c>
      <c r="L41" s="69" t="s">
        <v>517</v>
      </c>
      <c r="N41" s="1" t="str">
        <f>CONCATENATE(VLOOKUP(Table573[[#This Row],[Field Type]],FieldTypesRef1[],2,FALSE),IF(Table573[[#This Row],[Mandatory]]="Yes","","?"))</f>
        <v>double?</v>
      </c>
      <c r="O41" s="77" t="str">
        <f>VLOOKUP(Table573[[#This Row],[Field Type]],FieldTypesRef1[],3,FALSE)</f>
        <v/>
      </c>
      <c r="P41" s="1" t="str">
        <f>IF(Table573[[#This Row],[Mandatory]]="Yes","[Required]","")</f>
        <v/>
      </c>
      <c r="Q41" s="1" t="str">
        <f>IF(Table573[[#This Row],[Max Length]]&gt;0,CONCATENATE("[MaxLength(",Table573[[#This Row],[Max Length]],")]"),"")</f>
        <v>[MaxLength(20)]</v>
      </c>
      <c r="R41" s="1" t="str">
        <f>CONCATENATE("""",Table573[[#This Row],[SQL Name]],""" : """,Table573[[#This Row],[Field]],"""")</f>
        <v>"Total_Capital_Forecast_NUM" : "Total Capital Forecast"</v>
      </c>
      <c r="S41" s="69" t="str">
        <f>CONCATENATE("/** Section: ",Table573[[#This Row],[Section]], " **/ ",Table573[[#This Row],[EF Core Annotation1]],Table573[[#This Row],[EF Core Annotation2]],Table573[[#This Row],[EF Core Annotation3]],"public ",Table573[[#This Row],[EF Type]]," ",Table573[[#This Row],[SQL Name]]," {get;set;}")</f>
        <v>/** Section: Capital Forecast **/ [MaxLength(20)]public double? Total_Capital_Forecast_NUM {get;set;}</v>
      </c>
    </row>
    <row r="42" spans="1:19" x14ac:dyDescent="0.3">
      <c r="A42" s="74" t="s">
        <v>551</v>
      </c>
      <c r="B42" s="74" t="s">
        <v>552</v>
      </c>
      <c r="C42" s="79"/>
      <c r="D42" s="78" t="str">
        <f>SUBSTITUTE(SUBSTITUTE(PROPER(TRIM(CLEAN(Table573[[#This Row],[Field]])))," ","_"),"-","")</f>
        <v>Grants</v>
      </c>
      <c r="E42" s="69" t="s">
        <v>81</v>
      </c>
      <c r="F42" s="78" t="str">
        <f>VLOOKUP(Table573[[#This Row],[Extension]],DescRef1[],2,FALSE)</f>
        <v>NUM</v>
      </c>
      <c r="G42" s="69">
        <v>20</v>
      </c>
      <c r="H42" s="69" t="s">
        <v>494</v>
      </c>
      <c r="I42" s="78" t="str">
        <f>IF(Table573[[#This Row],[Code]]="-", Table573[[#This Row],[Formatted]], CONCATENATE(Table573[[#This Row],[Formatted]],"_",Table573[[#This Row],[Code]]))</f>
        <v>Grants_NUM</v>
      </c>
      <c r="J42" s="69" t="s">
        <v>477</v>
      </c>
      <c r="N42" s="77" t="str">
        <f>CONCATENATE(VLOOKUP(Table573[[#This Row],[Field Type]],FieldTypesRef1[],2,FALSE),IF(Table573[[#This Row],[Mandatory]]="Yes","","?"))</f>
        <v>double?</v>
      </c>
      <c r="O42" s="77" t="str">
        <f>VLOOKUP(Table573[[#This Row],[Field Type]],FieldTypesRef1[],3,FALSE)</f>
        <v/>
      </c>
      <c r="P42" s="77" t="str">
        <f>IF(Table573[[#This Row],[Mandatory]]="Yes","[Required]","")</f>
        <v/>
      </c>
      <c r="Q42" s="77" t="str">
        <f>IF(Table573[[#This Row],[Max Length]]&gt;0,CONCATENATE("[MaxLength(",Table573[[#This Row],[Max Length]],")]"),"")</f>
        <v>[MaxLength(20)]</v>
      </c>
      <c r="R42" s="77" t="str">
        <f>CONCATENATE("""",Table573[[#This Row],[SQL Name]],""" : """,Table573[[#This Row],[Field]],"""")</f>
        <v>"Grants_NUM" : "Grants"</v>
      </c>
      <c r="S42" s="78" t="str">
        <f>CONCATENATE("/** Section: ",Table573[[#This Row],[Section]], " **/ ",Table573[[#This Row],[EF Core Annotation1]],Table573[[#This Row],[EF Core Annotation2]],Table573[[#This Row],[EF Core Annotation3]],"public ",Table573[[#This Row],[EF Type]]," ",Table573[[#This Row],[SQL Name]]," {get;set;}")</f>
        <v>/** Section: G&amp;C Forecast **/ [MaxLength(20)]public double? Grants_NUM {get;set;}</v>
      </c>
    </row>
    <row r="43" spans="1:19" x14ac:dyDescent="0.3">
      <c r="A43" s="74" t="s">
        <v>551</v>
      </c>
      <c r="B43" s="74" t="s">
        <v>553</v>
      </c>
      <c r="C43" s="79"/>
      <c r="D43" s="78" t="str">
        <f>SUBSTITUTE(SUBSTITUTE(PROPER(TRIM(CLEAN(Table573[[#This Row],[Field]])))," ","_"),"-","")</f>
        <v>Contributions</v>
      </c>
      <c r="E43" s="69" t="s">
        <v>81</v>
      </c>
      <c r="F43" s="78" t="str">
        <f>VLOOKUP(Table573[[#This Row],[Extension]],DescRef1[],2,FALSE)</f>
        <v>NUM</v>
      </c>
      <c r="G43" s="69">
        <v>20</v>
      </c>
      <c r="H43" s="69" t="s">
        <v>494</v>
      </c>
      <c r="I43" s="78" t="str">
        <f>IF(Table573[[#This Row],[Code]]="-", Table573[[#This Row],[Formatted]], CONCATENATE(Table573[[#This Row],[Formatted]],"_",Table573[[#This Row],[Code]]))</f>
        <v>Contributions_NUM</v>
      </c>
      <c r="J43" s="69" t="s">
        <v>477</v>
      </c>
      <c r="N43" s="77" t="str">
        <f>CONCATENATE(VLOOKUP(Table573[[#This Row],[Field Type]],FieldTypesRef1[],2,FALSE),IF(Table573[[#This Row],[Mandatory]]="Yes","","?"))</f>
        <v>double?</v>
      </c>
      <c r="O43" s="77" t="str">
        <f>VLOOKUP(Table573[[#This Row],[Field Type]],FieldTypesRef1[],3,FALSE)</f>
        <v/>
      </c>
      <c r="P43" s="77" t="str">
        <f>IF(Table573[[#This Row],[Mandatory]]="Yes","[Required]","")</f>
        <v/>
      </c>
      <c r="Q43" s="77" t="str">
        <f>IF(Table573[[#This Row],[Max Length]]&gt;0,CONCATENATE("[MaxLength(",Table573[[#This Row],[Max Length]],")]"),"")</f>
        <v>[MaxLength(20)]</v>
      </c>
      <c r="R43" s="77" t="str">
        <f>CONCATENATE("""",Table573[[#This Row],[SQL Name]],""" : """,Table573[[#This Row],[Field]],"""")</f>
        <v>"Contributions_NUM" : "Contributions"</v>
      </c>
      <c r="S43" s="78" t="str">
        <f>CONCATENATE("/** Section: ",Table573[[#This Row],[Section]], " **/ ",Table573[[#This Row],[EF Core Annotation1]],Table573[[#This Row],[EF Core Annotation2]],Table573[[#This Row],[EF Core Annotation3]],"public ",Table573[[#This Row],[EF Type]]," ",Table573[[#This Row],[SQL Name]]," {get;set;}")</f>
        <v>/** Section: G&amp;C Forecast **/ [MaxLength(20)]public double? Contributions_NUM {get;set;}</v>
      </c>
    </row>
    <row r="44" spans="1:19" x14ac:dyDescent="0.3">
      <c r="A44" s="74" t="s">
        <v>551</v>
      </c>
      <c r="B44" s="74" t="s">
        <v>554</v>
      </c>
      <c r="C44" s="79"/>
      <c r="D44" s="78" t="str">
        <f>SUBSTITUTE(SUBSTITUTE(PROPER(TRIM(CLEAN(Table573[[#This Row],[Field]])))," ","_"),"-","")</f>
        <v>Total_G&amp;C_Forecast</v>
      </c>
      <c r="E44" s="69" t="s">
        <v>81</v>
      </c>
      <c r="F44" s="78" t="str">
        <f>VLOOKUP(Table573[[#This Row],[Extension]],DescRef1[],2,FALSE)</f>
        <v>NUM</v>
      </c>
      <c r="G44" s="69">
        <v>20</v>
      </c>
      <c r="H44" s="69" t="s">
        <v>494</v>
      </c>
      <c r="I44" s="78" t="str">
        <f>IF(Table573[[#This Row],[Code]]="-", Table573[[#This Row],[Formatted]], CONCATENATE(Table573[[#This Row],[Formatted]],"_",Table573[[#This Row],[Code]]))</f>
        <v>Total_G&amp;C_Forecast_NUM</v>
      </c>
      <c r="J44" s="69" t="s">
        <v>477</v>
      </c>
      <c r="L44" s="69" t="s">
        <v>517</v>
      </c>
      <c r="N44" s="77" t="str">
        <f>CONCATENATE(VLOOKUP(Table573[[#This Row],[Field Type]],FieldTypesRef1[],2,FALSE),IF(Table573[[#This Row],[Mandatory]]="Yes","","?"))</f>
        <v>double?</v>
      </c>
      <c r="O44" s="77" t="str">
        <f>VLOOKUP(Table573[[#This Row],[Field Type]],FieldTypesRef1[],3,FALSE)</f>
        <v/>
      </c>
      <c r="P44" s="77" t="str">
        <f>IF(Table573[[#This Row],[Mandatory]]="Yes","[Required]","")</f>
        <v/>
      </c>
      <c r="Q44" s="77" t="str">
        <f>IF(Table573[[#This Row],[Max Length]]&gt;0,CONCATENATE("[MaxLength(",Table573[[#This Row],[Max Length]],")]"),"")</f>
        <v>[MaxLength(20)]</v>
      </c>
      <c r="R44" s="77" t="str">
        <f>CONCATENATE("""",Table573[[#This Row],[SQL Name]],""" : """,Table573[[#This Row],[Field]],"""")</f>
        <v>"Total_G&amp;C_Forecast_NUM" : "Total G&amp;C Forecast"</v>
      </c>
      <c r="S44" s="78" t="str">
        <f>CONCATENATE("/** Section: ",Table573[[#This Row],[Section]], " **/ ",Table573[[#This Row],[EF Core Annotation1]],Table573[[#This Row],[EF Core Annotation2]],Table573[[#This Row],[EF Core Annotation3]],"public ",Table573[[#This Row],[EF Type]]," ",Table573[[#This Row],[SQL Name]]," {get;set;}")</f>
        <v>/** Section: G&amp;C Forecast **/ [MaxLength(20)]public double? Total_G&amp;C_Forecast_NUM {get;set;}</v>
      </c>
    </row>
    <row r="45" spans="1:19" x14ac:dyDescent="0.3">
      <c r="A45" s="74" t="s">
        <v>555</v>
      </c>
      <c r="B45" s="74" t="s">
        <v>555</v>
      </c>
      <c r="C45" s="79"/>
      <c r="D45" s="78" t="str">
        <f>SUBSTITUTE(SUBSTITUTE(PROPER(TRIM(CLEAN(Table573[[#This Row],[Field]])))," ","_"),"-","")</f>
        <v>Total_Forecasted_Expenditures</v>
      </c>
      <c r="E45" s="69" t="s">
        <v>81</v>
      </c>
      <c r="F45" s="78" t="str">
        <f>VLOOKUP(Table573[[#This Row],[Extension]],DescRef1[],2,FALSE)</f>
        <v>NUM</v>
      </c>
      <c r="G45" s="69">
        <v>20</v>
      </c>
      <c r="H45" s="69" t="s">
        <v>494</v>
      </c>
      <c r="I45" s="78" t="str">
        <f>IF(Table573[[#This Row],[Code]]="-", Table573[[#This Row],[Formatted]], CONCATENATE(Table573[[#This Row],[Formatted]],"_",Table573[[#This Row],[Code]]))</f>
        <v>Total_Forecasted_Expenditures_NUM</v>
      </c>
      <c r="J45" s="69" t="s">
        <v>477</v>
      </c>
      <c r="L45" s="69" t="s">
        <v>517</v>
      </c>
      <c r="N45" s="77" t="str">
        <f>CONCATENATE(VLOOKUP(Table573[[#This Row],[Field Type]],FieldTypesRef1[],2,FALSE),IF(Table573[[#This Row],[Mandatory]]="Yes","","?"))</f>
        <v>double?</v>
      </c>
      <c r="O45" s="77" t="str">
        <f>VLOOKUP(Table573[[#This Row],[Field Type]],FieldTypesRef1[],3,FALSE)</f>
        <v/>
      </c>
      <c r="P45" s="77" t="str">
        <f>IF(Table573[[#This Row],[Mandatory]]="Yes","[Required]","")</f>
        <v/>
      </c>
      <c r="Q45" s="77" t="str">
        <f>IF(Table573[[#This Row],[Max Length]]&gt;0,CONCATENATE("[MaxLength(",Table573[[#This Row],[Max Length]],")]"),"")</f>
        <v>[MaxLength(20)]</v>
      </c>
      <c r="R45" s="77" t="str">
        <f>CONCATENATE("""",Table573[[#This Row],[SQL Name]],""" : """,Table573[[#This Row],[Field]],"""")</f>
        <v>"Total_Forecasted_Expenditures_NUM" : "Total Forecasted Expenditures"</v>
      </c>
      <c r="S45" s="78" t="str">
        <f>CONCATENATE("/** Section: ",Table573[[#This Row],[Section]], " **/ ",Table573[[#This Row],[EF Core Annotation1]],Table573[[#This Row],[EF Core Annotation2]],Table573[[#This Row],[EF Core Annotation3]],"public ",Table573[[#This Row],[EF Type]]," ",Table573[[#This Row],[SQL Name]]," {get;set;}")</f>
        <v>/** Section: Total Forecasted Expenditures **/ [MaxLength(20)]public double? Total_Forecasted_Expenditures_NUM {get;set;}</v>
      </c>
    </row>
    <row r="46" spans="1:19" x14ac:dyDescent="0.3">
      <c r="A46" s="74" t="s">
        <v>556</v>
      </c>
      <c r="B46" s="74" t="s">
        <v>556</v>
      </c>
      <c r="C46" s="79"/>
      <c r="D46" s="78" t="str">
        <f>SUBSTITUTE(SUBSTITUTE(PROPER(TRIM(CLEAN(Table573[[#This Row],[Field]])))," ","_"),"-","")</f>
        <v>Adjustments_To_Forecast</v>
      </c>
      <c r="E46" s="69" t="s">
        <v>81</v>
      </c>
      <c r="F46" s="78" t="str">
        <f>VLOOKUP(Table573[[#This Row],[Extension]],DescRef1[],2,FALSE)</f>
        <v>NUM</v>
      </c>
      <c r="G46" s="69">
        <v>20</v>
      </c>
      <c r="H46" s="69" t="s">
        <v>494</v>
      </c>
      <c r="I46" s="78" t="str">
        <f>IF(Table573[[#This Row],[Code]]="-", Table573[[#This Row],[Formatted]], CONCATENATE(Table573[[#This Row],[Formatted]],"_",Table573[[#This Row],[Code]]))</f>
        <v>Adjustments_To_Forecast_NUM</v>
      </c>
      <c r="J46" s="69" t="s">
        <v>477</v>
      </c>
      <c r="N46" s="77" t="str">
        <f>CONCATENATE(VLOOKUP(Table573[[#This Row],[Field Type]],FieldTypesRef1[],2,FALSE),IF(Table573[[#This Row],[Mandatory]]="Yes","","?"))</f>
        <v>double?</v>
      </c>
      <c r="O46" s="77" t="str">
        <f>VLOOKUP(Table573[[#This Row],[Field Type]],FieldTypesRef1[],3,FALSE)</f>
        <v/>
      </c>
      <c r="P46" s="77" t="str">
        <f>IF(Table573[[#This Row],[Mandatory]]="Yes","[Required]","")</f>
        <v/>
      </c>
      <c r="Q46" s="77" t="str">
        <f>IF(Table573[[#This Row],[Max Length]]&gt;0,CONCATENATE("[MaxLength(",Table573[[#This Row],[Max Length]],")]"),"")</f>
        <v>[MaxLength(20)]</v>
      </c>
      <c r="R46" s="77" t="str">
        <f>CONCATENATE("""",Table573[[#This Row],[SQL Name]],""" : """,Table573[[#This Row],[Field]],"""")</f>
        <v>"Adjustments_To_Forecast_NUM" : "Adjustments to Forecast"</v>
      </c>
      <c r="S46" s="78" t="str">
        <f>CONCATENATE("/** Section: ",Table573[[#This Row],[Section]], " **/ ",Table573[[#This Row],[EF Core Annotation1]],Table573[[#This Row],[EF Core Annotation2]],Table573[[#This Row],[EF Core Annotation3]],"public ",Table573[[#This Row],[EF Type]]," ",Table573[[#This Row],[SQL Name]]," {get;set;}")</f>
        <v>/** Section: Adjustments to Forecast **/ [MaxLength(20)]public double? Adjustments_To_Forecast_NUM {get;set;}</v>
      </c>
    </row>
    <row r="47" spans="1:19" x14ac:dyDescent="0.3">
      <c r="A47" s="74" t="s">
        <v>557</v>
      </c>
      <c r="B47" s="74" t="s">
        <v>558</v>
      </c>
      <c r="C47" s="79" t="s">
        <v>559</v>
      </c>
      <c r="D47" s="78" t="str">
        <f>SUBSTITUTE(SUBSTITUTE(PROPER(TRIM(CLEAN(Table573[[#This Row],[Field]])))," ","_"),"-","")</f>
        <v>Attrition_Percentage</v>
      </c>
      <c r="E47" s="69" t="s">
        <v>87</v>
      </c>
      <c r="F47" s="78" t="str">
        <f>VLOOKUP(Table573[[#This Row],[Extension]],DescRef1[],2,FALSE)</f>
        <v>PCT</v>
      </c>
      <c r="G47" s="69">
        <v>20</v>
      </c>
      <c r="H47" s="69" t="s">
        <v>494</v>
      </c>
      <c r="I47" s="78" t="str">
        <f>IF(Table573[[#This Row],[Code]]="-", Table573[[#This Row],[Formatted]], CONCATENATE(Table573[[#This Row],[Formatted]],"_",Table573[[#This Row],[Code]]))</f>
        <v>Attrition_Percentage_PCT</v>
      </c>
      <c r="J47" s="69" t="s">
        <v>477</v>
      </c>
      <c r="N47" s="77" t="str">
        <f>CONCATENATE(VLOOKUP(Table573[[#This Row],[Field Type]],FieldTypesRef1[],2,FALSE),IF(Table573[[#This Row],[Mandatory]]="Yes","","?"))</f>
        <v>double?</v>
      </c>
      <c r="O47" s="77" t="str">
        <f>VLOOKUP(Table573[[#This Row],[Field Type]],FieldTypesRef1[],3,FALSE)</f>
        <v/>
      </c>
      <c r="P47" s="77" t="str">
        <f>IF(Table573[[#This Row],[Mandatory]]="Yes","[Required]","")</f>
        <v/>
      </c>
      <c r="Q47" s="77" t="str">
        <f>IF(Table573[[#This Row],[Max Length]]&gt;0,CONCATENATE("[MaxLength(",Table573[[#This Row],[Max Length]],")]"),"")</f>
        <v>[MaxLength(20)]</v>
      </c>
      <c r="R47" s="77" t="str">
        <f>CONCATENATE("""",Table573[[#This Row],[SQL Name]],""" : """,Table573[[#This Row],[Field]],"""")</f>
        <v>"Attrition_Percentage_PCT" : "Attrition Percentage"</v>
      </c>
      <c r="S47" s="78" t="str">
        <f>CONCATENATE("/** Section: ",Table573[[#This Row],[Section]], " **/ ",Table573[[#This Row],[EF Core Annotation1]],Table573[[#This Row],[EF Core Annotation2]],Table573[[#This Row],[EF Core Annotation3]],"public ",Table573[[#This Row],[EF Type]]," ",Table573[[#This Row],[SQL Name]]," {get;set;}")</f>
        <v>/** Section: Forecast Adjustment for Salary Attrition **/ [MaxLength(20)]public double? Attrition_Percentage_PCT {get;set;}</v>
      </c>
    </row>
    <row r="48" spans="1:19" x14ac:dyDescent="0.3">
      <c r="A48" s="74" t="s">
        <v>557</v>
      </c>
      <c r="B48" s="74" t="s">
        <v>557</v>
      </c>
      <c r="C48" s="79" t="s">
        <v>561</v>
      </c>
      <c r="D48" s="78" t="str">
        <f>SUBSTITUTE(SUBSTITUTE(PROPER(TRIM(CLEAN(Table573[[#This Row],[Field]])))," ","_"),"-","")</f>
        <v>Forecast_Adjustment_For_Salary_Attrition</v>
      </c>
      <c r="E48" s="69" t="s">
        <v>81</v>
      </c>
      <c r="F48" s="78" t="str">
        <f>VLOOKUP(Table573[[#This Row],[Extension]],DescRef1[],2,FALSE)</f>
        <v>NUM</v>
      </c>
      <c r="G48" s="69">
        <v>20</v>
      </c>
      <c r="H48" s="69" t="s">
        <v>494</v>
      </c>
      <c r="I48" s="78" t="str">
        <f>IF(Table573[[#This Row],[Code]]="-", Table573[[#This Row],[Formatted]], CONCATENATE(Table573[[#This Row],[Formatted]],"_",Table573[[#This Row],[Code]]))</f>
        <v>Forecast_Adjustment_For_Salary_Attrition_NUM</v>
      </c>
      <c r="J48" s="69" t="s">
        <v>477</v>
      </c>
      <c r="L48" s="69" t="s">
        <v>517</v>
      </c>
      <c r="N48" s="77" t="str">
        <f>CONCATENATE(VLOOKUP(Table573[[#This Row],[Field Type]],FieldTypesRef1[],2,FALSE),IF(Table573[[#This Row],[Mandatory]]="Yes","","?"))</f>
        <v>double?</v>
      </c>
      <c r="O48" s="77" t="str">
        <f>VLOOKUP(Table573[[#This Row],[Field Type]],FieldTypesRef1[],3,FALSE)</f>
        <v/>
      </c>
      <c r="P48" s="77" t="str">
        <f>IF(Table573[[#This Row],[Mandatory]]="Yes","[Required]","")</f>
        <v/>
      </c>
      <c r="Q48" s="77" t="str">
        <f>IF(Table573[[#This Row],[Max Length]]&gt;0,CONCATENATE("[MaxLength(",Table573[[#This Row],[Max Length]],")]"),"")</f>
        <v>[MaxLength(20)]</v>
      </c>
      <c r="R48" s="77" t="str">
        <f>CONCATENATE("""",Table573[[#This Row],[SQL Name]],""" : """,Table573[[#This Row],[Field]],"""")</f>
        <v>"Forecast_Adjustment_For_Salary_Attrition_NUM" : "Forecast Adjustment for Salary Attrition"</v>
      </c>
      <c r="S48" s="78" t="str">
        <f>CONCATENATE("/** Section: ",Table573[[#This Row],[Section]], " **/ ",Table573[[#This Row],[EF Core Annotation1]],Table573[[#This Row],[EF Core Annotation2]],Table573[[#This Row],[EF Core Annotation3]],"public ",Table573[[#This Row],[EF Type]]," ",Table573[[#This Row],[SQL Name]]," {get;set;}")</f>
        <v>/** Section: Forecast Adjustment for Salary Attrition **/ [MaxLength(20)]public double? Forecast_Adjustment_For_Salary_Attrition_NUM {get;set;}</v>
      </c>
    </row>
    <row r="49" spans="1:19" x14ac:dyDescent="0.3">
      <c r="A49" s="74" t="s">
        <v>560</v>
      </c>
      <c r="B49" s="74" t="s">
        <v>560</v>
      </c>
      <c r="C49" s="79"/>
      <c r="D49" s="78" t="str">
        <f>SUBSTITUTE(SUBSTITUTE(PROPER(TRIM(CLEAN(Table573[[#This Row],[Field]])))," ","_"),"-","")</f>
        <v>Forecast_Adjustment_For_Risk_Management</v>
      </c>
      <c r="E49" s="69" t="s">
        <v>81</v>
      </c>
      <c r="F49" s="78" t="str">
        <f>VLOOKUP(Table573[[#This Row],[Extension]],DescRef1[],2,FALSE)</f>
        <v>NUM</v>
      </c>
      <c r="G49" s="69">
        <v>20</v>
      </c>
      <c r="H49" s="69" t="s">
        <v>494</v>
      </c>
      <c r="I49" s="78" t="str">
        <f>IF(Table573[[#This Row],[Code]]="-", Table573[[#This Row],[Formatted]], CONCATENATE(Table573[[#This Row],[Formatted]],"_",Table573[[#This Row],[Code]]))</f>
        <v>Forecast_Adjustment_For_Risk_Management_NUM</v>
      </c>
      <c r="J49" s="69" t="s">
        <v>477</v>
      </c>
      <c r="N49" s="77" t="str">
        <f>CONCATENATE(VLOOKUP(Table573[[#This Row],[Field Type]],FieldTypesRef1[],2,FALSE),IF(Table573[[#This Row],[Mandatory]]="Yes","","?"))</f>
        <v>double?</v>
      </c>
      <c r="O49" s="77" t="str">
        <f>VLOOKUP(Table573[[#This Row],[Field Type]],FieldTypesRef1[],3,FALSE)</f>
        <v/>
      </c>
      <c r="P49" s="77" t="str">
        <f>IF(Table573[[#This Row],[Mandatory]]="Yes","[Required]","")</f>
        <v/>
      </c>
      <c r="Q49" s="77" t="str">
        <f>IF(Table573[[#This Row],[Max Length]]&gt;0,CONCATENATE("[MaxLength(",Table573[[#This Row],[Max Length]],")]"),"")</f>
        <v>[MaxLength(20)]</v>
      </c>
      <c r="R49" s="77" t="str">
        <f>CONCATENATE("""",Table573[[#This Row],[SQL Name]],""" : """,Table573[[#This Row],[Field]],"""")</f>
        <v>"Forecast_Adjustment_For_Risk_Management_NUM" : "Forecast Adjustment for Risk Management"</v>
      </c>
      <c r="S49" s="78" t="str">
        <f>CONCATENATE("/** Section: ",Table573[[#This Row],[Section]], " **/ ",Table573[[#This Row],[EF Core Annotation1]],Table573[[#This Row],[EF Core Annotation2]],Table573[[#This Row],[EF Core Annotation3]],"public ",Table573[[#This Row],[EF Type]]," ",Table573[[#This Row],[SQL Name]]," {get;set;}")</f>
        <v>/** Section: Forecast Adjustment for Risk Management **/ [MaxLength(20)]public double? Forecast_Adjustment_For_Risk_Management_NUM {get;set;}</v>
      </c>
    </row>
    <row r="50" spans="1:19" x14ac:dyDescent="0.3">
      <c r="A50" s="74" t="s">
        <v>562</v>
      </c>
      <c r="B50" s="74" t="s">
        <v>562</v>
      </c>
      <c r="C50" s="79"/>
      <c r="D50" s="78" t="str">
        <f>SUBSTITUTE(SUBSTITUTE(PROPER(TRIM(CLEAN(Table573[[#This Row],[Field]])))," ","_"),"-","")</f>
        <v>Revised_Forecasts</v>
      </c>
      <c r="E50" s="69" t="s">
        <v>81</v>
      </c>
      <c r="F50" s="78" t="str">
        <f>VLOOKUP(Table573[[#This Row],[Extension]],DescRef1[],2,FALSE)</f>
        <v>NUM</v>
      </c>
      <c r="G50" s="69">
        <v>20</v>
      </c>
      <c r="H50" s="69" t="s">
        <v>494</v>
      </c>
      <c r="I50" s="78" t="str">
        <f>IF(Table573[[#This Row],[Code]]="-", Table573[[#This Row],[Formatted]], CONCATENATE(Table573[[#This Row],[Formatted]],"_",Table573[[#This Row],[Code]]))</f>
        <v>Revised_Forecasts_NUM</v>
      </c>
      <c r="J50" s="69" t="s">
        <v>477</v>
      </c>
      <c r="L50" s="69" t="s">
        <v>517</v>
      </c>
      <c r="N50" s="77" t="str">
        <f>CONCATENATE(VLOOKUP(Table573[[#This Row],[Field Type]],FieldTypesRef1[],2,FALSE),IF(Table573[[#This Row],[Mandatory]]="Yes","","?"))</f>
        <v>double?</v>
      </c>
      <c r="O50" s="77" t="str">
        <f>VLOOKUP(Table573[[#This Row],[Field Type]],FieldTypesRef1[],3,FALSE)</f>
        <v/>
      </c>
      <c r="P50" s="77" t="str">
        <f>IF(Table573[[#This Row],[Mandatory]]="Yes","[Required]","")</f>
        <v/>
      </c>
      <c r="Q50" s="77" t="str">
        <f>IF(Table573[[#This Row],[Max Length]]&gt;0,CONCATENATE("[MaxLength(",Table573[[#This Row],[Max Length]],")]"),"")</f>
        <v>[MaxLength(20)]</v>
      </c>
      <c r="R50" s="77" t="str">
        <f>CONCATENATE("""",Table573[[#This Row],[SQL Name]],""" : """,Table573[[#This Row],[Field]],"""")</f>
        <v>"Revised_Forecasts_NUM" : "Revised Forecasts"</v>
      </c>
      <c r="S50" s="78" t="str">
        <f>CONCATENATE("/** Section: ",Table573[[#This Row],[Section]], " **/ ",Table573[[#This Row],[EF Core Annotation1]],Table573[[#This Row],[EF Core Annotation2]],Table573[[#This Row],[EF Core Annotation3]],"public ",Table573[[#This Row],[EF Type]]," ",Table573[[#This Row],[SQL Name]]," {get;set;}")</f>
        <v>/** Section: Revised Forecasts **/ [MaxLength(20)]public double? Revised_Forecasts_NUM {get;set;}</v>
      </c>
    </row>
    <row r="51" spans="1:19" x14ac:dyDescent="0.3">
      <c r="A51" s="74" t="s">
        <v>563</v>
      </c>
      <c r="B51" s="74" t="s">
        <v>563</v>
      </c>
      <c r="C51" s="79"/>
      <c r="D51" s="78" t="str">
        <f>SUBSTITUTE(SUBSTITUTE(PROPER(TRIM(CLEAN(Table573[[#This Row],[Field]])))," ","_"),"-","")</f>
        <v>%_Of_Forecast_To_Budget</v>
      </c>
      <c r="E51" s="69" t="s">
        <v>81</v>
      </c>
      <c r="F51" s="78" t="str">
        <f>VLOOKUP(Table573[[#This Row],[Extension]],DescRef1[],2,FALSE)</f>
        <v>NUM</v>
      </c>
      <c r="G51" s="69">
        <v>20</v>
      </c>
      <c r="H51" s="69" t="s">
        <v>494</v>
      </c>
      <c r="I51" s="78" t="str">
        <f>IF(Table573[[#This Row],[Code]]="-", Table573[[#This Row],[Formatted]], CONCATENATE(Table573[[#This Row],[Formatted]],"_",Table573[[#This Row],[Code]]))</f>
        <v>%_Of_Forecast_To_Budget_NUM</v>
      </c>
      <c r="J51" s="69" t="s">
        <v>477</v>
      </c>
      <c r="L51" s="69" t="s">
        <v>517</v>
      </c>
      <c r="N51" s="77" t="str">
        <f>CONCATENATE(VLOOKUP(Table573[[#This Row],[Field Type]],FieldTypesRef1[],2,FALSE),IF(Table573[[#This Row],[Mandatory]]="Yes","","?"))</f>
        <v>double?</v>
      </c>
      <c r="O51" s="77" t="str">
        <f>VLOOKUP(Table573[[#This Row],[Field Type]],FieldTypesRef1[],3,FALSE)</f>
        <v/>
      </c>
      <c r="P51" s="77" t="str">
        <f>IF(Table573[[#This Row],[Mandatory]]="Yes","[Required]","")</f>
        <v/>
      </c>
      <c r="Q51" s="77" t="str">
        <f>IF(Table573[[#This Row],[Max Length]]&gt;0,CONCATENATE("[MaxLength(",Table573[[#This Row],[Max Length]],")]"),"")</f>
        <v>[MaxLength(20)]</v>
      </c>
      <c r="R51" s="77" t="str">
        <f>CONCATENATE("""",Table573[[#This Row],[SQL Name]],""" : """,Table573[[#This Row],[Field]],"""")</f>
        <v>"%_Of_Forecast_To_Budget_NUM" : "% of Forecast to Budget"</v>
      </c>
      <c r="S51" s="78" t="str">
        <f>CONCATENATE("/** Section: ",Table573[[#This Row],[Section]], " **/ ",Table573[[#This Row],[EF Core Annotation1]],Table573[[#This Row],[EF Core Annotation2]],Table573[[#This Row],[EF Core Annotation3]],"public ",Table573[[#This Row],[EF Type]]," ",Table573[[#This Row],[SQL Name]]," {get;set;}")</f>
        <v>/** Section: % of Forecast to Budget **/ [MaxLength(20)]public double? %_Of_Forecast_To_Budget_NUM {get;set;}</v>
      </c>
    </row>
    <row r="52" spans="1:19" x14ac:dyDescent="0.3">
      <c r="A52" s="74" t="s">
        <v>564</v>
      </c>
      <c r="B52" s="74" t="s">
        <v>564</v>
      </c>
      <c r="C52" s="74" t="s">
        <v>565</v>
      </c>
      <c r="D52" s="78" t="str">
        <f>SUBSTITUTE(SUBSTITUTE(PROPER(TRIM(CLEAN(Table573[[#This Row],[Field]])))," ","_"),"-","")</f>
        <v>Comments/Notes_For_Financial_Information</v>
      </c>
      <c r="E52" s="69" t="s">
        <v>14</v>
      </c>
      <c r="F52" s="78" t="str">
        <f>VLOOKUP(Table573[[#This Row],[Extension]],DescRef1[],2,FALSE)</f>
        <v>TXT</v>
      </c>
      <c r="G52" s="69">
        <v>7500</v>
      </c>
      <c r="H52" s="69" t="s">
        <v>494</v>
      </c>
      <c r="I52" s="78" t="str">
        <f>IF(Table573[[#This Row],[Code]]="-", Table573[[#This Row],[Formatted]], CONCATENATE(Table573[[#This Row],[Formatted]],"_",Table573[[#This Row],[Code]]))</f>
        <v>Comments/Notes_For_Financial_Information_TXT</v>
      </c>
      <c r="J52" s="69" t="s">
        <v>14</v>
      </c>
      <c r="N52" s="77" t="str">
        <f>CONCATENATE(VLOOKUP(Table573[[#This Row],[Field Type]],FieldTypesRef1[],2,FALSE),IF(Table573[[#This Row],[Mandatory]]="Yes","","?"))</f>
        <v>string?</v>
      </c>
      <c r="O52" s="77" t="str">
        <f>VLOOKUP(Table573[[#This Row],[Field Type]],FieldTypesRef1[],3,FALSE)</f>
        <v/>
      </c>
      <c r="P52" s="77" t="str">
        <f>IF(Table573[[#This Row],[Mandatory]]="Yes","[Required]","")</f>
        <v/>
      </c>
      <c r="Q52" s="77" t="str">
        <f>IF(Table573[[#This Row],[Max Length]]&gt;0,CONCATENATE("[MaxLength(",Table573[[#This Row],[Max Length]],")]"),"")</f>
        <v>[MaxLength(7500)]</v>
      </c>
      <c r="R52" s="77" t="str">
        <f>CONCATENATE("""",Table573[[#This Row],[SQL Name]],""" : """,Table573[[#This Row],[Field]],"""")</f>
        <v>"Comments/Notes_For_Financial_Information_TXT" : "Comments/Notes for Financial Information "</v>
      </c>
      <c r="S52" s="78" t="str">
        <f>CONCATENATE("/** Section: ",Table573[[#This Row],[Section]], " **/ ",Table573[[#This Row],[EF Core Annotation1]],Table573[[#This Row],[EF Core Annotation2]],Table573[[#This Row],[EF Core Annotation3]],"public ",Table573[[#This Row],[EF Type]]," ",Table573[[#This Row],[SQL Name]]," {get;set;}")</f>
        <v>/** Section: Comments/Notes for Financial Information  **/ [MaxLength(7500)]public string? Comments/Notes_For_Financial_Information_TXT {get;set;}</v>
      </c>
    </row>
    <row r="53" spans="1:19" x14ac:dyDescent="0.3">
      <c r="A53" s="74" t="s">
        <v>567</v>
      </c>
      <c r="B53" s="74" t="s">
        <v>568</v>
      </c>
      <c r="C53" s="79" t="s">
        <v>566</v>
      </c>
      <c r="D53" s="78" t="str">
        <f>SUBSTITUTE(SUBSTITUTE(PROPER(TRIM(CLEAN(Table573[[#This Row],[Field]])))," ","_"),"-","")</f>
        <v>Involves_An_It_Or_Real_Property_Component?</v>
      </c>
      <c r="E53" s="69" t="s">
        <v>14</v>
      </c>
      <c r="F53" s="78" t="str">
        <f>VLOOKUP(Table573[[#This Row],[Extension]],DescRef1[],2,FALSE)</f>
        <v>TXT</v>
      </c>
      <c r="G53" s="69">
        <v>7500</v>
      </c>
      <c r="H53" s="69" t="s">
        <v>494</v>
      </c>
      <c r="I53" s="78" t="str">
        <f>IF(Table573[[#This Row],[Code]]="-", Table573[[#This Row],[Formatted]], CONCATENATE(Table573[[#This Row],[Formatted]],"_",Table573[[#This Row],[Code]]))</f>
        <v>Involves_An_It_Or_Real_Property_Component?_TXT</v>
      </c>
      <c r="J53" s="69" t="s">
        <v>14</v>
      </c>
      <c r="N53" s="77" t="str">
        <f>CONCATENATE(VLOOKUP(Table573[[#This Row],[Field Type]],FieldTypesRef1[],2,FALSE),IF(Table573[[#This Row],[Mandatory]]="Yes","","?"))</f>
        <v>string?</v>
      </c>
      <c r="O53" s="77" t="str">
        <f>VLOOKUP(Table573[[#This Row],[Field Type]],FieldTypesRef1[],3,FALSE)</f>
        <v/>
      </c>
      <c r="P53" s="77" t="str">
        <f>IF(Table573[[#This Row],[Mandatory]]="Yes","[Required]","")</f>
        <v/>
      </c>
      <c r="Q53" s="77" t="str">
        <f>IF(Table573[[#This Row],[Max Length]]&gt;0,CONCATENATE("[MaxLength(",Table573[[#This Row],[Max Length]],")]"),"")</f>
        <v>[MaxLength(7500)]</v>
      </c>
      <c r="R53" s="77" t="str">
        <f>CONCATENATE("""",Table573[[#This Row],[SQL Name]],""" : """,Table573[[#This Row],[Field]],"""")</f>
        <v>"Involves_An_It_Or_Real_Property_Component?_TXT" : "Involves an IT or Real Property Component? "</v>
      </c>
      <c r="S53" s="78" t="str">
        <f>CONCATENATE("/** Section: ",Table573[[#This Row],[Section]], " **/ ",Table573[[#This Row],[EF Core Annotation1]],Table573[[#This Row],[EF Core Annotation2]],Table573[[#This Row],[EF Core Annotation3]],"public ",Table573[[#This Row],[EF Type]]," ",Table573[[#This Row],[SQL Name]]," {get;set;}")</f>
        <v>/** Section: Involves an IT or Real Property Component? **/ [MaxLength(7500)]public string? Involves_An_It_Or_Real_Property_Component?_TXT {get;set;}</v>
      </c>
    </row>
    <row r="54" spans="1:19" x14ac:dyDescent="0.3">
      <c r="A54" s="74" t="s">
        <v>569</v>
      </c>
      <c r="B54" s="74" t="s">
        <v>569</v>
      </c>
      <c r="C54" s="79"/>
      <c r="D54" s="78" t="str">
        <f>SUBSTITUTE(SUBSTITUTE(PROPER(TRIM(CLEAN(Table573[[#This Row],[Field]])))," ","_"),"-","")</f>
        <v>Comments/Notes_For_NonFinancial_Information</v>
      </c>
      <c r="E54" s="69" t="s">
        <v>14</v>
      </c>
      <c r="F54" s="78" t="str">
        <f>VLOOKUP(Table573[[#This Row],[Extension]],DescRef1[],2,FALSE)</f>
        <v>TXT</v>
      </c>
      <c r="G54" s="69">
        <v>7500</v>
      </c>
      <c r="H54" s="69" t="s">
        <v>494</v>
      </c>
      <c r="I54" s="78" t="str">
        <f>IF(Table573[[#This Row],[Code]]="-", Table573[[#This Row],[Formatted]], CONCATENATE(Table573[[#This Row],[Formatted]],"_",Table573[[#This Row],[Code]]))</f>
        <v>Comments/Notes_For_NonFinancial_Information_TXT</v>
      </c>
      <c r="J54" s="69" t="s">
        <v>14</v>
      </c>
      <c r="N54" s="77" t="str">
        <f>CONCATENATE(VLOOKUP(Table573[[#This Row],[Field Type]],FieldTypesRef1[],2,FALSE),IF(Table573[[#This Row],[Mandatory]]="Yes","","?"))</f>
        <v>string?</v>
      </c>
      <c r="O54" s="77" t="str">
        <f>VLOOKUP(Table573[[#This Row],[Field Type]],FieldTypesRef1[],3,FALSE)</f>
        <v/>
      </c>
      <c r="P54" s="77" t="str">
        <f>IF(Table573[[#This Row],[Mandatory]]="Yes","[Required]","")</f>
        <v/>
      </c>
      <c r="Q54" s="77" t="str">
        <f>IF(Table573[[#This Row],[Max Length]]&gt;0,CONCATENATE("[MaxLength(",Table573[[#This Row],[Max Length]],")]"),"")</f>
        <v>[MaxLength(7500)]</v>
      </c>
      <c r="R54" s="77" t="str">
        <f>CONCATENATE("""",Table573[[#This Row],[SQL Name]],""" : """,Table573[[#This Row],[Field]],"""")</f>
        <v>"Comments/Notes_For_NonFinancial_Information_TXT" : "Comments/Notes for Non-Financial Information "</v>
      </c>
      <c r="S54" s="78" t="str">
        <f>CONCATENATE("/** Section: ",Table573[[#This Row],[Section]], " **/ ",Table573[[#This Row],[EF Core Annotation1]],Table573[[#This Row],[EF Core Annotation2]],Table573[[#This Row],[EF Core Annotation3]],"public ",Table573[[#This Row],[EF Type]]," ",Table573[[#This Row],[SQL Name]]," {get;set;}")</f>
        <v>/** Section: Comments/Notes for Non-Financial Information  **/ [MaxLength(7500)]public string? Comments/Notes_For_NonFinancial_Information_TXT {get;set;}</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Sheet2!$C$2:$C$10</xm:f>
          </x14:formula1>
          <xm:sqref>N55:Q318 M2:M318</xm:sqref>
        </x14:dataValidation>
        <x14:dataValidation type="list" allowBlank="1" showInputMessage="1" showErrorMessage="1">
          <x14:formula1>
            <xm:f>'Datahub Reference'!$A$33:$A$40</xm:f>
          </x14:formula1>
          <xm:sqref>J2:J54</xm:sqref>
        </x14:dataValidation>
        <x14:dataValidation type="list" allowBlank="1" showInputMessage="1" showErrorMessage="1">
          <x14:formula1>
            <xm:f>Sheet2!$A$2:A$9</xm:f>
          </x14:formula1>
          <xm:sqref>J55:J185</xm:sqref>
        </x14:dataValidation>
        <x14:dataValidation type="list" allowBlank="1" showInputMessage="1" showErrorMessage="1">
          <x14:formula1>
            <xm:f>'Datahub Reference'!$A$3:$A$30</xm:f>
          </x14:formula1>
          <xm:sqref>E1:E1048576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topLeftCell="A4" workbookViewId="0">
      <selection activeCell="C20" sqref="C20"/>
    </sheetView>
  </sheetViews>
  <sheetFormatPr defaultRowHeight="14.4" x14ac:dyDescent="0.3"/>
  <cols>
    <col min="1" max="1" width="56.21875" customWidth="1"/>
    <col min="2" max="2" width="16.21875" style="61" customWidth="1"/>
    <col min="3" max="3" width="168.21875" customWidth="1"/>
  </cols>
  <sheetData>
    <row r="2" spans="1:3" s="1" customFormat="1" x14ac:dyDescent="0.3">
      <c r="A2" s="1" t="s">
        <v>396</v>
      </c>
      <c r="B2" s="1" t="s">
        <v>397</v>
      </c>
      <c r="C2" s="1" t="s">
        <v>398</v>
      </c>
    </row>
    <row r="3" spans="1:3" s="1" customFormat="1" x14ac:dyDescent="0.3">
      <c r="A3" s="71" t="s">
        <v>469</v>
      </c>
      <c r="B3" s="72" t="s">
        <v>470</v>
      </c>
      <c r="C3" s="71"/>
    </row>
    <row r="4" spans="1:3" ht="28.8" x14ac:dyDescent="0.3">
      <c r="A4" s="71" t="s">
        <v>399</v>
      </c>
      <c r="B4" s="72" t="s">
        <v>400</v>
      </c>
      <c r="C4" s="71" t="s">
        <v>401</v>
      </c>
    </row>
    <row r="5" spans="1:3" x14ac:dyDescent="0.3">
      <c r="A5" s="71" t="s">
        <v>471</v>
      </c>
      <c r="B5" s="72" t="s">
        <v>402</v>
      </c>
      <c r="C5" s="71" t="s">
        <v>403</v>
      </c>
    </row>
    <row r="6" spans="1:3" x14ac:dyDescent="0.3">
      <c r="A6" s="71" t="s">
        <v>472</v>
      </c>
      <c r="B6" s="72" t="s">
        <v>404</v>
      </c>
      <c r="C6" s="71" t="s">
        <v>405</v>
      </c>
    </row>
    <row r="7" spans="1:3" ht="28.8" x14ac:dyDescent="0.3">
      <c r="A7" s="71" t="s">
        <v>467</v>
      </c>
      <c r="B7" s="72" t="s">
        <v>407</v>
      </c>
      <c r="C7" s="71" t="s">
        <v>408</v>
      </c>
    </row>
    <row r="8" spans="1:3" x14ac:dyDescent="0.3">
      <c r="A8" s="71" t="s">
        <v>409</v>
      </c>
      <c r="B8" s="72" t="s">
        <v>410</v>
      </c>
      <c r="C8" s="71" t="s">
        <v>411</v>
      </c>
    </row>
    <row r="9" spans="1:3" x14ac:dyDescent="0.3">
      <c r="A9" s="71" t="s">
        <v>8</v>
      </c>
      <c r="B9" s="72" t="s">
        <v>392</v>
      </c>
      <c r="C9" s="71" t="s">
        <v>412</v>
      </c>
    </row>
    <row r="10" spans="1:3" x14ac:dyDescent="0.3">
      <c r="A10" s="71" t="s">
        <v>413</v>
      </c>
      <c r="B10" s="72" t="s">
        <v>414</v>
      </c>
      <c r="C10" s="71" t="s">
        <v>415</v>
      </c>
    </row>
    <row r="11" spans="1:3" x14ac:dyDescent="0.3">
      <c r="A11" s="71" t="s">
        <v>416</v>
      </c>
      <c r="B11" s="72" t="s">
        <v>417</v>
      </c>
      <c r="C11" s="71" t="s">
        <v>418</v>
      </c>
    </row>
    <row r="12" spans="1:3" x14ac:dyDescent="0.3">
      <c r="A12" s="71" t="s">
        <v>393</v>
      </c>
      <c r="B12" s="72" t="s">
        <v>393</v>
      </c>
      <c r="C12" s="71" t="s">
        <v>419</v>
      </c>
    </row>
    <row r="13" spans="1:3" x14ac:dyDescent="0.3">
      <c r="A13" s="71" t="s">
        <v>420</v>
      </c>
      <c r="B13" s="72" t="s">
        <v>421</v>
      </c>
      <c r="C13" s="71" t="s">
        <v>422</v>
      </c>
    </row>
    <row r="14" spans="1:3" x14ac:dyDescent="0.3">
      <c r="A14" s="71" t="s">
        <v>1</v>
      </c>
      <c r="B14" s="72" t="s">
        <v>423</v>
      </c>
      <c r="C14" s="71" t="s">
        <v>424</v>
      </c>
    </row>
    <row r="15" spans="1:3" x14ac:dyDescent="0.3">
      <c r="A15" s="71" t="s">
        <v>425</v>
      </c>
      <c r="B15" s="72" t="s">
        <v>426</v>
      </c>
      <c r="C15" s="71" t="s">
        <v>427</v>
      </c>
    </row>
    <row r="16" spans="1:3" ht="28.8" x14ac:dyDescent="0.3">
      <c r="A16" s="71" t="s">
        <v>428</v>
      </c>
      <c r="B16" s="72" t="s">
        <v>429</v>
      </c>
      <c r="C16" s="71" t="s">
        <v>430</v>
      </c>
    </row>
    <row r="17" spans="1:3" x14ac:dyDescent="0.3">
      <c r="A17" s="71" t="s">
        <v>431</v>
      </c>
      <c r="B17" s="72" t="s">
        <v>432</v>
      </c>
      <c r="C17" s="71" t="s">
        <v>433</v>
      </c>
    </row>
    <row r="18" spans="1:3" x14ac:dyDescent="0.3">
      <c r="A18" s="71" t="s">
        <v>434</v>
      </c>
      <c r="B18" s="72" t="s">
        <v>435</v>
      </c>
      <c r="C18" s="71" t="s">
        <v>436</v>
      </c>
    </row>
    <row r="19" spans="1:3" ht="28.8" x14ac:dyDescent="0.3">
      <c r="A19" s="71" t="s">
        <v>195</v>
      </c>
      <c r="B19" s="72" t="s">
        <v>437</v>
      </c>
      <c r="C19" s="71" t="s">
        <v>438</v>
      </c>
    </row>
    <row r="20" spans="1:3" ht="28.8" x14ac:dyDescent="0.3">
      <c r="A20" s="71" t="s">
        <v>81</v>
      </c>
      <c r="B20" s="72" t="s">
        <v>439</v>
      </c>
      <c r="C20" s="71" t="s">
        <v>440</v>
      </c>
    </row>
    <row r="21" spans="1:3" x14ac:dyDescent="0.3">
      <c r="A21" s="71" t="s">
        <v>87</v>
      </c>
      <c r="B21" s="72" t="s">
        <v>441</v>
      </c>
      <c r="C21" s="71" t="s">
        <v>442</v>
      </c>
    </row>
    <row r="22" spans="1:3" x14ac:dyDescent="0.3">
      <c r="A22" s="71" t="s">
        <v>443</v>
      </c>
      <c r="B22" s="72" t="s">
        <v>444</v>
      </c>
      <c r="C22" s="71" t="s">
        <v>445</v>
      </c>
    </row>
    <row r="23" spans="1:3" x14ac:dyDescent="0.3">
      <c r="A23" s="71" t="s">
        <v>446</v>
      </c>
      <c r="B23" s="72" t="s">
        <v>447</v>
      </c>
      <c r="C23" s="71" t="s">
        <v>448</v>
      </c>
    </row>
    <row r="24" spans="1:3" x14ac:dyDescent="0.3">
      <c r="A24" s="71" t="s">
        <v>449</v>
      </c>
      <c r="B24" s="72" t="s">
        <v>450</v>
      </c>
      <c r="C24" s="71" t="s">
        <v>451</v>
      </c>
    </row>
    <row r="25" spans="1:3" x14ac:dyDescent="0.3">
      <c r="A25" s="71" t="s">
        <v>452</v>
      </c>
      <c r="B25" s="72" t="s">
        <v>453</v>
      </c>
      <c r="C25" s="71" t="s">
        <v>454</v>
      </c>
    </row>
    <row r="26" spans="1:3" x14ac:dyDescent="0.3">
      <c r="A26" s="71" t="s">
        <v>14</v>
      </c>
      <c r="B26" s="72" t="s">
        <v>455</v>
      </c>
      <c r="C26" s="71" t="s">
        <v>456</v>
      </c>
    </row>
    <row r="27" spans="1:3" x14ac:dyDescent="0.3">
      <c r="A27" s="71" t="s">
        <v>431</v>
      </c>
      <c r="B27" s="72" t="s">
        <v>391</v>
      </c>
      <c r="C27" s="71" t="s">
        <v>457</v>
      </c>
    </row>
    <row r="28" spans="1:3" ht="28.8" x14ac:dyDescent="0.3">
      <c r="A28" s="71" t="s">
        <v>458</v>
      </c>
      <c r="B28" s="72" t="s">
        <v>459</v>
      </c>
      <c r="C28" s="71" t="s">
        <v>460</v>
      </c>
    </row>
    <row r="29" spans="1:3" x14ac:dyDescent="0.3">
      <c r="A29" s="71" t="s">
        <v>461</v>
      </c>
      <c r="B29" s="72" t="s">
        <v>462</v>
      </c>
      <c r="C29" s="71" t="s">
        <v>463</v>
      </c>
    </row>
    <row r="30" spans="1:3" x14ac:dyDescent="0.3">
      <c r="A30" s="71" t="s">
        <v>464</v>
      </c>
      <c r="B30" s="72" t="s">
        <v>465</v>
      </c>
      <c r="C30" s="71" t="s">
        <v>466</v>
      </c>
    </row>
    <row r="32" spans="1:3" x14ac:dyDescent="0.3">
      <c r="A32" t="s">
        <v>15</v>
      </c>
      <c r="B32" s="61" t="s">
        <v>481</v>
      </c>
      <c r="C32" t="s">
        <v>487</v>
      </c>
    </row>
    <row r="33" spans="1:3" x14ac:dyDescent="0.3">
      <c r="A33" t="s">
        <v>14</v>
      </c>
      <c r="B33" s="61" t="s">
        <v>482</v>
      </c>
      <c r="C33" t="str">
        <f>""</f>
        <v/>
      </c>
    </row>
    <row r="34" spans="1:3" x14ac:dyDescent="0.3">
      <c r="A34" t="s">
        <v>476</v>
      </c>
      <c r="B34" s="61" t="s">
        <v>483</v>
      </c>
      <c r="C34" s="1" t="str">
        <f>""</f>
        <v/>
      </c>
    </row>
    <row r="35" spans="1:3" x14ac:dyDescent="0.3">
      <c r="A35" t="s">
        <v>477</v>
      </c>
      <c r="B35" s="61" t="s">
        <v>484</v>
      </c>
      <c r="C35" s="1" t="str">
        <f>""</f>
        <v/>
      </c>
    </row>
    <row r="36" spans="1:3" x14ac:dyDescent="0.3">
      <c r="A36" t="s">
        <v>478</v>
      </c>
      <c r="B36" s="61" t="s">
        <v>485</v>
      </c>
      <c r="C36" s="1" t="str">
        <f>""</f>
        <v/>
      </c>
    </row>
    <row r="37" spans="1:3" x14ac:dyDescent="0.3">
      <c r="A37" t="s">
        <v>479</v>
      </c>
      <c r="B37" s="61" t="s">
        <v>482</v>
      </c>
      <c r="C37" s="1" t="str">
        <f>""</f>
        <v/>
      </c>
    </row>
    <row r="38" spans="1:3" x14ac:dyDescent="0.3">
      <c r="A38" t="s">
        <v>8</v>
      </c>
      <c r="B38" s="61" t="s">
        <v>486</v>
      </c>
      <c r="C38" s="1" t="str">
        <f>""</f>
        <v/>
      </c>
    </row>
    <row r="39" spans="1:3" x14ac:dyDescent="0.3">
      <c r="A39" t="s">
        <v>458</v>
      </c>
      <c r="B39" s="61" t="s">
        <v>486</v>
      </c>
      <c r="C39" s="1" t="str">
        <f>""</f>
        <v/>
      </c>
    </row>
    <row r="40" spans="1:3" x14ac:dyDescent="0.3">
      <c r="A40" t="s">
        <v>480</v>
      </c>
      <c r="B40" s="61" t="s">
        <v>484</v>
      </c>
      <c r="C40" t="s">
        <v>488</v>
      </c>
    </row>
  </sheetData>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E37" sqref="E37"/>
    </sheetView>
  </sheetViews>
  <sheetFormatPr defaultRowHeight="14.4" x14ac:dyDescent="0.3"/>
  <cols>
    <col min="1" max="1" width="21.77734375" bestFit="1" customWidth="1"/>
    <col min="3" max="3" width="23.21875" bestFit="1" customWidth="1"/>
  </cols>
  <sheetData>
    <row r="1" spans="1:3" x14ac:dyDescent="0.3">
      <c r="A1" s="1" t="s">
        <v>15</v>
      </c>
      <c r="B1" s="1"/>
      <c r="C1" s="1" t="s">
        <v>2</v>
      </c>
    </row>
    <row r="2" spans="1:3" x14ac:dyDescent="0.3">
      <c r="A2" s="1" t="s">
        <v>8</v>
      </c>
      <c r="B2" s="1"/>
      <c r="C2" s="1" t="s">
        <v>16</v>
      </c>
    </row>
    <row r="3" spans="1:3" x14ac:dyDescent="0.3">
      <c r="A3" s="1" t="s">
        <v>5</v>
      </c>
      <c r="B3" s="1"/>
      <c r="C3" s="1" t="s">
        <v>8</v>
      </c>
    </row>
    <row r="4" spans="1:3" x14ac:dyDescent="0.3">
      <c r="A4" s="1" t="s">
        <v>6</v>
      </c>
      <c r="B4" s="1"/>
      <c r="C4" s="1" t="s">
        <v>5</v>
      </c>
    </row>
    <row r="5" spans="1:3" x14ac:dyDescent="0.3">
      <c r="A5" s="1" t="s">
        <v>13</v>
      </c>
      <c r="B5" s="1"/>
      <c r="C5" s="1" t="s">
        <v>17</v>
      </c>
    </row>
    <row r="6" spans="1:3" x14ac:dyDescent="0.3">
      <c r="A6" s="1" t="s">
        <v>12</v>
      </c>
      <c r="B6" s="1"/>
      <c r="C6" s="1" t="s">
        <v>18</v>
      </c>
    </row>
    <row r="7" spans="1:3" x14ac:dyDescent="0.3">
      <c r="A7" s="1" t="s">
        <v>7</v>
      </c>
      <c r="B7" s="1"/>
      <c r="C7" s="1" t="s">
        <v>19</v>
      </c>
    </row>
    <row r="8" spans="1:3" x14ac:dyDescent="0.3">
      <c r="A8" s="1" t="s">
        <v>4</v>
      </c>
      <c r="B8" s="1"/>
      <c r="C8" s="1" t="s">
        <v>20</v>
      </c>
    </row>
    <row r="9" spans="1:3" x14ac:dyDescent="0.3">
      <c r="A9" s="1" t="s">
        <v>3</v>
      </c>
      <c r="B9" s="1"/>
      <c r="C9" s="1" t="s">
        <v>21</v>
      </c>
    </row>
    <row r="10" spans="1:3" x14ac:dyDescent="0.3">
      <c r="A10" s="1"/>
      <c r="B10" s="1"/>
      <c r="C10" s="1"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305"/>
  <sheetViews>
    <sheetView topLeftCell="A31" workbookViewId="0">
      <selection sqref="A1:I1"/>
    </sheetView>
  </sheetViews>
  <sheetFormatPr defaultColWidth="9.21875" defaultRowHeight="14.4" x14ac:dyDescent="0.3"/>
  <cols>
    <col min="1" max="1" width="147.77734375" style="1" bestFit="1" customWidth="1"/>
    <col min="2" max="2" width="55" style="1" bestFit="1" customWidth="1"/>
    <col min="3" max="3" width="10.44140625" style="1" bestFit="1" customWidth="1"/>
    <col min="4" max="4" width="54.21875" style="1" bestFit="1" customWidth="1"/>
    <col min="5" max="5" width="9.21875" style="1" hidden="1" customWidth="1"/>
    <col min="6" max="6" width="93.77734375" style="1" customWidth="1"/>
    <col min="7" max="7" width="9.21875" style="1" hidden="1" customWidth="1"/>
    <col min="8" max="8" width="155" style="1" bestFit="1" customWidth="1"/>
    <col min="9" max="9" width="9.21875" style="1" hidden="1" customWidth="1"/>
    <col min="10" max="16384" width="9.21875" style="1"/>
  </cols>
  <sheetData>
    <row r="1" spans="1:11" x14ac:dyDescent="0.3">
      <c r="A1" s="80"/>
      <c r="B1" s="80"/>
      <c r="C1" s="80"/>
      <c r="D1" s="80"/>
      <c r="E1" s="80"/>
      <c r="F1" s="80"/>
      <c r="G1" s="80"/>
      <c r="H1" s="80"/>
      <c r="I1" s="81"/>
      <c r="J1" s="68"/>
      <c r="K1" s="68"/>
    </row>
    <row r="2" spans="1:11" x14ac:dyDescent="0.3">
      <c r="A2" s="12"/>
      <c r="B2" s="12"/>
      <c r="C2" s="12"/>
      <c r="D2" s="66" t="s">
        <v>23</v>
      </c>
      <c r="E2" s="12"/>
      <c r="F2" s="67"/>
      <c r="G2" s="12"/>
      <c r="H2" s="66" t="s">
        <v>24</v>
      </c>
      <c r="I2" s="12"/>
    </row>
    <row r="3" spans="1:11" x14ac:dyDescent="0.3">
      <c r="A3" s="12"/>
      <c r="B3" s="12"/>
      <c r="C3" s="12"/>
      <c r="D3" s="33" t="s">
        <v>25</v>
      </c>
      <c r="E3" s="12"/>
      <c r="F3" s="33"/>
      <c r="G3" s="12"/>
      <c r="H3" s="33" t="s">
        <v>25</v>
      </c>
      <c r="I3" s="12"/>
    </row>
    <row r="4" spans="1:11" x14ac:dyDescent="0.3">
      <c r="A4" s="65" t="s">
        <v>26</v>
      </c>
      <c r="B4" s="64"/>
      <c r="C4" s="12"/>
      <c r="D4" s="22" t="s">
        <v>27</v>
      </c>
      <c r="E4" s="12"/>
      <c r="F4" s="56"/>
      <c r="G4" s="12"/>
      <c r="H4" s="63"/>
      <c r="I4" s="12"/>
    </row>
    <row r="5" spans="1:11" x14ac:dyDescent="0.3">
      <c r="A5" s="56" t="s">
        <v>28</v>
      </c>
      <c r="B5" s="47"/>
      <c r="C5" s="12"/>
      <c r="D5" s="22" t="s">
        <v>29</v>
      </c>
      <c r="E5" s="12"/>
      <c r="F5" s="61"/>
      <c r="G5" s="12"/>
      <c r="H5" s="22"/>
      <c r="I5" s="12"/>
    </row>
    <row r="6" spans="1:11" x14ac:dyDescent="0.3">
      <c r="A6" s="25" t="s">
        <v>30</v>
      </c>
      <c r="B6" s="62"/>
      <c r="C6" s="12"/>
      <c r="D6" s="22" t="s">
        <v>31</v>
      </c>
      <c r="E6" s="12"/>
      <c r="F6" s="61"/>
      <c r="G6" s="12"/>
      <c r="H6" s="22"/>
      <c r="I6" s="12"/>
    </row>
    <row r="7" spans="1:11" x14ac:dyDescent="0.3">
      <c r="A7" s="25" t="s">
        <v>32</v>
      </c>
      <c r="B7" s="10"/>
      <c r="C7" s="12"/>
      <c r="D7" s="22" t="s">
        <v>33</v>
      </c>
      <c r="E7" s="12"/>
      <c r="F7" s="61"/>
      <c r="G7" s="12"/>
      <c r="H7" s="22"/>
      <c r="I7" s="12"/>
    </row>
    <row r="8" spans="1:11" x14ac:dyDescent="0.3">
      <c r="A8" s="16" t="s">
        <v>34</v>
      </c>
      <c r="B8" s="10"/>
      <c r="C8" s="12"/>
      <c r="D8" s="22" t="s">
        <v>35</v>
      </c>
      <c r="E8" s="12"/>
      <c r="F8" s="61"/>
      <c r="G8" s="12"/>
      <c r="H8" s="22"/>
      <c r="I8" s="12"/>
    </row>
    <row r="9" spans="1:11" x14ac:dyDescent="0.3">
      <c r="A9" s="16" t="s">
        <v>36</v>
      </c>
      <c r="B9" s="10"/>
      <c r="C9" s="12"/>
      <c r="D9" s="22" t="s">
        <v>37</v>
      </c>
      <c r="E9" s="12"/>
      <c r="F9" s="61"/>
      <c r="G9" s="12"/>
      <c r="H9" s="22"/>
      <c r="I9" s="12"/>
    </row>
    <row r="10" spans="1:11" x14ac:dyDescent="0.3">
      <c r="A10" s="16" t="s">
        <v>38</v>
      </c>
      <c r="B10" s="10"/>
      <c r="C10" s="12"/>
      <c r="D10" s="22" t="s">
        <v>39</v>
      </c>
      <c r="E10" s="12"/>
      <c r="F10" s="61"/>
      <c r="G10" s="12"/>
      <c r="H10" s="22"/>
      <c r="I10" s="12"/>
    </row>
    <row r="11" spans="1:11" x14ac:dyDescent="0.3">
      <c r="A11" s="24" t="s">
        <v>40</v>
      </c>
      <c r="B11" s="10"/>
      <c r="C11" s="12"/>
      <c r="D11" s="22" t="s">
        <v>41</v>
      </c>
      <c r="E11" s="12"/>
      <c r="F11" s="61"/>
      <c r="G11" s="12"/>
      <c r="H11" s="60"/>
      <c r="I11" s="12"/>
    </row>
    <row r="12" spans="1:11" x14ac:dyDescent="0.3">
      <c r="A12" s="10" t="s">
        <v>42</v>
      </c>
      <c r="B12" s="12"/>
      <c r="C12" s="12"/>
      <c r="D12" s="22" t="s">
        <v>43</v>
      </c>
      <c r="E12" s="12"/>
      <c r="F12" s="61"/>
      <c r="G12" s="12"/>
      <c r="H12" s="60"/>
      <c r="I12" s="12"/>
    </row>
    <row r="13" spans="1:11" x14ac:dyDescent="0.3">
      <c r="A13" s="12"/>
      <c r="B13" s="26"/>
      <c r="C13" s="12"/>
      <c r="D13" s="22" t="s">
        <v>44</v>
      </c>
      <c r="E13" s="12"/>
      <c r="F13" s="61"/>
      <c r="G13" s="12"/>
      <c r="H13" s="60"/>
      <c r="I13" s="12"/>
    </row>
    <row r="14" spans="1:11" x14ac:dyDescent="0.3">
      <c r="A14" s="26"/>
      <c r="B14" s="45"/>
      <c r="C14" s="12"/>
      <c r="D14" s="22" t="s">
        <v>45</v>
      </c>
      <c r="E14" s="12"/>
      <c r="F14" s="61"/>
      <c r="G14" s="12"/>
      <c r="H14" s="60"/>
      <c r="I14" s="12"/>
    </row>
    <row r="15" spans="1:11" x14ac:dyDescent="0.3">
      <c r="A15" s="48" t="s">
        <v>46</v>
      </c>
      <c r="B15" s="47"/>
      <c r="C15" s="12"/>
      <c r="D15" s="22" t="s">
        <v>47</v>
      </c>
      <c r="E15" s="12"/>
      <c r="F15" s="61"/>
      <c r="G15" s="12"/>
      <c r="H15" s="60"/>
      <c r="I15" s="12"/>
    </row>
    <row r="16" spans="1:11" x14ac:dyDescent="0.3">
      <c r="A16" s="33" t="s">
        <v>25</v>
      </c>
      <c r="B16" s="46"/>
      <c r="C16" s="12"/>
      <c r="D16" s="22" t="s">
        <v>48</v>
      </c>
      <c r="E16" s="12"/>
      <c r="F16" s="61"/>
      <c r="G16" s="12"/>
      <c r="H16" s="60"/>
      <c r="I16" s="12"/>
    </row>
    <row r="17" spans="1:11" x14ac:dyDescent="0.3">
      <c r="A17" s="22" t="s">
        <v>49</v>
      </c>
      <c r="B17" s="46"/>
      <c r="C17" s="12"/>
      <c r="D17" s="22" t="s">
        <v>50</v>
      </c>
      <c r="E17" s="12"/>
      <c r="F17" s="22"/>
      <c r="G17" s="12"/>
      <c r="H17" s="60"/>
      <c r="I17" s="12"/>
    </row>
    <row r="18" spans="1:11" x14ac:dyDescent="0.3">
      <c r="A18" s="22" t="s">
        <v>51</v>
      </c>
      <c r="B18" s="46"/>
      <c r="C18" s="12"/>
      <c r="D18" s="22" t="s">
        <v>52</v>
      </c>
      <c r="E18" s="12"/>
      <c r="F18" s="22"/>
      <c r="G18" s="12"/>
      <c r="H18" s="60"/>
      <c r="I18" s="12"/>
    </row>
    <row r="19" spans="1:11" x14ac:dyDescent="0.3">
      <c r="A19" s="22" t="s">
        <v>53</v>
      </c>
      <c r="B19" s="46"/>
      <c r="C19" s="12"/>
      <c r="D19" s="22" t="s">
        <v>54</v>
      </c>
      <c r="E19" s="12"/>
      <c r="F19" s="22"/>
      <c r="G19" s="12"/>
      <c r="H19" s="60"/>
      <c r="I19" s="12"/>
    </row>
    <row r="20" spans="1:11" x14ac:dyDescent="0.3">
      <c r="A20" s="22" t="s">
        <v>55</v>
      </c>
      <c r="B20" s="46"/>
      <c r="C20" s="12"/>
      <c r="D20" s="22" t="s">
        <v>56</v>
      </c>
      <c r="E20" s="12"/>
      <c r="F20" s="56" t="s">
        <v>25</v>
      </c>
      <c r="G20" s="12"/>
      <c r="H20" s="60"/>
      <c r="I20" s="12"/>
    </row>
    <row r="21" spans="1:11" x14ac:dyDescent="0.3">
      <c r="A21" s="22" t="s">
        <v>57</v>
      </c>
      <c r="B21" s="46"/>
      <c r="C21" s="12"/>
      <c r="D21" s="22" t="s">
        <v>58</v>
      </c>
      <c r="E21" s="12"/>
      <c r="F21" s="22" t="s">
        <v>59</v>
      </c>
      <c r="G21" s="12"/>
      <c r="H21" s="60"/>
      <c r="I21" s="12"/>
    </row>
    <row r="22" spans="1:11" x14ac:dyDescent="0.3">
      <c r="A22" s="22" t="s">
        <v>60</v>
      </c>
      <c r="B22" s="59"/>
      <c r="C22" s="12"/>
      <c r="D22" s="22" t="s">
        <v>61</v>
      </c>
      <c r="E22" s="12"/>
      <c r="F22" s="22" t="s">
        <v>62</v>
      </c>
      <c r="G22" s="12"/>
      <c r="H22" s="35"/>
      <c r="I22" s="12"/>
    </row>
    <row r="23" spans="1:11" x14ac:dyDescent="0.3">
      <c r="A23" s="60" t="s">
        <v>63</v>
      </c>
      <c r="B23" s="59"/>
      <c r="C23" s="12"/>
      <c r="D23" s="22" t="s">
        <v>64</v>
      </c>
      <c r="E23" s="12"/>
      <c r="F23" s="22" t="s">
        <v>65</v>
      </c>
      <c r="G23" s="12"/>
      <c r="H23" s="12"/>
      <c r="I23" s="12"/>
    </row>
    <row r="24" spans="1:11" x14ac:dyDescent="0.3">
      <c r="A24" s="60" t="s">
        <v>66</v>
      </c>
      <c r="B24" s="59"/>
      <c r="C24" s="12"/>
      <c r="D24" s="22" t="s">
        <v>67</v>
      </c>
      <c r="E24" s="12"/>
      <c r="F24" s="22" t="s">
        <v>68</v>
      </c>
      <c r="G24" s="12"/>
      <c r="H24" s="58" t="s">
        <v>69</v>
      </c>
      <c r="I24" s="12"/>
    </row>
    <row r="25" spans="1:11" x14ac:dyDescent="0.3">
      <c r="A25" s="57" t="s">
        <v>70</v>
      </c>
      <c r="B25" s="12"/>
      <c r="C25" s="12"/>
      <c r="D25" s="22" t="s">
        <v>71</v>
      </c>
      <c r="E25" s="12"/>
      <c r="F25" s="56" t="s">
        <v>25</v>
      </c>
      <c r="G25" s="12"/>
      <c r="H25" s="33" t="s">
        <v>25</v>
      </c>
      <c r="I25" s="12"/>
    </row>
    <row r="26" spans="1:11" x14ac:dyDescent="0.3">
      <c r="A26" s="12"/>
      <c r="B26" s="55"/>
      <c r="C26" s="12"/>
      <c r="D26" s="22" t="s">
        <v>72</v>
      </c>
      <c r="E26" s="12"/>
      <c r="F26" s="22" t="s">
        <v>73</v>
      </c>
      <c r="G26" s="12"/>
      <c r="H26" s="50" t="s">
        <v>74</v>
      </c>
      <c r="I26" s="12"/>
    </row>
    <row r="27" spans="1:11" x14ac:dyDescent="0.3">
      <c r="A27" s="54" t="s">
        <v>75</v>
      </c>
      <c r="B27" s="53"/>
      <c r="C27" s="12"/>
      <c r="D27" s="22" t="s">
        <v>76</v>
      </c>
      <c r="E27" s="12"/>
      <c r="F27" s="22" t="s">
        <v>77</v>
      </c>
      <c r="G27" s="12"/>
      <c r="H27" s="50" t="s">
        <v>78</v>
      </c>
      <c r="I27" s="12"/>
    </row>
    <row r="28" spans="1:11" x14ac:dyDescent="0.3">
      <c r="A28" s="52" t="s">
        <v>25</v>
      </c>
      <c r="B28" s="46"/>
      <c r="C28" s="12"/>
      <c r="D28" s="22" t="s">
        <v>79</v>
      </c>
      <c r="E28" s="12"/>
      <c r="F28" s="22"/>
      <c r="G28" s="12"/>
      <c r="H28" s="50" t="s">
        <v>80</v>
      </c>
      <c r="I28" s="13"/>
      <c r="J28" s="13"/>
      <c r="K28" s="13"/>
    </row>
    <row r="29" spans="1:11" x14ac:dyDescent="0.3">
      <c r="A29" s="22" t="s">
        <v>81</v>
      </c>
      <c r="B29" s="46"/>
      <c r="C29" s="12"/>
      <c r="D29" s="22" t="s">
        <v>82</v>
      </c>
      <c r="E29" s="12"/>
      <c r="F29" s="22"/>
      <c r="G29" s="12"/>
      <c r="H29" s="51" t="s">
        <v>83</v>
      </c>
      <c r="I29" s="13"/>
      <c r="J29" s="13"/>
      <c r="K29" s="13"/>
    </row>
    <row r="30" spans="1:11" x14ac:dyDescent="0.3">
      <c r="A30" s="22" t="s">
        <v>84</v>
      </c>
      <c r="B30" s="46"/>
      <c r="C30" s="12"/>
      <c r="D30" s="22" t="s">
        <v>85</v>
      </c>
      <c r="E30" s="12"/>
      <c r="F30" s="22"/>
      <c r="G30" s="12"/>
      <c r="H30" s="50" t="s">
        <v>86</v>
      </c>
      <c r="I30" s="12"/>
    </row>
    <row r="31" spans="1:11" x14ac:dyDescent="0.3">
      <c r="A31" s="22" t="s">
        <v>87</v>
      </c>
      <c r="B31" s="46"/>
      <c r="C31" s="12"/>
      <c r="D31" s="22" t="s">
        <v>88</v>
      </c>
      <c r="E31" s="12"/>
      <c r="F31" s="22"/>
      <c r="G31" s="12"/>
      <c r="H31" s="50" t="s">
        <v>89</v>
      </c>
      <c r="I31" s="12"/>
    </row>
    <row r="32" spans="1:11" x14ac:dyDescent="0.3">
      <c r="A32" s="22" t="s">
        <v>90</v>
      </c>
      <c r="B32" s="46"/>
      <c r="C32" s="12"/>
      <c r="D32" s="22" t="s">
        <v>91</v>
      </c>
      <c r="E32" s="12"/>
      <c r="F32" s="22"/>
      <c r="G32" s="12"/>
      <c r="H32" s="49" t="s">
        <v>92</v>
      </c>
      <c r="I32" s="12"/>
    </row>
    <row r="33" spans="1:11" x14ac:dyDescent="0.3">
      <c r="A33" s="22" t="s">
        <v>93</v>
      </c>
      <c r="B33" s="46"/>
      <c r="C33" s="12"/>
      <c r="D33" s="22" t="s">
        <v>94</v>
      </c>
      <c r="E33" s="12"/>
      <c r="F33" s="22"/>
      <c r="G33" s="12"/>
      <c r="H33" s="49" t="s">
        <v>95</v>
      </c>
      <c r="I33" s="12"/>
    </row>
    <row r="34" spans="1:11" x14ac:dyDescent="0.3">
      <c r="A34" s="20" t="s">
        <v>70</v>
      </c>
      <c r="B34" s="8"/>
      <c r="C34" s="12"/>
      <c r="D34" s="22" t="s">
        <v>96</v>
      </c>
      <c r="E34" s="12"/>
      <c r="F34" s="22"/>
      <c r="G34" s="12"/>
      <c r="H34" s="49" t="s">
        <v>97</v>
      </c>
      <c r="I34" s="12"/>
    </row>
    <row r="35" spans="1:11" x14ac:dyDescent="0.3">
      <c r="A35" s="8"/>
      <c r="B35" s="45"/>
      <c r="C35" s="12"/>
      <c r="D35" s="22" t="s">
        <v>98</v>
      </c>
      <c r="E35" s="12"/>
      <c r="F35" s="22"/>
      <c r="G35" s="12"/>
      <c r="H35" s="25"/>
      <c r="I35" s="12"/>
    </row>
    <row r="36" spans="1:11" x14ac:dyDescent="0.3">
      <c r="A36" s="48" t="s">
        <v>99</v>
      </c>
      <c r="B36" s="47"/>
      <c r="C36" s="12"/>
      <c r="D36" s="22" t="s">
        <v>100</v>
      </c>
      <c r="E36" s="12"/>
      <c r="F36" s="22"/>
      <c r="G36" s="12"/>
      <c r="H36" s="25"/>
      <c r="I36" s="12"/>
    </row>
    <row r="37" spans="1:11" x14ac:dyDescent="0.3">
      <c r="A37" s="33" t="s">
        <v>25</v>
      </c>
      <c r="B37" s="46"/>
      <c r="C37" s="12"/>
      <c r="D37" s="22" t="s">
        <v>101</v>
      </c>
      <c r="E37" s="12"/>
      <c r="F37" s="22"/>
      <c r="G37" s="12"/>
      <c r="H37" s="25"/>
      <c r="I37" s="13"/>
      <c r="J37" s="13"/>
      <c r="K37" s="13"/>
    </row>
    <row r="38" spans="1:11" x14ac:dyDescent="0.3">
      <c r="A38" s="22" t="s">
        <v>102</v>
      </c>
      <c r="B38" s="46"/>
      <c r="C38" s="12"/>
      <c r="D38" s="22" t="s">
        <v>103</v>
      </c>
      <c r="E38" s="12"/>
      <c r="F38" s="22"/>
      <c r="G38" s="12"/>
      <c r="H38" s="25"/>
      <c r="I38" s="13"/>
      <c r="J38" s="13"/>
      <c r="K38" s="13"/>
    </row>
    <row r="39" spans="1:11" x14ac:dyDescent="0.3">
      <c r="A39" s="22" t="s">
        <v>104</v>
      </c>
      <c r="B39" s="46"/>
      <c r="C39" s="12"/>
      <c r="D39" s="22" t="s">
        <v>105</v>
      </c>
      <c r="E39" s="12"/>
      <c r="F39" s="22"/>
      <c r="G39" s="12"/>
      <c r="H39" s="25"/>
      <c r="I39" s="13"/>
      <c r="J39" s="13"/>
      <c r="K39" s="13"/>
    </row>
    <row r="40" spans="1:11" x14ac:dyDescent="0.3">
      <c r="A40" s="22" t="s">
        <v>106</v>
      </c>
      <c r="B40" s="46"/>
      <c r="C40" s="8"/>
      <c r="D40" s="22" t="s">
        <v>107</v>
      </c>
      <c r="E40" s="8"/>
      <c r="F40" s="22"/>
      <c r="G40" s="8"/>
      <c r="H40" s="25"/>
      <c r="I40" s="8"/>
      <c r="J40" s="8"/>
      <c r="K40" s="8"/>
    </row>
    <row r="41" spans="1:11" x14ac:dyDescent="0.3">
      <c r="A41" s="22" t="s">
        <v>108</v>
      </c>
      <c r="B41" s="46"/>
      <c r="C41" s="8"/>
      <c r="D41" s="22" t="s">
        <v>109</v>
      </c>
      <c r="E41" s="8"/>
      <c r="F41" s="22"/>
      <c r="G41" s="8"/>
      <c r="H41" s="25"/>
      <c r="I41" s="8"/>
      <c r="J41" s="8"/>
      <c r="K41" s="8"/>
    </row>
    <row r="42" spans="1:11" x14ac:dyDescent="0.3">
      <c r="A42" s="22" t="s">
        <v>110</v>
      </c>
      <c r="B42" s="46"/>
      <c r="C42" s="8"/>
      <c r="D42" s="22" t="s">
        <v>111</v>
      </c>
      <c r="E42" s="8"/>
      <c r="F42" s="22"/>
      <c r="G42" s="8"/>
      <c r="H42" s="25"/>
      <c r="I42" s="8"/>
      <c r="J42" s="8"/>
      <c r="K42" s="8"/>
    </row>
    <row r="43" spans="1:11" x14ac:dyDescent="0.3">
      <c r="A43" s="22" t="s">
        <v>112</v>
      </c>
      <c r="B43" s="46"/>
      <c r="C43" s="8"/>
      <c r="D43" s="22" t="s">
        <v>113</v>
      </c>
      <c r="E43" s="8"/>
      <c r="F43" s="22"/>
      <c r="G43" s="8"/>
      <c r="H43" s="25"/>
      <c r="I43" s="8"/>
      <c r="J43" s="8"/>
      <c r="K43" s="8"/>
    </row>
    <row r="44" spans="1:11" x14ac:dyDescent="0.3">
      <c r="A44" s="22" t="s">
        <v>114</v>
      </c>
      <c r="B44" s="46"/>
      <c r="C44" s="8"/>
      <c r="D44" s="22" t="s">
        <v>115</v>
      </c>
      <c r="E44" s="8"/>
      <c r="F44" s="22"/>
      <c r="G44" s="8"/>
      <c r="H44" s="25"/>
      <c r="I44" s="8"/>
      <c r="J44" s="8"/>
      <c r="K44" s="8"/>
    </row>
    <row r="45" spans="1:11" x14ac:dyDescent="0.3">
      <c r="A45" s="20" t="s">
        <v>116</v>
      </c>
      <c r="B45" s="8"/>
      <c r="C45" s="8"/>
      <c r="D45" s="22" t="s">
        <v>117</v>
      </c>
      <c r="E45" s="8"/>
      <c r="F45" s="22"/>
      <c r="G45" s="8"/>
      <c r="H45" s="25"/>
      <c r="I45" s="8"/>
      <c r="J45" s="8"/>
      <c r="K45" s="8"/>
    </row>
    <row r="46" spans="1:11" x14ac:dyDescent="0.3">
      <c r="A46" s="8"/>
      <c r="B46" s="45"/>
      <c r="C46" s="12"/>
      <c r="D46" s="22" t="s">
        <v>118</v>
      </c>
      <c r="E46" s="12"/>
      <c r="F46" s="22"/>
      <c r="G46" s="12"/>
      <c r="H46" s="25"/>
      <c r="I46" s="13"/>
      <c r="J46" s="13"/>
      <c r="K46" s="13"/>
    </row>
    <row r="47" spans="1:11" x14ac:dyDescent="0.3">
      <c r="A47" s="45" t="s">
        <v>119</v>
      </c>
      <c r="B47" s="44"/>
      <c r="C47" s="8"/>
      <c r="D47" s="22" t="s">
        <v>120</v>
      </c>
      <c r="E47" s="8"/>
      <c r="F47" s="22"/>
      <c r="G47" s="8"/>
      <c r="H47" s="25"/>
      <c r="I47" s="8"/>
      <c r="J47" s="8"/>
      <c r="K47" s="8"/>
    </row>
    <row r="48" spans="1:11" x14ac:dyDescent="0.3">
      <c r="A48" s="43" t="s">
        <v>25</v>
      </c>
      <c r="B48" s="42" t="s">
        <v>25</v>
      </c>
      <c r="C48" s="8"/>
      <c r="D48" s="22" t="s">
        <v>121</v>
      </c>
      <c r="E48" s="8"/>
      <c r="F48" s="22"/>
      <c r="G48" s="8"/>
      <c r="H48" s="25"/>
      <c r="I48" s="8"/>
      <c r="J48" s="8"/>
      <c r="K48" s="8"/>
    </row>
    <row r="49" spans="1:11" x14ac:dyDescent="0.3">
      <c r="A49" s="40" t="s">
        <v>122</v>
      </c>
      <c r="B49" s="41" t="s">
        <v>123</v>
      </c>
      <c r="C49" s="8"/>
      <c r="D49" s="22" t="s">
        <v>124</v>
      </c>
      <c r="E49" s="8"/>
      <c r="F49" s="22"/>
      <c r="G49" s="8"/>
      <c r="H49" s="25"/>
      <c r="I49" s="8"/>
      <c r="J49" s="8"/>
      <c r="K49" s="8"/>
    </row>
    <row r="50" spans="1:11" x14ac:dyDescent="0.3">
      <c r="A50" s="40" t="s">
        <v>125</v>
      </c>
      <c r="B50" s="41" t="s">
        <v>126</v>
      </c>
      <c r="C50" s="8"/>
      <c r="D50" s="22" t="s">
        <v>127</v>
      </c>
      <c r="E50" s="8"/>
      <c r="F50" s="22"/>
      <c r="G50" s="8"/>
      <c r="H50" s="16"/>
      <c r="I50" s="8"/>
      <c r="J50" s="8"/>
      <c r="K50" s="8"/>
    </row>
    <row r="51" spans="1:11" x14ac:dyDescent="0.3">
      <c r="A51" s="40" t="s">
        <v>128</v>
      </c>
      <c r="B51" s="41" t="s">
        <v>129</v>
      </c>
      <c r="C51" s="8"/>
      <c r="D51" s="22" t="s">
        <v>130</v>
      </c>
      <c r="E51" s="8"/>
      <c r="F51" s="16"/>
      <c r="G51" s="8"/>
      <c r="H51" s="16"/>
      <c r="I51" s="8"/>
      <c r="J51" s="8"/>
      <c r="K51" s="8"/>
    </row>
    <row r="52" spans="1:11" x14ac:dyDescent="0.3">
      <c r="A52" s="40" t="s">
        <v>131</v>
      </c>
      <c r="B52" s="41" t="s">
        <v>131</v>
      </c>
      <c r="C52" s="8"/>
      <c r="D52" s="22" t="s">
        <v>132</v>
      </c>
      <c r="E52" s="8"/>
      <c r="F52" s="16"/>
      <c r="G52" s="8"/>
      <c r="H52" s="16"/>
      <c r="I52" s="8"/>
      <c r="J52" s="8"/>
      <c r="K52" s="8"/>
    </row>
    <row r="53" spans="1:11" x14ac:dyDescent="0.3">
      <c r="A53" s="40"/>
      <c r="B53" s="39"/>
      <c r="C53" s="10"/>
      <c r="D53" s="22" t="s">
        <v>133</v>
      </c>
      <c r="E53" s="10"/>
      <c r="F53" s="16"/>
      <c r="G53" s="10"/>
      <c r="H53" s="16"/>
      <c r="I53" s="10"/>
      <c r="J53" s="10"/>
      <c r="K53" s="10"/>
    </row>
    <row r="54" spans="1:11" x14ac:dyDescent="0.3">
      <c r="A54" s="38"/>
      <c r="B54" s="8"/>
      <c r="C54" s="9"/>
      <c r="D54" s="22" t="s">
        <v>134</v>
      </c>
      <c r="E54" s="9"/>
      <c r="F54" s="24"/>
      <c r="G54" s="9"/>
      <c r="H54" s="16"/>
      <c r="I54" s="9"/>
      <c r="J54" s="9"/>
      <c r="K54" s="9"/>
    </row>
    <row r="55" spans="1:11" x14ac:dyDescent="0.3">
      <c r="A55" s="8"/>
      <c r="B55" s="37"/>
      <c r="C55" s="12"/>
      <c r="D55" s="22" t="s">
        <v>135</v>
      </c>
      <c r="E55" s="12"/>
      <c r="F55" s="8"/>
      <c r="G55" s="12"/>
      <c r="H55" s="25"/>
      <c r="I55" s="13"/>
      <c r="J55" s="13"/>
      <c r="K55" s="13"/>
    </row>
    <row r="56" spans="1:11" x14ac:dyDescent="0.3">
      <c r="A56" s="37" t="s">
        <v>136</v>
      </c>
      <c r="B56" s="37"/>
      <c r="C56" s="12"/>
      <c r="D56" s="22" t="s">
        <v>137</v>
      </c>
      <c r="E56" s="12"/>
      <c r="F56" s="36" t="s">
        <v>138</v>
      </c>
      <c r="G56" s="12"/>
      <c r="H56" s="35"/>
      <c r="I56" s="13"/>
      <c r="J56" s="13"/>
      <c r="K56" s="13"/>
    </row>
    <row r="57" spans="1:11" x14ac:dyDescent="0.3">
      <c r="A57" s="34" t="s">
        <v>139</v>
      </c>
      <c r="B57" s="28"/>
      <c r="C57" s="8"/>
      <c r="D57" s="22" t="s">
        <v>140</v>
      </c>
      <c r="E57" s="8"/>
      <c r="F57" s="33" t="s">
        <v>25</v>
      </c>
      <c r="G57" s="8"/>
      <c r="H57" s="8"/>
      <c r="I57" s="8"/>
      <c r="J57" s="8"/>
      <c r="K57" s="8"/>
    </row>
    <row r="58" spans="1:11" x14ac:dyDescent="0.3">
      <c r="A58" s="27" t="s">
        <v>25</v>
      </c>
      <c r="B58" s="9"/>
      <c r="C58" s="8"/>
      <c r="D58" s="22" t="s">
        <v>141</v>
      </c>
      <c r="E58" s="8"/>
      <c r="F58" s="16" t="s">
        <v>142</v>
      </c>
      <c r="G58" s="8"/>
      <c r="H58" s="12"/>
      <c r="I58" s="8"/>
      <c r="J58" s="8"/>
      <c r="K58" s="8"/>
    </row>
    <row r="59" spans="1:11" x14ac:dyDescent="0.3">
      <c r="A59" s="16" t="s">
        <v>143</v>
      </c>
      <c r="B59" s="9"/>
      <c r="C59" s="8"/>
      <c r="D59" s="22" t="s">
        <v>144</v>
      </c>
      <c r="E59" s="8"/>
      <c r="F59" s="16" t="s">
        <v>145</v>
      </c>
      <c r="G59" s="8"/>
      <c r="H59" s="8"/>
      <c r="I59" s="8"/>
      <c r="J59" s="8"/>
      <c r="K59" s="8"/>
    </row>
    <row r="60" spans="1:11" x14ac:dyDescent="0.3">
      <c r="A60" s="16" t="s">
        <v>146</v>
      </c>
      <c r="B60" s="9"/>
      <c r="C60" s="8"/>
      <c r="D60" s="22" t="s">
        <v>147</v>
      </c>
      <c r="E60" s="8"/>
      <c r="F60" s="16" t="s">
        <v>148</v>
      </c>
      <c r="G60" s="8"/>
      <c r="H60" s="8"/>
      <c r="I60" s="8"/>
      <c r="J60" s="8"/>
      <c r="K60" s="8"/>
    </row>
    <row r="61" spans="1:11" x14ac:dyDescent="0.3">
      <c r="A61" s="16" t="s">
        <v>149</v>
      </c>
      <c r="B61" s="30"/>
      <c r="C61" s="8"/>
      <c r="D61" s="22" t="s">
        <v>150</v>
      </c>
      <c r="E61" s="8"/>
      <c r="F61" s="16" t="s">
        <v>151</v>
      </c>
      <c r="G61" s="8"/>
      <c r="H61" s="8"/>
      <c r="I61" s="8"/>
      <c r="J61" s="8"/>
      <c r="K61" s="8"/>
    </row>
    <row r="62" spans="1:11" x14ac:dyDescent="0.3">
      <c r="A62" s="29" t="s">
        <v>152</v>
      </c>
      <c r="B62" s="28"/>
      <c r="C62" s="8"/>
      <c r="D62" s="22" t="s">
        <v>153</v>
      </c>
      <c r="E62" s="8"/>
      <c r="F62" s="16" t="s">
        <v>154</v>
      </c>
      <c r="G62" s="8"/>
      <c r="H62" s="8"/>
      <c r="I62" s="8"/>
      <c r="J62" s="13"/>
      <c r="K62" s="13"/>
    </row>
    <row r="63" spans="1:11" x14ac:dyDescent="0.3">
      <c r="A63" s="27" t="s">
        <v>25</v>
      </c>
      <c r="B63" s="9"/>
      <c r="C63" s="10"/>
      <c r="D63" s="22" t="s">
        <v>155</v>
      </c>
      <c r="E63" s="10"/>
      <c r="F63" s="8" t="s">
        <v>156</v>
      </c>
      <c r="G63" s="10"/>
      <c r="H63" s="8"/>
      <c r="I63" s="10"/>
      <c r="J63" s="8"/>
      <c r="K63" s="8"/>
    </row>
    <row r="64" spans="1:11" x14ac:dyDescent="0.3">
      <c r="A64" s="6" t="s">
        <v>157</v>
      </c>
      <c r="B64" s="9"/>
      <c r="C64" s="8"/>
      <c r="D64" s="22" t="s">
        <v>158</v>
      </c>
      <c r="E64" s="8"/>
      <c r="F64" s="8" t="s">
        <v>159</v>
      </c>
      <c r="G64" s="8"/>
      <c r="H64" s="8"/>
      <c r="I64" s="8"/>
      <c r="J64" s="8"/>
      <c r="K64" s="8"/>
    </row>
    <row r="65" spans="1:11" x14ac:dyDescent="0.3">
      <c r="A65" s="6" t="s">
        <v>160</v>
      </c>
      <c r="B65" s="9"/>
      <c r="C65" s="8"/>
      <c r="D65" s="22" t="s">
        <v>161</v>
      </c>
      <c r="E65" s="8"/>
      <c r="F65" s="8" t="s">
        <v>162</v>
      </c>
      <c r="G65" s="8"/>
      <c r="H65" s="10"/>
      <c r="I65" s="8"/>
      <c r="J65" s="8"/>
      <c r="K65" s="8"/>
    </row>
    <row r="66" spans="1:11" x14ac:dyDescent="0.3">
      <c r="A66" s="6" t="s">
        <v>163</v>
      </c>
      <c r="B66" s="32"/>
      <c r="C66" s="8"/>
      <c r="D66" s="22" t="s">
        <v>164</v>
      </c>
      <c r="E66" s="8"/>
      <c r="F66" s="8" t="s">
        <v>165</v>
      </c>
      <c r="G66" s="8"/>
      <c r="H66" s="9"/>
      <c r="I66" s="8"/>
      <c r="J66" s="8"/>
      <c r="K66" s="8"/>
    </row>
    <row r="67" spans="1:11" x14ac:dyDescent="0.3">
      <c r="A67" s="31" t="s">
        <v>166</v>
      </c>
      <c r="B67" s="28"/>
      <c r="C67" s="8"/>
      <c r="D67" s="22" t="s">
        <v>167</v>
      </c>
      <c r="E67" s="8"/>
      <c r="F67" s="14" t="s">
        <v>168</v>
      </c>
      <c r="G67" s="8"/>
      <c r="H67" s="12"/>
      <c r="I67" s="8"/>
      <c r="J67" s="8"/>
      <c r="K67" s="8"/>
    </row>
    <row r="68" spans="1:11" x14ac:dyDescent="0.3">
      <c r="A68" s="27" t="s">
        <v>25</v>
      </c>
      <c r="B68" s="9"/>
      <c r="C68" s="8"/>
      <c r="D68" s="22" t="s">
        <v>169</v>
      </c>
      <c r="E68" s="8"/>
      <c r="F68" s="14" t="s">
        <v>170</v>
      </c>
      <c r="G68" s="8"/>
      <c r="H68" s="12"/>
      <c r="I68" s="8"/>
      <c r="J68" s="8"/>
      <c r="K68" s="8"/>
    </row>
    <row r="69" spans="1:11" x14ac:dyDescent="0.3">
      <c r="A69" s="6" t="s">
        <v>171</v>
      </c>
      <c r="B69" s="9"/>
      <c r="C69" s="8"/>
      <c r="D69" s="22" t="s">
        <v>172</v>
      </c>
      <c r="E69" s="8"/>
      <c r="F69" s="14" t="s">
        <v>173</v>
      </c>
      <c r="G69" s="8"/>
      <c r="H69" s="8"/>
      <c r="I69" s="8"/>
      <c r="J69" s="10"/>
      <c r="K69" s="10"/>
    </row>
    <row r="70" spans="1:11" x14ac:dyDescent="0.3">
      <c r="A70" s="6" t="s">
        <v>174</v>
      </c>
      <c r="B70" s="9"/>
      <c r="C70" s="10"/>
      <c r="D70" s="22" t="s">
        <v>175</v>
      </c>
      <c r="E70" s="10"/>
      <c r="F70" s="14" t="s">
        <v>176</v>
      </c>
      <c r="G70" s="10"/>
      <c r="H70" s="8"/>
      <c r="I70" s="10"/>
      <c r="J70" s="9"/>
      <c r="K70" s="9"/>
    </row>
    <row r="71" spans="1:11" x14ac:dyDescent="0.3">
      <c r="A71" s="6" t="s">
        <v>177</v>
      </c>
      <c r="B71" s="9"/>
      <c r="C71" s="10"/>
      <c r="D71" s="22" t="s">
        <v>178</v>
      </c>
      <c r="E71" s="10"/>
      <c r="F71" s="8" t="s">
        <v>179</v>
      </c>
      <c r="G71" s="10"/>
      <c r="H71" s="8"/>
      <c r="I71" s="10"/>
      <c r="J71" s="9"/>
      <c r="K71" s="9"/>
    </row>
    <row r="72" spans="1:11" x14ac:dyDescent="0.3">
      <c r="A72" s="16"/>
      <c r="B72" s="9"/>
      <c r="C72" s="10"/>
      <c r="D72" s="22" t="s">
        <v>180</v>
      </c>
      <c r="E72" s="10"/>
      <c r="F72" s="8" t="s">
        <v>181</v>
      </c>
      <c r="G72" s="10"/>
      <c r="H72" s="8"/>
      <c r="I72" s="10"/>
      <c r="J72" s="9"/>
      <c r="K72" s="9"/>
    </row>
    <row r="73" spans="1:11" x14ac:dyDescent="0.3">
      <c r="A73" s="16"/>
      <c r="B73" s="30"/>
      <c r="C73" s="10"/>
      <c r="D73" s="22" t="s">
        <v>182</v>
      </c>
      <c r="E73" s="9"/>
      <c r="F73" s="8" t="s">
        <v>183</v>
      </c>
      <c r="G73" s="9"/>
      <c r="H73" s="8"/>
      <c r="I73" s="9"/>
      <c r="J73" s="13"/>
      <c r="K73" s="13"/>
    </row>
    <row r="74" spans="1:11" x14ac:dyDescent="0.3">
      <c r="A74" s="29"/>
      <c r="B74" s="28"/>
      <c r="C74" s="9"/>
      <c r="D74" s="22" t="s">
        <v>184</v>
      </c>
      <c r="E74" s="12"/>
      <c r="F74" s="8"/>
      <c r="G74" s="12"/>
      <c r="H74" s="8"/>
      <c r="I74" s="13"/>
      <c r="J74" s="13"/>
      <c r="K74" s="13"/>
    </row>
    <row r="75" spans="1:11" x14ac:dyDescent="0.3">
      <c r="A75" s="27"/>
      <c r="B75" s="9"/>
      <c r="C75" s="12"/>
      <c r="D75" s="22" t="s">
        <v>185</v>
      </c>
      <c r="E75" s="12"/>
      <c r="F75" s="8"/>
      <c r="G75" s="12"/>
      <c r="H75" s="8"/>
      <c r="I75" s="13"/>
      <c r="J75" s="8"/>
      <c r="K75" s="8"/>
    </row>
    <row r="76" spans="1:11" x14ac:dyDescent="0.3">
      <c r="A76" s="16"/>
      <c r="B76" s="9"/>
      <c r="C76" s="12"/>
      <c r="D76" s="22" t="s">
        <v>186</v>
      </c>
      <c r="E76" s="8"/>
      <c r="F76" s="8"/>
      <c r="G76" s="8"/>
      <c r="H76" s="8"/>
      <c r="I76" s="8"/>
      <c r="J76" s="8"/>
      <c r="K76" s="8"/>
    </row>
    <row r="77" spans="1:11" x14ac:dyDescent="0.3">
      <c r="A77" s="16"/>
      <c r="B77" s="30"/>
      <c r="C77" s="8"/>
      <c r="D77" s="22" t="s">
        <v>187</v>
      </c>
      <c r="E77" s="8"/>
      <c r="F77" s="8"/>
      <c r="G77" s="8"/>
      <c r="H77" s="10"/>
      <c r="I77" s="8"/>
      <c r="J77" s="8"/>
      <c r="K77" s="8"/>
    </row>
    <row r="78" spans="1:11" x14ac:dyDescent="0.3">
      <c r="A78" s="29"/>
      <c r="B78" s="28"/>
      <c r="C78" s="8"/>
      <c r="D78" s="22" t="s">
        <v>188</v>
      </c>
      <c r="E78" s="8"/>
      <c r="F78" s="8"/>
      <c r="G78" s="8"/>
      <c r="H78" s="8"/>
      <c r="I78" s="8"/>
      <c r="J78" s="8"/>
      <c r="K78" s="8"/>
    </row>
    <row r="79" spans="1:11" x14ac:dyDescent="0.3">
      <c r="A79" s="27"/>
      <c r="B79" s="26"/>
      <c r="C79" s="8"/>
      <c r="D79" s="22" t="s">
        <v>189</v>
      </c>
      <c r="E79" s="8"/>
      <c r="F79" s="8"/>
      <c r="G79" s="8"/>
      <c r="H79" s="8"/>
      <c r="I79" s="8"/>
      <c r="J79" s="8"/>
      <c r="K79" s="8"/>
    </row>
    <row r="80" spans="1:11" x14ac:dyDescent="0.3">
      <c r="A80" s="25"/>
      <c r="B80" s="9"/>
      <c r="C80" s="8"/>
      <c r="D80" s="22" t="s">
        <v>190</v>
      </c>
      <c r="E80" s="8"/>
      <c r="F80" s="8"/>
      <c r="G80" s="8"/>
      <c r="H80" s="8"/>
      <c r="I80" s="8"/>
      <c r="J80" s="13"/>
      <c r="K80" s="13"/>
    </row>
    <row r="81" spans="1:11" x14ac:dyDescent="0.3">
      <c r="A81" s="24"/>
      <c r="B81" s="8"/>
      <c r="C81" s="8"/>
      <c r="D81" s="22" t="s">
        <v>191</v>
      </c>
      <c r="E81" s="8"/>
      <c r="F81" s="8"/>
      <c r="G81" s="8"/>
      <c r="H81" s="8"/>
      <c r="I81" s="8"/>
      <c r="J81" s="8"/>
      <c r="K81" s="8"/>
    </row>
    <row r="82" spans="1:11" x14ac:dyDescent="0.3">
      <c r="A82" s="8"/>
      <c r="B82" s="8"/>
      <c r="C82" s="8"/>
      <c r="D82" s="22" t="s">
        <v>192</v>
      </c>
      <c r="E82" s="12"/>
      <c r="F82" s="10"/>
      <c r="G82" s="12"/>
      <c r="H82" s="8"/>
      <c r="I82" s="13"/>
      <c r="J82" s="8"/>
      <c r="K82" s="8"/>
    </row>
    <row r="83" spans="1:11" x14ac:dyDescent="0.3">
      <c r="A83" s="8"/>
      <c r="B83" s="8"/>
      <c r="C83" s="12"/>
      <c r="D83" s="22" t="s">
        <v>193</v>
      </c>
      <c r="E83" s="8"/>
      <c r="F83" s="9"/>
      <c r="G83" s="8"/>
      <c r="H83" s="8"/>
      <c r="I83" s="8"/>
      <c r="J83" s="8"/>
      <c r="K83" s="8"/>
    </row>
    <row r="84" spans="1:11" x14ac:dyDescent="0.3">
      <c r="A84" s="23" t="s">
        <v>194</v>
      </c>
      <c r="B84" s="23" t="s">
        <v>195</v>
      </c>
      <c r="C84" s="8"/>
      <c r="D84" s="22" t="s">
        <v>196</v>
      </c>
      <c r="E84" s="8"/>
      <c r="F84" s="14"/>
      <c r="G84" s="8"/>
      <c r="H84" s="10"/>
      <c r="I84" s="8"/>
      <c r="J84" s="8"/>
      <c r="K84" s="8"/>
    </row>
    <row r="85" spans="1:11" x14ac:dyDescent="0.3">
      <c r="A85" s="21" t="s">
        <v>122</v>
      </c>
      <c r="B85" s="21" t="s">
        <v>123</v>
      </c>
      <c r="C85" s="8"/>
      <c r="D85" s="20" t="s">
        <v>197</v>
      </c>
      <c r="E85" s="8"/>
      <c r="F85" s="14"/>
      <c r="G85" s="8"/>
      <c r="H85" s="9"/>
      <c r="I85" s="8"/>
      <c r="J85" s="8"/>
      <c r="K85" s="8"/>
    </row>
    <row r="86" spans="1:11" x14ac:dyDescent="0.3">
      <c r="A86" s="19" t="s">
        <v>125</v>
      </c>
      <c r="B86" s="19" t="s">
        <v>126</v>
      </c>
      <c r="C86" s="8"/>
      <c r="D86" s="11"/>
      <c r="E86" s="8"/>
      <c r="F86" s="8"/>
      <c r="G86" s="8"/>
      <c r="H86" s="12"/>
      <c r="I86" s="8"/>
      <c r="J86" s="8"/>
      <c r="K86" s="8"/>
    </row>
    <row r="87" spans="1:11" x14ac:dyDescent="0.3">
      <c r="A87" s="18" t="s">
        <v>128</v>
      </c>
      <c r="B87" s="18" t="s">
        <v>129</v>
      </c>
      <c r="C87" s="8"/>
      <c r="D87" s="11"/>
      <c r="E87" s="8"/>
      <c r="F87" s="8"/>
      <c r="G87" s="8"/>
      <c r="H87" s="12"/>
      <c r="I87" s="8"/>
      <c r="J87" s="10"/>
      <c r="K87" s="10"/>
    </row>
    <row r="88" spans="1:11" x14ac:dyDescent="0.3">
      <c r="A88" s="17" t="s">
        <v>131</v>
      </c>
      <c r="B88" s="17" t="s">
        <v>198</v>
      </c>
      <c r="C88" s="8"/>
      <c r="D88" s="11"/>
      <c r="E88" s="8"/>
      <c r="F88" s="8"/>
      <c r="G88" s="8"/>
      <c r="H88" s="8"/>
      <c r="I88" s="8"/>
      <c r="J88" s="9"/>
      <c r="K88" s="9"/>
    </row>
    <row r="89" spans="1:11" x14ac:dyDescent="0.3">
      <c r="B89" s="12"/>
      <c r="C89" s="8"/>
      <c r="D89" s="11"/>
      <c r="E89" s="8"/>
      <c r="F89" s="8"/>
      <c r="G89" s="8"/>
      <c r="H89" s="8"/>
      <c r="I89" s="8"/>
      <c r="J89" s="9"/>
      <c r="K89" s="9"/>
    </row>
    <row r="90" spans="1:11" x14ac:dyDescent="0.3">
      <c r="B90" s="8"/>
      <c r="C90" s="8"/>
      <c r="D90" s="11"/>
      <c r="E90" s="10"/>
      <c r="F90" s="8"/>
      <c r="G90" s="10"/>
      <c r="H90" s="8"/>
      <c r="I90" s="10"/>
      <c r="J90" s="13"/>
      <c r="K90" s="13"/>
    </row>
    <row r="91" spans="1:11" x14ac:dyDescent="0.3">
      <c r="A91" s="16" t="s">
        <v>143</v>
      </c>
      <c r="C91" s="9"/>
      <c r="D91" s="11"/>
      <c r="E91" s="12"/>
      <c r="F91" s="8"/>
      <c r="G91" s="12"/>
      <c r="H91" s="8"/>
      <c r="I91" s="13"/>
      <c r="J91" s="8"/>
      <c r="K91" s="8"/>
    </row>
    <row r="92" spans="1:11" x14ac:dyDescent="0.3">
      <c r="A92" s="16" t="s">
        <v>146</v>
      </c>
      <c r="C92" s="12"/>
      <c r="D92" s="11"/>
      <c r="E92" s="12"/>
      <c r="F92" s="8"/>
      <c r="G92" s="12"/>
      <c r="H92" s="8"/>
      <c r="I92" s="13"/>
      <c r="J92" s="8"/>
      <c r="K92" s="8"/>
    </row>
    <row r="93" spans="1:11" x14ac:dyDescent="0.3">
      <c r="A93" s="16" t="s">
        <v>149</v>
      </c>
      <c r="B93" s="15"/>
      <c r="C93" s="12"/>
      <c r="D93" s="11"/>
      <c r="E93" s="8"/>
      <c r="F93" s="8"/>
      <c r="G93" s="8"/>
      <c r="H93" s="8"/>
      <c r="I93" s="8"/>
      <c r="J93" s="8"/>
      <c r="K93" s="8"/>
    </row>
    <row r="94" spans="1:11" x14ac:dyDescent="0.3">
      <c r="A94" s="7" t="s">
        <v>157</v>
      </c>
      <c r="B94" s="15"/>
      <c r="C94" s="8"/>
      <c r="D94" s="11"/>
      <c r="E94" s="8"/>
      <c r="F94" s="8"/>
      <c r="G94" s="8"/>
      <c r="H94" s="8"/>
      <c r="I94" s="8"/>
      <c r="J94" s="13"/>
      <c r="K94" s="13"/>
    </row>
    <row r="95" spans="1:11" x14ac:dyDescent="0.3">
      <c r="A95" s="7" t="s">
        <v>160</v>
      </c>
      <c r="B95" s="15"/>
      <c r="C95" s="8"/>
      <c r="D95" s="11"/>
      <c r="E95" s="8"/>
      <c r="F95" s="8"/>
      <c r="G95" s="8"/>
      <c r="H95" s="8"/>
      <c r="I95" s="8"/>
      <c r="J95" s="8"/>
      <c r="K95" s="8"/>
    </row>
    <row r="96" spans="1:11" x14ac:dyDescent="0.3">
      <c r="A96" s="7" t="s">
        <v>163</v>
      </c>
      <c r="B96" s="15"/>
      <c r="C96" s="8"/>
      <c r="D96" s="11"/>
      <c r="E96" s="8"/>
      <c r="F96" s="8"/>
      <c r="G96" s="8"/>
      <c r="H96" s="8"/>
      <c r="I96" s="8"/>
      <c r="J96" s="8"/>
      <c r="K96" s="8"/>
    </row>
    <row r="97" spans="1:11" x14ac:dyDescent="0.3">
      <c r="A97" s="7" t="s">
        <v>171</v>
      </c>
      <c r="B97" s="15"/>
      <c r="C97" s="8"/>
      <c r="D97" s="11"/>
      <c r="E97" s="8"/>
      <c r="F97" s="10"/>
      <c r="G97" s="8"/>
      <c r="H97" s="10"/>
      <c r="I97" s="8"/>
      <c r="J97" s="8"/>
      <c r="K97" s="8"/>
    </row>
    <row r="98" spans="1:11" x14ac:dyDescent="0.3">
      <c r="A98" s="7" t="s">
        <v>174</v>
      </c>
      <c r="B98" s="15"/>
      <c r="C98" s="8"/>
      <c r="D98" s="11"/>
      <c r="E98" s="8"/>
      <c r="F98" s="9"/>
      <c r="G98" s="8"/>
      <c r="H98" s="9"/>
      <c r="I98" s="8"/>
      <c r="J98" s="8"/>
      <c r="K98" s="8"/>
    </row>
    <row r="99" spans="1:11" x14ac:dyDescent="0.3">
      <c r="A99" s="7" t="s">
        <v>177</v>
      </c>
      <c r="B99" s="15"/>
      <c r="C99" s="8"/>
      <c r="D99" s="11"/>
      <c r="E99" s="8"/>
      <c r="F99" s="14"/>
      <c r="G99" s="8"/>
      <c r="H99" s="9"/>
      <c r="I99" s="8"/>
      <c r="J99" s="8"/>
      <c r="K99" s="8"/>
    </row>
    <row r="100" spans="1:11" x14ac:dyDescent="0.3">
      <c r="C100" s="8"/>
      <c r="D100" s="11"/>
      <c r="E100" s="8"/>
      <c r="F100" s="14"/>
      <c r="G100" s="8"/>
      <c r="H100" s="9"/>
      <c r="I100" s="8"/>
      <c r="J100" s="8"/>
      <c r="K100" s="8"/>
    </row>
    <row r="101" spans="1:11" x14ac:dyDescent="0.3">
      <c r="A101" s="7" t="s">
        <v>199</v>
      </c>
      <c r="C101" s="8"/>
      <c r="D101" s="11"/>
      <c r="E101" s="8"/>
      <c r="F101" s="8"/>
      <c r="G101" s="8"/>
      <c r="H101" s="9"/>
      <c r="I101" s="8"/>
      <c r="J101" s="8"/>
      <c r="K101" s="8"/>
    </row>
    <row r="102" spans="1:11" x14ac:dyDescent="0.3">
      <c r="A102" s="7" t="s">
        <v>200</v>
      </c>
      <c r="C102" s="8"/>
      <c r="D102" s="11"/>
      <c r="E102" s="8"/>
      <c r="F102" s="8"/>
      <c r="G102" s="8"/>
      <c r="H102" s="12"/>
      <c r="I102" s="8"/>
      <c r="J102" s="10"/>
      <c r="K102" s="10"/>
    </row>
    <row r="103" spans="1:11" x14ac:dyDescent="0.3">
      <c r="A103" s="7" t="s">
        <v>201</v>
      </c>
      <c r="C103" s="8"/>
      <c r="D103" s="11"/>
      <c r="E103" s="8"/>
      <c r="F103" s="8"/>
      <c r="G103" s="8"/>
      <c r="H103" s="12"/>
      <c r="I103" s="8"/>
      <c r="J103" s="9"/>
      <c r="K103" s="9"/>
    </row>
    <row r="104" spans="1:11" x14ac:dyDescent="0.3">
      <c r="A104" s="7" t="s">
        <v>202</v>
      </c>
      <c r="C104" s="8"/>
      <c r="D104" s="11"/>
      <c r="E104" s="8"/>
      <c r="F104" s="8"/>
      <c r="G104" s="8"/>
      <c r="H104" s="8"/>
      <c r="I104" s="8"/>
      <c r="J104" s="13"/>
      <c r="K104" s="13"/>
    </row>
    <row r="105" spans="1:11" x14ac:dyDescent="0.3">
      <c r="A105" s="7" t="s">
        <v>203</v>
      </c>
      <c r="C105" s="8"/>
      <c r="D105" s="11"/>
      <c r="E105" s="10"/>
      <c r="F105" s="8"/>
      <c r="G105" s="10"/>
      <c r="H105" s="8"/>
      <c r="I105" s="10"/>
      <c r="J105" s="13"/>
      <c r="K105" s="13"/>
    </row>
    <row r="106" spans="1:11" x14ac:dyDescent="0.3">
      <c r="A106" s="7" t="s">
        <v>204</v>
      </c>
      <c r="C106" s="10"/>
      <c r="D106" s="11"/>
      <c r="E106" s="9"/>
      <c r="F106" s="8"/>
      <c r="G106" s="9"/>
      <c r="H106" s="8"/>
      <c r="I106" s="9"/>
      <c r="J106" s="8"/>
      <c r="K106" s="8"/>
    </row>
    <row r="107" spans="1:11" x14ac:dyDescent="0.3">
      <c r="A107" s="7" t="s">
        <v>205</v>
      </c>
      <c r="C107" s="9"/>
      <c r="D107" s="11"/>
      <c r="E107" s="12"/>
      <c r="F107" s="14"/>
      <c r="G107" s="12"/>
      <c r="H107" s="8"/>
      <c r="I107" s="13"/>
      <c r="J107" s="8"/>
      <c r="K107" s="8"/>
    </row>
    <row r="108" spans="1:11" x14ac:dyDescent="0.3">
      <c r="A108" s="7" t="s">
        <v>206</v>
      </c>
      <c r="C108" s="12"/>
      <c r="D108" s="11"/>
      <c r="E108" s="12"/>
      <c r="F108" s="8"/>
      <c r="G108" s="12"/>
      <c r="H108" s="8"/>
      <c r="I108" s="13"/>
      <c r="J108" s="8"/>
      <c r="K108" s="8"/>
    </row>
    <row r="109" spans="1:11" x14ac:dyDescent="0.3">
      <c r="A109" s="7" t="s">
        <v>207</v>
      </c>
      <c r="C109" s="12"/>
      <c r="D109" s="11"/>
      <c r="E109" s="8"/>
      <c r="F109" s="8"/>
      <c r="G109" s="8"/>
      <c r="H109" s="8"/>
      <c r="I109" s="8"/>
      <c r="J109" s="8"/>
      <c r="K109" s="8"/>
    </row>
    <row r="110" spans="1:11" x14ac:dyDescent="0.3">
      <c r="C110" s="8"/>
      <c r="D110" s="11"/>
      <c r="E110" s="8"/>
      <c r="F110" s="8"/>
      <c r="G110" s="8"/>
      <c r="H110" s="12"/>
      <c r="I110" s="8"/>
      <c r="J110" s="8"/>
      <c r="K110" s="8"/>
    </row>
    <row r="111" spans="1:11" x14ac:dyDescent="0.3">
      <c r="A111" s="7" t="s">
        <v>208</v>
      </c>
      <c r="B111" s="1" t="s">
        <v>209</v>
      </c>
      <c r="C111" s="8"/>
      <c r="D111" s="11"/>
      <c r="E111" s="8"/>
      <c r="F111" s="8"/>
      <c r="G111" s="8"/>
      <c r="H111" s="8"/>
      <c r="I111" s="8"/>
      <c r="J111" s="13"/>
      <c r="K111" s="13"/>
    </row>
    <row r="112" spans="1:11" x14ac:dyDescent="0.3">
      <c r="A112" s="7" t="s">
        <v>210</v>
      </c>
      <c r="B112" s="1" t="s">
        <v>211</v>
      </c>
      <c r="C112" s="8"/>
      <c r="D112" s="11"/>
      <c r="E112" s="8"/>
      <c r="F112" s="8"/>
      <c r="G112" s="8"/>
      <c r="H112" s="8"/>
      <c r="I112" s="8"/>
      <c r="J112" s="8"/>
      <c r="K112" s="8"/>
    </row>
    <row r="113" spans="1:11" x14ac:dyDescent="0.3">
      <c r="A113" s="7" t="s">
        <v>212</v>
      </c>
      <c r="B113" s="1" t="s">
        <v>213</v>
      </c>
      <c r="C113" s="8"/>
      <c r="D113" s="11"/>
      <c r="E113" s="8"/>
      <c r="F113" s="10"/>
      <c r="G113" s="8"/>
      <c r="H113" s="8"/>
      <c r="I113" s="8"/>
      <c r="J113" s="8"/>
      <c r="K113" s="8"/>
    </row>
    <row r="114" spans="1:11" x14ac:dyDescent="0.3">
      <c r="A114" s="7" t="s">
        <v>214</v>
      </c>
      <c r="B114" s="1" t="s">
        <v>215</v>
      </c>
      <c r="C114" s="8"/>
      <c r="D114" s="11"/>
      <c r="E114" s="8"/>
      <c r="F114" s="14"/>
      <c r="G114" s="8"/>
      <c r="H114" s="8"/>
      <c r="I114" s="8"/>
      <c r="J114" s="8"/>
      <c r="K114" s="8"/>
    </row>
    <row r="115" spans="1:11" x14ac:dyDescent="0.3">
      <c r="A115" s="7" t="s">
        <v>216</v>
      </c>
      <c r="B115" s="1" t="s">
        <v>217</v>
      </c>
      <c r="C115" s="8"/>
      <c r="D115" s="11"/>
      <c r="E115" s="12"/>
      <c r="F115" s="14"/>
      <c r="G115" s="12"/>
      <c r="H115" s="8"/>
      <c r="I115" s="13"/>
      <c r="J115" s="8"/>
      <c r="K115" s="8"/>
    </row>
    <row r="116" spans="1:11" x14ac:dyDescent="0.3">
      <c r="A116" s="7" t="s">
        <v>218</v>
      </c>
      <c r="B116" s="1" t="s">
        <v>219</v>
      </c>
      <c r="C116" s="12"/>
      <c r="D116" s="11"/>
      <c r="E116" s="8"/>
      <c r="F116" s="8"/>
      <c r="G116" s="8"/>
      <c r="H116" s="8"/>
      <c r="I116" s="8"/>
      <c r="J116" s="8"/>
      <c r="K116" s="8"/>
    </row>
    <row r="117" spans="1:11" x14ac:dyDescent="0.3">
      <c r="A117" s="7" t="s">
        <v>220</v>
      </c>
      <c r="B117" s="1" t="s">
        <v>221</v>
      </c>
      <c r="C117" s="8"/>
      <c r="D117" s="8"/>
      <c r="E117" s="8"/>
      <c r="F117" s="8"/>
      <c r="G117" s="10"/>
      <c r="H117" s="8"/>
      <c r="I117" s="8"/>
      <c r="J117" s="8"/>
    </row>
    <row r="118" spans="1:11" x14ac:dyDescent="0.3">
      <c r="A118" s="7" t="s">
        <v>70</v>
      </c>
      <c r="B118" s="1" t="s">
        <v>222</v>
      </c>
      <c r="C118" s="8"/>
      <c r="D118" s="8"/>
      <c r="E118" s="8"/>
      <c r="F118" s="8"/>
      <c r="G118" s="9"/>
      <c r="H118" s="8"/>
      <c r="I118" s="10"/>
      <c r="J118" s="10"/>
    </row>
    <row r="119" spans="1:11" x14ac:dyDescent="0.3">
      <c r="C119" s="8"/>
      <c r="D119" s="8"/>
      <c r="E119" s="8"/>
      <c r="F119" s="8"/>
      <c r="G119" s="12"/>
      <c r="H119" s="8"/>
      <c r="I119" s="9"/>
      <c r="J119" s="9"/>
    </row>
    <row r="120" spans="1:11" x14ac:dyDescent="0.3">
      <c r="C120" s="8"/>
      <c r="D120" s="8"/>
      <c r="E120" s="8"/>
      <c r="F120" s="8"/>
      <c r="G120" s="8"/>
      <c r="H120" s="8"/>
      <c r="I120" s="13"/>
      <c r="J120" s="13"/>
    </row>
    <row r="121" spans="1:11" x14ac:dyDescent="0.3">
      <c r="A121" s="7" t="s">
        <v>10</v>
      </c>
      <c r="C121" s="10"/>
      <c r="D121" s="8"/>
      <c r="E121" s="10"/>
      <c r="F121" s="8"/>
      <c r="G121" s="10"/>
      <c r="H121" s="8"/>
      <c r="I121" s="8"/>
    </row>
    <row r="122" spans="1:11" x14ac:dyDescent="0.3">
      <c r="A122" s="5" t="s">
        <v>25</v>
      </c>
      <c r="C122" s="10"/>
      <c r="D122" s="8"/>
      <c r="E122" s="10"/>
      <c r="F122" s="8"/>
      <c r="G122" s="10"/>
      <c r="H122" s="8"/>
      <c r="I122" s="8"/>
    </row>
    <row r="123" spans="1:11" x14ac:dyDescent="0.3">
      <c r="A123" s="7" t="s">
        <v>223</v>
      </c>
      <c r="C123" s="12"/>
      <c r="D123" s="14"/>
      <c r="E123" s="12"/>
      <c r="F123" s="8"/>
      <c r="G123" s="13"/>
      <c r="H123" s="8"/>
      <c r="I123" s="8"/>
    </row>
    <row r="124" spans="1:11" x14ac:dyDescent="0.3">
      <c r="A124" s="7" t="s">
        <v>224</v>
      </c>
      <c r="C124" s="12"/>
      <c r="D124" s="8"/>
      <c r="E124" s="12"/>
      <c r="F124" s="8"/>
      <c r="G124" s="13"/>
      <c r="H124" s="8"/>
      <c r="I124" s="8"/>
    </row>
    <row r="125" spans="1:11" x14ac:dyDescent="0.3">
      <c r="A125" s="7" t="s">
        <v>225</v>
      </c>
      <c r="C125" s="8"/>
      <c r="D125" s="8"/>
      <c r="E125" s="8"/>
      <c r="F125" s="8"/>
      <c r="G125" s="8"/>
      <c r="H125" s="8"/>
      <c r="I125" s="8"/>
    </row>
    <row r="126" spans="1:11" x14ac:dyDescent="0.3">
      <c r="A126" s="7" t="s">
        <v>226</v>
      </c>
      <c r="C126" s="8"/>
      <c r="D126" s="8"/>
      <c r="E126" s="8"/>
      <c r="F126" s="8"/>
      <c r="G126" s="8"/>
      <c r="H126" s="8"/>
      <c r="I126" s="8"/>
    </row>
    <row r="127" spans="1:11" x14ac:dyDescent="0.3">
      <c r="A127" s="7" t="s">
        <v>227</v>
      </c>
      <c r="C127" s="8"/>
      <c r="D127" s="8"/>
      <c r="E127" s="8"/>
      <c r="F127" s="12"/>
      <c r="G127" s="8"/>
      <c r="H127" s="13"/>
      <c r="I127" s="13"/>
    </row>
    <row r="128" spans="1:11" x14ac:dyDescent="0.3">
      <c r="A128" s="7" t="s">
        <v>228</v>
      </c>
      <c r="C128" s="8"/>
      <c r="D128" s="8"/>
      <c r="E128" s="8"/>
      <c r="F128" s="8"/>
      <c r="G128" s="8"/>
      <c r="H128" s="8"/>
      <c r="I128" s="8"/>
    </row>
    <row r="129" spans="1:11" x14ac:dyDescent="0.3">
      <c r="A129" s="7" t="s">
        <v>229</v>
      </c>
      <c r="C129" s="8"/>
      <c r="D129" s="10"/>
      <c r="E129" s="8"/>
      <c r="F129" s="8"/>
      <c r="G129" s="8"/>
      <c r="H129" s="8"/>
      <c r="I129" s="8"/>
    </row>
    <row r="130" spans="1:11" x14ac:dyDescent="0.3">
      <c r="A130" s="7" t="s">
        <v>230</v>
      </c>
      <c r="C130" s="8"/>
      <c r="D130" s="14"/>
      <c r="E130" s="8"/>
      <c r="F130" s="8"/>
      <c r="G130" s="8"/>
      <c r="H130" s="8"/>
      <c r="I130" s="8"/>
    </row>
    <row r="131" spans="1:11" x14ac:dyDescent="0.3">
      <c r="A131" s="7" t="s">
        <v>231</v>
      </c>
      <c r="C131" s="12"/>
      <c r="D131" s="14"/>
      <c r="E131" s="12"/>
      <c r="F131" s="8"/>
      <c r="G131" s="13"/>
      <c r="H131" s="8"/>
      <c r="I131" s="8"/>
    </row>
    <row r="132" spans="1:11" x14ac:dyDescent="0.3">
      <c r="A132" s="7" t="s">
        <v>232</v>
      </c>
      <c r="C132" s="8"/>
      <c r="D132" s="8"/>
      <c r="E132" s="8"/>
      <c r="F132" s="8"/>
      <c r="G132" s="8"/>
      <c r="H132" s="8"/>
      <c r="I132" s="8"/>
    </row>
    <row r="133" spans="1:11" x14ac:dyDescent="0.3">
      <c r="A133" s="7" t="s">
        <v>233</v>
      </c>
      <c r="C133" s="8"/>
      <c r="D133" s="8"/>
      <c r="E133" s="8"/>
      <c r="F133" s="8"/>
      <c r="G133" s="8"/>
      <c r="H133" s="8"/>
      <c r="I133" s="8"/>
    </row>
    <row r="134" spans="1:11" x14ac:dyDescent="0.3">
      <c r="A134" s="7" t="s">
        <v>234</v>
      </c>
      <c r="C134" s="8"/>
      <c r="D134" s="8"/>
      <c r="E134" s="8"/>
      <c r="F134" s="10"/>
      <c r="G134" s="8"/>
      <c r="H134" s="10"/>
      <c r="I134" s="10"/>
    </row>
    <row r="135" spans="1:11" x14ac:dyDescent="0.3">
      <c r="A135" s="7" t="s">
        <v>235</v>
      </c>
      <c r="C135" s="8"/>
      <c r="D135" s="8"/>
      <c r="E135" s="8"/>
      <c r="F135" s="9"/>
      <c r="G135" s="8"/>
      <c r="H135" s="9"/>
      <c r="I135" s="9"/>
    </row>
    <row r="136" spans="1:11" x14ac:dyDescent="0.3">
      <c r="A136" s="7" t="s">
        <v>236</v>
      </c>
      <c r="C136" s="8"/>
      <c r="D136" s="8"/>
      <c r="E136" s="8"/>
      <c r="F136" s="12"/>
      <c r="G136" s="8"/>
      <c r="H136" s="13"/>
      <c r="I136" s="13"/>
    </row>
    <row r="137" spans="1:11" x14ac:dyDescent="0.3">
      <c r="A137" s="7" t="s">
        <v>237</v>
      </c>
      <c r="C137" s="8"/>
      <c r="D137" s="8"/>
      <c r="E137" s="8"/>
      <c r="F137" s="8"/>
      <c r="G137" s="8"/>
      <c r="H137" s="13"/>
      <c r="I137" s="13"/>
    </row>
    <row r="138" spans="1:11" x14ac:dyDescent="0.3">
      <c r="A138" s="7" t="s">
        <v>238</v>
      </c>
      <c r="C138" s="10"/>
      <c r="D138" s="14"/>
      <c r="E138" s="10"/>
      <c r="F138" s="8"/>
      <c r="G138" s="10"/>
      <c r="H138" s="8"/>
      <c r="I138" s="8"/>
    </row>
    <row r="139" spans="1:11" x14ac:dyDescent="0.3">
      <c r="A139" s="7" t="s">
        <v>239</v>
      </c>
      <c r="C139" s="10"/>
      <c r="D139" s="11"/>
      <c r="E139" s="12"/>
      <c r="G139" s="12"/>
      <c r="H139" s="8"/>
      <c r="I139" s="13"/>
      <c r="J139" s="8"/>
      <c r="K139" s="8"/>
    </row>
    <row r="140" spans="1:11" x14ac:dyDescent="0.3">
      <c r="A140" s="7" t="s">
        <v>240</v>
      </c>
      <c r="C140" s="12"/>
      <c r="D140" s="11"/>
      <c r="E140" s="8"/>
      <c r="G140" s="8"/>
      <c r="H140" s="8"/>
      <c r="I140" s="8"/>
      <c r="J140" s="8"/>
      <c r="K140" s="8"/>
    </row>
    <row r="141" spans="1:11" x14ac:dyDescent="0.3">
      <c r="A141" s="7" t="s">
        <v>241</v>
      </c>
      <c r="C141" s="8"/>
      <c r="D141" s="11"/>
      <c r="E141" s="8"/>
      <c r="G141" s="8"/>
      <c r="H141" s="8"/>
      <c r="I141" s="8"/>
      <c r="J141" s="8"/>
      <c r="K141" s="8"/>
    </row>
    <row r="142" spans="1:11" x14ac:dyDescent="0.3">
      <c r="A142" s="7" t="s">
        <v>242</v>
      </c>
      <c r="C142" s="8"/>
      <c r="D142" s="11"/>
      <c r="E142" s="8"/>
      <c r="G142" s="8"/>
      <c r="H142" s="12"/>
      <c r="I142" s="8"/>
      <c r="J142" s="13"/>
      <c r="K142" s="13"/>
    </row>
    <row r="143" spans="1:11" x14ac:dyDescent="0.3">
      <c r="A143" s="7" t="s">
        <v>243</v>
      </c>
      <c r="C143" s="8"/>
      <c r="D143" s="11"/>
      <c r="E143" s="8"/>
      <c r="G143" s="8"/>
      <c r="H143" s="8"/>
      <c r="I143" s="8"/>
      <c r="J143" s="8"/>
      <c r="K143" s="8"/>
    </row>
    <row r="144" spans="1:11" x14ac:dyDescent="0.3">
      <c r="A144" s="7" t="s">
        <v>244</v>
      </c>
      <c r="C144" s="8"/>
      <c r="D144" s="11"/>
      <c r="E144" s="8"/>
      <c r="G144" s="8"/>
      <c r="H144" s="8"/>
      <c r="I144" s="8"/>
      <c r="J144" s="8"/>
      <c r="K144" s="8"/>
    </row>
    <row r="145" spans="1:11" x14ac:dyDescent="0.3">
      <c r="A145" s="7" t="s">
        <v>245</v>
      </c>
      <c r="C145" s="8"/>
      <c r="D145" s="11"/>
      <c r="E145" s="8"/>
      <c r="G145" s="8"/>
      <c r="H145" s="8"/>
      <c r="I145" s="8"/>
      <c r="J145" s="8"/>
      <c r="K145" s="8"/>
    </row>
    <row r="146" spans="1:11" x14ac:dyDescent="0.3">
      <c r="A146" s="7" t="s">
        <v>246</v>
      </c>
      <c r="C146" s="8"/>
      <c r="D146" s="11"/>
      <c r="E146" s="12"/>
      <c r="G146" s="12"/>
      <c r="H146" s="8"/>
      <c r="I146" s="13"/>
      <c r="J146" s="8"/>
      <c r="K146" s="8"/>
    </row>
    <row r="147" spans="1:11" x14ac:dyDescent="0.3">
      <c r="A147" s="7" t="s">
        <v>247</v>
      </c>
      <c r="C147" s="12"/>
      <c r="D147" s="11"/>
      <c r="E147" s="8"/>
      <c r="G147" s="8"/>
      <c r="H147" s="8"/>
      <c r="I147" s="8"/>
      <c r="J147" s="8"/>
      <c r="K147" s="8"/>
    </row>
    <row r="148" spans="1:11" x14ac:dyDescent="0.3">
      <c r="A148" s="7" t="s">
        <v>248</v>
      </c>
      <c r="C148" s="8"/>
      <c r="D148" s="11"/>
      <c r="E148" s="8"/>
      <c r="G148" s="8"/>
      <c r="H148" s="8"/>
      <c r="I148" s="8"/>
      <c r="J148" s="8"/>
      <c r="K148" s="8"/>
    </row>
    <row r="149" spans="1:11" x14ac:dyDescent="0.3">
      <c r="A149" s="7" t="s">
        <v>249</v>
      </c>
      <c r="C149" s="8"/>
      <c r="E149" s="8"/>
      <c r="G149" s="8"/>
      <c r="H149" s="10"/>
      <c r="I149" s="8"/>
      <c r="J149" s="10"/>
      <c r="K149" s="10"/>
    </row>
    <row r="150" spans="1:11" x14ac:dyDescent="0.3">
      <c r="A150" s="7" t="s">
        <v>250</v>
      </c>
      <c r="C150" s="8"/>
      <c r="E150" s="8"/>
      <c r="G150" s="8"/>
      <c r="H150" s="9"/>
      <c r="I150" s="8"/>
      <c r="J150" s="9"/>
      <c r="K150" s="9"/>
    </row>
    <row r="151" spans="1:11" x14ac:dyDescent="0.3">
      <c r="A151" s="7" t="s">
        <v>251</v>
      </c>
      <c r="C151" s="8"/>
    </row>
    <row r="152" spans="1:11" x14ac:dyDescent="0.3">
      <c r="A152" s="7" t="s">
        <v>252</v>
      </c>
    </row>
    <row r="153" spans="1:11" x14ac:dyDescent="0.3">
      <c r="A153" s="7" t="s">
        <v>253</v>
      </c>
    </row>
    <row r="154" spans="1:11" x14ac:dyDescent="0.3">
      <c r="A154" s="7" t="s">
        <v>254</v>
      </c>
    </row>
    <row r="155" spans="1:11" x14ac:dyDescent="0.3">
      <c r="A155" s="7" t="s">
        <v>198</v>
      </c>
    </row>
    <row r="157" spans="1:11" x14ac:dyDescent="0.3">
      <c r="A157" s="6" t="s">
        <v>255</v>
      </c>
    </row>
    <row r="158" spans="1:11" x14ac:dyDescent="0.3">
      <c r="A158" s="5" t="s">
        <v>25</v>
      </c>
    </row>
    <row r="159" spans="1:11" x14ac:dyDescent="0.3">
      <c r="A159" s="2" t="s">
        <v>256</v>
      </c>
    </row>
    <row r="160" spans="1:11" x14ac:dyDescent="0.3">
      <c r="A160" s="2" t="s">
        <v>257</v>
      </c>
    </row>
    <row r="161" spans="1:1" x14ac:dyDescent="0.3">
      <c r="A161" s="2" t="s">
        <v>258</v>
      </c>
    </row>
    <row r="162" spans="1:1" x14ac:dyDescent="0.3">
      <c r="A162" s="2" t="s">
        <v>259</v>
      </c>
    </row>
    <row r="163" spans="1:1" x14ac:dyDescent="0.3">
      <c r="A163" s="2" t="s">
        <v>260</v>
      </c>
    </row>
    <row r="164" spans="1:1" x14ac:dyDescent="0.3">
      <c r="A164" s="2" t="s">
        <v>261</v>
      </c>
    </row>
    <row r="165" spans="1:1" x14ac:dyDescent="0.3">
      <c r="A165" s="2" t="s">
        <v>262</v>
      </c>
    </row>
    <row r="166" spans="1:1" x14ac:dyDescent="0.3">
      <c r="A166" s="2" t="s">
        <v>263</v>
      </c>
    </row>
    <row r="167" spans="1:1" x14ac:dyDescent="0.3">
      <c r="A167" s="2" t="s">
        <v>264</v>
      </c>
    </row>
    <row r="168" spans="1:1" x14ac:dyDescent="0.3">
      <c r="A168" s="2" t="s">
        <v>265</v>
      </c>
    </row>
    <row r="169" spans="1:1" x14ac:dyDescent="0.3">
      <c r="A169" s="2" t="s">
        <v>266</v>
      </c>
    </row>
    <row r="170" spans="1:1" x14ac:dyDescent="0.3">
      <c r="A170" s="2" t="s">
        <v>267</v>
      </c>
    </row>
    <row r="171" spans="1:1" x14ac:dyDescent="0.3">
      <c r="A171" s="2" t="s">
        <v>268</v>
      </c>
    </row>
    <row r="172" spans="1:1" x14ac:dyDescent="0.3">
      <c r="A172" s="2" t="s">
        <v>269</v>
      </c>
    </row>
    <row r="173" spans="1:1" x14ac:dyDescent="0.3">
      <c r="A173" s="2" t="s">
        <v>270</v>
      </c>
    </row>
    <row r="174" spans="1:1" x14ac:dyDescent="0.3">
      <c r="A174" s="2" t="s">
        <v>271</v>
      </c>
    </row>
    <row r="175" spans="1:1" x14ac:dyDescent="0.3">
      <c r="A175" s="2" t="s">
        <v>272</v>
      </c>
    </row>
    <row r="176" spans="1:1" x14ac:dyDescent="0.3">
      <c r="A176" s="2" t="s">
        <v>273</v>
      </c>
    </row>
    <row r="177" spans="1:1" x14ac:dyDescent="0.3">
      <c r="A177" s="2" t="s">
        <v>274</v>
      </c>
    </row>
    <row r="178" spans="1:1" x14ac:dyDescent="0.3">
      <c r="A178" s="2" t="s">
        <v>275</v>
      </c>
    </row>
    <row r="179" spans="1:1" x14ac:dyDescent="0.3">
      <c r="A179" s="2" t="s">
        <v>276</v>
      </c>
    </row>
    <row r="180" spans="1:1" x14ac:dyDescent="0.3">
      <c r="A180" s="2" t="s">
        <v>277</v>
      </c>
    </row>
    <row r="181" spans="1:1" x14ac:dyDescent="0.3">
      <c r="A181" s="2" t="s">
        <v>278</v>
      </c>
    </row>
    <row r="182" spans="1:1" x14ac:dyDescent="0.3">
      <c r="A182" s="2" t="s">
        <v>279</v>
      </c>
    </row>
    <row r="183" spans="1:1" x14ac:dyDescent="0.3">
      <c r="A183" s="2" t="s">
        <v>280</v>
      </c>
    </row>
    <row r="184" spans="1:1" x14ac:dyDescent="0.3">
      <c r="A184" s="2" t="s">
        <v>281</v>
      </c>
    </row>
    <row r="185" spans="1:1" x14ac:dyDescent="0.3">
      <c r="A185" s="2" t="s">
        <v>282</v>
      </c>
    </row>
    <row r="186" spans="1:1" x14ac:dyDescent="0.3">
      <c r="A186" s="2" t="s">
        <v>283</v>
      </c>
    </row>
    <row r="187" spans="1:1" x14ac:dyDescent="0.3">
      <c r="A187" s="2" t="s">
        <v>284</v>
      </c>
    </row>
    <row r="188" spans="1:1" x14ac:dyDescent="0.3">
      <c r="A188" s="2" t="s">
        <v>285</v>
      </c>
    </row>
    <row r="189" spans="1:1" x14ac:dyDescent="0.3">
      <c r="A189" s="2" t="s">
        <v>286</v>
      </c>
    </row>
    <row r="190" spans="1:1" x14ac:dyDescent="0.3">
      <c r="A190" s="2" t="s">
        <v>287</v>
      </c>
    </row>
    <row r="191" spans="1:1" x14ac:dyDescent="0.3">
      <c r="A191" s="2" t="s">
        <v>288</v>
      </c>
    </row>
    <row r="192" spans="1:1" x14ac:dyDescent="0.3">
      <c r="A192" s="2" t="s">
        <v>289</v>
      </c>
    </row>
    <row r="193" spans="1:1" x14ac:dyDescent="0.3">
      <c r="A193" s="2" t="s">
        <v>290</v>
      </c>
    </row>
    <row r="194" spans="1:1" x14ac:dyDescent="0.3">
      <c r="A194" s="2" t="s">
        <v>291</v>
      </c>
    </row>
    <row r="195" spans="1:1" x14ac:dyDescent="0.3">
      <c r="A195" s="2" t="s">
        <v>292</v>
      </c>
    </row>
    <row r="196" spans="1:1" x14ac:dyDescent="0.3">
      <c r="A196" s="2" t="s">
        <v>293</v>
      </c>
    </row>
    <row r="197" spans="1:1" x14ac:dyDescent="0.3">
      <c r="A197" s="2" t="s">
        <v>294</v>
      </c>
    </row>
    <row r="198" spans="1:1" x14ac:dyDescent="0.3">
      <c r="A198" s="2" t="s">
        <v>295</v>
      </c>
    </row>
    <row r="199" spans="1:1" x14ac:dyDescent="0.3">
      <c r="A199" s="2" t="s">
        <v>296</v>
      </c>
    </row>
    <row r="200" spans="1:1" x14ac:dyDescent="0.3">
      <c r="A200" s="2" t="s">
        <v>297</v>
      </c>
    </row>
    <row r="201" spans="1:1" x14ac:dyDescent="0.3">
      <c r="A201" s="2" t="s">
        <v>298</v>
      </c>
    </row>
    <row r="202" spans="1:1" x14ac:dyDescent="0.3">
      <c r="A202" s="2" t="s">
        <v>299</v>
      </c>
    </row>
    <row r="203" spans="1:1" x14ac:dyDescent="0.3">
      <c r="A203" s="2" t="s">
        <v>300</v>
      </c>
    </row>
    <row r="204" spans="1:1" x14ac:dyDescent="0.3">
      <c r="A204" s="2" t="s">
        <v>301</v>
      </c>
    </row>
    <row r="205" spans="1:1" x14ac:dyDescent="0.3">
      <c r="A205" s="2" t="s">
        <v>302</v>
      </c>
    </row>
    <row r="206" spans="1:1" x14ac:dyDescent="0.3">
      <c r="A206" s="2" t="s">
        <v>303</v>
      </c>
    </row>
    <row r="207" spans="1:1" x14ac:dyDescent="0.3">
      <c r="A207" s="2" t="s">
        <v>304</v>
      </c>
    </row>
    <row r="208" spans="1:1" x14ac:dyDescent="0.3">
      <c r="A208" s="2" t="s">
        <v>305</v>
      </c>
    </row>
    <row r="209" spans="1:1" x14ac:dyDescent="0.3">
      <c r="A209" s="2" t="s">
        <v>306</v>
      </c>
    </row>
    <row r="210" spans="1:1" x14ac:dyDescent="0.3">
      <c r="A210" s="2" t="s">
        <v>307</v>
      </c>
    </row>
    <row r="211" spans="1:1" x14ac:dyDescent="0.3">
      <c r="A211" s="2" t="s">
        <v>308</v>
      </c>
    </row>
    <row r="212" spans="1:1" x14ac:dyDescent="0.3">
      <c r="A212" s="2" t="s">
        <v>309</v>
      </c>
    </row>
    <row r="213" spans="1:1" x14ac:dyDescent="0.3">
      <c r="A213" s="2" t="s">
        <v>310</v>
      </c>
    </row>
    <row r="214" spans="1:1" x14ac:dyDescent="0.3">
      <c r="A214" s="2" t="s">
        <v>311</v>
      </c>
    </row>
    <row r="215" spans="1:1" x14ac:dyDescent="0.3">
      <c r="A215" s="2" t="s">
        <v>312</v>
      </c>
    </row>
    <row r="216" spans="1:1" x14ac:dyDescent="0.3">
      <c r="A216" s="2" t="s">
        <v>313</v>
      </c>
    </row>
    <row r="217" spans="1:1" x14ac:dyDescent="0.3">
      <c r="A217" s="2" t="s">
        <v>314</v>
      </c>
    </row>
    <row r="218" spans="1:1" x14ac:dyDescent="0.3">
      <c r="A218" s="2" t="s">
        <v>315</v>
      </c>
    </row>
    <row r="219" spans="1:1" x14ac:dyDescent="0.3">
      <c r="A219" s="2" t="s">
        <v>316</v>
      </c>
    </row>
    <row r="220" spans="1:1" x14ac:dyDescent="0.3">
      <c r="A220" s="2" t="s">
        <v>317</v>
      </c>
    </row>
    <row r="221" spans="1:1" x14ac:dyDescent="0.3">
      <c r="A221" s="2" t="s">
        <v>318</v>
      </c>
    </row>
    <row r="222" spans="1:1" x14ac:dyDescent="0.3">
      <c r="A222" s="2" t="s">
        <v>319</v>
      </c>
    </row>
    <row r="223" spans="1:1" x14ac:dyDescent="0.3">
      <c r="A223" s="2" t="s">
        <v>320</v>
      </c>
    </row>
    <row r="224" spans="1:1" x14ac:dyDescent="0.3">
      <c r="A224" s="2" t="s">
        <v>321</v>
      </c>
    </row>
    <row r="225" spans="1:1" x14ac:dyDescent="0.3">
      <c r="A225" s="2" t="s">
        <v>322</v>
      </c>
    </row>
    <row r="226" spans="1:1" x14ac:dyDescent="0.3">
      <c r="A226" s="2" t="s">
        <v>323</v>
      </c>
    </row>
    <row r="227" spans="1:1" x14ac:dyDescent="0.3">
      <c r="A227" s="2" t="s">
        <v>324</v>
      </c>
    </row>
    <row r="228" spans="1:1" x14ac:dyDescent="0.3">
      <c r="A228" s="2" t="s">
        <v>325</v>
      </c>
    </row>
    <row r="229" spans="1:1" x14ac:dyDescent="0.3">
      <c r="A229" s="2" t="s">
        <v>326</v>
      </c>
    </row>
    <row r="230" spans="1:1" x14ac:dyDescent="0.3">
      <c r="A230" s="2" t="s">
        <v>327</v>
      </c>
    </row>
    <row r="231" spans="1:1" x14ac:dyDescent="0.3">
      <c r="A231" s="2" t="s">
        <v>328</v>
      </c>
    </row>
    <row r="232" spans="1:1" x14ac:dyDescent="0.3">
      <c r="A232" s="2" t="s">
        <v>329</v>
      </c>
    </row>
    <row r="233" spans="1:1" x14ac:dyDescent="0.3">
      <c r="A233" s="2" t="s">
        <v>330</v>
      </c>
    </row>
    <row r="234" spans="1:1" x14ac:dyDescent="0.3">
      <c r="A234" s="2" t="s">
        <v>331</v>
      </c>
    </row>
    <row r="235" spans="1:1" x14ac:dyDescent="0.3">
      <c r="A235" s="2" t="s">
        <v>332</v>
      </c>
    </row>
    <row r="236" spans="1:1" x14ac:dyDescent="0.3">
      <c r="A236" s="2" t="s">
        <v>333</v>
      </c>
    </row>
    <row r="237" spans="1:1" x14ac:dyDescent="0.3">
      <c r="A237" s="2" t="s">
        <v>334</v>
      </c>
    </row>
    <row r="238" spans="1:1" x14ac:dyDescent="0.3">
      <c r="A238" s="2" t="s">
        <v>335</v>
      </c>
    </row>
    <row r="239" spans="1:1" x14ac:dyDescent="0.3">
      <c r="A239" s="2" t="s">
        <v>336</v>
      </c>
    </row>
    <row r="240" spans="1:1" x14ac:dyDescent="0.3">
      <c r="A240" s="2" t="s">
        <v>337</v>
      </c>
    </row>
    <row r="241" spans="1:1" x14ac:dyDescent="0.3">
      <c r="A241" s="2" t="s">
        <v>338</v>
      </c>
    </row>
    <row r="242" spans="1:1" x14ac:dyDescent="0.3">
      <c r="A242" s="2" t="s">
        <v>339</v>
      </c>
    </row>
    <row r="243" spans="1:1" x14ac:dyDescent="0.3">
      <c r="A243" s="2" t="s">
        <v>340</v>
      </c>
    </row>
    <row r="244" spans="1:1" x14ac:dyDescent="0.3">
      <c r="A244" s="2" t="s">
        <v>341</v>
      </c>
    </row>
    <row r="245" spans="1:1" x14ac:dyDescent="0.3">
      <c r="A245" s="2" t="s">
        <v>342</v>
      </c>
    </row>
    <row r="246" spans="1:1" x14ac:dyDescent="0.3">
      <c r="A246" s="2" t="s">
        <v>343</v>
      </c>
    </row>
    <row r="248" spans="1:1" x14ac:dyDescent="0.3">
      <c r="A248" s="2" t="s">
        <v>11</v>
      </c>
    </row>
    <row r="249" spans="1:1" x14ac:dyDescent="0.3">
      <c r="A249" s="3" t="s">
        <v>25</v>
      </c>
    </row>
    <row r="250" spans="1:1" x14ac:dyDescent="0.3">
      <c r="A250" s="2" t="s">
        <v>344</v>
      </c>
    </row>
    <row r="251" spans="1:1" x14ac:dyDescent="0.3">
      <c r="A251" s="2" t="s">
        <v>345</v>
      </c>
    </row>
    <row r="252" spans="1:1" x14ac:dyDescent="0.3">
      <c r="A252" s="2" t="s">
        <v>346</v>
      </c>
    </row>
    <row r="253" spans="1:1" x14ac:dyDescent="0.3">
      <c r="A253" s="2" t="s">
        <v>347</v>
      </c>
    </row>
    <row r="254" spans="1:1" x14ac:dyDescent="0.3">
      <c r="A254" s="2" t="s">
        <v>348</v>
      </c>
    </row>
    <row r="255" spans="1:1" x14ac:dyDescent="0.3">
      <c r="A255" s="2" t="s">
        <v>349</v>
      </c>
    </row>
    <row r="256" spans="1:1" x14ac:dyDescent="0.3">
      <c r="A256" s="2" t="s">
        <v>350</v>
      </c>
    </row>
    <row r="257" spans="1:2" x14ac:dyDescent="0.3">
      <c r="A257" s="2" t="s">
        <v>351</v>
      </c>
    </row>
    <row r="258" spans="1:2" x14ac:dyDescent="0.3">
      <c r="A258" s="2" t="s">
        <v>352</v>
      </c>
    </row>
    <row r="259" spans="1:2" x14ac:dyDescent="0.3">
      <c r="A259" s="2" t="s">
        <v>353</v>
      </c>
    </row>
    <row r="260" spans="1:2" x14ac:dyDescent="0.3">
      <c r="A260" s="2" t="s">
        <v>354</v>
      </c>
    </row>
    <row r="261" spans="1:2" x14ac:dyDescent="0.3">
      <c r="A261" s="2" t="s">
        <v>355</v>
      </c>
    </row>
    <row r="262" spans="1:2" x14ac:dyDescent="0.3">
      <c r="A262" s="2" t="s">
        <v>356</v>
      </c>
    </row>
    <row r="263" spans="1:2" x14ac:dyDescent="0.3">
      <c r="A263" s="2" t="s">
        <v>357</v>
      </c>
    </row>
    <row r="264" spans="1:2" x14ac:dyDescent="0.3">
      <c r="A264" s="2" t="s">
        <v>358</v>
      </c>
    </row>
    <row r="265" spans="1:2" x14ac:dyDescent="0.3">
      <c r="A265" s="2" t="s">
        <v>359</v>
      </c>
    </row>
    <row r="266" spans="1:2" x14ac:dyDescent="0.3">
      <c r="A266" s="2" t="s">
        <v>131</v>
      </c>
    </row>
    <row r="267" spans="1:2" x14ac:dyDescent="0.3">
      <c r="A267" s="2" t="s">
        <v>360</v>
      </c>
    </row>
    <row r="269" spans="1:2" x14ac:dyDescent="0.3">
      <c r="A269" s="2" t="s">
        <v>9</v>
      </c>
    </row>
    <row r="270" spans="1:2" x14ac:dyDescent="0.3">
      <c r="A270" s="3" t="s">
        <v>25</v>
      </c>
    </row>
    <row r="271" spans="1:2" x14ac:dyDescent="0.3">
      <c r="A271" s="3" t="s">
        <v>25</v>
      </c>
      <c r="B271" s="4" t="s">
        <v>361</v>
      </c>
    </row>
    <row r="272" spans="1:2" x14ac:dyDescent="0.3">
      <c r="A272" s="2" t="s">
        <v>362</v>
      </c>
      <c r="B272" s="4" t="s">
        <v>361</v>
      </c>
    </row>
    <row r="273" spans="1:2" x14ac:dyDescent="0.3">
      <c r="A273" s="2" t="s">
        <v>363</v>
      </c>
      <c r="B273" s="4" t="s">
        <v>361</v>
      </c>
    </row>
    <row r="274" spans="1:2" x14ac:dyDescent="0.3">
      <c r="A274" s="2" t="s">
        <v>364</v>
      </c>
      <c r="B274" s="4" t="s">
        <v>361</v>
      </c>
    </row>
    <row r="275" spans="1:2" x14ac:dyDescent="0.3">
      <c r="A275" s="3" t="s">
        <v>25</v>
      </c>
      <c r="B275" s="1" t="s">
        <v>365</v>
      </c>
    </row>
    <row r="276" spans="1:2" x14ac:dyDescent="0.3">
      <c r="A276" s="2" t="s">
        <v>366</v>
      </c>
      <c r="B276" s="1" t="s">
        <v>365</v>
      </c>
    </row>
    <row r="277" spans="1:2" x14ac:dyDescent="0.3">
      <c r="A277" s="2" t="s">
        <v>367</v>
      </c>
      <c r="B277" s="1" t="s">
        <v>365</v>
      </c>
    </row>
    <row r="278" spans="1:2" x14ac:dyDescent="0.3">
      <c r="A278" s="2" t="s">
        <v>368</v>
      </c>
      <c r="B278" s="1" t="s">
        <v>365</v>
      </c>
    </row>
    <row r="279" spans="1:2" x14ac:dyDescent="0.3">
      <c r="A279" s="2" t="s">
        <v>369</v>
      </c>
      <c r="B279" s="1" t="s">
        <v>365</v>
      </c>
    </row>
    <row r="280" spans="1:2" x14ac:dyDescent="0.3">
      <c r="A280" s="3" t="s">
        <v>25</v>
      </c>
      <c r="B280" s="4" t="s">
        <v>370</v>
      </c>
    </row>
    <row r="281" spans="1:2" x14ac:dyDescent="0.3">
      <c r="A281" s="2" t="s">
        <v>366</v>
      </c>
      <c r="B281" s="4" t="s">
        <v>370</v>
      </c>
    </row>
    <row r="282" spans="1:2" x14ac:dyDescent="0.3">
      <c r="A282" s="2" t="s">
        <v>367</v>
      </c>
      <c r="B282" s="4" t="s">
        <v>370</v>
      </c>
    </row>
    <row r="283" spans="1:2" x14ac:dyDescent="0.3">
      <c r="A283" s="2" t="s">
        <v>371</v>
      </c>
      <c r="B283" s="4" t="s">
        <v>370</v>
      </c>
    </row>
    <row r="284" spans="1:2" x14ac:dyDescent="0.3">
      <c r="A284" s="2" t="s">
        <v>369</v>
      </c>
      <c r="B284" s="4" t="s">
        <v>370</v>
      </c>
    </row>
    <row r="286" spans="1:2" x14ac:dyDescent="0.3">
      <c r="A286" s="2" t="s">
        <v>372</v>
      </c>
    </row>
    <row r="287" spans="1:2" x14ac:dyDescent="0.3">
      <c r="A287" s="3" t="s">
        <v>25</v>
      </c>
    </row>
    <row r="288" spans="1:2" x14ac:dyDescent="0.3">
      <c r="A288" s="2" t="s">
        <v>373</v>
      </c>
    </row>
    <row r="289" spans="1:1" x14ac:dyDescent="0.3">
      <c r="A289" s="2" t="s">
        <v>374</v>
      </c>
    </row>
    <row r="290" spans="1:1" x14ac:dyDescent="0.3">
      <c r="A290" s="2" t="s">
        <v>375</v>
      </c>
    </row>
    <row r="291" spans="1:1" x14ac:dyDescent="0.3">
      <c r="A291" s="2" t="s">
        <v>376</v>
      </c>
    </row>
    <row r="292" spans="1:1" x14ac:dyDescent="0.3">
      <c r="A292" s="2" t="s">
        <v>377</v>
      </c>
    </row>
    <row r="293" spans="1:1" x14ac:dyDescent="0.3">
      <c r="A293" s="2" t="s">
        <v>378</v>
      </c>
    </row>
    <row r="294" spans="1:1" x14ac:dyDescent="0.3">
      <c r="A294" s="2" t="s">
        <v>379</v>
      </c>
    </row>
    <row r="295" spans="1:1" x14ac:dyDescent="0.3">
      <c r="A295" s="2" t="s">
        <v>380</v>
      </c>
    </row>
    <row r="296" spans="1:1" x14ac:dyDescent="0.3">
      <c r="A296" s="2" t="s">
        <v>381</v>
      </c>
    </row>
    <row r="297" spans="1:1" x14ac:dyDescent="0.3">
      <c r="A297" s="2" t="s">
        <v>382</v>
      </c>
    </row>
    <row r="298" spans="1:1" x14ac:dyDescent="0.3">
      <c r="A298" s="2" t="s">
        <v>383</v>
      </c>
    </row>
    <row r="299" spans="1:1" x14ac:dyDescent="0.3">
      <c r="A299" s="2" t="s">
        <v>384</v>
      </c>
    </row>
    <row r="300" spans="1:1" x14ac:dyDescent="0.3">
      <c r="A300" s="2" t="s">
        <v>385</v>
      </c>
    </row>
    <row r="301" spans="1:1" x14ac:dyDescent="0.3">
      <c r="A301" s="2" t="s">
        <v>386</v>
      </c>
    </row>
    <row r="302" spans="1:1" x14ac:dyDescent="0.3">
      <c r="A302" s="2" t="s">
        <v>387</v>
      </c>
    </row>
    <row r="303" spans="1:1" x14ac:dyDescent="0.3">
      <c r="A303" s="2" t="s">
        <v>388</v>
      </c>
    </row>
    <row r="304" spans="1:1" x14ac:dyDescent="0.3">
      <c r="A304" s="2" t="s">
        <v>389</v>
      </c>
    </row>
    <row r="305" spans="1:1" x14ac:dyDescent="0.3">
      <c r="A305" s="2" t="s">
        <v>198</v>
      </c>
    </row>
  </sheetData>
  <sheetProtection selectLockedCells="1" selectUnlockedCells="1"/>
  <mergeCells count="1">
    <mergeCell ref="A1:I1"/>
  </mergeCells>
  <pageMargins left="0.7" right="0.7" top="0.75" bottom="0.75" header="0.3" footer="0.3"/>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Input Sheet 1</vt:lpstr>
      <vt:lpstr>Input Sheet 2</vt:lpstr>
      <vt:lpstr>Datahub Reference</vt:lpstr>
      <vt:lpstr>Sheet2</vt:lpstr>
      <vt:lpstr>Drop Downs</vt:lpstr>
      <vt:lpstr>Branch</vt:lpstr>
      <vt:lpstr>Core_Responsibility</vt:lpstr>
      <vt:lpstr>CoreResponsibility1</vt:lpstr>
      <vt:lpstr>CoreResponsibility1x</vt:lpstr>
      <vt:lpstr>CoreResponsibility2</vt:lpstr>
      <vt:lpstr>CoreResponsibility2x</vt:lpstr>
      <vt:lpstr>CoreResponsibility3</vt:lpstr>
      <vt:lpstr>CoreResponsibility3x</vt:lpstr>
      <vt:lpstr>CoreResponsibility4</vt:lpstr>
      <vt:lpstr>CoreResponsibility5</vt:lpstr>
      <vt:lpstr>Data_Type</vt:lpstr>
      <vt:lpstr>Frequency</vt:lpstr>
      <vt:lpstr>GocOutcomeAreas</vt:lpstr>
      <vt:lpstr>Horizontal</vt:lpstr>
      <vt:lpstr>Intervention_Type</vt:lpstr>
      <vt:lpstr>Mandate_Letter</vt:lpstr>
      <vt:lpstr>Target_Groups</vt:lpstr>
      <vt:lpstr>TB_SKHPI</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Diana</dc:creator>
  <cp:keywords/>
  <dc:description/>
  <cp:lastModifiedBy>Bader, Nabeel</cp:lastModifiedBy>
  <cp:revision/>
  <dcterms:created xsi:type="dcterms:W3CDTF">2020-11-03T14:33:05Z</dcterms:created>
  <dcterms:modified xsi:type="dcterms:W3CDTF">2021-02-17T19:10:38Z</dcterms:modified>
  <cp:category/>
  <cp:contentStatus/>
</cp:coreProperties>
</file>