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ocuments\GitHub\CircularEconomy-MassFlowCalculator\PV_ICE\baselines\PVSC_2021\"/>
    </mc:Choice>
  </mc:AlternateContent>
  <xr:revisionPtr revIDLastSave="0" documentId="13_ncr:1_{8B1760F0-D691-4244-80F5-1290B52EAA8E}" xr6:coauthVersionLast="47" xr6:coauthVersionMax="47" xr10:uidLastSave="{00000000-0000-0000-0000-000000000000}"/>
  <bookViews>
    <workbookView xWindow="-120" yWindow="-120" windowWidth="29040" windowHeight="15840" xr2:uid="{5BE1F150-7134-4CFB-BE40-3A858F874940}"/>
  </bookViews>
  <sheets>
    <sheet name="Sheet1" sheetId="1" r:id="rId1"/>
  </sheets>
  <definedNames>
    <definedName name="_xlchart.v1.0" hidden="1">Sheet1!$A$1</definedName>
    <definedName name="_xlchart.v1.1" hidden="1">Sheet1!$A$2:$A$57</definedName>
    <definedName name="_xlchart.v1.2" hidden="1">Sheet1!$B$1</definedName>
    <definedName name="_xlchart.v1.3" hidden="1">Sheet1!$B$2:$B$57</definedName>
    <definedName name="_xlchart.v1.4" hidden="1">Sheet1!$A$1</definedName>
    <definedName name="_xlchart.v1.5" hidden="1">Sheet1!$A$2:$A$57</definedName>
    <definedName name="_xlchart.v1.6" hidden="1">Sheet1!$B$1</definedName>
    <definedName name="_xlchart.v1.7" hidden="1">Sheet1!$B$2:$B$57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8" i="1" l="1"/>
  <c r="N35" i="1"/>
  <c r="N32" i="1"/>
  <c r="N30" i="1"/>
  <c r="N28" i="1"/>
  <c r="N27" i="1"/>
  <c r="M38" i="1"/>
  <c r="K38" i="1" s="1"/>
  <c r="J38" i="1" s="1"/>
  <c r="M35" i="1"/>
  <c r="K35" i="1" s="1"/>
  <c r="J35" i="1" s="1"/>
  <c r="M32" i="1"/>
  <c r="K32" i="1" s="1"/>
  <c r="J32" i="1" s="1"/>
  <c r="M30" i="1"/>
  <c r="K30" i="1" s="1"/>
  <c r="J30" i="1" s="1"/>
  <c r="M28" i="1"/>
  <c r="K28" i="1" s="1"/>
  <c r="J28" i="1" s="1"/>
  <c r="M27" i="1"/>
  <c r="J27" i="1" s="1"/>
  <c r="V27" i="1" s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H2" i="1"/>
  <c r="G2" i="1"/>
  <c r="D29" i="1"/>
  <c r="G29" i="1" s="1"/>
  <c r="E29" i="1"/>
  <c r="H29" i="1" s="1"/>
  <c r="V38" i="1" l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32" i="1"/>
  <c r="V28" i="1"/>
  <c r="V35" i="1"/>
  <c r="V30" i="1"/>
  <c r="V31" i="1" l="1"/>
  <c r="V33" i="1"/>
  <c r="V34" i="1" s="1"/>
  <c r="V29" i="1"/>
  <c r="V36" i="1"/>
  <c r="V37" i="1" s="1"/>
</calcChain>
</file>

<file path=xl/sharedStrings.xml><?xml version="1.0" encoding="utf-8"?>
<sst xmlns="http://schemas.openxmlformats.org/spreadsheetml/2006/main" count="94" uniqueCount="50">
  <si>
    <t>Year</t>
  </si>
  <si>
    <t>ITRPV 2021, Fig. 64</t>
  </si>
  <si>
    <t>Bifaciality Factor PERC</t>
  </si>
  <si>
    <t>Bifaciality Factor TopCon</t>
  </si>
  <si>
    <t>Bifaciality Factor HJT</t>
  </si>
  <si>
    <t>Cell Market Share HJT</t>
  </si>
  <si>
    <t>Cell Market Share PERC+Topcon</t>
  </si>
  <si>
    <t>Guestimated Bifacial Cell Market Share PERC</t>
  </si>
  <si>
    <t>Guestimated Bifacial Cell Market Share TOPCON</t>
  </si>
  <si>
    <t>Bifacial Cell MarketShare HJT of Bifacials</t>
  </si>
  <si>
    <t>Bifacial cell MarketShare PERC of Bifacials</t>
  </si>
  <si>
    <t>Assumtipon of share topcon to HJT (both new technology lines)</t>
  </si>
  <si>
    <t xml:space="preserve">% Market Share True Bifacial </t>
  </si>
  <si>
    <t>Installs Mono [MW]</t>
  </si>
  <si>
    <t>Installs Bifacial [MW]</t>
  </si>
  <si>
    <t>Total Installs [MW]</t>
  </si>
  <si>
    <t>SOURCE</t>
  </si>
  <si>
    <t>Calculated Average Bifaciality Factor</t>
  </si>
  <si>
    <t>% Market Share Monofacial</t>
  </si>
  <si>
    <t>PV ICE 2021</t>
  </si>
  <si>
    <t>Electric Futures 2021</t>
  </si>
  <si>
    <t>Electric Futures 2022</t>
  </si>
  <si>
    <t>Electric Futures 2023</t>
  </si>
  <si>
    <t>Electric Futures 2024</t>
  </si>
  <si>
    <t>Electric Futures 2025</t>
  </si>
  <si>
    <t>Electric Futures 2026</t>
  </si>
  <si>
    <t>Electric Futures 2027</t>
  </si>
  <si>
    <t>Electric Futures 2028</t>
  </si>
  <si>
    <t>Electric Futures 2029</t>
  </si>
  <si>
    <t>Electric Futures 2030</t>
  </si>
  <si>
    <t>Electric Futures 2031</t>
  </si>
  <si>
    <t>Electric Futures 2032</t>
  </si>
  <si>
    <t>Electric Futures 2033</t>
  </si>
  <si>
    <t>Electric Futures 2034</t>
  </si>
  <si>
    <t>Electric Futures 2035</t>
  </si>
  <si>
    <t>Electric Futures 2036</t>
  </si>
  <si>
    <t>Electric Futures 2037</t>
  </si>
  <si>
    <t>Electric Futures 2038</t>
  </si>
  <si>
    <t>Electric Futures 2039</t>
  </si>
  <si>
    <t>Electric Futures 2040</t>
  </si>
  <si>
    <t>Electric Futures 2041</t>
  </si>
  <si>
    <t>Electric Futures 2042</t>
  </si>
  <si>
    <t>Electric Futures 2043</t>
  </si>
  <si>
    <t>Electric Futures 2044</t>
  </si>
  <si>
    <t>Electric Futures 2045</t>
  </si>
  <si>
    <t>Electric Futures 2046</t>
  </si>
  <si>
    <t>Electric Futures 2047</t>
  </si>
  <si>
    <t>Electric Futures 2048</t>
  </si>
  <si>
    <t>Electric Futures 2049</t>
  </si>
  <si>
    <t>Electric Futures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</si>
</sst>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3" borderId="2" applyNumberFormat="0" applyAlignment="0" applyProtection="0"/>
    <xf numFmtId="0" fontId="3" fillId="4" borderId="2" applyNumberForma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3" fillId="4" borderId="2" xfId="2" applyAlignment="1">
      <alignment horizontal="center" vertical="center" wrapText="1"/>
    </xf>
    <xf numFmtId="0" fontId="3" fillId="4" borderId="2" xfId="2" applyAlignment="1">
      <alignment horizontal="center" wrapText="1"/>
    </xf>
    <xf numFmtId="0" fontId="2" fillId="3" borderId="2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AAAA-8822-44EC-9EC6-CFFDE53D14C3}">
  <dimension ref="A1:V57"/>
  <sheetViews>
    <sheetView tabSelected="1" workbookViewId="0">
      <selection activeCell="D18" sqref="D18"/>
    </sheetView>
  </sheetViews>
  <sheetFormatPr defaultRowHeight="15" x14ac:dyDescent="0.25"/>
  <cols>
    <col min="2" max="3" width="14" customWidth="1"/>
    <col min="4" max="4" width="11.42578125" customWidth="1"/>
    <col min="5" max="5" width="11.5703125" customWidth="1"/>
    <col min="7" max="7" width="20" customWidth="1"/>
    <col min="8" max="8" width="18.5703125" customWidth="1"/>
    <col min="10" max="10" width="11.85546875" customWidth="1"/>
    <col min="11" max="11" width="11.7109375" customWidth="1"/>
    <col min="12" max="13" width="12.85546875" customWidth="1"/>
    <col min="14" max="14" width="15.140625" customWidth="1"/>
    <col min="15" max="15" width="12" customWidth="1"/>
    <col min="16" max="17" width="14.28515625" customWidth="1"/>
    <col min="18" max="18" width="10.7109375" customWidth="1"/>
    <col min="19" max="20" width="11.140625" customWidth="1"/>
    <col min="21" max="21" width="18" customWidth="1"/>
    <col min="22" max="22" width="15.85546875" customWidth="1"/>
  </cols>
  <sheetData>
    <row r="1" spans="1:22" s="12" customFormat="1" ht="97.5" customHeight="1" thickBot="1" x14ac:dyDescent="0.3">
      <c r="A1" s="11" t="s">
        <v>0</v>
      </c>
      <c r="B1" s="10" t="s">
        <v>15</v>
      </c>
      <c r="C1" s="11" t="s">
        <v>16</v>
      </c>
      <c r="D1" s="10" t="s">
        <v>18</v>
      </c>
      <c r="E1" s="10" t="s">
        <v>12</v>
      </c>
      <c r="F1" s="11" t="s">
        <v>16</v>
      </c>
      <c r="G1" s="9" t="s">
        <v>13</v>
      </c>
      <c r="H1" s="9" t="s">
        <v>14</v>
      </c>
      <c r="I1" s="11"/>
      <c r="J1" s="8" t="s">
        <v>7</v>
      </c>
      <c r="K1" s="8" t="s">
        <v>8</v>
      </c>
      <c r="L1" s="8" t="s">
        <v>11</v>
      </c>
      <c r="M1" s="9" t="s">
        <v>9</v>
      </c>
      <c r="N1" s="9" t="s">
        <v>10</v>
      </c>
      <c r="O1" s="10" t="s">
        <v>5</v>
      </c>
      <c r="P1" s="10" t="s">
        <v>6</v>
      </c>
      <c r="Q1" s="5"/>
      <c r="R1" s="10" t="s">
        <v>2</v>
      </c>
      <c r="S1" s="10" t="s">
        <v>3</v>
      </c>
      <c r="T1" s="10" t="s">
        <v>4</v>
      </c>
      <c r="U1" s="11" t="s">
        <v>16</v>
      </c>
      <c r="V1" s="9" t="s">
        <v>17</v>
      </c>
    </row>
    <row r="2" spans="1:22" ht="15.75" thickBot="1" x14ac:dyDescent="0.3">
      <c r="A2">
        <v>1995</v>
      </c>
      <c r="B2">
        <v>12.5</v>
      </c>
      <c r="C2" t="s">
        <v>19</v>
      </c>
      <c r="D2">
        <v>100</v>
      </c>
      <c r="E2" s="1">
        <v>0</v>
      </c>
      <c r="F2" s="6"/>
      <c r="G2">
        <f>$B2*D2/100</f>
        <v>12.5</v>
      </c>
      <c r="H2">
        <f>$B2*E2/100</f>
        <v>0</v>
      </c>
      <c r="V2">
        <v>0</v>
      </c>
    </row>
    <row r="3" spans="1:22" ht="15.75" thickBot="1" x14ac:dyDescent="0.3">
      <c r="A3">
        <v>1996</v>
      </c>
      <c r="B3">
        <v>9.6676666670000007</v>
      </c>
      <c r="C3" t="s">
        <v>19</v>
      </c>
      <c r="D3">
        <v>100</v>
      </c>
      <c r="E3" s="1">
        <v>0</v>
      </c>
      <c r="F3" s="6"/>
      <c r="G3">
        <f t="shared" ref="G3:G57" si="0">$B3*D3/100</f>
        <v>9.6676666670000007</v>
      </c>
      <c r="H3">
        <f t="shared" ref="H3:H57" si="1">$B3*E3/100</f>
        <v>0</v>
      </c>
      <c r="V3">
        <v>0</v>
      </c>
    </row>
    <row r="4" spans="1:22" ht="15.75" thickBot="1" x14ac:dyDescent="0.3">
      <c r="A4">
        <v>1997</v>
      </c>
      <c r="B4">
        <v>11.622</v>
      </c>
      <c r="C4" t="s">
        <v>19</v>
      </c>
      <c r="D4">
        <v>100</v>
      </c>
      <c r="E4" s="1">
        <v>0</v>
      </c>
      <c r="F4" s="6"/>
      <c r="G4">
        <f t="shared" si="0"/>
        <v>11.622</v>
      </c>
      <c r="H4">
        <f t="shared" si="1"/>
        <v>0</v>
      </c>
      <c r="R4" s="1"/>
      <c r="S4" s="1"/>
      <c r="T4" s="1"/>
      <c r="U4" s="1"/>
      <c r="V4">
        <v>0</v>
      </c>
    </row>
    <row r="5" spans="1:22" ht="15.75" thickBot="1" x14ac:dyDescent="0.3">
      <c r="A5">
        <v>1998</v>
      </c>
      <c r="B5">
        <v>11.781000000000001</v>
      </c>
      <c r="C5" t="s">
        <v>19</v>
      </c>
      <c r="D5">
        <v>100</v>
      </c>
      <c r="E5" s="1">
        <v>0</v>
      </c>
      <c r="F5" s="6"/>
      <c r="G5">
        <f t="shared" si="0"/>
        <v>11.781000000000001</v>
      </c>
      <c r="H5">
        <f t="shared" si="1"/>
        <v>0</v>
      </c>
      <c r="R5" s="1"/>
      <c r="S5" s="1"/>
      <c r="T5" s="1"/>
      <c r="U5" s="1"/>
      <c r="V5">
        <v>0</v>
      </c>
    </row>
    <row r="6" spans="1:22" ht="15.75" thickBot="1" x14ac:dyDescent="0.3">
      <c r="A6">
        <v>1999</v>
      </c>
      <c r="B6">
        <v>16.884666670000001</v>
      </c>
      <c r="C6" t="s">
        <v>19</v>
      </c>
      <c r="D6">
        <v>100</v>
      </c>
      <c r="E6" s="1">
        <v>0</v>
      </c>
      <c r="F6" s="6"/>
      <c r="G6">
        <f t="shared" si="0"/>
        <v>16.884666670000001</v>
      </c>
      <c r="H6">
        <f t="shared" si="1"/>
        <v>0</v>
      </c>
      <c r="R6" s="1"/>
      <c r="S6" s="1"/>
      <c r="T6" s="1"/>
      <c r="U6" s="1"/>
      <c r="V6">
        <v>0</v>
      </c>
    </row>
    <row r="7" spans="1:22" ht="15.75" thickBot="1" x14ac:dyDescent="0.3">
      <c r="A7">
        <v>2000</v>
      </c>
      <c r="B7">
        <v>20.926666669999999</v>
      </c>
      <c r="C7" t="s">
        <v>19</v>
      </c>
      <c r="D7">
        <v>100</v>
      </c>
      <c r="E7" s="1">
        <v>0</v>
      </c>
      <c r="F7" s="6"/>
      <c r="G7">
        <f t="shared" si="0"/>
        <v>20.926666669999999</v>
      </c>
      <c r="H7">
        <f t="shared" si="1"/>
        <v>0</v>
      </c>
      <c r="R7" s="1"/>
      <c r="S7" s="1"/>
      <c r="T7" s="1"/>
      <c r="U7" s="1"/>
      <c r="V7">
        <v>0</v>
      </c>
    </row>
    <row r="8" spans="1:22" ht="15.75" thickBot="1" x14ac:dyDescent="0.3">
      <c r="A8">
        <v>2001</v>
      </c>
      <c r="B8">
        <v>27.984999999999999</v>
      </c>
      <c r="C8" t="s">
        <v>19</v>
      </c>
      <c r="D8">
        <v>100</v>
      </c>
      <c r="E8" s="1">
        <v>0</v>
      </c>
      <c r="F8" s="6"/>
      <c r="G8">
        <f t="shared" si="0"/>
        <v>27.984999999999999</v>
      </c>
      <c r="H8">
        <f t="shared" si="1"/>
        <v>0</v>
      </c>
      <c r="R8" s="1"/>
      <c r="S8" s="1"/>
      <c r="T8" s="1"/>
      <c r="U8" s="1"/>
      <c r="V8">
        <v>0</v>
      </c>
    </row>
    <row r="9" spans="1:22" ht="15.75" thickBot="1" x14ac:dyDescent="0.3">
      <c r="A9">
        <v>2002</v>
      </c>
      <c r="B9">
        <v>42.475999999999999</v>
      </c>
      <c r="C9" t="s">
        <v>19</v>
      </c>
      <c r="D9">
        <v>100</v>
      </c>
      <c r="E9" s="1">
        <v>0</v>
      </c>
      <c r="F9" s="6"/>
      <c r="G9">
        <f t="shared" si="0"/>
        <v>42.476000000000006</v>
      </c>
      <c r="H9">
        <f t="shared" si="1"/>
        <v>0</v>
      </c>
      <c r="R9" s="1"/>
      <c r="S9" s="1"/>
      <c r="T9" s="1"/>
      <c r="U9" s="1"/>
      <c r="V9">
        <v>0</v>
      </c>
    </row>
    <row r="10" spans="1:22" ht="15.75" thickBot="1" x14ac:dyDescent="0.3">
      <c r="A10">
        <v>2003</v>
      </c>
      <c r="B10">
        <v>59.744999999999997</v>
      </c>
      <c r="C10" t="s">
        <v>19</v>
      </c>
      <c r="D10">
        <v>100</v>
      </c>
      <c r="E10" s="1">
        <v>0</v>
      </c>
      <c r="F10" s="6"/>
      <c r="G10">
        <f t="shared" si="0"/>
        <v>59.744999999999997</v>
      </c>
      <c r="H10">
        <f t="shared" si="1"/>
        <v>0</v>
      </c>
      <c r="R10" s="1"/>
      <c r="S10" s="1"/>
      <c r="T10" s="1"/>
      <c r="U10" s="1"/>
      <c r="V10">
        <v>0</v>
      </c>
    </row>
    <row r="11" spans="1:22" ht="15.75" thickBot="1" x14ac:dyDescent="0.3">
      <c r="A11">
        <v>2004</v>
      </c>
      <c r="B11">
        <v>94.751999999999995</v>
      </c>
      <c r="C11" t="s">
        <v>19</v>
      </c>
      <c r="D11">
        <v>100</v>
      </c>
      <c r="E11" s="1">
        <v>0</v>
      </c>
      <c r="F11" s="6"/>
      <c r="G11">
        <f t="shared" si="0"/>
        <v>94.751999999999995</v>
      </c>
      <c r="H11">
        <f t="shared" si="1"/>
        <v>0</v>
      </c>
      <c r="R11" s="1"/>
      <c r="S11" s="1"/>
      <c r="T11" s="1"/>
      <c r="U11" s="1"/>
      <c r="V11">
        <v>0</v>
      </c>
    </row>
    <row r="12" spans="1:22" ht="15.75" thickBot="1" x14ac:dyDescent="0.3">
      <c r="A12">
        <v>2005</v>
      </c>
      <c r="B12">
        <v>96.581173219999997</v>
      </c>
      <c r="C12" t="s">
        <v>19</v>
      </c>
      <c r="D12">
        <v>100</v>
      </c>
      <c r="E12" s="1">
        <v>0</v>
      </c>
      <c r="F12" s="6"/>
      <c r="G12">
        <f t="shared" si="0"/>
        <v>96.581173219999997</v>
      </c>
      <c r="H12">
        <f t="shared" si="1"/>
        <v>0</v>
      </c>
      <c r="R12" s="1"/>
      <c r="S12" s="1"/>
      <c r="T12" s="1"/>
      <c r="U12" s="1"/>
      <c r="V12">
        <v>0</v>
      </c>
    </row>
    <row r="13" spans="1:22" ht="15.75" thickBot="1" x14ac:dyDescent="0.3">
      <c r="A13">
        <v>2006</v>
      </c>
      <c r="B13">
        <v>98.21307161</v>
      </c>
      <c r="C13" t="s">
        <v>19</v>
      </c>
      <c r="D13">
        <v>100</v>
      </c>
      <c r="E13" s="1">
        <v>0</v>
      </c>
      <c r="F13" s="6"/>
      <c r="G13">
        <f t="shared" si="0"/>
        <v>98.21307161</v>
      </c>
      <c r="H13">
        <f t="shared" si="1"/>
        <v>0</v>
      </c>
      <c r="R13" s="1"/>
      <c r="S13" s="1"/>
      <c r="T13" s="1"/>
      <c r="U13" s="1"/>
      <c r="V13">
        <v>0</v>
      </c>
    </row>
    <row r="14" spans="1:22" ht="15.75" thickBot="1" x14ac:dyDescent="0.3">
      <c r="A14">
        <v>2007</v>
      </c>
      <c r="B14">
        <v>324.23274839999999</v>
      </c>
      <c r="C14" t="s">
        <v>19</v>
      </c>
      <c r="D14">
        <v>100</v>
      </c>
      <c r="E14" s="1">
        <v>0</v>
      </c>
      <c r="F14" s="6"/>
      <c r="G14">
        <f t="shared" si="0"/>
        <v>324.23274839999999</v>
      </c>
      <c r="H14">
        <f t="shared" si="1"/>
        <v>0</v>
      </c>
      <c r="R14" s="1"/>
      <c r="S14" s="1"/>
      <c r="T14" s="1"/>
      <c r="U14" s="1"/>
      <c r="V14">
        <v>0</v>
      </c>
    </row>
    <row r="15" spans="1:22" ht="15.75" thickBot="1" x14ac:dyDescent="0.3">
      <c r="A15">
        <v>2008</v>
      </c>
      <c r="B15">
        <v>314.58510869999998</v>
      </c>
      <c r="C15" t="s">
        <v>19</v>
      </c>
      <c r="D15">
        <v>100</v>
      </c>
      <c r="E15" s="1">
        <v>0</v>
      </c>
      <c r="F15" s="6"/>
      <c r="G15">
        <f t="shared" si="0"/>
        <v>314.58510869999998</v>
      </c>
      <c r="H15">
        <f t="shared" si="1"/>
        <v>0</v>
      </c>
      <c r="R15" s="1"/>
      <c r="S15" s="1"/>
      <c r="T15" s="1"/>
      <c r="U15" s="1"/>
      <c r="V15">
        <v>0</v>
      </c>
    </row>
    <row r="16" spans="1:22" ht="15.75" thickBot="1" x14ac:dyDescent="0.3">
      <c r="A16">
        <v>2009</v>
      </c>
      <c r="B16">
        <v>431.24480390000002</v>
      </c>
      <c r="C16" t="s">
        <v>19</v>
      </c>
      <c r="D16">
        <v>100</v>
      </c>
      <c r="E16" s="1">
        <v>0</v>
      </c>
      <c r="F16" s="6"/>
      <c r="G16">
        <f t="shared" si="0"/>
        <v>431.24480390000002</v>
      </c>
      <c r="H16">
        <f t="shared" si="1"/>
        <v>0</v>
      </c>
      <c r="R16" s="1"/>
      <c r="S16" s="1"/>
      <c r="T16" s="1"/>
      <c r="U16" s="1"/>
      <c r="V16">
        <v>0</v>
      </c>
    </row>
    <row r="17" spans="1:22" ht="15.75" thickBot="1" x14ac:dyDescent="0.3">
      <c r="A17">
        <v>2010</v>
      </c>
      <c r="B17">
        <v>719.84443759999999</v>
      </c>
      <c r="C17" t="s">
        <v>19</v>
      </c>
      <c r="D17">
        <v>100</v>
      </c>
      <c r="E17" s="1">
        <v>0</v>
      </c>
      <c r="F17" s="6"/>
      <c r="G17">
        <f t="shared" si="0"/>
        <v>719.84443759999999</v>
      </c>
      <c r="H17">
        <f t="shared" si="1"/>
        <v>0</v>
      </c>
      <c r="R17" s="1"/>
      <c r="S17" s="1"/>
      <c r="T17" s="1"/>
      <c r="U17" s="1"/>
      <c r="V17">
        <v>0</v>
      </c>
    </row>
    <row r="18" spans="1:22" ht="15.75" thickBot="1" x14ac:dyDescent="0.3">
      <c r="A18">
        <v>2011</v>
      </c>
      <c r="B18">
        <v>1781.377078</v>
      </c>
      <c r="C18" t="s">
        <v>19</v>
      </c>
      <c r="D18">
        <v>100</v>
      </c>
      <c r="E18" s="1">
        <v>0</v>
      </c>
      <c r="F18" s="6"/>
      <c r="G18">
        <f t="shared" si="0"/>
        <v>1781.377078</v>
      </c>
      <c r="H18">
        <f t="shared" si="1"/>
        <v>0</v>
      </c>
      <c r="R18" s="1"/>
      <c r="S18" s="1"/>
      <c r="T18" s="1"/>
      <c r="U18" s="1"/>
      <c r="V18">
        <v>0</v>
      </c>
    </row>
    <row r="19" spans="1:22" ht="15.75" thickBot="1" x14ac:dyDescent="0.3">
      <c r="A19">
        <v>2012</v>
      </c>
      <c r="B19">
        <v>3064.1622809999999</v>
      </c>
      <c r="C19" t="s">
        <v>19</v>
      </c>
      <c r="D19">
        <v>100</v>
      </c>
      <c r="E19" s="1">
        <v>0</v>
      </c>
      <c r="F19" s="6"/>
      <c r="G19">
        <f t="shared" si="0"/>
        <v>3064.1622809999999</v>
      </c>
      <c r="H19">
        <f t="shared" si="1"/>
        <v>0</v>
      </c>
      <c r="R19" s="1"/>
      <c r="S19" s="1"/>
      <c r="T19" s="1"/>
      <c r="U19" s="1"/>
      <c r="V19">
        <v>0</v>
      </c>
    </row>
    <row r="20" spans="1:22" ht="15.75" thickBot="1" x14ac:dyDescent="0.3">
      <c r="A20">
        <v>2013</v>
      </c>
      <c r="B20">
        <v>4037.4491130000001</v>
      </c>
      <c r="C20" t="s">
        <v>19</v>
      </c>
      <c r="D20">
        <v>100</v>
      </c>
      <c r="E20" s="1">
        <v>0</v>
      </c>
      <c r="F20" s="6"/>
      <c r="G20">
        <f t="shared" si="0"/>
        <v>4037.4491130000006</v>
      </c>
      <c r="H20">
        <f t="shared" si="1"/>
        <v>0</v>
      </c>
      <c r="R20" s="1"/>
      <c r="S20" s="1"/>
      <c r="T20" s="1"/>
      <c r="U20" s="1"/>
      <c r="V20">
        <v>0</v>
      </c>
    </row>
    <row r="21" spans="1:22" ht="15.75" thickBot="1" x14ac:dyDescent="0.3">
      <c r="A21">
        <v>2014</v>
      </c>
      <c r="B21">
        <v>3722.1994850000001</v>
      </c>
      <c r="C21" t="s">
        <v>19</v>
      </c>
      <c r="D21">
        <v>100</v>
      </c>
      <c r="E21" s="1">
        <v>0</v>
      </c>
      <c r="F21" s="6"/>
      <c r="G21">
        <f t="shared" si="0"/>
        <v>3722.1994850000001</v>
      </c>
      <c r="H21">
        <f t="shared" si="1"/>
        <v>0</v>
      </c>
      <c r="R21" s="1"/>
      <c r="S21" s="1"/>
      <c r="T21" s="1"/>
      <c r="U21" s="1"/>
      <c r="V21">
        <v>0</v>
      </c>
    </row>
    <row r="22" spans="1:22" ht="15.75" thickBot="1" x14ac:dyDescent="0.3">
      <c r="A22">
        <v>2015</v>
      </c>
      <c r="B22">
        <v>6834.3288130000001</v>
      </c>
      <c r="C22" t="s">
        <v>19</v>
      </c>
      <c r="D22">
        <v>98</v>
      </c>
      <c r="E22" s="1">
        <v>2</v>
      </c>
      <c r="F22" s="6"/>
      <c r="G22">
        <f t="shared" si="0"/>
        <v>6697.64223674</v>
      </c>
      <c r="H22">
        <f t="shared" si="1"/>
        <v>136.68657626000001</v>
      </c>
      <c r="R22" s="1"/>
      <c r="S22" s="1"/>
      <c r="T22" s="1"/>
      <c r="U22" s="1"/>
      <c r="V22">
        <v>0.6</v>
      </c>
    </row>
    <row r="23" spans="1:22" ht="15.75" thickBot="1" x14ac:dyDescent="0.3">
      <c r="A23">
        <v>2016</v>
      </c>
      <c r="B23">
        <v>12897.665950000001</v>
      </c>
      <c r="C23" t="s">
        <v>19</v>
      </c>
      <c r="D23">
        <v>98</v>
      </c>
      <c r="E23" s="1">
        <v>2</v>
      </c>
      <c r="F23" s="6"/>
      <c r="G23">
        <f t="shared" si="0"/>
        <v>12639.712631</v>
      </c>
      <c r="H23">
        <f t="shared" si="1"/>
        <v>257.95331900000002</v>
      </c>
      <c r="R23" s="1"/>
      <c r="S23" s="1"/>
      <c r="T23" s="1"/>
      <c r="U23" s="1"/>
      <c r="V23">
        <v>0.6</v>
      </c>
    </row>
    <row r="24" spans="1:22" ht="15.75" thickBot="1" x14ac:dyDescent="0.3">
      <c r="A24">
        <v>2017</v>
      </c>
      <c r="B24">
        <v>9784.5062149999994</v>
      </c>
      <c r="C24" t="s">
        <v>19</v>
      </c>
      <c r="D24">
        <v>98</v>
      </c>
      <c r="E24" s="1">
        <v>2</v>
      </c>
      <c r="F24" s="6"/>
      <c r="G24">
        <f t="shared" si="0"/>
        <v>9588.8160906999983</v>
      </c>
      <c r="H24">
        <f t="shared" si="1"/>
        <v>195.69012429999998</v>
      </c>
      <c r="R24" s="1"/>
      <c r="S24" s="1"/>
      <c r="T24" s="1"/>
      <c r="U24" s="1"/>
      <c r="V24">
        <v>0.6</v>
      </c>
    </row>
    <row r="25" spans="1:22" ht="15.75" thickBot="1" x14ac:dyDescent="0.3">
      <c r="A25">
        <v>2018</v>
      </c>
      <c r="B25">
        <v>9352.5294479999993</v>
      </c>
      <c r="C25" t="s">
        <v>19</v>
      </c>
      <c r="D25">
        <v>96</v>
      </c>
      <c r="E25" s="2">
        <v>4</v>
      </c>
      <c r="F25" s="7"/>
      <c r="G25">
        <f t="shared" si="0"/>
        <v>8978.4282700799995</v>
      </c>
      <c r="H25">
        <f t="shared" si="1"/>
        <v>374.10117792</v>
      </c>
      <c r="R25" s="1"/>
      <c r="S25" s="1"/>
      <c r="T25" s="1"/>
      <c r="U25" s="1"/>
      <c r="V25">
        <v>0.6</v>
      </c>
    </row>
    <row r="26" spans="1:22" ht="15.75" thickBot="1" x14ac:dyDescent="0.3">
      <c r="A26">
        <v>2019</v>
      </c>
      <c r="B26">
        <v>10949.78234</v>
      </c>
      <c r="C26" t="s">
        <v>19</v>
      </c>
      <c r="D26">
        <v>96</v>
      </c>
      <c r="E26" s="2">
        <v>4</v>
      </c>
      <c r="F26" s="7"/>
      <c r="G26">
        <f t="shared" si="0"/>
        <v>10511.7910464</v>
      </c>
      <c r="H26">
        <f t="shared" si="1"/>
        <v>437.99129360000001</v>
      </c>
      <c r="R26" s="1"/>
      <c r="S26" s="1"/>
      <c r="T26" s="1"/>
      <c r="U26" s="1"/>
      <c r="V26">
        <v>0.65</v>
      </c>
    </row>
    <row r="27" spans="1:22" ht="15.75" thickBot="1" x14ac:dyDescent="0.3">
      <c r="A27">
        <v>2020</v>
      </c>
      <c r="B27">
        <v>14454.770399999999</v>
      </c>
      <c r="C27" t="s">
        <v>19</v>
      </c>
      <c r="D27">
        <v>82</v>
      </c>
      <c r="E27" s="2">
        <v>18</v>
      </c>
      <c r="F27" s="4" t="s">
        <v>1</v>
      </c>
      <c r="G27">
        <f t="shared" si="0"/>
        <v>11852.911728000001</v>
      </c>
      <c r="H27">
        <f t="shared" si="1"/>
        <v>2601.8586719999998</v>
      </c>
      <c r="J27">
        <f>100-K27-M27</f>
        <v>97.590361445783131</v>
      </c>
      <c r="K27">
        <v>0</v>
      </c>
      <c r="L27">
        <v>0</v>
      </c>
      <c r="M27">
        <f>O27*100/(O27+P27)</f>
        <v>2.4096385542168677</v>
      </c>
      <c r="N27">
        <f>P27*100/(O27+P27)</f>
        <v>97.590361445783131</v>
      </c>
      <c r="O27">
        <v>2</v>
      </c>
      <c r="P27">
        <v>81</v>
      </c>
      <c r="Q27" s="4" t="s">
        <v>1</v>
      </c>
      <c r="R27" s="2">
        <v>0.7</v>
      </c>
      <c r="S27" s="2">
        <v>0.82499999999999996</v>
      </c>
      <c r="T27" s="2">
        <v>0.9</v>
      </c>
      <c r="U27" s="4" t="s">
        <v>1</v>
      </c>
      <c r="V27">
        <f>(R27*J27/100+S27*K27/100+T27*O27/100)</f>
        <v>0.70113253012048193</v>
      </c>
    </row>
    <row r="28" spans="1:22" ht="15.75" thickBot="1" x14ac:dyDescent="0.3">
      <c r="A28">
        <v>2021</v>
      </c>
      <c r="B28">
        <v>29515.260989999999</v>
      </c>
      <c r="C28" t="s">
        <v>20</v>
      </c>
      <c r="D28">
        <v>72</v>
      </c>
      <c r="E28" s="3">
        <v>28</v>
      </c>
      <c r="F28" s="4" t="s">
        <v>1</v>
      </c>
      <c r="G28">
        <f t="shared" si="0"/>
        <v>21250.987912799999</v>
      </c>
      <c r="H28">
        <f t="shared" si="1"/>
        <v>8264.2730771999995</v>
      </c>
      <c r="J28">
        <f>100-K28-M28</f>
        <v>95</v>
      </c>
      <c r="K28">
        <f>M28*L28</f>
        <v>1</v>
      </c>
      <c r="L28">
        <v>0.25</v>
      </c>
      <c r="M28">
        <f>O28*100/(O28+P28)</f>
        <v>4</v>
      </c>
      <c r="N28">
        <f>P28*100/(O28+P28)</f>
        <v>96</v>
      </c>
      <c r="O28">
        <v>3.5</v>
      </c>
      <c r="P28">
        <v>84</v>
      </c>
      <c r="Q28" s="4" t="s">
        <v>1</v>
      </c>
      <c r="R28" s="1">
        <v>0.72</v>
      </c>
      <c r="S28" s="1">
        <v>0.83</v>
      </c>
      <c r="T28" s="1">
        <v>0.92</v>
      </c>
      <c r="U28" s="4" t="s">
        <v>1</v>
      </c>
      <c r="V28">
        <f>(R28*J28/100+S28*K28/100+T28*O28/100)</f>
        <v>0.72449999999999992</v>
      </c>
    </row>
    <row r="29" spans="1:22" ht="15.75" thickBot="1" x14ac:dyDescent="0.3">
      <c r="A29">
        <v>2022</v>
      </c>
      <c r="B29">
        <v>29515.260989999999</v>
      </c>
      <c r="C29" t="s">
        <v>21</v>
      </c>
      <c r="D29">
        <f>D28-3.5</f>
        <v>68.5</v>
      </c>
      <c r="E29" s="1">
        <f>28+3.5</f>
        <v>31.5</v>
      </c>
      <c r="F29" s="1"/>
      <c r="G29">
        <f t="shared" si="0"/>
        <v>20217.95377815</v>
      </c>
      <c r="H29">
        <f t="shared" si="1"/>
        <v>9297.3072118499986</v>
      </c>
      <c r="Q29" s="1"/>
      <c r="R29" s="1"/>
      <c r="S29" s="1"/>
      <c r="T29" s="1"/>
      <c r="U29" s="1"/>
      <c r="V29">
        <f>(V28+V30)/2</f>
        <v>0.74301092391304346</v>
      </c>
    </row>
    <row r="30" spans="1:22" ht="15.75" thickBot="1" x14ac:dyDescent="0.3">
      <c r="A30">
        <v>2023</v>
      </c>
      <c r="B30">
        <v>18890.512640000001</v>
      </c>
      <c r="C30" t="s">
        <v>22</v>
      </c>
      <c r="D30">
        <v>65</v>
      </c>
      <c r="E30" s="2">
        <v>35</v>
      </c>
      <c r="F30" s="4" t="s">
        <v>1</v>
      </c>
      <c r="G30">
        <f t="shared" si="0"/>
        <v>12278.833216000001</v>
      </c>
      <c r="H30">
        <f t="shared" si="1"/>
        <v>6611.6794240000008</v>
      </c>
      <c r="J30">
        <f>100-K30-M30</f>
        <v>89.857608695652175</v>
      </c>
      <c r="K30">
        <f>M30*L30</f>
        <v>2.5336956521739133</v>
      </c>
      <c r="L30">
        <v>0.33300000000000002</v>
      </c>
      <c r="M30">
        <f>O30*100/(O30+P30)</f>
        <v>7.6086956521739131</v>
      </c>
      <c r="N30">
        <f>P30*100/(O30+P30)</f>
        <v>92.391304347826093</v>
      </c>
      <c r="O30">
        <v>7</v>
      </c>
      <c r="P30">
        <v>85</v>
      </c>
      <c r="Q30" s="4" t="s">
        <v>1</v>
      </c>
      <c r="R30" s="2">
        <v>0.75</v>
      </c>
      <c r="S30" s="2">
        <v>0.86</v>
      </c>
      <c r="T30" s="2">
        <v>0.94</v>
      </c>
      <c r="U30" s="4" t="s">
        <v>1</v>
      </c>
      <c r="V30">
        <f>(R30*J30/100+S30*K30/100+T30*O30/100)</f>
        <v>0.76152184782608701</v>
      </c>
    </row>
    <row r="31" spans="1:22" ht="15.75" thickBot="1" x14ac:dyDescent="0.3">
      <c r="A31">
        <v>2024</v>
      </c>
      <c r="B31">
        <v>18890.512640000001</v>
      </c>
      <c r="C31" t="s">
        <v>23</v>
      </c>
      <c r="D31">
        <v>62.5</v>
      </c>
      <c r="E31" s="1">
        <v>37.5</v>
      </c>
      <c r="F31" s="1"/>
      <c r="G31">
        <f t="shared" si="0"/>
        <v>11806.570400000001</v>
      </c>
      <c r="H31">
        <f t="shared" si="1"/>
        <v>7083.9422400000003</v>
      </c>
      <c r="Q31" s="1"/>
      <c r="R31" s="1"/>
      <c r="S31" s="1"/>
      <c r="T31" s="1"/>
      <c r="U31" s="1"/>
      <c r="V31">
        <f>(V30+V32)/2</f>
        <v>0.77049210670874246</v>
      </c>
    </row>
    <row r="32" spans="1:22" ht="15.75" thickBot="1" x14ac:dyDescent="0.3">
      <c r="A32">
        <v>2025</v>
      </c>
      <c r="B32">
        <v>16238.879779999999</v>
      </c>
      <c r="C32" t="s">
        <v>24</v>
      </c>
      <c r="D32">
        <v>60</v>
      </c>
      <c r="E32" s="2">
        <v>40</v>
      </c>
      <c r="F32" s="4" t="s">
        <v>1</v>
      </c>
      <c r="G32">
        <f t="shared" si="0"/>
        <v>9743.3278680000003</v>
      </c>
      <c r="H32">
        <f t="shared" si="1"/>
        <v>6495.5519119999999</v>
      </c>
      <c r="J32">
        <f>100-K32-M32</f>
        <v>83.870967741935488</v>
      </c>
      <c r="K32">
        <f>M32*L32</f>
        <v>5.376344086021505</v>
      </c>
      <c r="L32">
        <v>0.5</v>
      </c>
      <c r="M32">
        <f>O32*100/(O32+P32)</f>
        <v>10.75268817204301</v>
      </c>
      <c r="N32">
        <f>P32*100/(O32+P32)</f>
        <v>89.247311827956992</v>
      </c>
      <c r="O32">
        <v>10</v>
      </c>
      <c r="P32">
        <v>83</v>
      </c>
      <c r="Q32" s="4" t="s">
        <v>1</v>
      </c>
      <c r="R32" s="2">
        <v>0.76</v>
      </c>
      <c r="S32" s="2">
        <v>0.875</v>
      </c>
      <c r="T32" s="2">
        <v>0.95</v>
      </c>
      <c r="U32" s="4" t="s">
        <v>1</v>
      </c>
      <c r="V32">
        <f>(R32*J32/100+S32*K32/100+T32*O32/100)</f>
        <v>0.77946236559139781</v>
      </c>
    </row>
    <row r="33" spans="1:22" ht="15.75" thickBot="1" x14ac:dyDescent="0.3">
      <c r="A33">
        <v>2026</v>
      </c>
      <c r="B33">
        <v>16238.879779999999</v>
      </c>
      <c r="C33" t="s">
        <v>25</v>
      </c>
      <c r="D33">
        <v>58</v>
      </c>
      <c r="E33" s="1">
        <v>42</v>
      </c>
      <c r="F33" s="1"/>
      <c r="G33">
        <f t="shared" si="0"/>
        <v>9418.5502723999998</v>
      </c>
      <c r="H33">
        <f t="shared" si="1"/>
        <v>6820.3295075999995</v>
      </c>
      <c r="Q33" s="1"/>
      <c r="R33" s="1"/>
      <c r="S33" s="1"/>
      <c r="T33" s="1"/>
      <c r="U33" s="1"/>
      <c r="V33">
        <f>V32+(V35-V32)/3</f>
        <v>0.78706984587813622</v>
      </c>
    </row>
    <row r="34" spans="1:22" ht="15.75" thickBot="1" x14ac:dyDescent="0.3">
      <c r="A34">
        <v>2027</v>
      </c>
      <c r="B34">
        <v>31283.15955</v>
      </c>
      <c r="C34" t="s">
        <v>26</v>
      </c>
      <c r="D34">
        <v>55</v>
      </c>
      <c r="E34" s="1">
        <v>45</v>
      </c>
      <c r="F34" s="1"/>
      <c r="G34">
        <f t="shared" si="0"/>
        <v>17205.737752500001</v>
      </c>
      <c r="H34">
        <f t="shared" si="1"/>
        <v>14077.421797500001</v>
      </c>
      <c r="Q34" s="1"/>
      <c r="R34" s="1"/>
      <c r="S34" s="1"/>
      <c r="T34" s="1"/>
      <c r="U34" s="1"/>
      <c r="V34">
        <f>V33+(V35-V32)/3</f>
        <v>0.79467732616487463</v>
      </c>
    </row>
    <row r="35" spans="1:22" ht="15.75" thickBot="1" x14ac:dyDescent="0.3">
      <c r="A35">
        <v>2028</v>
      </c>
      <c r="B35">
        <v>31283.15955</v>
      </c>
      <c r="C35" t="s">
        <v>27</v>
      </c>
      <c r="D35">
        <v>52</v>
      </c>
      <c r="E35" s="2">
        <v>48</v>
      </c>
      <c r="F35" s="4" t="s">
        <v>1</v>
      </c>
      <c r="G35">
        <f t="shared" si="0"/>
        <v>16267.242966</v>
      </c>
      <c r="H35">
        <f t="shared" si="1"/>
        <v>15015.916584000001</v>
      </c>
      <c r="J35">
        <f>100-K35-M35</f>
        <v>73.1183870967742</v>
      </c>
      <c r="K35">
        <f>M35*L35</f>
        <v>10.752580645161292</v>
      </c>
      <c r="L35">
        <v>0.66666000000000003</v>
      </c>
      <c r="M35">
        <f>O35*100/(O35+P35)</f>
        <v>16.129032258064516</v>
      </c>
      <c r="N35">
        <f>P35*100/(O35+P35)</f>
        <v>83.870967741935488</v>
      </c>
      <c r="O35">
        <v>15</v>
      </c>
      <c r="P35">
        <v>78</v>
      </c>
      <c r="Q35" s="4" t="s">
        <v>1</v>
      </c>
      <c r="R35" s="2">
        <v>0.77</v>
      </c>
      <c r="S35" s="2">
        <v>0.9</v>
      </c>
      <c r="T35" s="2">
        <v>0.95</v>
      </c>
      <c r="U35" s="4" t="s">
        <v>1</v>
      </c>
      <c r="V35">
        <f>(R35*J35/100+S35*K35/100+T35*O35/100)</f>
        <v>0.80228480645161293</v>
      </c>
    </row>
    <row r="36" spans="1:22" ht="15.75" thickBot="1" x14ac:dyDescent="0.3">
      <c r="A36">
        <v>2029</v>
      </c>
      <c r="B36">
        <v>43951.271439999997</v>
      </c>
      <c r="C36" t="s">
        <v>28</v>
      </c>
      <c r="D36">
        <v>49</v>
      </c>
      <c r="E36" s="1">
        <v>51</v>
      </c>
      <c r="F36" s="1"/>
      <c r="G36">
        <f t="shared" si="0"/>
        <v>21536.123005599999</v>
      </c>
      <c r="H36">
        <f t="shared" si="1"/>
        <v>22415.148434399998</v>
      </c>
      <c r="Q36" s="1"/>
      <c r="R36" s="1"/>
      <c r="S36" s="1"/>
      <c r="T36" s="1"/>
      <c r="U36" s="1"/>
      <c r="V36">
        <f>V35+(V38-V35)/3</f>
        <v>0.80635091965688055</v>
      </c>
    </row>
    <row r="37" spans="1:22" ht="15.75" thickBot="1" x14ac:dyDescent="0.3">
      <c r="A37">
        <v>2030</v>
      </c>
      <c r="B37">
        <v>43951.271439999997</v>
      </c>
      <c r="C37" t="s">
        <v>29</v>
      </c>
      <c r="D37">
        <v>47</v>
      </c>
      <c r="E37" s="1">
        <v>53</v>
      </c>
      <c r="F37" s="1"/>
      <c r="G37">
        <f t="shared" si="0"/>
        <v>20657.097576799999</v>
      </c>
      <c r="H37">
        <f t="shared" si="1"/>
        <v>23294.173863200002</v>
      </c>
      <c r="Q37" s="1"/>
      <c r="R37" s="1"/>
      <c r="S37" s="1"/>
      <c r="T37" s="1"/>
      <c r="U37" s="1"/>
      <c r="V37">
        <f>V36+(V38-V35)/3</f>
        <v>0.81041703286214817</v>
      </c>
    </row>
    <row r="38" spans="1:22" ht="15.75" thickBot="1" x14ac:dyDescent="0.3">
      <c r="A38">
        <v>2031</v>
      </c>
      <c r="B38">
        <v>48105.304320000003</v>
      </c>
      <c r="C38" t="s">
        <v>30</v>
      </c>
      <c r="D38">
        <v>45</v>
      </c>
      <c r="E38" s="2">
        <v>55</v>
      </c>
      <c r="F38" s="4" t="s">
        <v>1</v>
      </c>
      <c r="G38">
        <f t="shared" si="0"/>
        <v>21647.386943999998</v>
      </c>
      <c r="H38">
        <f t="shared" si="1"/>
        <v>26457.917376000001</v>
      </c>
      <c r="J38">
        <f>100-K38-M38</f>
        <v>64.606741573033702</v>
      </c>
      <c r="K38">
        <f>M38*L38</f>
        <v>15.168539325842698</v>
      </c>
      <c r="L38">
        <v>0.75</v>
      </c>
      <c r="M38">
        <f>O38*100/(O38+P38)</f>
        <v>20.224719101123597</v>
      </c>
      <c r="N38">
        <f>P38*100/(O38+P38)</f>
        <v>79.775280898876403</v>
      </c>
      <c r="O38">
        <v>18</v>
      </c>
      <c r="P38">
        <v>71</v>
      </c>
      <c r="Q38" s="4" t="s">
        <v>1</v>
      </c>
      <c r="R38" s="2">
        <v>0.78</v>
      </c>
      <c r="S38" s="2">
        <v>0.92</v>
      </c>
      <c r="T38" s="2">
        <v>0.95</v>
      </c>
      <c r="U38" s="4" t="s">
        <v>1</v>
      </c>
      <c r="V38">
        <f>(R38*J38/100+S38*K38/100+T38*O38/100)</f>
        <v>0.81448314606741579</v>
      </c>
    </row>
    <row r="39" spans="1:22" ht="15.75" thickBot="1" x14ac:dyDescent="0.3">
      <c r="A39">
        <v>2032</v>
      </c>
      <c r="B39">
        <v>48105.304320000003</v>
      </c>
      <c r="C39" t="s">
        <v>31</v>
      </c>
      <c r="D39">
        <v>45</v>
      </c>
      <c r="E39" s="2">
        <v>55</v>
      </c>
      <c r="F39" s="7"/>
      <c r="G39">
        <f t="shared" si="0"/>
        <v>21647.386943999998</v>
      </c>
      <c r="H39">
        <f t="shared" si="1"/>
        <v>26457.917376000001</v>
      </c>
      <c r="V39">
        <f>V38</f>
        <v>0.81448314606741579</v>
      </c>
    </row>
    <row r="40" spans="1:22" ht="15.75" thickBot="1" x14ac:dyDescent="0.3">
      <c r="A40">
        <v>2033</v>
      </c>
      <c r="B40">
        <v>32257.627380000002</v>
      </c>
      <c r="C40" t="s">
        <v>32</v>
      </c>
      <c r="D40">
        <v>45</v>
      </c>
      <c r="E40" s="2">
        <v>55</v>
      </c>
      <c r="F40" s="7"/>
      <c r="G40">
        <f t="shared" si="0"/>
        <v>14515.932321000002</v>
      </c>
      <c r="H40">
        <f t="shared" si="1"/>
        <v>17741.695059000001</v>
      </c>
      <c r="V40">
        <f t="shared" ref="V40:V57" si="2">V39</f>
        <v>0.81448314606741579</v>
      </c>
    </row>
    <row r="41" spans="1:22" ht="15.75" thickBot="1" x14ac:dyDescent="0.3">
      <c r="A41">
        <v>2034</v>
      </c>
      <c r="B41">
        <v>32257.627380000002</v>
      </c>
      <c r="C41" t="s">
        <v>33</v>
      </c>
      <c r="D41">
        <v>45</v>
      </c>
      <c r="E41" s="2">
        <v>55</v>
      </c>
      <c r="F41" s="7"/>
      <c r="G41">
        <f t="shared" si="0"/>
        <v>14515.932321000002</v>
      </c>
      <c r="H41">
        <f t="shared" si="1"/>
        <v>17741.695059000001</v>
      </c>
      <c r="V41">
        <f t="shared" si="2"/>
        <v>0.81448314606741579</v>
      </c>
    </row>
    <row r="42" spans="1:22" ht="15.75" thickBot="1" x14ac:dyDescent="0.3">
      <c r="A42">
        <v>2035</v>
      </c>
      <c r="B42">
        <v>20055.842860000001</v>
      </c>
      <c r="C42" t="s">
        <v>34</v>
      </c>
      <c r="D42">
        <v>45</v>
      </c>
      <c r="E42" s="2">
        <v>55</v>
      </c>
      <c r="F42" s="7"/>
      <c r="G42">
        <f t="shared" si="0"/>
        <v>9025.1292869999997</v>
      </c>
      <c r="H42">
        <f t="shared" si="1"/>
        <v>11030.713573000001</v>
      </c>
      <c r="V42">
        <f t="shared" si="2"/>
        <v>0.81448314606741579</v>
      </c>
    </row>
    <row r="43" spans="1:22" ht="15.75" thickBot="1" x14ac:dyDescent="0.3">
      <c r="A43">
        <v>2036</v>
      </c>
      <c r="B43">
        <v>20055.842860000001</v>
      </c>
      <c r="C43" t="s">
        <v>35</v>
      </c>
      <c r="D43">
        <v>45</v>
      </c>
      <c r="E43" s="2">
        <v>55</v>
      </c>
      <c r="F43" s="7"/>
      <c r="G43">
        <f t="shared" si="0"/>
        <v>9025.1292869999997</v>
      </c>
      <c r="H43">
        <f t="shared" si="1"/>
        <v>11030.713573000001</v>
      </c>
      <c r="V43">
        <f t="shared" si="2"/>
        <v>0.81448314606741579</v>
      </c>
    </row>
    <row r="44" spans="1:22" ht="15.75" thickBot="1" x14ac:dyDescent="0.3">
      <c r="A44">
        <v>2037</v>
      </c>
      <c r="B44">
        <v>19293.698110000001</v>
      </c>
      <c r="C44" t="s">
        <v>36</v>
      </c>
      <c r="D44">
        <v>45</v>
      </c>
      <c r="E44" s="2">
        <v>55</v>
      </c>
      <c r="F44" s="7"/>
      <c r="G44">
        <f t="shared" si="0"/>
        <v>8682.1641495000003</v>
      </c>
      <c r="H44">
        <f t="shared" si="1"/>
        <v>10611.533960500001</v>
      </c>
      <c r="V44">
        <f t="shared" si="2"/>
        <v>0.81448314606741579</v>
      </c>
    </row>
    <row r="45" spans="1:22" ht="15.75" thickBot="1" x14ac:dyDescent="0.3">
      <c r="A45">
        <v>2038</v>
      </c>
      <c r="B45">
        <v>19293.698110000001</v>
      </c>
      <c r="C45" t="s">
        <v>37</v>
      </c>
      <c r="D45">
        <v>45</v>
      </c>
      <c r="E45" s="2">
        <v>55</v>
      </c>
      <c r="F45" s="7"/>
      <c r="G45">
        <f t="shared" si="0"/>
        <v>8682.1641495000003</v>
      </c>
      <c r="H45">
        <f t="shared" si="1"/>
        <v>10611.533960500001</v>
      </c>
      <c r="V45">
        <f t="shared" si="2"/>
        <v>0.81448314606741579</v>
      </c>
    </row>
    <row r="46" spans="1:22" ht="15.75" thickBot="1" x14ac:dyDescent="0.3">
      <c r="A46">
        <v>2039</v>
      </c>
      <c r="B46">
        <v>50646.427669999997</v>
      </c>
      <c r="C46" t="s">
        <v>38</v>
      </c>
      <c r="D46">
        <v>45</v>
      </c>
      <c r="E46" s="2">
        <v>55</v>
      </c>
      <c r="F46" s="7"/>
      <c r="G46">
        <f t="shared" si="0"/>
        <v>22790.8924515</v>
      </c>
      <c r="H46">
        <f t="shared" si="1"/>
        <v>27855.535218499997</v>
      </c>
      <c r="V46">
        <f t="shared" si="2"/>
        <v>0.81448314606741579</v>
      </c>
    </row>
    <row r="47" spans="1:22" ht="15.75" thickBot="1" x14ac:dyDescent="0.3">
      <c r="A47">
        <v>2040</v>
      </c>
      <c r="B47">
        <v>50646.427669999997</v>
      </c>
      <c r="C47" t="s">
        <v>39</v>
      </c>
      <c r="D47">
        <v>45</v>
      </c>
      <c r="E47" s="2">
        <v>55</v>
      </c>
      <c r="F47" s="7"/>
      <c r="G47">
        <f t="shared" si="0"/>
        <v>22790.8924515</v>
      </c>
      <c r="H47">
        <f t="shared" si="1"/>
        <v>27855.535218499997</v>
      </c>
      <c r="V47">
        <f t="shared" si="2"/>
        <v>0.81448314606741579</v>
      </c>
    </row>
    <row r="48" spans="1:22" ht="15.75" thickBot="1" x14ac:dyDescent="0.3">
      <c r="A48">
        <v>2041</v>
      </c>
      <c r="B48">
        <v>19860.369070000001</v>
      </c>
      <c r="C48" t="s">
        <v>40</v>
      </c>
      <c r="D48">
        <v>45</v>
      </c>
      <c r="E48" s="2">
        <v>55</v>
      </c>
      <c r="F48" s="7"/>
      <c r="G48">
        <f t="shared" si="0"/>
        <v>8937.1660814999996</v>
      </c>
      <c r="H48">
        <f t="shared" si="1"/>
        <v>10923.202988500001</v>
      </c>
      <c r="V48">
        <f t="shared" si="2"/>
        <v>0.81448314606741579</v>
      </c>
    </row>
    <row r="49" spans="1:22" ht="15.75" thickBot="1" x14ac:dyDescent="0.3">
      <c r="A49">
        <v>2042</v>
      </c>
      <c r="B49">
        <v>19860.369070000001</v>
      </c>
      <c r="C49" t="s">
        <v>41</v>
      </c>
      <c r="D49">
        <v>45</v>
      </c>
      <c r="E49" s="2">
        <v>55</v>
      </c>
      <c r="F49" s="7"/>
      <c r="G49">
        <f t="shared" si="0"/>
        <v>8937.1660814999996</v>
      </c>
      <c r="H49">
        <f t="shared" si="1"/>
        <v>10923.202988500001</v>
      </c>
      <c r="V49">
        <f t="shared" si="2"/>
        <v>0.81448314606741579</v>
      </c>
    </row>
    <row r="50" spans="1:22" ht="15.75" thickBot="1" x14ac:dyDescent="0.3">
      <c r="A50">
        <v>2043</v>
      </c>
      <c r="B50">
        <v>39937.784019999999</v>
      </c>
      <c r="C50" t="s">
        <v>42</v>
      </c>
      <c r="D50">
        <v>45</v>
      </c>
      <c r="E50" s="2">
        <v>55</v>
      </c>
      <c r="F50" s="7"/>
      <c r="G50">
        <f t="shared" si="0"/>
        <v>17972.002808999998</v>
      </c>
      <c r="H50">
        <f t="shared" si="1"/>
        <v>21965.781211000001</v>
      </c>
      <c r="V50">
        <f t="shared" si="2"/>
        <v>0.81448314606741579</v>
      </c>
    </row>
    <row r="51" spans="1:22" ht="15.75" thickBot="1" x14ac:dyDescent="0.3">
      <c r="A51">
        <v>2044</v>
      </c>
      <c r="B51">
        <v>39937.784019999999</v>
      </c>
      <c r="C51" t="s">
        <v>43</v>
      </c>
      <c r="D51">
        <v>45</v>
      </c>
      <c r="E51" s="2">
        <v>55</v>
      </c>
      <c r="F51" s="7"/>
      <c r="G51">
        <f t="shared" si="0"/>
        <v>17972.002808999998</v>
      </c>
      <c r="H51">
        <f t="shared" si="1"/>
        <v>21965.781211000001</v>
      </c>
      <c r="V51">
        <f t="shared" si="2"/>
        <v>0.81448314606741579</v>
      </c>
    </row>
    <row r="52" spans="1:22" ht="15.75" thickBot="1" x14ac:dyDescent="0.3">
      <c r="A52">
        <v>2045</v>
      </c>
      <c r="B52">
        <v>32400.914339999999</v>
      </c>
      <c r="C52" t="s">
        <v>44</v>
      </c>
      <c r="D52">
        <v>45</v>
      </c>
      <c r="E52" s="2">
        <v>55</v>
      </c>
      <c r="F52" s="7"/>
      <c r="G52">
        <f t="shared" si="0"/>
        <v>14580.411453000001</v>
      </c>
      <c r="H52">
        <f t="shared" si="1"/>
        <v>17820.502886999999</v>
      </c>
      <c r="V52">
        <f t="shared" si="2"/>
        <v>0.81448314606741579</v>
      </c>
    </row>
    <row r="53" spans="1:22" ht="15.75" thickBot="1" x14ac:dyDescent="0.3">
      <c r="A53">
        <v>2046</v>
      </c>
      <c r="B53">
        <v>32400.914339999999</v>
      </c>
      <c r="C53" t="s">
        <v>45</v>
      </c>
      <c r="D53">
        <v>45</v>
      </c>
      <c r="E53" s="2">
        <v>55</v>
      </c>
      <c r="F53" s="7"/>
      <c r="G53">
        <f t="shared" si="0"/>
        <v>14580.411453000001</v>
      </c>
      <c r="H53">
        <f t="shared" si="1"/>
        <v>17820.502886999999</v>
      </c>
      <c r="V53">
        <f t="shared" si="2"/>
        <v>0.81448314606741579</v>
      </c>
    </row>
    <row r="54" spans="1:22" ht="15.75" thickBot="1" x14ac:dyDescent="0.3">
      <c r="A54">
        <v>2047</v>
      </c>
      <c r="B54">
        <v>44431.939709999999</v>
      </c>
      <c r="C54" t="s">
        <v>46</v>
      </c>
      <c r="D54">
        <v>45</v>
      </c>
      <c r="E54" s="2">
        <v>55</v>
      </c>
      <c r="F54" s="7"/>
      <c r="G54">
        <f t="shared" si="0"/>
        <v>19994.372869499999</v>
      </c>
      <c r="H54">
        <f t="shared" si="1"/>
        <v>24437.5668405</v>
      </c>
      <c r="V54">
        <f t="shared" si="2"/>
        <v>0.81448314606741579</v>
      </c>
    </row>
    <row r="55" spans="1:22" ht="15.75" thickBot="1" x14ac:dyDescent="0.3">
      <c r="A55">
        <v>2048</v>
      </c>
      <c r="B55">
        <v>44431.939709999999</v>
      </c>
      <c r="C55" t="s">
        <v>47</v>
      </c>
      <c r="D55">
        <v>45</v>
      </c>
      <c r="E55" s="2">
        <v>55</v>
      </c>
      <c r="F55" s="7"/>
      <c r="G55">
        <f t="shared" si="0"/>
        <v>19994.372869499999</v>
      </c>
      <c r="H55">
        <f t="shared" si="1"/>
        <v>24437.5668405</v>
      </c>
      <c r="V55">
        <f t="shared" si="2"/>
        <v>0.81448314606741579</v>
      </c>
    </row>
    <row r="56" spans="1:22" ht="15.75" thickBot="1" x14ac:dyDescent="0.3">
      <c r="A56">
        <v>2049</v>
      </c>
      <c r="B56">
        <v>62577.89993</v>
      </c>
      <c r="C56" t="s">
        <v>48</v>
      </c>
      <c r="D56">
        <v>45</v>
      </c>
      <c r="E56" s="2">
        <v>55</v>
      </c>
      <c r="F56" s="7"/>
      <c r="G56">
        <f t="shared" si="0"/>
        <v>28160.054968499997</v>
      </c>
      <c r="H56">
        <f t="shared" si="1"/>
        <v>34417.844961499999</v>
      </c>
      <c r="V56">
        <f t="shared" si="2"/>
        <v>0.81448314606741579</v>
      </c>
    </row>
    <row r="57" spans="1:22" ht="15.75" thickBot="1" x14ac:dyDescent="0.3">
      <c r="A57">
        <v>2050</v>
      </c>
      <c r="B57">
        <v>62577.89993</v>
      </c>
      <c r="C57" t="s">
        <v>49</v>
      </c>
      <c r="D57">
        <v>45</v>
      </c>
      <c r="E57" s="2">
        <v>55</v>
      </c>
      <c r="F57" s="7"/>
      <c r="G57">
        <f t="shared" si="0"/>
        <v>28160.054968499997</v>
      </c>
      <c r="H57">
        <f t="shared" si="1"/>
        <v>34417.844961499999</v>
      </c>
      <c r="V57">
        <f t="shared" si="2"/>
        <v>0.81448314606741579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Ayala, Silvana</dc:creator>
  <cp:lastModifiedBy>Ayala, Silvana</cp:lastModifiedBy>
  <dcterms:created xsi:type="dcterms:W3CDTF">2021-06-13T17:40:54Z</dcterms:created>
  <dcterms:modified xsi:type="dcterms:W3CDTF">2021-06-22T22:03:10Z</dcterms:modified>
</cp:coreProperties>
</file>