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"/>
    </mc:Choice>
  </mc:AlternateContent>
  <xr:revisionPtr revIDLastSave="0" documentId="13_ncr:1_{CC2DD3C1-936D-4426-94A2-AF8F7F390F9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US_Historical_NoModulesDispos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9" i="1" l="1"/>
  <c r="Q29" i="1"/>
  <c r="R29" i="1"/>
  <c r="S29" i="1"/>
  <c r="T29" i="1"/>
  <c r="U29" i="1"/>
  <c r="V29" i="1"/>
  <c r="W29" i="1"/>
  <c r="Q28" i="1"/>
  <c r="R28" i="1"/>
  <c r="S28" i="1"/>
  <c r="T28" i="1"/>
  <c r="U28" i="1"/>
  <c r="V28" i="1"/>
  <c r="W28" i="1"/>
  <c r="P28" i="1"/>
  <c r="P26" i="1"/>
  <c r="P13" i="1"/>
  <c r="P27" i="1"/>
  <c r="Q27" i="1"/>
  <c r="R27" i="1"/>
  <c r="S27" i="1"/>
  <c r="T27" i="1"/>
  <c r="U27" i="1"/>
  <c r="V27" i="1"/>
  <c r="W27" i="1"/>
  <c r="Q26" i="1"/>
  <c r="R26" i="1"/>
  <c r="S26" i="1"/>
  <c r="T26" i="1"/>
  <c r="U26" i="1"/>
  <c r="V26" i="1"/>
  <c r="W26" i="1"/>
  <c r="P14" i="1"/>
  <c r="Q14" i="1"/>
  <c r="R14" i="1"/>
  <c r="S14" i="1"/>
  <c r="T14" i="1"/>
  <c r="U14" i="1"/>
  <c r="V14" i="1"/>
  <c r="W14" i="1"/>
  <c r="Q13" i="1"/>
  <c r="R13" i="1"/>
  <c r="S13" i="1"/>
  <c r="T13" i="1"/>
  <c r="U13" i="1"/>
  <c r="V13" i="1"/>
  <c r="W13" i="1"/>
  <c r="P3" i="1"/>
  <c r="Y2" i="1"/>
  <c r="P25" i="1"/>
  <c r="Q25" i="1"/>
  <c r="R25" i="1"/>
  <c r="S25" i="1"/>
  <c r="T25" i="1"/>
  <c r="U25" i="1"/>
  <c r="V25" i="1"/>
  <c r="W25" i="1"/>
  <c r="Q24" i="1"/>
  <c r="R24" i="1"/>
  <c r="S24" i="1"/>
  <c r="T24" i="1"/>
  <c r="U24" i="1"/>
  <c r="V24" i="1"/>
  <c r="W24" i="1"/>
  <c r="P24" i="1"/>
  <c r="P11" i="1"/>
  <c r="P12" i="1"/>
  <c r="Q12" i="1"/>
  <c r="R12" i="1"/>
  <c r="S12" i="1"/>
  <c r="T12" i="1"/>
  <c r="U12" i="1"/>
  <c r="V12" i="1"/>
  <c r="W12" i="1"/>
  <c r="Q11" i="1"/>
  <c r="R11" i="1"/>
  <c r="S11" i="1"/>
  <c r="T11" i="1"/>
  <c r="U11" i="1"/>
  <c r="V11" i="1"/>
  <c r="W11" i="1"/>
  <c r="P9" i="1"/>
  <c r="S23" i="1"/>
  <c r="P23" i="1"/>
  <c r="Q23" i="1"/>
  <c r="R23" i="1"/>
  <c r="T23" i="1"/>
  <c r="U23" i="1"/>
  <c r="V23" i="1"/>
  <c r="W23" i="1"/>
  <c r="Q22" i="1"/>
  <c r="R22" i="1"/>
  <c r="S22" i="1"/>
  <c r="T22" i="1"/>
  <c r="U22" i="1"/>
  <c r="V22" i="1"/>
  <c r="W22" i="1"/>
  <c r="P22" i="1"/>
  <c r="P16" i="1"/>
  <c r="P10" i="1"/>
  <c r="Q10" i="1"/>
  <c r="R10" i="1"/>
  <c r="S10" i="1"/>
  <c r="T10" i="1"/>
  <c r="U10" i="1"/>
  <c r="V10" i="1"/>
  <c r="W10" i="1"/>
  <c r="Q9" i="1"/>
  <c r="R9" i="1"/>
  <c r="S9" i="1"/>
  <c r="T9" i="1"/>
  <c r="U9" i="1"/>
  <c r="V9" i="1"/>
  <c r="W9" i="1"/>
  <c r="P21" i="1"/>
  <c r="Q21" i="1"/>
  <c r="R21" i="1"/>
  <c r="S21" i="1"/>
  <c r="T21" i="1"/>
  <c r="U21" i="1"/>
  <c r="V21" i="1"/>
  <c r="W21" i="1"/>
  <c r="Q20" i="1"/>
  <c r="R20" i="1"/>
  <c r="S20" i="1"/>
  <c r="T20" i="1"/>
  <c r="U20" i="1"/>
  <c r="V20" i="1"/>
  <c r="W20" i="1"/>
  <c r="P20" i="1"/>
  <c r="P8" i="1"/>
  <c r="Q8" i="1"/>
  <c r="R8" i="1"/>
  <c r="S8" i="1"/>
  <c r="T8" i="1"/>
  <c r="U8" i="1"/>
  <c r="V8" i="1"/>
  <c r="W8" i="1"/>
  <c r="Q7" i="1"/>
  <c r="R7" i="1"/>
  <c r="S7" i="1"/>
  <c r="T7" i="1"/>
  <c r="U7" i="1"/>
  <c r="V7" i="1"/>
  <c r="W7" i="1"/>
  <c r="P7" i="1"/>
  <c r="P19" i="1"/>
  <c r="Q19" i="1"/>
  <c r="R19" i="1"/>
  <c r="S19" i="1"/>
  <c r="T19" i="1"/>
  <c r="U19" i="1"/>
  <c r="V19" i="1"/>
  <c r="W19" i="1"/>
  <c r="Q18" i="1"/>
  <c r="R18" i="1"/>
  <c r="S18" i="1"/>
  <c r="T18" i="1"/>
  <c r="U18" i="1"/>
  <c r="V18" i="1"/>
  <c r="W18" i="1"/>
  <c r="P18" i="1"/>
  <c r="P6" i="1"/>
  <c r="Q6" i="1"/>
  <c r="R6" i="1"/>
  <c r="S6" i="1"/>
  <c r="T6" i="1"/>
  <c r="U6" i="1"/>
  <c r="V6" i="1"/>
  <c r="W6" i="1"/>
  <c r="Q5" i="1"/>
  <c r="R5" i="1"/>
  <c r="S5" i="1"/>
  <c r="T5" i="1"/>
  <c r="U5" i="1"/>
  <c r="V5" i="1"/>
  <c r="W5" i="1"/>
  <c r="P5" i="1"/>
  <c r="P17" i="1"/>
  <c r="Q17" i="1"/>
  <c r="R17" i="1"/>
  <c r="S17" i="1"/>
  <c r="T17" i="1"/>
  <c r="U17" i="1"/>
  <c r="V17" i="1"/>
  <c r="W17" i="1"/>
  <c r="Q16" i="1"/>
  <c r="R16" i="1"/>
  <c r="S16" i="1"/>
  <c r="T16" i="1"/>
  <c r="U16" i="1"/>
  <c r="V16" i="1"/>
  <c r="W16" i="1"/>
  <c r="P4" i="1"/>
  <c r="Q4" i="1"/>
  <c r="R4" i="1"/>
  <c r="S4" i="1"/>
  <c r="T4" i="1"/>
  <c r="U4" i="1"/>
  <c r="V4" i="1"/>
  <c r="W4" i="1"/>
  <c r="Q3" i="1"/>
  <c r="R3" i="1"/>
  <c r="S3" i="1"/>
  <c r="T3" i="1"/>
  <c r="U3" i="1"/>
  <c r="V3" i="1"/>
  <c r="W3" i="1"/>
  <c r="D23" i="1"/>
  <c r="E23" i="1"/>
  <c r="F23" i="1"/>
  <c r="G23" i="1"/>
  <c r="H23" i="1"/>
  <c r="I23" i="1"/>
  <c r="J23" i="1"/>
  <c r="K23" i="1"/>
  <c r="D24" i="1"/>
  <c r="E24" i="1"/>
  <c r="F24" i="1"/>
  <c r="G24" i="1"/>
  <c r="H24" i="1"/>
  <c r="I24" i="1"/>
  <c r="J24" i="1"/>
  <c r="K24" i="1"/>
  <c r="D25" i="1"/>
  <c r="E25" i="1"/>
  <c r="F25" i="1"/>
  <c r="G25" i="1"/>
  <c r="H25" i="1"/>
  <c r="I25" i="1"/>
  <c r="J25" i="1"/>
  <c r="K25" i="1"/>
  <c r="E22" i="1"/>
  <c r="F22" i="1"/>
  <c r="G22" i="1"/>
  <c r="H22" i="1"/>
  <c r="I22" i="1"/>
  <c r="J22" i="1"/>
  <c r="K22" i="1"/>
  <c r="D22" i="1"/>
  <c r="D19" i="1"/>
  <c r="E19" i="1"/>
  <c r="F19" i="1"/>
  <c r="G19" i="1"/>
  <c r="H19" i="1"/>
  <c r="I19" i="1"/>
  <c r="J19" i="1"/>
  <c r="K19" i="1"/>
  <c r="D20" i="1"/>
  <c r="E20" i="1"/>
  <c r="F20" i="1"/>
  <c r="G20" i="1"/>
  <c r="H20" i="1"/>
  <c r="I20" i="1"/>
  <c r="J20" i="1"/>
  <c r="K20" i="1"/>
  <c r="D21" i="1"/>
  <c r="E21" i="1"/>
  <c r="F21" i="1"/>
  <c r="G21" i="1"/>
  <c r="H21" i="1"/>
  <c r="I21" i="1"/>
  <c r="J21" i="1"/>
  <c r="K21" i="1"/>
  <c r="E18" i="1"/>
  <c r="F18" i="1"/>
  <c r="G18" i="1"/>
  <c r="H18" i="1"/>
  <c r="I18" i="1"/>
  <c r="J18" i="1"/>
  <c r="K18" i="1"/>
  <c r="D18" i="1"/>
</calcChain>
</file>

<file path=xl/sharedStrings.xml><?xml version="1.0" encoding="utf-8"?>
<sst xmlns="http://schemas.openxmlformats.org/spreadsheetml/2006/main" count="74" uniqueCount="29">
  <si>
    <t>year</t>
  </si>
  <si>
    <t>Residential</t>
  </si>
  <si>
    <t>Commercial</t>
  </si>
  <si>
    <t>Utility</t>
  </si>
  <si>
    <t>Residential c-Si</t>
  </si>
  <si>
    <t>Commercial c-Si</t>
  </si>
  <si>
    <t>Utility c-Si</t>
  </si>
  <si>
    <t>yearly</t>
  </si>
  <si>
    <t>cumulative</t>
  </si>
  <si>
    <t>1.6m^2</t>
  </si>
  <si>
    <t>2m^2</t>
  </si>
  <si>
    <t>All PV Technologies</t>
  </si>
  <si>
    <t>c-Si Technology Only</t>
  </si>
  <si>
    <t>All Sector c-Si</t>
  </si>
  <si>
    <t>All Sector All Tech</t>
  </si>
  <si>
    <t>In Million Modules…</t>
  </si>
  <si>
    <t>Area [m2]</t>
  </si>
  <si>
    <t>Assuming</t>
  </si>
  <si>
    <t>Area Equivilence</t>
  </si>
  <si>
    <t>Square Kilometers</t>
  </si>
  <si>
    <t>American Football Fields</t>
  </si>
  <si>
    <t># of American Football Fields</t>
  </si>
  <si>
    <t>% of Washington DC</t>
  </si>
  <si>
    <t>% of LAX Airport</t>
  </si>
  <si>
    <t># of Ellis Islands (or layers of modules on Ellis Island)</t>
  </si>
  <si>
    <t>% of Black Thunder Coal Mine, WY</t>
  </si>
  <si>
    <t>Layers of Modules in Black Thunder Coal Mine, WY</t>
  </si>
  <si>
    <t>Raw Data</t>
  </si>
  <si>
    <t>% of Black Thunder Coal Mine, WY 
(1 layer modules deep)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</si>
</sst>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0" fillId="33" borderId="0" xfId="0" applyFill="1"/>
    <xf numFmtId="1" fontId="0" fillId="0" borderId="0" xfId="0" applyNumberFormat="1"/>
    <xf numFmtId="1" fontId="0" fillId="33" borderId="0" xfId="0" applyNumberFormat="1" applyFill="1"/>
    <xf numFmtId="0" fontId="16" fillId="0" borderId="0" xfId="0" applyFont="1"/>
    <xf numFmtId="9" fontId="0" fillId="33" borderId="0" xfId="42" applyFont="1" applyFill="1" applyBorder="1"/>
    <xf numFmtId="0" fontId="0" fillId="34" borderId="0" xfId="0" applyFill="1"/>
    <xf numFmtId="164" fontId="0" fillId="34" borderId="0" xfId="0" applyNumberFormat="1" applyFill="1"/>
    <xf numFmtId="164" fontId="0" fillId="0" borderId="0" xfId="0" applyNumberFormat="1"/>
    <xf numFmtId="0" fontId="0" fillId="35" borderId="0" xfId="0" applyFill="1"/>
    <xf numFmtId="9" fontId="0" fillId="35" borderId="0" xfId="42" applyFont="1" applyFill="1" applyBorder="1"/>
    <xf numFmtId="164" fontId="0" fillId="35" borderId="0" xfId="42" applyNumberFormat="1" applyFont="1" applyFill="1" applyBorder="1"/>
    <xf numFmtId="0" fontId="0" fillId="0" borderId="13" xfId="0" applyBorder="1"/>
    <xf numFmtId="164" fontId="0" fillId="0" borderId="13" xfId="0" applyNumberFormat="1" applyBorder="1"/>
    <xf numFmtId="0" fontId="0" fillId="35" borderId="17" xfId="0" applyFill="1" applyBorder="1"/>
    <xf numFmtId="9" fontId="0" fillId="35" borderId="17" xfId="42" applyFont="1" applyFill="1" applyBorder="1"/>
    <xf numFmtId="164" fontId="0" fillId="35" borderId="17" xfId="42" applyNumberFormat="1" applyFont="1" applyFill="1" applyBorder="1"/>
    <xf numFmtId="0" fontId="0" fillId="0" borderId="15" xfId="0" applyBorder="1"/>
    <xf numFmtId="0" fontId="18" fillId="0" borderId="0" xfId="0" applyFont="1"/>
    <xf numFmtId="0" fontId="0" fillId="0" borderId="17" xfId="0" applyBorder="1"/>
    <xf numFmtId="164" fontId="0" fillId="0" borderId="17" xfId="0" applyNumberFormat="1" applyBorder="1"/>
    <xf numFmtId="164" fontId="0" fillId="0" borderId="11" xfId="0" applyNumberFormat="1" applyBorder="1"/>
    <xf numFmtId="0" fontId="0" fillId="0" borderId="18" xfId="0" applyBorder="1"/>
    <xf numFmtId="164" fontId="0" fillId="0" borderId="19" xfId="0" applyNumberFormat="1" applyBorder="1"/>
    <xf numFmtId="164" fontId="0" fillId="0" borderId="22" xfId="0" applyNumberFormat="1" applyBorder="1"/>
    <xf numFmtId="164" fontId="0" fillId="0" borderId="23" xfId="0" applyNumberFormat="1" applyBorder="1"/>
    <xf numFmtId="164" fontId="0" fillId="0" borderId="26" xfId="0" applyNumberFormat="1" applyBorder="1"/>
    <xf numFmtId="164" fontId="0" fillId="34" borderId="19" xfId="0" applyNumberFormat="1" applyFill="1" applyBorder="1"/>
    <xf numFmtId="9" fontId="0" fillId="33" borderId="19" xfId="42" applyFont="1" applyFill="1" applyBorder="1"/>
    <xf numFmtId="9" fontId="0" fillId="35" borderId="19" xfId="42" applyFont="1" applyFill="1" applyBorder="1"/>
    <xf numFmtId="1" fontId="0" fillId="33" borderId="19" xfId="0" applyNumberFormat="1" applyFill="1" applyBorder="1"/>
    <xf numFmtId="164" fontId="0" fillId="0" borderId="27" xfId="0" applyNumberFormat="1" applyBorder="1"/>
    <xf numFmtId="164" fontId="0" fillId="34" borderId="22" xfId="0" applyNumberFormat="1" applyFill="1" applyBorder="1"/>
    <xf numFmtId="9" fontId="0" fillId="33" borderId="22" xfId="42" applyFont="1" applyFill="1" applyBorder="1"/>
    <xf numFmtId="9" fontId="0" fillId="35" borderId="22" xfId="42" applyFont="1" applyFill="1" applyBorder="1"/>
    <xf numFmtId="1" fontId="0" fillId="33" borderId="22" xfId="0" applyNumberFormat="1" applyFill="1" applyBorder="1"/>
    <xf numFmtId="9" fontId="0" fillId="35" borderId="24" xfId="42" applyFont="1" applyFill="1" applyBorder="1"/>
    <xf numFmtId="9" fontId="0" fillId="35" borderId="25" xfId="42" applyFont="1" applyFill="1" applyBorder="1"/>
    <xf numFmtId="164" fontId="0" fillId="35" borderId="19" xfId="42" applyNumberFormat="1" applyFont="1" applyFill="1" applyBorder="1"/>
    <xf numFmtId="164" fontId="0" fillId="35" borderId="22" xfId="42" applyNumberFormat="1" applyFont="1" applyFill="1" applyBorder="1"/>
    <xf numFmtId="164" fontId="0" fillId="35" borderId="24" xfId="42" applyNumberFormat="1" applyFont="1" applyFill="1" applyBorder="1"/>
    <xf numFmtId="164" fontId="0" fillId="35" borderId="25" xfId="42" applyNumberFormat="1" applyFont="1" applyFill="1" applyBorder="1"/>
    <xf numFmtId="0" fontId="0" fillId="0" borderId="19" xfId="0" applyBorder="1"/>
    <xf numFmtId="164" fontId="16" fillId="0" borderId="19" xfId="0" applyNumberFormat="1" applyFont="1" applyBorder="1"/>
    <xf numFmtId="164" fontId="16" fillId="0" borderId="22" xfId="0" applyNumberFormat="1" applyFont="1" applyBorder="1"/>
    <xf numFmtId="0" fontId="0" fillId="0" borderId="28" xfId="0" applyBorder="1"/>
    <xf numFmtId="0" fontId="0" fillId="0" borderId="29" xfId="0" applyBorder="1"/>
    <xf numFmtId="0" fontId="0" fillId="0" borderId="10" xfId="0" applyBorder="1"/>
    <xf numFmtId="0" fontId="16" fillId="0" borderId="12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0" fillId="33" borderId="0" xfId="0" applyFill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5" borderId="0" xfId="0" applyFill="1" applyAlignment="1">
      <alignment horizontal="center" vertical="center" wrapText="1"/>
    </xf>
    <xf numFmtId="0" fontId="0" fillId="35" borderId="17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4" xfId="0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8" fillId="0" borderId="13" xfId="0" applyFont="1" applyBorder="1" applyAlignment="1">
      <alignment horizontal="left"/>
    </xf>
    <xf numFmtId="0" fontId="0" fillId="34" borderId="0" xfId="0" applyFill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18" fillId="0" borderId="0" xfId="0" applyFont="1" applyAlignment="1">
      <alignment horizontal="left"/>
    </xf>
    <xf numFmtId="164" fontId="0" fillId="0" borderId="19" xfId="0" applyNumberFormat="1" applyFont="1" applyBorder="1"/>
    <xf numFmtId="164" fontId="0" fillId="0" borderId="0" xfId="0" applyNumberFormat="1" applyFont="1"/>
    <xf numFmtId="164" fontId="0" fillId="0" borderId="22" xfId="0" applyNumberFormat="1" applyFont="1" applyBorder="1"/>
    <xf numFmtId="0" fontId="0" fillId="0" borderId="0" xfId="0" applyFont="1"/>
    <xf numFmtId="164" fontId="0" fillId="0" borderId="24" xfId="0" applyNumberFormat="1" applyFont="1" applyBorder="1"/>
    <xf numFmtId="164" fontId="0" fillId="0" borderId="17" xfId="0" applyNumberFormat="1" applyFont="1" applyBorder="1"/>
    <xf numFmtId="164" fontId="0" fillId="0" borderId="25" xfId="0" applyNumberFormat="1" applyFont="1" applyBorder="1"/>
    <xf numFmtId="0" fontId="16" fillId="0" borderId="0" xfId="0" applyFont="1" applyAlignment="1">
      <alignment horizontal="center" vertical="center"/>
    </xf>
    <xf numFmtId="164" fontId="16" fillId="0" borderId="11" xfId="0" applyNumberFormat="1" applyFont="1" applyBorder="1"/>
    <xf numFmtId="164" fontId="16" fillId="0" borderId="0" xfId="0" applyNumberFormat="1" applyFont="1"/>
    <xf numFmtId="0" fontId="16" fillId="0" borderId="13" xfId="0" applyFont="1" applyBorder="1" applyAlignment="1">
      <alignment horizontal="center" vertical="center"/>
    </xf>
    <xf numFmtId="0" fontId="16" fillId="0" borderId="13" xfId="0" applyFont="1" applyBorder="1"/>
    <xf numFmtId="164" fontId="16" fillId="0" borderId="20" xfId="0" applyNumberFormat="1" applyFont="1" applyBorder="1"/>
    <xf numFmtId="164" fontId="16" fillId="0" borderId="13" xfId="0" applyNumberFormat="1" applyFont="1" applyBorder="1"/>
    <xf numFmtId="164" fontId="16" fillId="0" borderId="26" xfId="0" applyNumberFormat="1" applyFont="1" applyBorder="1"/>
    <xf numFmtId="164" fontId="16" fillId="0" borderId="27" xfId="0" applyNumberFormat="1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1"/>
  <sheetViews>
    <sheetView tabSelected="1" topLeftCell="A12" workbookViewId="0">
      <selection activeCell="G26" sqref="G26"/>
    </sheetView>
  </sheetViews>
  <sheetFormatPr defaultRowHeight="14.5" x14ac:dyDescent="0.35"/>
  <cols>
    <col min="1" max="1" width="11.453125" customWidth="1"/>
    <col min="2" max="2" width="9.7265625" bestFit="1" customWidth="1"/>
    <col min="3" max="3" width="4.81640625" bestFit="1" customWidth="1"/>
    <col min="4" max="4" width="9.90625" bestFit="1" customWidth="1"/>
    <col min="5" max="5" width="10.7265625" bestFit="1" customWidth="1"/>
    <col min="6" max="6" width="9.81640625" bestFit="1" customWidth="1"/>
    <col min="7" max="7" width="15.54296875" bestFit="1" customWidth="1"/>
    <col min="8" max="8" width="13.26953125" bestFit="1" customWidth="1"/>
    <col min="9" max="9" width="14.08984375" bestFit="1" customWidth="1"/>
    <col min="10" max="10" width="9.81640625" bestFit="1" customWidth="1"/>
    <col min="11" max="11" width="11.81640625" bestFit="1" customWidth="1"/>
    <col min="12" max="12" width="3.1796875" customWidth="1"/>
    <col min="13" max="13" width="9.90625" bestFit="1" customWidth="1"/>
    <col min="14" max="14" width="32.08984375" customWidth="1"/>
    <col min="15" max="15" width="4.81640625" bestFit="1" customWidth="1"/>
    <col min="16" max="16" width="10" bestFit="1" customWidth="1"/>
    <col min="17" max="17" width="10.81640625" bestFit="1" customWidth="1"/>
    <col min="18" max="18" width="8.36328125" bestFit="1" customWidth="1"/>
    <col min="19" max="19" width="15.6328125" bestFit="1" customWidth="1"/>
    <col min="20" max="20" width="13.36328125" bestFit="1" customWidth="1"/>
    <col min="21" max="21" width="14.1796875" bestFit="1" customWidth="1"/>
    <col min="22" max="22" width="9" bestFit="1" customWidth="1"/>
    <col min="23" max="23" width="11.90625" bestFit="1" customWidth="1"/>
  </cols>
  <sheetData>
    <row r="1" spans="1:25" ht="15.5" x14ac:dyDescent="0.35">
      <c r="A1" s="4" t="s">
        <v>27</v>
      </c>
      <c r="D1" s="59" t="s">
        <v>11</v>
      </c>
      <c r="E1" s="59"/>
      <c r="F1" s="59"/>
      <c r="G1" s="59"/>
      <c r="H1" s="59" t="s">
        <v>12</v>
      </c>
      <c r="I1" s="59"/>
      <c r="J1" s="59"/>
      <c r="K1" s="59"/>
      <c r="M1" s="74" t="s">
        <v>18</v>
      </c>
      <c r="N1" s="74"/>
      <c r="P1" s="59" t="s">
        <v>11</v>
      </c>
      <c r="Q1" s="59"/>
      <c r="R1" s="59"/>
      <c r="S1" s="59"/>
      <c r="T1" s="59" t="s">
        <v>12</v>
      </c>
      <c r="U1" s="59"/>
      <c r="V1" s="59"/>
      <c r="W1" s="59"/>
    </row>
    <row r="2" spans="1:25" ht="15" thickBot="1" x14ac:dyDescent="0.4">
      <c r="C2" t="s">
        <v>0</v>
      </c>
      <c r="D2" t="s">
        <v>1</v>
      </c>
      <c r="E2" t="s">
        <v>2</v>
      </c>
      <c r="F2" t="s">
        <v>3</v>
      </c>
      <c r="G2" t="s">
        <v>14</v>
      </c>
      <c r="H2" t="s">
        <v>4</v>
      </c>
      <c r="I2" t="s">
        <v>5</v>
      </c>
      <c r="J2" t="s">
        <v>6</v>
      </c>
      <c r="K2" t="s">
        <v>13</v>
      </c>
      <c r="O2" t="s">
        <v>0</v>
      </c>
      <c r="P2" t="s">
        <v>1</v>
      </c>
      <c r="Q2" t="s">
        <v>2</v>
      </c>
      <c r="R2" t="s">
        <v>3</v>
      </c>
      <c r="S2" s="22" t="s">
        <v>14</v>
      </c>
      <c r="T2" t="s">
        <v>4</v>
      </c>
      <c r="U2" t="s">
        <v>5</v>
      </c>
      <c r="V2" t="s">
        <v>6</v>
      </c>
      <c r="W2" s="22" t="s">
        <v>13</v>
      </c>
      <c r="Y2">
        <f>2*6+5*2+2*6+2*2+4*2</f>
        <v>46</v>
      </c>
    </row>
    <row r="3" spans="1:25" x14ac:dyDescent="0.35">
      <c r="A3" s="53" t="s">
        <v>7</v>
      </c>
      <c r="B3" s="53" t="s">
        <v>9</v>
      </c>
      <c r="C3">
        <v>2030</v>
      </c>
      <c r="D3" s="2">
        <v>807743.00186544994</v>
      </c>
      <c r="E3" s="2">
        <v>1070460.8481280601</v>
      </c>
      <c r="F3" s="2">
        <v>824497.16293667397</v>
      </c>
      <c r="G3" s="2">
        <v>2702701.0129301902</v>
      </c>
      <c r="H3" s="2">
        <v>807743.00186544994</v>
      </c>
      <c r="I3" s="2">
        <v>1070274.92917169</v>
      </c>
      <c r="J3" s="2">
        <v>514288.02979641099</v>
      </c>
      <c r="K3" s="2">
        <v>2392305.96083355</v>
      </c>
      <c r="M3" s="48" t="s">
        <v>7</v>
      </c>
      <c r="N3" s="72" t="s">
        <v>19</v>
      </c>
      <c r="O3" s="12">
        <v>2030</v>
      </c>
      <c r="P3" s="13">
        <f t="shared" ref="P3:W4" si="0">D7/1000000</f>
        <v>1.2923888030000001</v>
      </c>
      <c r="Q3" s="13">
        <f t="shared" si="0"/>
        <v>1.7127373570000002</v>
      </c>
      <c r="R3" s="13">
        <f t="shared" si="0"/>
        <v>1.3191954609999998</v>
      </c>
      <c r="S3" s="26">
        <f t="shared" si="0"/>
        <v>4.3243216210000002</v>
      </c>
      <c r="T3" s="13">
        <f t="shared" si="0"/>
        <v>1.2923888030000001</v>
      </c>
      <c r="U3" s="13">
        <f t="shared" si="0"/>
        <v>1.7124398870000002</v>
      </c>
      <c r="V3" s="13">
        <f t="shared" si="0"/>
        <v>0.82286084770000001</v>
      </c>
      <c r="W3" s="31">
        <f t="shared" si="0"/>
        <v>3.8276895369999999</v>
      </c>
    </row>
    <row r="4" spans="1:25" x14ac:dyDescent="0.35">
      <c r="A4" s="53"/>
      <c r="B4" s="53"/>
      <c r="C4">
        <v>2050</v>
      </c>
      <c r="D4" s="2">
        <v>2007853.1877071201</v>
      </c>
      <c r="E4" s="2">
        <v>1425700.4400166101</v>
      </c>
      <c r="F4" s="2">
        <v>7465217.8978796396</v>
      </c>
      <c r="G4" s="2">
        <v>10898771.5256033</v>
      </c>
      <c r="H4" s="2">
        <v>2007853.1877071201</v>
      </c>
      <c r="I4" s="2">
        <v>1423815.7088438901</v>
      </c>
      <c r="J4" s="2">
        <v>5096199.5685222298</v>
      </c>
      <c r="K4" s="2">
        <v>8527868.4650732502</v>
      </c>
      <c r="M4" s="49"/>
      <c r="N4" s="60"/>
      <c r="O4">
        <v>2050</v>
      </c>
      <c r="P4" s="8">
        <f t="shared" si="0"/>
        <v>3.2125651</v>
      </c>
      <c r="Q4" s="8">
        <f t="shared" si="0"/>
        <v>2.2811207040000001</v>
      </c>
      <c r="R4" s="8">
        <f t="shared" si="0"/>
        <v>11.944348640000001</v>
      </c>
      <c r="S4" s="23">
        <f t="shared" si="0"/>
        <v>17.438034440000003</v>
      </c>
      <c r="T4" s="8">
        <f t="shared" si="0"/>
        <v>3.2125651</v>
      </c>
      <c r="U4" s="8">
        <f t="shared" si="0"/>
        <v>2.278105134</v>
      </c>
      <c r="V4" s="8">
        <f t="shared" si="0"/>
        <v>8.1539193099999991</v>
      </c>
      <c r="W4" s="24">
        <f t="shared" si="0"/>
        <v>13.644589539999998</v>
      </c>
    </row>
    <row r="5" spans="1:25" x14ac:dyDescent="0.35">
      <c r="A5" s="53"/>
      <c r="B5" s="53" t="s">
        <v>10</v>
      </c>
      <c r="C5">
        <v>2030</v>
      </c>
      <c r="D5" s="2">
        <v>646194.40149236005</v>
      </c>
      <c r="E5" s="2">
        <v>856368.678502455</v>
      </c>
      <c r="F5" s="2">
        <v>659597.73034933896</v>
      </c>
      <c r="G5" s="2">
        <v>2162160.8103441498</v>
      </c>
      <c r="H5" s="2">
        <v>646194.40149236005</v>
      </c>
      <c r="I5" s="2">
        <v>856219.94333735795</v>
      </c>
      <c r="J5" s="2">
        <v>411430.42383712903</v>
      </c>
      <c r="K5" s="2">
        <v>1913844.7686668399</v>
      </c>
      <c r="M5" s="49"/>
      <c r="N5" s="71" t="s">
        <v>21</v>
      </c>
      <c r="O5" s="6">
        <v>2030</v>
      </c>
      <c r="P5" s="7">
        <f>D7/(91*49)</f>
        <v>289.83826037228079</v>
      </c>
      <c r="Q5" s="7">
        <f t="shared" ref="Q5:W5" si="1">E7/(91*49)</f>
        <v>384.10795178291096</v>
      </c>
      <c r="R5" s="7">
        <f t="shared" si="1"/>
        <v>295.85006974657995</v>
      </c>
      <c r="S5" s="27">
        <f t="shared" si="1"/>
        <v>969.79628190177175</v>
      </c>
      <c r="T5" s="7">
        <f t="shared" si="1"/>
        <v>289.83826037228079</v>
      </c>
      <c r="U5" s="7">
        <f t="shared" si="1"/>
        <v>384.04123951558648</v>
      </c>
      <c r="V5" s="7">
        <f t="shared" si="1"/>
        <v>184.53932444494282</v>
      </c>
      <c r="W5" s="32">
        <f t="shared" si="1"/>
        <v>858.41882417582417</v>
      </c>
    </row>
    <row r="6" spans="1:25" x14ac:dyDescent="0.35">
      <c r="A6" s="53"/>
      <c r="B6" s="53"/>
      <c r="C6">
        <v>2050</v>
      </c>
      <c r="D6" s="2">
        <v>1606282.55016569</v>
      </c>
      <c r="E6" s="2">
        <v>1140560.3520132799</v>
      </c>
      <c r="F6" s="2">
        <v>5972174.3183037098</v>
      </c>
      <c r="G6" s="2">
        <v>8719017.2204826996</v>
      </c>
      <c r="H6" s="2">
        <v>1606282.55016569</v>
      </c>
      <c r="I6" s="2">
        <v>1139052.56707511</v>
      </c>
      <c r="J6" s="2">
        <v>4076959.6548177898</v>
      </c>
      <c r="K6" s="2">
        <v>6822294.7720585996</v>
      </c>
      <c r="M6" s="49"/>
      <c r="N6" s="71"/>
      <c r="O6" s="6">
        <v>2050</v>
      </c>
      <c r="P6" s="7">
        <f>D8/(91*49)</f>
        <v>720.46761605741199</v>
      </c>
      <c r="Q6" s="7">
        <f t="shared" ref="Q6" si="2">E8/(91*49)</f>
        <v>511.57674456156087</v>
      </c>
      <c r="R6" s="7">
        <f t="shared" ref="R6" si="3">F8/(91*49)</f>
        <v>2678.7056828885402</v>
      </c>
      <c r="S6" s="27">
        <f t="shared" ref="S6" si="4">G8/(91*49)</f>
        <v>3910.7500426104511</v>
      </c>
      <c r="T6" s="7">
        <f t="shared" ref="T6" si="5">H8/(91*49)</f>
        <v>720.46761605741199</v>
      </c>
      <c r="U6" s="7">
        <f t="shared" ref="U6" si="6">I8/(91*49)</f>
        <v>510.90045615608881</v>
      </c>
      <c r="V6" s="7">
        <f t="shared" ref="V6" si="7">J8/(91*49)</f>
        <v>1828.6430387979367</v>
      </c>
      <c r="W6" s="32">
        <f t="shared" ref="W6" si="8">K8/(91*49)</f>
        <v>3060.0111101143752</v>
      </c>
    </row>
    <row r="7" spans="1:25" x14ac:dyDescent="0.35">
      <c r="A7" s="53"/>
      <c r="B7" s="55" t="s">
        <v>16</v>
      </c>
      <c r="C7" s="1">
        <v>2030</v>
      </c>
      <c r="D7" s="3">
        <v>1292388.8030000001</v>
      </c>
      <c r="E7" s="3">
        <v>1712737.3570000001</v>
      </c>
      <c r="F7" s="3">
        <v>1319195.4609999999</v>
      </c>
      <c r="G7" s="3">
        <v>4324321.6210000003</v>
      </c>
      <c r="H7" s="3">
        <v>1292388.8030000001</v>
      </c>
      <c r="I7" s="3">
        <v>1712439.8870000001</v>
      </c>
      <c r="J7" s="3">
        <v>822860.84770000004</v>
      </c>
      <c r="K7" s="3">
        <v>3827689.537</v>
      </c>
      <c r="M7" s="49"/>
      <c r="N7" s="51" t="s">
        <v>22</v>
      </c>
      <c r="O7" s="1">
        <v>2030</v>
      </c>
      <c r="P7" s="5">
        <f>P3/177</f>
        <v>7.3016316553672321E-3</v>
      </c>
      <c r="Q7" s="5">
        <f t="shared" ref="Q7:W8" si="9">Q3/177</f>
        <v>9.676482242937854E-3</v>
      </c>
      <c r="R7" s="5">
        <f t="shared" si="9"/>
        <v>7.4530817005649709E-3</v>
      </c>
      <c r="S7" s="28">
        <f t="shared" si="9"/>
        <v>2.4431195598870057E-2</v>
      </c>
      <c r="T7" s="5">
        <f t="shared" si="9"/>
        <v>7.3016316553672321E-3</v>
      </c>
      <c r="U7" s="5">
        <f t="shared" si="9"/>
        <v>9.6748016214689269E-3</v>
      </c>
      <c r="V7" s="5">
        <f t="shared" si="9"/>
        <v>4.6489313429378528E-3</v>
      </c>
      <c r="W7" s="33">
        <f t="shared" si="9"/>
        <v>2.1625364615819209E-2</v>
      </c>
    </row>
    <row r="8" spans="1:25" x14ac:dyDescent="0.35">
      <c r="A8" s="53"/>
      <c r="B8" s="55"/>
      <c r="C8" s="1">
        <v>2050</v>
      </c>
      <c r="D8" s="3">
        <v>3212565.1</v>
      </c>
      <c r="E8" s="3">
        <v>2281120.7039999999</v>
      </c>
      <c r="F8" s="3">
        <v>11944348.640000001</v>
      </c>
      <c r="G8" s="3">
        <v>17438034.440000001</v>
      </c>
      <c r="H8" s="3">
        <v>3212565.1</v>
      </c>
      <c r="I8" s="3">
        <v>2278105.1340000001</v>
      </c>
      <c r="J8" s="3">
        <v>8153919.3099999996</v>
      </c>
      <c r="K8" s="3">
        <v>13644589.539999999</v>
      </c>
      <c r="M8" s="49"/>
      <c r="N8" s="51"/>
      <c r="O8" s="1">
        <v>2050</v>
      </c>
      <c r="P8" s="5">
        <f>P4/177</f>
        <v>1.8150085310734462E-2</v>
      </c>
      <c r="Q8" s="5">
        <f t="shared" si="9"/>
        <v>1.2887687593220339E-2</v>
      </c>
      <c r="R8" s="5">
        <f t="shared" si="9"/>
        <v>6.7482195706214693E-2</v>
      </c>
      <c r="S8" s="28">
        <f t="shared" si="9"/>
        <v>9.851996858757063E-2</v>
      </c>
      <c r="T8" s="5">
        <f t="shared" si="9"/>
        <v>1.8150085310734462E-2</v>
      </c>
      <c r="U8" s="5">
        <f t="shared" si="9"/>
        <v>1.2870650474576271E-2</v>
      </c>
      <c r="V8" s="5">
        <f t="shared" si="9"/>
        <v>4.6067340734463273E-2</v>
      </c>
      <c r="W8" s="33">
        <f t="shared" si="9"/>
        <v>7.7088076497175126E-2</v>
      </c>
    </row>
    <row r="9" spans="1:25" x14ac:dyDescent="0.35">
      <c r="A9" s="60" t="s">
        <v>8</v>
      </c>
      <c r="B9" s="53" t="s">
        <v>9</v>
      </c>
      <c r="C9">
        <v>2030</v>
      </c>
      <c r="D9" s="2">
        <v>2628649.51704574</v>
      </c>
      <c r="E9" s="2">
        <v>4118907.96435752</v>
      </c>
      <c r="F9" s="2">
        <v>2355790.7331123399</v>
      </c>
      <c r="G9" s="2">
        <v>9103348.2145156097</v>
      </c>
      <c r="H9" s="2">
        <v>2628649.51704574</v>
      </c>
      <c r="I9" s="2">
        <v>4118475.60826489</v>
      </c>
      <c r="J9" s="2">
        <v>1507143.51802808</v>
      </c>
      <c r="K9" s="2">
        <v>8254268.6433387296</v>
      </c>
      <c r="M9" s="49"/>
      <c r="N9" s="57" t="s">
        <v>23</v>
      </c>
      <c r="O9" s="9">
        <v>2030</v>
      </c>
      <c r="P9" s="10">
        <f>D7/14164000</f>
        <v>9.1244620375600119E-2</v>
      </c>
      <c r="Q9" s="10">
        <f t="shared" ref="Q9:W9" si="10">E7/14164000</f>
        <v>0.12092186931657724</v>
      </c>
      <c r="R9" s="10">
        <f t="shared" si="10"/>
        <v>9.3137211310364301E-2</v>
      </c>
      <c r="S9" s="29">
        <f t="shared" si="10"/>
        <v>0.30530370100254167</v>
      </c>
      <c r="T9" s="10">
        <f t="shared" si="10"/>
        <v>9.1244620375600119E-2</v>
      </c>
      <c r="U9" s="10">
        <f t="shared" si="10"/>
        <v>0.12090086748093759</v>
      </c>
      <c r="V9" s="10">
        <f t="shared" si="10"/>
        <v>5.8095230704603221E-2</v>
      </c>
      <c r="W9" s="34">
        <f t="shared" si="10"/>
        <v>0.27024071851171988</v>
      </c>
    </row>
    <row r="10" spans="1:25" x14ac:dyDescent="0.35">
      <c r="A10" s="60"/>
      <c r="B10" s="53"/>
      <c r="C10">
        <v>2050</v>
      </c>
      <c r="D10" s="2">
        <v>60224458.414984703</v>
      </c>
      <c r="E10" s="2">
        <v>55592993.605488703</v>
      </c>
      <c r="F10" s="2">
        <v>179692397.01231101</v>
      </c>
      <c r="G10" s="2">
        <v>295509849.03278399</v>
      </c>
      <c r="H10" s="2">
        <v>60224458.414984703</v>
      </c>
      <c r="I10" s="2">
        <v>55423236.460406199</v>
      </c>
      <c r="J10" s="2">
        <v>125027012.699726</v>
      </c>
      <c r="K10" s="2">
        <v>240674707.57511699</v>
      </c>
      <c r="M10" s="49"/>
      <c r="N10" s="57"/>
      <c r="O10" s="9">
        <v>2050</v>
      </c>
      <c r="P10" s="10">
        <f>D8/14164000</f>
        <v>0.22681199519909631</v>
      </c>
      <c r="Q10" s="10">
        <f t="shared" ref="Q10" si="11">E8/14164000</f>
        <v>0.16105060039536853</v>
      </c>
      <c r="R10" s="10">
        <f t="shared" ref="R10" si="12">F8/14164000</f>
        <v>0.84328922903134707</v>
      </c>
      <c r="S10" s="29">
        <f t="shared" ref="S10" si="13">G8/14164000</f>
        <v>1.2311518243434059</v>
      </c>
      <c r="T10" s="10">
        <f t="shared" ref="T10" si="14">H8/14164000</f>
        <v>0.22681199519909631</v>
      </c>
      <c r="U10" s="10">
        <f t="shared" ref="U10" si="15">I8/14164000</f>
        <v>0.16083769655464558</v>
      </c>
      <c r="V10" s="10">
        <f t="shared" ref="V10" si="16">J8/14164000</f>
        <v>0.57567913795537984</v>
      </c>
      <c r="W10" s="34">
        <f t="shared" ref="W10" si="17">K8/14164000</f>
        <v>0.9633288294267156</v>
      </c>
    </row>
    <row r="11" spans="1:25" x14ac:dyDescent="0.35">
      <c r="A11" s="60"/>
      <c r="B11" s="53" t="s">
        <v>10</v>
      </c>
      <c r="C11">
        <v>2030</v>
      </c>
      <c r="D11" s="2">
        <v>2102919.6136365901</v>
      </c>
      <c r="E11" s="2">
        <v>3295126.37148601</v>
      </c>
      <c r="F11" s="2">
        <v>1884632.58648987</v>
      </c>
      <c r="G11" s="2">
        <v>7282678.5716124801</v>
      </c>
      <c r="H11" s="2">
        <v>2102919.6136365901</v>
      </c>
      <c r="I11" s="2">
        <v>3294780.4866119102</v>
      </c>
      <c r="J11" s="2">
        <v>1205714.81442246</v>
      </c>
      <c r="K11" s="2">
        <v>6603414.9146709796</v>
      </c>
      <c r="M11" s="49"/>
      <c r="N11" s="51" t="s">
        <v>24</v>
      </c>
      <c r="O11" s="1">
        <v>2030</v>
      </c>
      <c r="P11" s="3">
        <f>D7/111288.6</f>
        <v>11.612948702742239</v>
      </c>
      <c r="Q11" s="3">
        <f t="shared" ref="Q11:W11" si="18">E7/111288.6</f>
        <v>15.390052143705644</v>
      </c>
      <c r="R11" s="3">
        <f t="shared" si="18"/>
        <v>11.853823850780762</v>
      </c>
      <c r="S11" s="30">
        <f t="shared" si="18"/>
        <v>38.856824697228646</v>
      </c>
      <c r="T11" s="3">
        <f t="shared" si="18"/>
        <v>11.612948702742239</v>
      </c>
      <c r="U11" s="3">
        <f t="shared" si="18"/>
        <v>15.387379183492289</v>
      </c>
      <c r="V11" s="3">
        <f t="shared" si="18"/>
        <v>7.3939365550469676</v>
      </c>
      <c r="W11" s="35">
        <f t="shared" si="18"/>
        <v>34.394264434991541</v>
      </c>
    </row>
    <row r="12" spans="1:25" x14ac:dyDescent="0.35">
      <c r="A12" s="60"/>
      <c r="B12" s="53"/>
      <c r="C12">
        <v>2050</v>
      </c>
      <c r="D12" s="2">
        <v>48179566.731987797</v>
      </c>
      <c r="E12" s="2">
        <v>44474394.884390898</v>
      </c>
      <c r="F12" s="2">
        <v>143753917.60984799</v>
      </c>
      <c r="G12" s="2">
        <v>236407879.22622699</v>
      </c>
      <c r="H12" s="2">
        <v>48179566.731987797</v>
      </c>
      <c r="I12" s="2">
        <v>44338589.168324903</v>
      </c>
      <c r="J12" s="2">
        <v>100021610.15978099</v>
      </c>
      <c r="K12" s="2">
        <v>192539766.060094</v>
      </c>
      <c r="M12" s="49"/>
      <c r="N12" s="51"/>
      <c r="O12" s="1">
        <v>2050</v>
      </c>
      <c r="P12" s="3">
        <f>D8/111288.6</f>
        <v>28.866973796058176</v>
      </c>
      <c r="Q12" s="3">
        <f t="shared" ref="Q12" si="19">E8/111288.6</f>
        <v>20.497343878887861</v>
      </c>
      <c r="R12" s="3">
        <f t="shared" ref="R12" si="20">F8/111288.6</f>
        <v>107.32769250399411</v>
      </c>
      <c r="S12" s="30">
        <f t="shared" ref="S12" si="21">G8/111288.6</f>
        <v>156.69201014299759</v>
      </c>
      <c r="T12" s="3">
        <f t="shared" ref="T12" si="22">H8/111288.6</f>
        <v>28.866973796058176</v>
      </c>
      <c r="U12" s="3">
        <f t="shared" ref="U12" si="23">I8/111288.6</f>
        <v>20.470247033388866</v>
      </c>
      <c r="V12" s="3">
        <f t="shared" ref="V12" si="24">J8/111288.6</f>
        <v>73.268235111233309</v>
      </c>
      <c r="W12" s="35">
        <f t="shared" ref="W12" si="25">K8/111288.6</f>
        <v>122.60545590473775</v>
      </c>
    </row>
    <row r="13" spans="1:25" x14ac:dyDescent="0.35">
      <c r="A13" s="60"/>
      <c r="B13" s="55" t="s">
        <v>16</v>
      </c>
      <c r="C13" s="1">
        <v>2030</v>
      </c>
      <c r="D13" s="3">
        <v>4205839.227</v>
      </c>
      <c r="E13" s="3">
        <v>6590252.7429999998</v>
      </c>
      <c r="F13" s="3">
        <v>3769265.173</v>
      </c>
      <c r="G13" s="3">
        <v>14565357.140000001</v>
      </c>
      <c r="H13" s="3">
        <v>4205839.227</v>
      </c>
      <c r="I13" s="3">
        <v>6589560.9730000002</v>
      </c>
      <c r="J13" s="3">
        <v>2411429.6290000002</v>
      </c>
      <c r="K13" s="3">
        <v>13206829.83</v>
      </c>
      <c r="M13" s="49"/>
      <c r="N13" s="57" t="s">
        <v>28</v>
      </c>
      <c r="O13" s="9">
        <v>2030</v>
      </c>
      <c r="P13" s="10">
        <f>P3/46</f>
        <v>2.8095408760869568E-2</v>
      </c>
      <c r="Q13" s="10">
        <f t="shared" ref="Q13:W14" si="26">Q3/46</f>
        <v>3.7233420804347828E-2</v>
      </c>
      <c r="R13" s="10">
        <f t="shared" si="26"/>
        <v>2.8678162195652172E-2</v>
      </c>
      <c r="S13" s="29">
        <f t="shared" si="26"/>
        <v>9.4006991760869574E-2</v>
      </c>
      <c r="T13" s="10">
        <f t="shared" si="26"/>
        <v>2.8095408760869568E-2</v>
      </c>
      <c r="U13" s="10">
        <f t="shared" si="26"/>
        <v>3.7226954065217394E-2</v>
      </c>
      <c r="V13" s="10">
        <f t="shared" si="26"/>
        <v>1.7888279297826087E-2</v>
      </c>
      <c r="W13" s="34">
        <f t="shared" si="26"/>
        <v>8.3210642108695651E-2</v>
      </c>
    </row>
    <row r="14" spans="1:25" ht="15" thickBot="1" x14ac:dyDescent="0.4">
      <c r="A14" s="60"/>
      <c r="B14" s="55"/>
      <c r="C14" s="1">
        <v>2050</v>
      </c>
      <c r="D14" s="3">
        <v>96359133.459999993</v>
      </c>
      <c r="E14" s="3">
        <v>88948789.769999996</v>
      </c>
      <c r="F14" s="3">
        <v>287507835.19999999</v>
      </c>
      <c r="G14" s="3">
        <v>472815758.5</v>
      </c>
      <c r="H14" s="3">
        <v>96359133.459999993</v>
      </c>
      <c r="I14" s="3">
        <v>88677178.340000004</v>
      </c>
      <c r="J14" s="3">
        <v>200043220.30000001</v>
      </c>
      <c r="K14" s="3">
        <v>385079532.10000002</v>
      </c>
      <c r="M14" s="50"/>
      <c r="N14" s="58"/>
      <c r="O14" s="14">
        <v>2050</v>
      </c>
      <c r="P14" s="15">
        <f>P4/46</f>
        <v>6.9838371739130434E-2</v>
      </c>
      <c r="Q14" s="15">
        <f t="shared" si="26"/>
        <v>4.9589580521739132E-2</v>
      </c>
      <c r="R14" s="15">
        <f t="shared" si="26"/>
        <v>0.25965975304347827</v>
      </c>
      <c r="S14" s="36">
        <f t="shared" si="26"/>
        <v>0.37908770521739138</v>
      </c>
      <c r="T14" s="15">
        <f t="shared" si="26"/>
        <v>6.9838371739130434E-2</v>
      </c>
      <c r="U14" s="15">
        <f t="shared" si="26"/>
        <v>4.9524024652173912E-2</v>
      </c>
      <c r="V14" s="15">
        <f t="shared" si="26"/>
        <v>0.17725911543478259</v>
      </c>
      <c r="W14" s="37">
        <f t="shared" si="26"/>
        <v>0.29662151173913037</v>
      </c>
    </row>
    <row r="15" spans="1:25" ht="15" thickBot="1" x14ac:dyDescent="0.4">
      <c r="P15" t="s">
        <v>1</v>
      </c>
      <c r="Q15" t="s">
        <v>2</v>
      </c>
      <c r="R15" t="s">
        <v>3</v>
      </c>
      <c r="S15" s="42" t="s">
        <v>14</v>
      </c>
      <c r="T15" t="s">
        <v>4</v>
      </c>
      <c r="U15" t="s">
        <v>5</v>
      </c>
      <c r="V15" t="s">
        <v>6</v>
      </c>
      <c r="W15" s="42" t="s">
        <v>13</v>
      </c>
    </row>
    <row r="16" spans="1:25" ht="15.5" x14ac:dyDescent="0.35">
      <c r="A16" s="69" t="s">
        <v>15</v>
      </c>
      <c r="B16" s="70"/>
      <c r="C16" s="70"/>
      <c r="D16" s="65" t="s">
        <v>11</v>
      </c>
      <c r="E16" s="66"/>
      <c r="F16" s="66"/>
      <c r="G16" s="67"/>
      <c r="H16" s="66" t="s">
        <v>12</v>
      </c>
      <c r="I16" s="66"/>
      <c r="J16" s="66"/>
      <c r="K16" s="68"/>
      <c r="M16" s="48" t="s">
        <v>8</v>
      </c>
      <c r="N16" s="52" t="s">
        <v>19</v>
      </c>
      <c r="O16" s="12">
        <v>2030</v>
      </c>
      <c r="P16" s="13">
        <f t="shared" ref="P16:W17" si="27">D13/1000000</f>
        <v>4.2058392270000002</v>
      </c>
      <c r="Q16" s="13">
        <f t="shared" si="27"/>
        <v>6.5902527429999997</v>
      </c>
      <c r="R16" s="13">
        <f t="shared" si="27"/>
        <v>3.769265173</v>
      </c>
      <c r="S16" s="26">
        <f t="shared" si="27"/>
        <v>14.565357140000001</v>
      </c>
      <c r="T16" s="13">
        <f t="shared" si="27"/>
        <v>4.2058392270000002</v>
      </c>
      <c r="U16" s="13">
        <f t="shared" si="27"/>
        <v>6.5895609730000002</v>
      </c>
      <c r="V16" s="13">
        <f t="shared" si="27"/>
        <v>2.4114296290000001</v>
      </c>
      <c r="W16" s="31">
        <f t="shared" si="27"/>
        <v>13.20682983</v>
      </c>
    </row>
    <row r="17" spans="1:23" ht="15.5" x14ac:dyDescent="0.35">
      <c r="A17" s="17"/>
      <c r="B17" s="18" t="s">
        <v>17</v>
      </c>
      <c r="C17" t="s">
        <v>0</v>
      </c>
      <c r="D17" s="45" t="s">
        <v>1</v>
      </c>
      <c r="E17" s="46" t="s">
        <v>2</v>
      </c>
      <c r="F17" s="46" t="s">
        <v>3</v>
      </c>
      <c r="G17" s="47" t="s">
        <v>14</v>
      </c>
      <c r="H17" s="46" t="s">
        <v>4</v>
      </c>
      <c r="I17" s="46" t="s">
        <v>5</v>
      </c>
      <c r="J17" s="46" t="s">
        <v>6</v>
      </c>
      <c r="K17" s="47" t="s">
        <v>13</v>
      </c>
      <c r="M17" s="49"/>
      <c r="N17" s="53"/>
      <c r="O17">
        <v>2050</v>
      </c>
      <c r="P17" s="8">
        <f t="shared" si="27"/>
        <v>96.359133459999995</v>
      </c>
      <c r="Q17" s="8">
        <f t="shared" si="27"/>
        <v>88.948789769999991</v>
      </c>
      <c r="R17" s="8">
        <f t="shared" si="27"/>
        <v>287.50783519999999</v>
      </c>
      <c r="S17" s="23">
        <f t="shared" si="27"/>
        <v>472.81575850000002</v>
      </c>
      <c r="T17" s="8">
        <f t="shared" si="27"/>
        <v>96.359133459999995</v>
      </c>
      <c r="U17" s="8">
        <f t="shared" si="27"/>
        <v>88.677178339999998</v>
      </c>
      <c r="V17" s="8">
        <f t="shared" si="27"/>
        <v>200.0432203</v>
      </c>
      <c r="W17" s="24">
        <f t="shared" si="27"/>
        <v>385.07953210000005</v>
      </c>
    </row>
    <row r="18" spans="1:23" x14ac:dyDescent="0.35">
      <c r="A18" s="73" t="s">
        <v>7</v>
      </c>
      <c r="B18" s="82" t="s">
        <v>9</v>
      </c>
      <c r="C18" s="4">
        <v>2030</v>
      </c>
      <c r="D18" s="83">
        <f>D3/1000000</f>
        <v>0.80774300186544989</v>
      </c>
      <c r="E18" s="84">
        <f t="shared" ref="E18:K18" si="28">E3/1000000</f>
        <v>1.0704608481280602</v>
      </c>
      <c r="F18" s="84">
        <f t="shared" si="28"/>
        <v>0.82449716293667397</v>
      </c>
      <c r="G18" s="43">
        <f t="shared" si="28"/>
        <v>2.70270101293019</v>
      </c>
      <c r="H18" s="84">
        <f t="shared" si="28"/>
        <v>0.80774300186544989</v>
      </c>
      <c r="I18" s="84">
        <f t="shared" si="28"/>
        <v>1.07027492917169</v>
      </c>
      <c r="J18" s="84">
        <f t="shared" si="28"/>
        <v>0.51428802979641097</v>
      </c>
      <c r="K18" s="44">
        <f t="shared" si="28"/>
        <v>2.39230596083355</v>
      </c>
      <c r="M18" s="49"/>
      <c r="N18" s="54" t="s">
        <v>20</v>
      </c>
      <c r="O18" s="6">
        <v>2030</v>
      </c>
      <c r="P18" s="7">
        <f t="shared" ref="P18:W19" si="29">D13/(91*49)</f>
        <v>943.22476496972411</v>
      </c>
      <c r="Q18" s="7">
        <f t="shared" si="29"/>
        <v>1477.9665267997309</v>
      </c>
      <c r="R18" s="7">
        <f t="shared" si="29"/>
        <v>845.31625319578382</v>
      </c>
      <c r="S18" s="27">
        <f t="shared" si="29"/>
        <v>3266.5075442924422</v>
      </c>
      <c r="T18" s="7">
        <f t="shared" si="29"/>
        <v>943.22476496972411</v>
      </c>
      <c r="U18" s="7">
        <f t="shared" si="29"/>
        <v>1477.8113866337744</v>
      </c>
      <c r="V18" s="7">
        <f t="shared" si="29"/>
        <v>540.80054474097335</v>
      </c>
      <c r="W18" s="32">
        <f t="shared" si="29"/>
        <v>2961.8366965687374</v>
      </c>
    </row>
    <row r="19" spans="1:23" x14ac:dyDescent="0.35">
      <c r="A19" s="73"/>
      <c r="B19" s="82"/>
      <c r="C19" s="4">
        <v>2050</v>
      </c>
      <c r="D19" s="83">
        <f t="shared" ref="D19:K19" si="30">D4/1000000</f>
        <v>2.00785318770712</v>
      </c>
      <c r="E19" s="84">
        <f t="shared" si="30"/>
        <v>1.42570044001661</v>
      </c>
      <c r="F19" s="84">
        <f t="shared" si="30"/>
        <v>7.46521789787964</v>
      </c>
      <c r="G19" s="43">
        <f t="shared" si="30"/>
        <v>10.8987715256033</v>
      </c>
      <c r="H19" s="84">
        <f t="shared" si="30"/>
        <v>2.00785318770712</v>
      </c>
      <c r="I19" s="84">
        <f t="shared" si="30"/>
        <v>1.4238157088438901</v>
      </c>
      <c r="J19" s="84">
        <f t="shared" si="30"/>
        <v>5.0961995685222297</v>
      </c>
      <c r="K19" s="44">
        <f t="shared" si="30"/>
        <v>8.5278684650732508</v>
      </c>
      <c r="M19" s="49"/>
      <c r="N19" s="54"/>
      <c r="O19" s="6">
        <v>2050</v>
      </c>
      <c r="P19" s="7">
        <f t="shared" si="29"/>
        <v>21610.03217313299</v>
      </c>
      <c r="Q19" s="7">
        <f t="shared" si="29"/>
        <v>19948.147515137924</v>
      </c>
      <c r="R19" s="7">
        <f t="shared" si="29"/>
        <v>64478.097151827758</v>
      </c>
      <c r="S19" s="27">
        <f t="shared" si="29"/>
        <v>106036.27685579726</v>
      </c>
      <c r="T19" s="7">
        <f t="shared" si="29"/>
        <v>21610.03217313299</v>
      </c>
      <c r="U19" s="7">
        <f t="shared" si="29"/>
        <v>19887.234433729536</v>
      </c>
      <c r="V19" s="7">
        <f t="shared" si="29"/>
        <v>44862.798901098904</v>
      </c>
      <c r="W19" s="32">
        <f t="shared" si="29"/>
        <v>86360.065507961437</v>
      </c>
    </row>
    <row r="20" spans="1:23" x14ac:dyDescent="0.35">
      <c r="A20" s="73"/>
      <c r="B20" s="53" t="s">
        <v>10</v>
      </c>
      <c r="C20">
        <v>2030</v>
      </c>
      <c r="D20" s="21">
        <f t="shared" ref="D20:K20" si="31">D5/1000000</f>
        <v>0.64619440149236007</v>
      </c>
      <c r="E20" s="8">
        <f t="shared" si="31"/>
        <v>0.85636867850245502</v>
      </c>
      <c r="F20" s="8">
        <f t="shared" si="31"/>
        <v>0.659597730349339</v>
      </c>
      <c r="G20" s="75">
        <f t="shared" si="31"/>
        <v>2.1621608103441496</v>
      </c>
      <c r="H20" s="76">
        <f t="shared" si="31"/>
        <v>0.64619440149236007</v>
      </c>
      <c r="I20" s="76">
        <f t="shared" si="31"/>
        <v>0.85621994333735796</v>
      </c>
      <c r="J20" s="76">
        <f t="shared" si="31"/>
        <v>0.41143042383712902</v>
      </c>
      <c r="K20" s="77">
        <f t="shared" si="31"/>
        <v>1.9138447686668398</v>
      </c>
      <c r="L20" s="78"/>
      <c r="M20" s="49"/>
      <c r="N20" s="55" t="s">
        <v>22</v>
      </c>
      <c r="O20" s="1">
        <v>2030</v>
      </c>
      <c r="P20" s="5">
        <f>P16/177</f>
        <v>2.3761803542372884E-2</v>
      </c>
      <c r="Q20" s="5">
        <f t="shared" ref="Q20:W21" si="32">Q16/177</f>
        <v>3.7233066344632769E-2</v>
      </c>
      <c r="R20" s="5">
        <f t="shared" si="32"/>
        <v>2.1295283463276835E-2</v>
      </c>
      <c r="S20" s="28">
        <f t="shared" si="32"/>
        <v>8.2290153333333338E-2</v>
      </c>
      <c r="T20" s="5">
        <f t="shared" si="32"/>
        <v>2.3761803542372884E-2</v>
      </c>
      <c r="U20" s="5">
        <f t="shared" si="32"/>
        <v>3.7229158039548023E-2</v>
      </c>
      <c r="V20" s="5">
        <f t="shared" si="32"/>
        <v>1.3623896209039549E-2</v>
      </c>
      <c r="W20" s="33">
        <f t="shared" si="32"/>
        <v>7.4614857796610173E-2</v>
      </c>
    </row>
    <row r="21" spans="1:23" ht="15" thickBot="1" x14ac:dyDescent="0.4">
      <c r="A21" s="73"/>
      <c r="B21" s="53"/>
      <c r="C21">
        <v>2050</v>
      </c>
      <c r="D21" s="21">
        <f t="shared" ref="D21:K21" si="33">D6/1000000</f>
        <v>1.6062825501656901</v>
      </c>
      <c r="E21" s="8">
        <f t="shared" si="33"/>
        <v>1.1405603520132799</v>
      </c>
      <c r="F21" s="8">
        <f t="shared" si="33"/>
        <v>5.9721743183037095</v>
      </c>
      <c r="G21" s="75">
        <f t="shared" si="33"/>
        <v>8.7190172204826997</v>
      </c>
      <c r="H21" s="76">
        <f t="shared" si="33"/>
        <v>1.6062825501656901</v>
      </c>
      <c r="I21" s="76">
        <f t="shared" si="33"/>
        <v>1.1390525670751099</v>
      </c>
      <c r="J21" s="76">
        <f t="shared" si="33"/>
        <v>4.0769596548177898</v>
      </c>
      <c r="K21" s="77">
        <f t="shared" si="33"/>
        <v>6.8222947720585996</v>
      </c>
      <c r="L21" s="78"/>
      <c r="M21" s="49"/>
      <c r="N21" s="55"/>
      <c r="O21" s="1">
        <v>2050</v>
      </c>
      <c r="P21" s="5">
        <f>P17/177</f>
        <v>0.54440188395480227</v>
      </c>
      <c r="Q21" s="5">
        <f t="shared" si="32"/>
        <v>0.50253553542372875</v>
      </c>
      <c r="R21" s="5">
        <f t="shared" si="32"/>
        <v>1.6243380519774011</v>
      </c>
      <c r="S21" s="28">
        <f t="shared" si="32"/>
        <v>2.6712754717514127</v>
      </c>
      <c r="T21" s="5">
        <f t="shared" si="32"/>
        <v>0.54440188395480227</v>
      </c>
      <c r="U21" s="5">
        <f t="shared" si="32"/>
        <v>0.50100100757062149</v>
      </c>
      <c r="V21" s="5">
        <f t="shared" si="32"/>
        <v>1.1301876853107344</v>
      </c>
      <c r="W21" s="33">
        <f t="shared" si="32"/>
        <v>2.1755905768361585</v>
      </c>
    </row>
    <row r="22" spans="1:23" x14ac:dyDescent="0.35">
      <c r="A22" s="61" t="s">
        <v>8</v>
      </c>
      <c r="B22" s="85" t="s">
        <v>9</v>
      </c>
      <c r="C22" s="86">
        <v>2030</v>
      </c>
      <c r="D22" s="87">
        <f>D9/1000000</f>
        <v>2.6286495170457402</v>
      </c>
      <c r="E22" s="88">
        <f t="shared" ref="E22:K22" si="34">E9/1000000</f>
        <v>4.1189079643575202</v>
      </c>
      <c r="F22" s="88">
        <f t="shared" si="34"/>
        <v>2.35579073311234</v>
      </c>
      <c r="G22" s="89">
        <f t="shared" si="34"/>
        <v>9.1033482145156093</v>
      </c>
      <c r="H22" s="88">
        <f t="shared" si="34"/>
        <v>2.6286495170457402</v>
      </c>
      <c r="I22" s="88">
        <f t="shared" si="34"/>
        <v>4.1184756082648901</v>
      </c>
      <c r="J22" s="88">
        <f t="shared" si="34"/>
        <v>1.5071435180280799</v>
      </c>
      <c r="K22" s="90">
        <f t="shared" si="34"/>
        <v>8.2542686433387296</v>
      </c>
      <c r="L22" s="78"/>
      <c r="M22" s="49"/>
      <c r="N22" s="56" t="s">
        <v>23</v>
      </c>
      <c r="O22" s="9">
        <v>2030</v>
      </c>
      <c r="P22" s="10">
        <f t="shared" ref="P22:W23" si="35">D13/14164000</f>
        <v>0.29693866330132729</v>
      </c>
      <c r="Q22" s="10">
        <f t="shared" si="35"/>
        <v>0.46528189374470486</v>
      </c>
      <c r="R22" s="10">
        <f t="shared" si="35"/>
        <v>0.26611586931657721</v>
      </c>
      <c r="S22" s="29">
        <f t="shared" si="35"/>
        <v>1.028336426150805</v>
      </c>
      <c r="T22" s="10">
        <f t="shared" si="35"/>
        <v>0.29693866330132729</v>
      </c>
      <c r="U22" s="10">
        <f t="shared" si="35"/>
        <v>0.46523305372776053</v>
      </c>
      <c r="V22" s="10">
        <f t="shared" si="35"/>
        <v>0.17025060922055918</v>
      </c>
      <c r="W22" s="34">
        <f t="shared" si="35"/>
        <v>0.93242232632024857</v>
      </c>
    </row>
    <row r="23" spans="1:23" x14ac:dyDescent="0.35">
      <c r="A23" s="62"/>
      <c r="B23" s="82"/>
      <c r="C23" s="4">
        <v>2050</v>
      </c>
      <c r="D23" s="83">
        <f t="shared" ref="D23:K23" si="36">D10/1000000</f>
        <v>60.224458414984703</v>
      </c>
      <c r="E23" s="84">
        <f t="shared" si="36"/>
        <v>55.592993605488701</v>
      </c>
      <c r="F23" s="84">
        <f t="shared" si="36"/>
        <v>179.69239701231101</v>
      </c>
      <c r="G23" s="43">
        <f t="shared" si="36"/>
        <v>295.50984903278396</v>
      </c>
      <c r="H23" s="84">
        <f t="shared" si="36"/>
        <v>60.224458414984703</v>
      </c>
      <c r="I23" s="84">
        <f t="shared" si="36"/>
        <v>55.423236460406201</v>
      </c>
      <c r="J23" s="84">
        <f t="shared" si="36"/>
        <v>125.027012699726</v>
      </c>
      <c r="K23" s="44">
        <f t="shared" si="36"/>
        <v>240.674707575117</v>
      </c>
      <c r="L23" s="78"/>
      <c r="M23" s="49"/>
      <c r="N23" s="56"/>
      <c r="O23" s="9">
        <v>2050</v>
      </c>
      <c r="P23" s="10">
        <f t="shared" si="35"/>
        <v>6.8031017692742157</v>
      </c>
      <c r="Q23" s="10">
        <f t="shared" si="35"/>
        <v>6.2799202040384072</v>
      </c>
      <c r="R23" s="10">
        <f t="shared" si="35"/>
        <v>20.298491612538829</v>
      </c>
      <c r="S23" s="29">
        <f t="shared" si="35"/>
        <v>33.38151359079356</v>
      </c>
      <c r="T23" s="10">
        <f t="shared" si="35"/>
        <v>6.8031017692742157</v>
      </c>
      <c r="U23" s="10">
        <f t="shared" si="35"/>
        <v>6.2607440228748947</v>
      </c>
      <c r="V23" s="10">
        <f t="shared" si="35"/>
        <v>14.123356417678623</v>
      </c>
      <c r="W23" s="34">
        <f t="shared" si="35"/>
        <v>27.187202209827735</v>
      </c>
    </row>
    <row r="24" spans="1:23" ht="15.5" customHeight="1" x14ac:dyDescent="0.35">
      <c r="A24" s="62"/>
      <c r="B24" s="53" t="s">
        <v>10</v>
      </c>
      <c r="C24">
        <v>2030</v>
      </c>
      <c r="D24" s="21">
        <f t="shared" ref="D24:K24" si="37">D11/1000000</f>
        <v>2.10291961363659</v>
      </c>
      <c r="E24" s="8">
        <f t="shared" si="37"/>
        <v>3.2951263714860102</v>
      </c>
      <c r="F24" s="8">
        <f t="shared" si="37"/>
        <v>1.8846325864898701</v>
      </c>
      <c r="G24" s="75">
        <f t="shared" si="37"/>
        <v>7.2826785716124798</v>
      </c>
      <c r="H24" s="76">
        <f t="shared" si="37"/>
        <v>2.10291961363659</v>
      </c>
      <c r="I24" s="76">
        <f t="shared" si="37"/>
        <v>3.2947804866119101</v>
      </c>
      <c r="J24" s="76">
        <f t="shared" si="37"/>
        <v>1.2057148144224601</v>
      </c>
      <c r="K24" s="77">
        <f t="shared" si="37"/>
        <v>6.6034149146709797</v>
      </c>
      <c r="L24" s="78"/>
      <c r="M24" s="49"/>
      <c r="N24" s="51" t="s">
        <v>24</v>
      </c>
      <c r="O24" s="1">
        <v>2030</v>
      </c>
      <c r="P24" s="3">
        <f t="shared" ref="P24:W25" si="38">D13/111288.6</f>
        <v>37.792183808584163</v>
      </c>
      <c r="Q24" s="3">
        <f t="shared" si="38"/>
        <v>59.217680364385927</v>
      </c>
      <c r="R24" s="3">
        <f t="shared" si="38"/>
        <v>33.869283763116798</v>
      </c>
      <c r="S24" s="30">
        <f t="shared" si="38"/>
        <v>130.87914790912995</v>
      </c>
      <c r="T24" s="3">
        <f t="shared" si="38"/>
        <v>37.792183808584163</v>
      </c>
      <c r="U24" s="3">
        <f t="shared" si="38"/>
        <v>59.211464363825222</v>
      </c>
      <c r="V24" s="3">
        <f t="shared" si="38"/>
        <v>21.668253792392033</v>
      </c>
      <c r="W24" s="35">
        <f t="shared" si="38"/>
        <v>118.67190197378707</v>
      </c>
    </row>
    <row r="25" spans="1:23" ht="15" thickBot="1" x14ac:dyDescent="0.4">
      <c r="A25" s="63"/>
      <c r="B25" s="64"/>
      <c r="C25" s="19">
        <v>2050</v>
      </c>
      <c r="D25" s="25">
        <f t="shared" ref="D25:K25" si="39">D12/1000000</f>
        <v>48.179566731987798</v>
      </c>
      <c r="E25" s="20">
        <f t="shared" si="39"/>
        <v>44.474394884390897</v>
      </c>
      <c r="F25" s="20">
        <f t="shared" si="39"/>
        <v>143.753917609848</v>
      </c>
      <c r="G25" s="79">
        <f t="shared" si="39"/>
        <v>236.40787922622698</v>
      </c>
      <c r="H25" s="80">
        <f t="shared" si="39"/>
        <v>48.179566731987798</v>
      </c>
      <c r="I25" s="80">
        <f t="shared" si="39"/>
        <v>44.338589168324901</v>
      </c>
      <c r="J25" s="80">
        <f t="shared" si="39"/>
        <v>100.02161015978099</v>
      </c>
      <c r="K25" s="81">
        <f t="shared" si="39"/>
        <v>192.539766060094</v>
      </c>
      <c r="L25" s="78"/>
      <c r="M25" s="49"/>
      <c r="N25" s="51"/>
      <c r="O25" s="1">
        <v>2050</v>
      </c>
      <c r="P25" s="3">
        <f t="shared" si="38"/>
        <v>865.84909379756766</v>
      </c>
      <c r="Q25" s="3">
        <f t="shared" si="38"/>
        <v>799.26236622619024</v>
      </c>
      <c r="R25" s="3">
        <f t="shared" si="38"/>
        <v>2583.4437237956085</v>
      </c>
      <c r="S25" s="30">
        <f t="shared" si="38"/>
        <v>4248.5551844483616</v>
      </c>
      <c r="T25" s="3">
        <f t="shared" si="38"/>
        <v>865.84909379756766</v>
      </c>
      <c r="U25" s="3">
        <f t="shared" si="38"/>
        <v>796.82176197741728</v>
      </c>
      <c r="V25" s="3">
        <f t="shared" si="38"/>
        <v>1797.5176280409673</v>
      </c>
      <c r="W25" s="35">
        <f t="shared" si="38"/>
        <v>3460.1884838159526</v>
      </c>
    </row>
    <row r="26" spans="1:23" x14ac:dyDescent="0.35">
      <c r="M26" s="49"/>
      <c r="N26" s="57" t="s">
        <v>25</v>
      </c>
      <c r="O26" s="9">
        <v>2030</v>
      </c>
      <c r="P26" s="10">
        <f>P16/46</f>
        <v>9.1431287543478262E-2</v>
      </c>
      <c r="Q26" s="10">
        <f t="shared" ref="Q26:W27" si="40">Q16/46</f>
        <v>0.14326636397826087</v>
      </c>
      <c r="R26" s="10">
        <f t="shared" si="40"/>
        <v>8.194054723913044E-2</v>
      </c>
      <c r="S26" s="29">
        <f t="shared" si="40"/>
        <v>0.31663819869565218</v>
      </c>
      <c r="T26" s="10">
        <f t="shared" si="40"/>
        <v>9.1431287543478262E-2</v>
      </c>
      <c r="U26" s="10">
        <f t="shared" si="40"/>
        <v>0.1432513255</v>
      </c>
      <c r="V26" s="10">
        <f t="shared" si="40"/>
        <v>5.2422383239130441E-2</v>
      </c>
      <c r="W26" s="34">
        <f t="shared" si="40"/>
        <v>0.28710499630434783</v>
      </c>
    </row>
    <row r="27" spans="1:23" ht="14.5" customHeight="1" x14ac:dyDescent="0.35">
      <c r="M27" s="49"/>
      <c r="N27" s="57"/>
      <c r="O27" s="9">
        <v>2050</v>
      </c>
      <c r="P27" s="10">
        <f>P17/46</f>
        <v>2.094763770869565</v>
      </c>
      <c r="Q27" s="10">
        <f t="shared" si="40"/>
        <v>1.9336693428260867</v>
      </c>
      <c r="R27" s="10">
        <f t="shared" si="40"/>
        <v>6.2501703304347824</v>
      </c>
      <c r="S27" s="29">
        <f t="shared" si="40"/>
        <v>10.278603445652175</v>
      </c>
      <c r="T27" s="10">
        <f t="shared" si="40"/>
        <v>2.094763770869565</v>
      </c>
      <c r="U27" s="10">
        <f t="shared" si="40"/>
        <v>1.9277647465217391</v>
      </c>
      <c r="V27" s="10">
        <f t="shared" si="40"/>
        <v>4.348765658695652</v>
      </c>
      <c r="W27" s="34">
        <f t="shared" si="40"/>
        <v>8.3712941760869573</v>
      </c>
    </row>
    <row r="28" spans="1:23" x14ac:dyDescent="0.35">
      <c r="M28" s="49"/>
      <c r="N28" s="57" t="s">
        <v>26</v>
      </c>
      <c r="O28" s="9">
        <v>2030</v>
      </c>
      <c r="P28" s="11">
        <f>P16/46</f>
        <v>9.1431287543478262E-2</v>
      </c>
      <c r="Q28" s="11">
        <f t="shared" ref="Q28:W29" si="41">Q16/46</f>
        <v>0.14326636397826087</v>
      </c>
      <c r="R28" s="11">
        <f t="shared" si="41"/>
        <v>8.194054723913044E-2</v>
      </c>
      <c r="S28" s="38">
        <f t="shared" si="41"/>
        <v>0.31663819869565218</v>
      </c>
      <c r="T28" s="11">
        <f t="shared" si="41"/>
        <v>9.1431287543478262E-2</v>
      </c>
      <c r="U28" s="11">
        <f t="shared" si="41"/>
        <v>0.1432513255</v>
      </c>
      <c r="V28" s="11">
        <f t="shared" si="41"/>
        <v>5.2422383239130441E-2</v>
      </c>
      <c r="W28" s="39">
        <f t="shared" si="41"/>
        <v>0.28710499630434783</v>
      </c>
    </row>
    <row r="29" spans="1:23" ht="15" thickBot="1" x14ac:dyDescent="0.4">
      <c r="M29" s="50"/>
      <c r="N29" s="58"/>
      <c r="O29" s="14">
        <v>2050</v>
      </c>
      <c r="P29" s="16">
        <f>P17/46</f>
        <v>2.094763770869565</v>
      </c>
      <c r="Q29" s="16">
        <f t="shared" si="41"/>
        <v>1.9336693428260867</v>
      </c>
      <c r="R29" s="16">
        <f t="shared" si="41"/>
        <v>6.2501703304347824</v>
      </c>
      <c r="S29" s="40">
        <f t="shared" si="41"/>
        <v>10.278603445652175</v>
      </c>
      <c r="T29" s="16">
        <f t="shared" si="41"/>
        <v>2.094763770869565</v>
      </c>
      <c r="U29" s="16">
        <f t="shared" si="41"/>
        <v>1.9277647465217391</v>
      </c>
      <c r="V29" s="16">
        <f t="shared" si="41"/>
        <v>4.348765658695652</v>
      </c>
      <c r="W29" s="41">
        <f t="shared" si="41"/>
        <v>8.3712941760869573</v>
      </c>
    </row>
    <row r="31" spans="1:23" ht="14.5" customHeight="1" x14ac:dyDescent="0.35"/>
  </sheetData>
  <mergeCells count="37">
    <mergeCell ref="N9:N10"/>
    <mergeCell ref="P1:S1"/>
    <mergeCell ref="T1:W1"/>
    <mergeCell ref="M1:N1"/>
    <mergeCell ref="A22:A25"/>
    <mergeCell ref="B22:B23"/>
    <mergeCell ref="B24:B25"/>
    <mergeCell ref="D16:G16"/>
    <mergeCell ref="H16:K16"/>
    <mergeCell ref="A16:C16"/>
    <mergeCell ref="A18:A21"/>
    <mergeCell ref="B18:B19"/>
    <mergeCell ref="B20:B21"/>
    <mergeCell ref="N11:N12"/>
    <mergeCell ref="N13:N14"/>
    <mergeCell ref="D1:G1"/>
    <mergeCell ref="H1:K1"/>
    <mergeCell ref="A3:A8"/>
    <mergeCell ref="A9:A14"/>
    <mergeCell ref="B3:B4"/>
    <mergeCell ref="B5:B6"/>
    <mergeCell ref="B7:B8"/>
    <mergeCell ref="B9:B10"/>
    <mergeCell ref="B11:B12"/>
    <mergeCell ref="B13:B14"/>
    <mergeCell ref="N5:N6"/>
    <mergeCell ref="N3:N4"/>
    <mergeCell ref="N7:N8"/>
    <mergeCell ref="M3:M14"/>
    <mergeCell ref="M16:M29"/>
    <mergeCell ref="N24:N25"/>
    <mergeCell ref="N16:N17"/>
    <mergeCell ref="N18:N19"/>
    <mergeCell ref="N20:N21"/>
    <mergeCell ref="N22:N23"/>
    <mergeCell ref="N26:N27"/>
    <mergeCell ref="N28:N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US_Historical_NoModulesDisposed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Mirletz, Heather</cp:lastModifiedBy>
  <dcterms:created xsi:type="dcterms:W3CDTF">2022-12-23T23:19:08Z</dcterms:created>
  <dcterms:modified xsi:type="dcterms:W3CDTF">2022-12-27T20:46:10Z</dcterms:modified>
</cp:coreProperties>
</file>