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4" rupBuild="23628"/>
  <workbookPr codeName="ThisWorkbook"/>
  <mc:AlternateContent>
    <mc:Choice Requires="x15">
      <x15ac:absPath xmlns:x15ac="http://schemas.microsoft.com/office/spreadsheetml/2010/11/ac" url="D:\JN\D\e\Ashrae\STD140\140-2020-CM\AccFiles-140-2020\Sec5-4Files\Informative Materials\"/>
    </mc:Choice>
  </mc:AlternateContent>
  <bookViews>
    <workbookView xWindow="420" yWindow="1635" windowWidth="37530" windowHeight="17295"/>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<sst xmlns="http://schemas.openxmlformats.org/spreadsheetml/2006/main" uniqueCount="307" count="307">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</sst>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283</v>
      </c>
    </row>
    <row r="6" spans="1:1" customFormat="false" ht="15.75">
      <c r="A6" s="287" t="s">
        <v>228</v>
      </c>
    </row>
    <row r="7" spans="1:1" customFormat="false" ht="15.75">
      <c r="A7" s="287" t="s">
        <v>62</v>
      </c>
    </row>
    <row r="8" spans="1:1" customFormat="false" ht="15.75">
      <c r="A8" s="117" t="s">
        <v>304</v>
      </c>
    </row>
    <row r="11" spans="1:1" customFormat="false" ht="15">
      <c r="A11" s="293" t="s">
        <v>284</v>
      </c>
    </row>
    <row r="12" spans="1:1" customFormat="false" ht="15">
      <c r="A12" s="293" t="s">
        <v>264</v>
      </c>
    </row>
    <row r="13" spans="1:1" customFormat="false" ht="15">
      <c r="A13" s="293" t="s">
        <v>227</v>
      </c>
    </row>
    <row r="14" spans="1:1" customFormat="false" ht="15">
      <c r="A14" s="288"/>
    </row>
    <row r="15" spans="1:1" customFormat="false" ht="15">
      <c r="A15" s="297" t="s">
        <v>176</v>
      </c>
    </row>
    <row r="16" spans="1:1" customFormat="false" ht="15">
      <c r="A16" s="297" t="s">
        <v>265</v>
      </c>
    </row>
    <row r="17" spans="1:1" customFormat="false" ht="15">
      <c r="A17" s="297" t="s">
        <v>266</v>
      </c>
    </row>
    <row r="18" spans="1:1" customFormat="false" ht="15">
      <c r="A18" s="296"/>
    </row>
    <row r="19" spans="1:1" customFormat="false" ht="15">
      <c r="A19" s="297" t="s">
        <v>267</v>
      </c>
    </row>
    <row r="20" spans="1:1" customFormat="false" ht="15">
      <c r="A20" s="297" t="s">
        <v>193</v>
      </c>
    </row>
    <row r="21" spans="1:1" customFormat="false" ht="15">
      <c r="A21" s="298"/>
    </row>
    <row r="22" spans="1:1" customFormat="false" ht="15">
      <c r="A22" s="285"/>
    </row>
    <row r="24" spans="1:2" customFormat="false" ht="15">
      <c r="A24" s="298" t="s">
        <v>300</v>
      </c>
      <c r="B24" s="285"/>
    </row>
    <row r="25" spans="1:2" customFormat="false" ht="15">
      <c r="A25" s="298" t="s">
        <v>268</v>
      </c>
      <c r="B25" s="285"/>
    </row>
    <row r="26" spans="1:2" customFormat="false" ht="15">
      <c r="A26" s="298" t="s">
        <v>269</v>
      </c>
      <c r="B26" s="285"/>
    </row>
    <row r="27" spans="1:2" customFormat="false" ht="15">
      <c r="A27" s="298" t="s">
        <v>270</v>
      </c>
      <c r="B27" s="285"/>
    </row>
    <row r="28" spans="1:2" customFormat="false" ht="15">
      <c r="A28" s="298" t="s">
        <v>271</v>
      </c>
      <c r="B28" s="285"/>
    </row>
    <row r="29" spans="1:2" customFormat="false" ht="15">
      <c r="A29" s="298" t="s">
        <v>301</v>
      </c>
      <c r="B29" s="285"/>
    </row>
    <row r="30" spans="1:2" customFormat="false" ht="15">
      <c r="A30" s="298" t="s">
        <v>302</v>
      </c>
      <c r="B30" s="285"/>
    </row>
    <row r="31" spans="1:2" customFormat="false" ht="15">
      <c r="A31" s="298" t="s">
        <v>303</v>
      </c>
      <c r="B31" s="285"/>
    </row>
    <row r="32" spans="1:2" customFormat="false" ht="15">
      <c r="A32" s="298" t="s">
        <v>272</v>
      </c>
      <c r="B32" s="285"/>
    </row>
    <row r="33" spans="1:2" customFormat="false" ht="15">
      <c r="A33" s="298"/>
      <c r="B33" s="285"/>
    </row>
    <row r="34" spans="1:2" customFormat="false" ht="15">
      <c r="A34" s="298" t="s">
        <v>273</v>
      </c>
      <c r="B34" s="285"/>
    </row>
    <row r="35" spans="1:2" customFormat="false" ht="15">
      <c r="A35" s="298" t="s">
        <v>280</v>
      </c>
      <c r="B35" s="285"/>
    </row>
    <row r="36" spans="1:2" customFormat="false" ht="15">
      <c r="A36" s="298" t="s">
        <v>182</v>
      </c>
      <c r="B36" s="285"/>
    </row>
    <row r="37" spans="1:1" customFormat="false" ht="15">
      <c r="A37" s="298" t="s">
        <v>194</v>
      </c>
    </row>
    <row r="38" spans="1:1" customFormat="false" ht="15">
      <c r="A38" s="298" t="s">
        <v>195</v>
      </c>
    </row>
    <row r="39" spans="1:1" customFormat="false" ht="15">
      <c r="A39" s="298" t="s">
        <v>285</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88</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ustomFormat="false">
      <c r="A20" s="3" t="s">
        <v>40</v>
      </c>
      <c r="B20" s="5">
        <v>77.94</v>
      </c>
    </row>
    <row r="21" spans="1:2" customFormat="false">
      <c r="A21" s="3" t="s">
        <v>41</v>
      </c>
      <c r="B21" s="5">
        <v>77.94</v>
      </c>
    </row>
    <row r="22" spans="1:2" customFormat="false">
      <c r="A22" s="3" t="s">
        <v>42</v>
      </c>
      <c r="B22" s="5">
        <v>31.25</v>
      </c>
    </row>
    <row r="23" spans="1:2" customFormat="false">
      <c r="A23" s="3" t="s">
        <v>43</v>
      </c>
      <c r="B23" s="5">
        <v>0</v>
      </c>
    </row>
    <row r="24" spans="1:2" customFormat="false">
      <c r="A24" s="3" t="s">
        <v>44</v>
      </c>
      <c r="B24" s="5">
        <v>31.26</v>
      </c>
    </row>
    <row r="25" spans="1:2" customFormat="false">
      <c r="A25" s="3" t="s">
        <v>45</v>
      </c>
      <c r="B25" s="5">
        <v>29.88</v>
      </c>
    </row>
    <row r="26" spans="1:2" customFormat="false">
      <c r="A26" s="3" t="s">
        <v>46</v>
      </c>
      <c r="B26" s="5">
        <v>31.26</v>
      </c>
    </row>
    <row r="27" spans="1:2" customFormat="false">
      <c r="A27" s="3" t="s">
        <v>47</v>
      </c>
      <c r="B27" s="5">
        <v>29.88</v>
      </c>
    </row>
    <row r="28" spans="1:2" customFormat="false">
      <c r="A28" s="3" t="s">
        <v>48</v>
      </c>
      <c r="B28" s="5">
        <v>41.36</v>
      </c>
    </row>
    <row r="29" spans="1:2" customFormat="false">
      <c r="A29" s="3" t="s">
        <v>49</v>
      </c>
      <c r="B29" s="5">
        <v>39.409999999999997</v>
      </c>
    </row>
    <row r="30" spans="1:2" customFormat="false">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40</v>
      </c>
      <c r="B36" s="13">
        <v>77.739999999999995</v>
      </c>
    </row>
    <row r="37" spans="1:2" customFormat="false">
      <c r="A37" s="3" t="s">
        <v>41</v>
      </c>
      <c r="B37" s="13">
        <v>96.920064000000011</v>
      </c>
    </row>
    <row r="38" spans="1:2" customFormat="false">
      <c r="A38" s="3" t="s">
        <v>42</v>
      </c>
      <c r="B38" s="13">
        <v>38.413439999999994</v>
      </c>
    </row>
    <row r="39" spans="1:2" customFormat="false">
      <c r="A39" s="3" t="s">
        <v>43</v>
      </c>
      <c r="B39" s="13">
        <v>0</v>
      </c>
    </row>
    <row r="40" spans="1:2" customFormat="false">
      <c r="A40" s="3" t="s">
        <v>44</v>
      </c>
      <c r="B40" s="13">
        <v>39.004415999999999</v>
      </c>
    </row>
    <row r="41" spans="1:2" customFormat="false">
      <c r="A41" s="3" t="s">
        <v>45</v>
      </c>
      <c r="B41" s="13">
        <v>37.231487999999999</v>
      </c>
    </row>
    <row r="42" spans="1:2" customFormat="false">
      <c r="A42" s="3" t="s">
        <v>46</v>
      </c>
      <c r="B42" s="13">
        <v>38.117952000000002</v>
      </c>
    </row>
    <row r="43" spans="1:2" customFormat="false">
      <c r="A43" s="3" t="s">
        <v>47</v>
      </c>
      <c r="B43" s="13">
        <v>37.231487999999999</v>
      </c>
    </row>
    <row r="44" spans="1:2" customFormat="false">
      <c r="A44" s="3" t="s">
        <v>48</v>
      </c>
      <c r="B44" s="13">
        <v>50.528448000000004</v>
      </c>
    </row>
    <row r="45" spans="1:2" customFormat="false">
      <c r="A45" s="3" t="s">
        <v>49</v>
      </c>
      <c r="B45" s="13">
        <v>47.869056</v>
      </c>
    </row>
    <row r="46" spans="1:2" customFormat="false">
      <c r="A46" s="3" t="s">
        <v>50</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40</v>
      </c>
      <c r="B52" s="5">
        <v>2.63E-4</v>
      </c>
    </row>
    <row r="53" spans="1:2" customFormat="false">
      <c r="A53" s="3" t="s">
        <v>41</v>
      </c>
      <c r="B53" s="5">
        <v>3.28E-4</v>
      </c>
    </row>
    <row r="54" spans="1:2" customFormat="false">
      <c r="A54" s="3" t="s">
        <v>42</v>
      </c>
      <c r="B54" s="5">
        <v>1.2999999999999999E-4</v>
      </c>
    </row>
    <row r="55" spans="1:2" customFormat="false">
      <c r="A55" s="3" t="s">
        <v>43</v>
      </c>
      <c r="B55" s="5">
        <v>0</v>
      </c>
    </row>
    <row r="56" spans="1:2" customFormat="false">
      <c r="A56" s="3" t="s">
        <v>44</v>
      </c>
      <c r="B56" s="5">
        <v>1.3200000000000001E-4</v>
      </c>
    </row>
    <row r="57" spans="1:2" customFormat="false">
      <c r="A57" s="3" t="s">
        <v>45</v>
      </c>
      <c r="B57" s="5">
        <v>1.26E-4</v>
      </c>
    </row>
    <row r="58" spans="1:2" customFormat="false">
      <c r="A58" s="3" t="s">
        <v>46</v>
      </c>
      <c r="B58" s="5">
        <v>1.2899999999999999E-4</v>
      </c>
    </row>
    <row r="59" spans="1:2" customFormat="false">
      <c r="A59" s="3" t="s">
        <v>47</v>
      </c>
      <c r="B59" s="5">
        <v>1.26E-4</v>
      </c>
    </row>
    <row r="60" spans="1:2" customFormat="false">
      <c r="A60" s="3" t="s">
        <v>48</v>
      </c>
      <c r="B60" s="5">
        <v>1.7100000000000001E-4</v>
      </c>
    </row>
    <row r="61" spans="1:2" customFormat="false">
      <c r="A61" s="3" t="s">
        <v>49</v>
      </c>
      <c r="B61" s="5">
        <v>1.6200000000000001E-4</v>
      </c>
    </row>
    <row r="62" spans="1:2" customFormat="false">
      <c r="A62" s="3" t="s">
        <v>50</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45</v>
      </c>
      <c r="B68" s="5">
        <v>432</v>
      </c>
    </row>
    <row r="69" spans="1:2" customFormat="false">
      <c r="A69" s="3" t="s">
        <v>46</v>
      </c>
      <c r="B69" s="5">
        <v>170.2</v>
      </c>
    </row>
    <row r="70" spans="1:2" customFormat="false">
      <c r="A70" s="3" t="s">
        <v>47</v>
      </c>
      <c r="B70" s="5">
        <v>473.4</v>
      </c>
    </row>
    <row r="71" spans="1:2" customFormat="false">
      <c r="A71" s="3" t="s">
        <v>48</v>
      </c>
      <c r="B71" s="5">
        <v>281.60000000000002</v>
      </c>
    </row>
    <row r="72" spans="1:2" customFormat="false">
      <c r="A72" s="3" t="s">
        <v>49</v>
      </c>
      <c r="B72" s="5">
        <v>268.3</v>
      </c>
    </row>
    <row r="73" spans="1:2" customFormat="false">
      <c r="A73" s="3" t="s">
        <v>50</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48</v>
      </c>
      <c r="B79" s="5">
        <v>20.010000000000002</v>
      </c>
    </row>
    <row r="80" spans="1:2" customFormat="false">
      <c r="A80" s="3" t="s">
        <v>49</v>
      </c>
      <c r="B80" s="5">
        <v>18.75</v>
      </c>
    </row>
    <row r="81" spans="1:2" customFormat="false">
      <c r="A81" s="3" t="s">
        <v>50</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48</v>
      </c>
      <c r="B87" s="5">
        <v>21.45</v>
      </c>
      <c r="C87" s="10"/>
      <c r="D87" s="11"/>
    </row>
    <row r="88" spans="1:4" customFormat="false">
      <c r="A88" s="3" t="s">
        <v>49</v>
      </c>
      <c r="B88" s="5">
        <v>22.7</v>
      </c>
      <c r="C88" s="10"/>
      <c r="D88" s="11"/>
    </row>
    <row r="89" spans="1:4" customFormat="false">
      <c r="A89" s="3" t="s">
        <v>50</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48</v>
      </c>
      <c r="B95" s="5">
        <v>20</v>
      </c>
      <c r="C95" s="10"/>
      <c r="D95" s="11"/>
    </row>
    <row r="96" spans="1:4" customFormat="false">
      <c r="A96" s="3" t="s">
        <v>49</v>
      </c>
      <c r="B96" s="5">
        <v>15</v>
      </c>
      <c r="C96" s="10"/>
      <c r="D96" s="11"/>
    </row>
    <row r="97" spans="1:4" customFormat="false">
      <c r="A97" s="3" t="s">
        <v>50</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60</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59</v>
      </c>
      <c r="C18" s="1"/>
    </row>
    <row r="19" spans="1:3" customFormat="false" ht="15.75" thickBot="1">
      <c r="A19" s="2"/>
      <c r="B19" s="8" t="s">
        <v>11</v>
      </c>
      <c r="C19" s="1"/>
    </row>
    <row r="20" spans="1:3" customFormat="false">
      <c r="A20" s="3" t="s">
        <v>40</v>
      </c>
      <c r="B20" s="28">
        <v>77.75</v>
      </c>
      <c r="C20" s="4"/>
    </row>
    <row r="21" spans="1:3" customFormat="false">
      <c r="A21" s="3" t="s">
        <v>41</v>
      </c>
      <c r="B21" s="28">
        <v>77.75</v>
      </c>
      <c r="C21" s="4"/>
    </row>
    <row r="22" spans="1:3" customFormat="false">
      <c r="A22" s="3" t="s">
        <v>42</v>
      </c>
      <c r="B22" s="28">
        <v>31.1</v>
      </c>
      <c r="C22" s="4"/>
    </row>
    <row r="23" spans="1:3" customFormat="false">
      <c r="A23" s="3" t="s">
        <v>43</v>
      </c>
      <c r="B23" s="28">
        <v>0</v>
      </c>
      <c r="C23" s="4"/>
    </row>
    <row r="24" spans="1:3" customFormat="false">
      <c r="A24" s="3" t="s">
        <v>44</v>
      </c>
      <c r="B24" s="28">
        <v>31.1</v>
      </c>
      <c r="C24" s="4"/>
    </row>
    <row r="25" spans="1:3" customFormat="false">
      <c r="A25" s="3" t="s">
        <v>45</v>
      </c>
      <c r="B25" s="28">
        <v>29.59</v>
      </c>
      <c r="C25" s="4"/>
    </row>
    <row r="26" spans="1:3" customFormat="false">
      <c r="A26" s="3" t="s">
        <v>46</v>
      </c>
      <c r="B26" s="28">
        <v>30.46</v>
      </c>
      <c r="C26" s="4"/>
    </row>
    <row r="27" spans="1:3" customFormat="false">
      <c r="A27" s="3" t="s">
        <v>47</v>
      </c>
      <c r="B27" s="28">
        <v>29.59</v>
      </c>
      <c r="C27" s="4"/>
    </row>
    <row r="28" spans="1:3" customFormat="false">
      <c r="A28" s="3" t="s">
        <v>48</v>
      </c>
      <c r="B28" s="28">
        <v>42.04</v>
      </c>
      <c r="C28" s="4"/>
    </row>
    <row r="29" spans="1:3" customFormat="false">
      <c r="A29" s="3" t="s">
        <v>49</v>
      </c>
      <c r="B29" s="28">
        <v>39.869999999999997</v>
      </c>
      <c r="C29" s="4"/>
    </row>
    <row r="30" spans="1:3" customFormat="false">
      <c r="A30" s="3" t="s">
        <v>50</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40</v>
      </c>
      <c r="B36" s="13">
        <v>77.713344000000006</v>
      </c>
      <c r="C36" s="4"/>
    </row>
    <row r="37" spans="1:3" customFormat="false">
      <c r="A37" s="3" t="s">
        <v>41</v>
      </c>
      <c r="B37" s="13">
        <v>97.215551999999988</v>
      </c>
      <c r="C37" s="4"/>
    </row>
    <row r="38" spans="1:3" customFormat="false">
      <c r="A38" s="3" t="s">
        <v>42</v>
      </c>
      <c r="B38" s="13">
        <v>38.265696000000005</v>
      </c>
      <c r="C38" s="4"/>
    </row>
    <row r="39" spans="1:3" customFormat="false">
      <c r="A39" s="3" t="s">
        <v>43</v>
      </c>
      <c r="B39" s="13">
        <v>0</v>
      </c>
      <c r="C39" s="4"/>
    </row>
    <row r="40" spans="1:3" customFormat="false">
      <c r="A40" s="3" t="s">
        <v>44</v>
      </c>
      <c r="B40" s="13">
        <v>39.004416000000013</v>
      </c>
      <c r="C40" s="4"/>
    </row>
    <row r="41" spans="1:3" customFormat="false">
      <c r="A41" s="3" t="s">
        <v>45</v>
      </c>
      <c r="B41" s="13">
        <v>36.936000000000007</v>
      </c>
      <c r="C41" s="4"/>
    </row>
    <row r="42" spans="1:3" customFormat="false">
      <c r="A42" s="3" t="s">
        <v>46</v>
      </c>
      <c r="B42" s="13">
        <v>38.117952000000002</v>
      </c>
      <c r="C42" s="4"/>
    </row>
    <row r="43" spans="1:3" customFormat="false">
      <c r="A43" s="3" t="s">
        <v>47</v>
      </c>
      <c r="B43" s="13">
        <v>36.936000000000007</v>
      </c>
      <c r="C43" s="4"/>
    </row>
    <row r="44" spans="1:3" customFormat="false">
      <c r="A44" s="3" t="s">
        <v>48</v>
      </c>
      <c r="B44" s="13">
        <v>52.005887999999999</v>
      </c>
      <c r="C44" s="4"/>
    </row>
    <row r="45" spans="1:3" customFormat="false">
      <c r="A45" s="3" t="s">
        <v>49</v>
      </c>
      <c r="B45" s="13">
        <v>49.346495999999995</v>
      </c>
      <c r="C45" s="4"/>
    </row>
    <row r="46" spans="1:3" customFormat="false">
      <c r="A46" s="3" t="s">
        <v>50</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40</v>
      </c>
      <c r="B52" s="28">
        <v>2.63E-4</v>
      </c>
      <c r="C52" s="4"/>
    </row>
    <row r="53" spans="1:3" customFormat="false">
      <c r="A53" s="3" t="s">
        <v>41</v>
      </c>
      <c r="B53" s="28">
        <v>3.2899999999999997E-4</v>
      </c>
      <c r="C53" s="4"/>
    </row>
    <row r="54" spans="1:3" customFormat="false">
      <c r="A54" s="3" t="s">
        <v>42</v>
      </c>
      <c r="B54" s="28">
        <v>1.295E-4</v>
      </c>
      <c r="C54" s="4"/>
    </row>
    <row r="55" spans="1:3" customFormat="false">
      <c r="A55" s="3" t="s">
        <v>43</v>
      </c>
      <c r="B55" s="28">
        <v>0</v>
      </c>
      <c r="C55" s="4"/>
    </row>
    <row r="56" spans="1:3" customFormat="false">
      <c r="A56" s="3" t="s">
        <v>44</v>
      </c>
      <c r="B56" s="28">
        <v>1.3200000000000001E-4</v>
      </c>
      <c r="C56" s="4"/>
    </row>
    <row r="57" spans="1:3" customFormat="false">
      <c r="A57" s="3" t="s">
        <v>45</v>
      </c>
      <c r="B57" s="28">
        <v>1.25E-4</v>
      </c>
      <c r="C57" s="4"/>
    </row>
    <row r="58" spans="1:3" customFormat="false">
      <c r="A58" s="3" t="s">
        <v>46</v>
      </c>
      <c r="B58" s="28">
        <v>1.2899999999999999E-4</v>
      </c>
      <c r="C58" s="4"/>
    </row>
    <row r="59" spans="1:3" customFormat="false">
      <c r="A59" s="3" t="s">
        <v>47</v>
      </c>
      <c r="B59" s="28">
        <v>1.25E-4</v>
      </c>
      <c r="C59" s="4"/>
    </row>
    <row r="60" spans="1:3" customFormat="false">
      <c r="A60" s="3" t="s">
        <v>48</v>
      </c>
      <c r="B60" s="28">
        <v>1.76E-4</v>
      </c>
      <c r="C60" s="4"/>
    </row>
    <row r="61" spans="1:3" customFormat="false">
      <c r="A61" s="3" t="s">
        <v>49</v>
      </c>
      <c r="B61" s="28">
        <v>1.6699999999999999E-4</v>
      </c>
      <c r="C61" s="4"/>
    </row>
    <row r="62" spans="1:3" customFormat="false">
      <c r="A62" s="3" t="s">
        <v>50</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45</v>
      </c>
      <c r="B68" s="29">
        <v>433.3</v>
      </c>
      <c r="C68" s="4"/>
    </row>
    <row r="69" spans="1:3" customFormat="false">
      <c r="A69" s="3" t="s">
        <v>46</v>
      </c>
      <c r="B69" s="29">
        <v>172.2</v>
      </c>
      <c r="C69" s="4"/>
    </row>
    <row r="70" spans="1:3" customFormat="false">
      <c r="A70" s="3" t="s">
        <v>47</v>
      </c>
      <c r="B70" s="29">
        <v>473.1</v>
      </c>
      <c r="C70" s="4"/>
    </row>
    <row r="71" spans="1:3" customFormat="false">
      <c r="A71" s="3" t="s">
        <v>48</v>
      </c>
      <c r="B71" s="29">
        <v>291.39999999999998</v>
      </c>
      <c r="C71" s="4"/>
    </row>
    <row r="72" spans="1:3" customFormat="false">
      <c r="A72" s="3" t="s">
        <v>49</v>
      </c>
      <c r="B72" s="29">
        <v>276.10000000000002</v>
      </c>
      <c r="C72" s="4"/>
    </row>
    <row r="73" spans="1:3" customFormat="false">
      <c r="A73" s="3" t="s">
        <v>50</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48</v>
      </c>
      <c r="B79" s="30">
        <v>20</v>
      </c>
      <c r="C79" s="4"/>
    </row>
    <row r="80" spans="1:3" customFormat="false">
      <c r="A80" s="3" t="s">
        <v>49</v>
      </c>
      <c r="B80" s="29">
        <v>18.53</v>
      </c>
      <c r="C80" s="4"/>
    </row>
    <row r="81" spans="1:3" customFormat="false">
      <c r="A81" s="3" t="s">
        <v>50</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48</v>
      </c>
      <c r="B87" s="30">
        <v>20</v>
      </c>
      <c r="C87" s="10"/>
    </row>
    <row r="88" spans="1:3" customFormat="false">
      <c r="A88" s="3" t="s">
        <v>49</v>
      </c>
      <c r="B88" s="29">
        <v>20</v>
      </c>
      <c r="C88" s="10"/>
    </row>
    <row r="89" spans="1:3" customFormat="false">
      <c r="A89" s="3" t="s">
        <v>50</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48</v>
      </c>
      <c r="B95" s="30">
        <v>20</v>
      </c>
      <c r="C95" s="10"/>
    </row>
    <row r="96" spans="1:3" customFormat="false">
      <c r="A96" s="3" t="s">
        <v>49</v>
      </c>
      <c r="B96" s="29">
        <v>15</v>
      </c>
      <c r="C96" s="10"/>
    </row>
    <row r="97" spans="1:3" customFormat="false">
      <c r="A97" s="3" t="s">
        <v>50</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39</v>
      </c>
      <c r="C17" s="1"/>
    </row>
    <row r="18" spans="1:3" customFormat="false" ht="15.75">
      <c r="A18" s="1" t="s">
        <v>8</v>
      </c>
      <c r="B18" s="110" t="s">
        <v>98</v>
      </c>
      <c r="C18" s="1"/>
    </row>
    <row r="19" spans="1:3" customFormat="false" ht="15.75" thickBot="1">
      <c r="A19" s="2"/>
      <c r="B19" s="8" t="s">
        <v>11</v>
      </c>
      <c r="C19" s="1"/>
    </row>
    <row r="20" spans="1:3" customFormat="false" ht="13.5" thickBot="1">
      <c r="A20" s="3" t="s">
        <v>40</v>
      </c>
      <c r="B20" s="362">
        <v>77.754999999999995</v>
      </c>
      <c r="C20" s="4"/>
    </row>
    <row r="21" spans="1:3" customFormat="false" ht="13.5" thickBot="1">
      <c r="A21" s="3" t="s">
        <v>41</v>
      </c>
      <c r="B21" s="363">
        <v>77.754999999999995</v>
      </c>
      <c r="C21" s="4"/>
    </row>
    <row r="22" spans="1:3" customFormat="false" ht="13.5" thickBot="1">
      <c r="A22" s="3" t="s">
        <v>42</v>
      </c>
      <c r="B22" s="363">
        <v>31.129000000000001</v>
      </c>
      <c r="C22" s="4"/>
    </row>
    <row r="23" spans="1:3" customFormat="false" ht="13.5" thickBot="1">
      <c r="A23" s="3" t="s">
        <v>43</v>
      </c>
      <c r="B23" s="363">
        <v>0.155</v>
      </c>
      <c r="C23" s="4"/>
    </row>
    <row r="24" spans="1:3" customFormat="false" ht="13.5" thickBot="1">
      <c r="A24" s="3" t="s">
        <v>44</v>
      </c>
      <c r="B24" s="363">
        <v>31.123000000000001</v>
      </c>
      <c r="C24" s="4"/>
    </row>
    <row r="25" spans="1:3" customFormat="false" ht="13.5" thickBot="1">
      <c r="A25" s="3" t="s">
        <v>45</v>
      </c>
      <c r="B25" s="363">
        <v>29.565000000000001</v>
      </c>
      <c r="C25" s="4"/>
    </row>
    <row r="26" spans="1:3" customFormat="false" ht="13.5" thickBot="1">
      <c r="A26" s="3" t="s">
        <v>46</v>
      </c>
      <c r="B26" s="363">
        <v>30.49</v>
      </c>
      <c r="C26" s="4"/>
    </row>
    <row r="27" spans="1:3" customFormat="false" ht="13.5" thickBot="1">
      <c r="A27" s="3" t="s">
        <v>47</v>
      </c>
      <c r="B27" s="363">
        <v>29.565000000000001</v>
      </c>
      <c r="C27" s="4"/>
    </row>
    <row r="28" spans="1:3" customFormat="false" ht="13.5" thickBot="1">
      <c r="A28" s="3" t="s">
        <v>48</v>
      </c>
      <c r="B28" s="362">
        <v>42.057000000000002</v>
      </c>
      <c r="C28" s="4"/>
    </row>
    <row r="29" spans="1:3" customFormat="false" ht="13.5" thickBot="1">
      <c r="A29" s="3" t="s">
        <v>49</v>
      </c>
      <c r="B29" s="363">
        <v>39.756999999999998</v>
      </c>
      <c r="C29" s="4"/>
    </row>
    <row r="30" spans="1:3" customFormat="false" ht="13.5" thickBot="1">
      <c r="A30" s="3" t="s">
        <v>50</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40</v>
      </c>
      <c r="B36" s="362">
        <v>78.417000000000002</v>
      </c>
      <c r="C36" s="4"/>
    </row>
    <row r="37" spans="1:3" customFormat="false" ht="13.5" thickBot="1">
      <c r="A37" s="3" t="s">
        <v>41</v>
      </c>
      <c r="B37" s="363">
        <v>98.02</v>
      </c>
      <c r="C37" s="4"/>
    </row>
    <row r="38" spans="1:3" customFormat="false" ht="13.5" thickBot="1">
      <c r="A38" s="3" t="s">
        <v>42</v>
      </c>
      <c r="B38" s="363">
        <v>38.555999999999997</v>
      </c>
      <c r="C38" s="4"/>
    </row>
    <row r="39" spans="1:3" customFormat="false" ht="13.5" thickBot="1">
      <c r="A39" s="3" t="s">
        <v>43</v>
      </c>
      <c r="B39" s="363">
        <v>0.14199999999999999</v>
      </c>
      <c r="C39" s="4"/>
    </row>
    <row r="40" spans="1:3" customFormat="false" ht="13.5" thickBot="1">
      <c r="A40" s="3" t="s">
        <v>44</v>
      </c>
      <c r="B40" s="363">
        <v>38.764000000000003</v>
      </c>
      <c r="C40" s="4"/>
    </row>
    <row r="41" spans="1:3" customFormat="false" ht="13.5" thickBot="1">
      <c r="A41" s="3" t="s">
        <v>45</v>
      </c>
      <c r="B41" s="363">
        <v>36.82</v>
      </c>
      <c r="C41" s="4"/>
    </row>
    <row r="42" spans="1:3" customFormat="false" ht="13.5" thickBot="1">
      <c r="A42" s="3" t="s">
        <v>46</v>
      </c>
      <c r="B42" s="363">
        <v>37.962000000000003</v>
      </c>
      <c r="C42" s="4"/>
    </row>
    <row r="43" spans="1:3" customFormat="false" ht="13.5" thickBot="1">
      <c r="A43" s="3" t="s">
        <v>47</v>
      </c>
      <c r="B43" s="363">
        <v>36.82</v>
      </c>
      <c r="C43" s="4"/>
    </row>
    <row r="44" spans="1:3" customFormat="false" ht="13.5" thickBot="1">
      <c r="A44" s="3" t="s">
        <v>48</v>
      </c>
      <c r="B44" s="362">
        <v>52.371000000000002</v>
      </c>
      <c r="C44" s="4"/>
    </row>
    <row r="45" spans="1:3" customFormat="false" ht="13.5" thickBot="1">
      <c r="A45" s="3" t="s">
        <v>49</v>
      </c>
      <c r="B45" s="363">
        <v>49.466000000000001</v>
      </c>
      <c r="C45" s="4"/>
    </row>
    <row r="46" spans="1:3" customFormat="false" ht="13.5" thickBot="1">
      <c r="A46" s="3" t="s">
        <v>50</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286</v>
      </c>
      <c r="C51" s="1"/>
    </row>
    <row r="52" spans="1:4" customFormat="false" ht="13.5" thickBot="1">
      <c r="A52" s="3" t="s">
        <v>40</v>
      </c>
      <c r="B52" s="362">
        <v>2.654E-4</v>
      </c>
      <c r="C52" s="4"/>
      <c r="D52" s="31"/>
    </row>
    <row r="53" spans="1:4" customFormat="false" ht="13.5" thickBot="1">
      <c r="A53" s="3" t="s">
        <v>41</v>
      </c>
      <c r="B53" s="363">
        <v>3.3169999999999999E-4</v>
      </c>
      <c r="C53" s="4"/>
      <c r="D53" s="31"/>
    </row>
    <row r="54" spans="1:4" customFormat="false" ht="13.5" thickBot="1">
      <c r="A54" s="3" t="s">
        <v>42</v>
      </c>
      <c r="B54" s="363">
        <v>1.305E-4</v>
      </c>
      <c r="C54" s="4"/>
      <c r="D54" s="31"/>
    </row>
    <row r="55" spans="1:4" customFormat="false" ht="13.5" thickBot="1">
      <c r="A55" s="3" t="s">
        <v>43</v>
      </c>
      <c r="B55" s="363">
        <v>0</v>
      </c>
      <c r="C55" s="4"/>
      <c r="D55" s="31"/>
    </row>
    <row r="56" spans="1:4" customFormat="false" ht="13.5" thickBot="1">
      <c r="A56" s="3" t="s">
        <v>44</v>
      </c>
      <c r="B56" s="363">
        <v>1.3119999999999999E-4</v>
      </c>
      <c r="C56" s="4"/>
      <c r="D56" s="31"/>
    </row>
    <row r="57" spans="1:4" customFormat="false" ht="13.5" thickBot="1">
      <c r="A57" s="3" t="s">
        <v>45</v>
      </c>
      <c r="B57" s="363">
        <v>1.2459999999999999E-4</v>
      </c>
      <c r="C57" s="4"/>
      <c r="D57" s="31"/>
    </row>
    <row r="58" spans="1:4" customFormat="false" ht="13.5" thickBot="1">
      <c r="A58" s="3" t="s">
        <v>46</v>
      </c>
      <c r="B58" s="363">
        <v>1.2850000000000001E-4</v>
      </c>
      <c r="C58" s="4"/>
      <c r="D58" s="31"/>
    </row>
    <row r="59" spans="1:4" customFormat="false" ht="13.5" thickBot="1">
      <c r="A59" s="3" t="s">
        <v>47</v>
      </c>
      <c r="B59" s="363">
        <v>1.2459999999999999E-4</v>
      </c>
      <c r="C59" s="4"/>
      <c r="D59" s="31"/>
    </row>
    <row r="60" spans="1:4" customFormat="false" ht="13.5" thickBot="1">
      <c r="A60" s="3" t="s">
        <v>48</v>
      </c>
      <c r="B60" s="362">
        <v>1.772E-4</v>
      </c>
      <c r="C60" s="4"/>
      <c r="D60" s="31"/>
    </row>
    <row r="61" spans="1:4" customFormat="false" ht="13.5" thickBot="1">
      <c r="A61" s="3" t="s">
        <v>49</v>
      </c>
      <c r="B61" s="363">
        <v>1.674E-4</v>
      </c>
      <c r="C61" s="4"/>
      <c r="D61" s="31"/>
    </row>
    <row r="62" spans="1:4" customFormat="false" ht="13.5" thickBot="1">
      <c r="A62" s="3" t="s">
        <v>50</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45</v>
      </c>
      <c r="B68" s="362">
        <v>432.08</v>
      </c>
      <c r="C68" s="4"/>
    </row>
    <row r="69" spans="1:3" customFormat="false" ht="13.5" thickBot="1">
      <c r="A69" s="3" t="s">
        <v>46</v>
      </c>
      <c r="B69" s="363">
        <v>172.38499999999999</v>
      </c>
      <c r="C69" s="4"/>
    </row>
    <row r="70" spans="1:3" customFormat="false" ht="13.5" thickBot="1">
      <c r="A70" s="3" t="s">
        <v>47</v>
      </c>
      <c r="B70" s="363">
        <v>473.13</v>
      </c>
      <c r="C70" s="4"/>
    </row>
    <row r="71" spans="1:3" customFormat="false" ht="13.5" thickBot="1">
      <c r="A71" s="3" t="s">
        <v>48</v>
      </c>
      <c r="B71" s="362">
        <v>298.91800000000001</v>
      </c>
      <c r="C71" s="4"/>
    </row>
    <row r="72" spans="1:3" customFormat="false" ht="13.5" thickBot="1">
      <c r="A72" s="3" t="s">
        <v>49</v>
      </c>
      <c r="B72" s="363">
        <v>281.15699999999998</v>
      </c>
      <c r="C72" s="4"/>
    </row>
    <row r="73" spans="1:3" customFormat="false" ht="13.5" thickBot="1">
      <c r="A73" s="3" t="s">
        <v>50</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48</v>
      </c>
      <c r="B79" s="367">
        <v>19.98</v>
      </c>
      <c r="C79" s="4"/>
    </row>
    <row r="80" spans="1:3" customFormat="false" ht="13.5" thickBot="1">
      <c r="A80" s="3" t="s">
        <v>49</v>
      </c>
      <c r="B80" s="368">
        <v>18.53</v>
      </c>
      <c r="C80" s="4"/>
    </row>
    <row r="81" spans="1:3" customFormat="false" ht="13.5" thickBot="1">
      <c r="A81" s="3" t="s">
        <v>50</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48</v>
      </c>
      <c r="B87" s="367">
        <v>20.059999999999999</v>
      </c>
      <c r="C87" s="10"/>
    </row>
    <row r="88" spans="1:3" customFormat="false" ht="13.5" thickBot="1">
      <c r="A88" s="3" t="s">
        <v>49</v>
      </c>
      <c r="B88" s="368">
        <v>20.11</v>
      </c>
      <c r="C88" s="10"/>
    </row>
    <row r="89" spans="1:3" customFormat="false" ht="13.5" thickBot="1">
      <c r="A89" s="3" t="s">
        <v>50</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48</v>
      </c>
      <c r="B95" s="367">
        <v>19.89</v>
      </c>
      <c r="C95" s="10"/>
    </row>
    <row r="96" spans="1:3" customFormat="false" ht="13.5" thickBot="1">
      <c r="A96" s="3" t="s">
        <v>49</v>
      </c>
      <c r="B96" s="368">
        <v>14.94</v>
      </c>
      <c r="C96" s="10"/>
    </row>
    <row r="97" spans="1:3" customFormat="false" ht="13.5" thickBot="1">
      <c r="A97" s="3" t="s">
        <v>50</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298</v>
      </c>
    </row>
    <row r="2" spans="1:1" customFormat="false">
      <c r="A2" s="295" t="s">
        <v>299</v>
      </c>
    </row>
    <row r="3" spans="5:5" customFormat="false">
      <c r="E3" s="101"/>
    </row>
    <row r="4" spans="1:1" customFormat="false">
      <c r="A4" s="302" t="s">
        <v>196</v>
      </c>
    </row>
    <row r="6" spans="1:1" customFormat="false" ht="15.75">
      <c r="A6" s="289" t="s">
        <v>183</v>
      </c>
    </row>
    <row r="7" spans="1:1" customFormat="false">
      <c r="A7" s="295" t="s">
        <v>279</v>
      </c>
    </row>
    <row r="8" spans="1:1" customFormat="false">
      <c r="A8" s="357" t="s">
        <v>243</v>
      </c>
    </row>
    <row r="9" spans="1:1" customFormat="false">
      <c r="A9" s="357" t="s">
        <v>174</v>
      </c>
    </row>
    <row r="10" spans="1:1" customFormat="false">
      <c r="A10" s="357" t="s">
        <v>175</v>
      </c>
    </row>
    <row r="11" spans="1:1" customFormat="false">
      <c r="A11" s="358" t="s">
        <v>278</v>
      </c>
    </row>
    <row r="16" spans="1:1" customFormat="false">
      <c r="A16" s="299"/>
    </row>
    <row r="17" spans="1:1" customFormat="false" ht="15.75">
      <c r="A17" s="303" t="s">
        <v>184</v>
      </c>
    </row>
    <row r="18" spans="1:1" customFormat="false" ht="15.75" thickBot="1">
      <c r="A18" s="299" t="s">
        <v>185</v>
      </c>
    </row>
    <row r="19" spans="1:8" customFormat="false" ht="16.5" thickBot="1">
      <c r="A19" s="301" t="s">
        <v>23</v>
      </c>
      <c r="B19" s="300" t="s">
        <v>25</v>
      </c>
      <c r="C19" s="304" t="s">
        <v>26</v>
      </c>
      <c r="D19" s="305" t="s">
        <v>10</v>
      </c>
      <c r="E19" s="304" t="s">
        <v>27</v>
      </c>
      <c r="F19" s="305" t="s">
        <v>28</v>
      </c>
      <c r="G19" s="304" t="s">
        <v>29</v>
      </c>
      <c r="H19" s="306" t="s">
        <v>30</v>
      </c>
    </row>
    <row r="20" spans="1:8" customFormat="false">
      <c r="A20" s="307" t="s">
        <v>109</v>
      </c>
      <c r="B20" s="85" t="s">
        <v>125</v>
      </c>
      <c r="C20" s="95" t="s">
        <v>126</v>
      </c>
      <c r="D20" s="86" t="s">
        <v>127</v>
      </c>
      <c r="E20" s="308" t="s">
        <v>31</v>
      </c>
      <c r="F20" s="309" t="s">
        <v>31</v>
      </c>
      <c r="G20" s="308" t="s">
        <v>31</v>
      </c>
      <c r="H20" s="310" t="s">
        <v>31</v>
      </c>
    </row>
    <row r="21" spans="1:8" customFormat="false">
      <c r="A21" s="307" t="s">
        <v>110</v>
      </c>
      <c r="B21" s="89" t="s">
        <v>128</v>
      </c>
      <c r="C21" s="96" t="s">
        <v>129</v>
      </c>
      <c r="D21" s="79" t="s">
        <v>130</v>
      </c>
      <c r="E21" s="311" t="s">
        <v>31</v>
      </c>
      <c r="F21" s="312" t="s">
        <v>31</v>
      </c>
      <c r="G21" s="311" t="s">
        <v>31</v>
      </c>
      <c r="H21" s="313" t="s">
        <v>31</v>
      </c>
    </row>
    <row r="22" spans="1:8" customFormat="false">
      <c r="A22" s="307" t="s">
        <v>111</v>
      </c>
      <c r="B22" s="89" t="s">
        <v>131</v>
      </c>
      <c r="C22" s="96" t="s">
        <v>132</v>
      </c>
      <c r="D22" s="79" t="s">
        <v>133</v>
      </c>
      <c r="E22" s="311" t="s">
        <v>31</v>
      </c>
      <c r="F22" s="312" t="s">
        <v>31</v>
      </c>
      <c r="G22" s="311" t="s">
        <v>31</v>
      </c>
      <c r="H22" s="313" t="s">
        <v>31</v>
      </c>
    </row>
    <row r="23" spans="1:8" customFormat="false">
      <c r="A23" s="307" t="s">
        <v>112</v>
      </c>
      <c r="B23" s="89" t="s">
        <v>134</v>
      </c>
      <c r="C23" s="96" t="s">
        <v>135</v>
      </c>
      <c r="D23" s="79" t="s">
        <v>136</v>
      </c>
      <c r="E23" s="311" t="s">
        <v>31</v>
      </c>
      <c r="F23" s="312" t="s">
        <v>31</v>
      </c>
      <c r="G23" s="311" t="s">
        <v>31</v>
      </c>
      <c r="H23" s="313" t="s">
        <v>31</v>
      </c>
    </row>
    <row r="24" spans="1:8" customFormat="false">
      <c r="A24" s="307" t="s">
        <v>113</v>
      </c>
      <c r="B24" s="89" t="s">
        <v>137</v>
      </c>
      <c r="C24" s="96" t="s">
        <v>138</v>
      </c>
      <c r="D24" s="79" t="s">
        <v>139</v>
      </c>
      <c r="E24" s="311" t="s">
        <v>31</v>
      </c>
      <c r="F24" s="312" t="s">
        <v>31</v>
      </c>
      <c r="G24" s="311" t="s">
        <v>31</v>
      </c>
      <c r="H24" s="313" t="s">
        <v>31</v>
      </c>
    </row>
    <row r="25" spans="1:8" customFormat="false">
      <c r="A25" s="307" t="s">
        <v>114</v>
      </c>
      <c r="B25" s="89" t="s">
        <v>140</v>
      </c>
      <c r="C25" s="96" t="s">
        <v>141</v>
      </c>
      <c r="D25" s="79" t="s">
        <v>142</v>
      </c>
      <c r="E25" s="96" t="s">
        <v>143</v>
      </c>
      <c r="F25" s="312" t="s">
        <v>31</v>
      </c>
      <c r="G25" s="311" t="s">
        <v>31</v>
      </c>
      <c r="H25" s="313" t="s">
        <v>31</v>
      </c>
    </row>
    <row r="26" spans="1:8" customFormat="false">
      <c r="A26" s="307" t="s">
        <v>115</v>
      </c>
      <c r="B26" s="89" t="s">
        <v>144</v>
      </c>
      <c r="C26" s="96" t="s">
        <v>145</v>
      </c>
      <c r="D26" s="79" t="s">
        <v>146</v>
      </c>
      <c r="E26" s="96" t="s">
        <v>147</v>
      </c>
      <c r="F26" s="312" t="s">
        <v>31</v>
      </c>
      <c r="G26" s="311" t="s">
        <v>31</v>
      </c>
      <c r="H26" s="313" t="s">
        <v>31</v>
      </c>
    </row>
    <row r="27" spans="1:8" customFormat="false">
      <c r="A27" s="307" t="s">
        <v>116</v>
      </c>
      <c r="B27" s="89" t="s">
        <v>148</v>
      </c>
      <c r="C27" s="96" t="s">
        <v>149</v>
      </c>
      <c r="D27" s="79" t="s">
        <v>150</v>
      </c>
      <c r="E27" s="96" t="s">
        <v>151</v>
      </c>
      <c r="F27" s="312" t="s">
        <v>31</v>
      </c>
      <c r="G27" s="311" t="s">
        <v>31</v>
      </c>
      <c r="H27" s="313" t="s">
        <v>31</v>
      </c>
    </row>
    <row r="28" spans="1:8" customFormat="false">
      <c r="A28" s="307" t="s">
        <v>117</v>
      </c>
      <c r="B28" s="89" t="s">
        <v>152</v>
      </c>
      <c r="C28" s="96" t="s">
        <v>153</v>
      </c>
      <c r="D28" s="79" t="s">
        <v>154</v>
      </c>
      <c r="E28" s="96" t="s">
        <v>155</v>
      </c>
      <c r="F28" s="79" t="s">
        <v>156</v>
      </c>
      <c r="G28" s="96" t="s">
        <v>157</v>
      </c>
      <c r="H28" s="82" t="s">
        <v>158</v>
      </c>
    </row>
    <row r="29" spans="1:8" customFormat="false">
      <c r="A29" s="307" t="s">
        <v>118</v>
      </c>
      <c r="B29" s="89" t="s">
        <v>159</v>
      </c>
      <c r="C29" s="96" t="s">
        <v>160</v>
      </c>
      <c r="D29" s="79" t="s">
        <v>161</v>
      </c>
      <c r="E29" s="96" t="s">
        <v>162</v>
      </c>
      <c r="F29" s="79" t="s">
        <v>163</v>
      </c>
      <c r="G29" s="96" t="s">
        <v>164</v>
      </c>
      <c r="H29" s="82" t="s">
        <v>165</v>
      </c>
    </row>
    <row r="30" spans="1:8" customFormat="false" ht="15.75" thickBot="1">
      <c r="A30" s="314" t="s">
        <v>119</v>
      </c>
      <c r="B30" s="90" t="s">
        <v>166</v>
      </c>
      <c r="C30" s="100" t="s">
        <v>167</v>
      </c>
      <c r="D30" s="83" t="s">
        <v>168</v>
      </c>
      <c r="E30" s="100" t="s">
        <v>169</v>
      </c>
      <c r="F30" s="83" t="s">
        <v>170</v>
      </c>
      <c r="G30" s="100" t="s">
        <v>171</v>
      </c>
      <c r="H30" s="84" t="s">
        <v>172</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254</v>
      </c>
      <c r="F1" s="106" t="s">
        <v>51</v>
      </c>
      <c r="G1" s="107"/>
      <c r="H1" s="107"/>
      <c r="I1" s="107"/>
      <c r="J1" s="107"/>
      <c r="K1" s="108" t="s">
        <v>197</v>
      </c>
    </row>
    <row r="2" spans="1:11" customFormat="false" ht="15">
      <c r="A2" s="295" t="s">
        <v>38</v>
      </c>
      <c r="F2" s="377" t="str">
        <v>EnergyPlus 24.2.1</v>
      </c>
      <c r="G2" s="378"/>
      <c r="H2" s="378"/>
      <c r="I2" s="378"/>
      <c r="J2" s="379"/>
      <c r="K2" s="108" t="s">
        <v>52</v>
      </c>
    </row>
    <row r="3" spans="1:11" customFormat="false" ht="15">
      <c r="A3" s="349"/>
      <c r="F3" s="106" t="s">
        <v>53</v>
      </c>
      <c r="G3" s="349"/>
      <c r="H3" s="349"/>
      <c r="I3" s="295"/>
      <c r="J3" s="360" t="str">
        <v>10/03/24</v>
      </c>
      <c r="K3" s="108" t="s">
        <v>54</v>
      </c>
    </row>
    <row r="4" spans="2:11" customFormat="false" ht="15">
      <c r="B4" s="7"/>
      <c r="C4" s="1"/>
      <c r="D4" s="1"/>
      <c r="E4" s="1"/>
      <c r="F4" s="106" t="s">
        <v>186</v>
      </c>
      <c r="G4" s="349"/>
      <c r="H4" s="349"/>
      <c r="I4" s="349"/>
      <c r="J4" s="350" t="str">
        <v>E+</v>
      </c>
      <c r="K4" s="108" t="s">
        <v>55</v>
      </c>
    </row>
    <row r="5" spans="1:11" customFormat="false" ht="15.75">
      <c r="A5" s="319" t="s">
        <v>253</v>
      </c>
      <c r="B5" s="7"/>
      <c r="C5" s="1"/>
      <c r="D5" s="1"/>
      <c r="E5" s="1"/>
      <c r="F5" s="106" t="s">
        <v>56</v>
      </c>
      <c r="G5" s="349"/>
      <c r="H5" s="349"/>
      <c r="I5" s="295"/>
      <c r="J5" s="360" t="str">
        <v>11/15/2024</v>
      </c>
      <c r="K5" s="109"/>
    </row>
    <row r="6" spans="1:11" customFormat="false" ht="15">
      <c r="A6" s="1"/>
      <c r="B6" s="7"/>
      <c r="C6" s="1"/>
      <c r="D6" s="1"/>
      <c r="E6" s="1"/>
      <c r="F6" s="106" t="s">
        <v>57</v>
      </c>
      <c r="G6" s="295"/>
      <c r="H6" s="295"/>
      <c r="I6" s="295"/>
      <c r="J6" s="295"/>
      <c r="K6" s="109"/>
    </row>
    <row r="7" spans="1:11" customFormat="false" ht="15">
      <c r="A7" s="1" t="s">
        <v>255</v>
      </c>
      <c r="B7" s="7"/>
      <c r="C7" s="1"/>
      <c r="D7" s="1"/>
      <c r="E7" s="1"/>
      <c r="F7" s="377" t="str">
        <v>National Renewable Energy Laboratory</v>
      </c>
      <c r="G7" s="378"/>
      <c r="H7" s="378"/>
      <c r="I7" s="378"/>
      <c r="J7" s="379"/>
      <c r="K7" s="109"/>
    </row>
    <row r="8" spans="1:11" customFormat="false" ht="15">
      <c r="A8" s="1"/>
      <c r="B8" s="1"/>
      <c r="C8" s="1"/>
      <c r="D8" s="1"/>
      <c r="E8" s="1"/>
      <c r="F8" s="106" t="s">
        <v>58</v>
      </c>
      <c r="G8" s="349"/>
      <c r="H8" s="349"/>
      <c r="I8" s="349"/>
      <c r="J8" s="350" t="str">
        <v>NREL</v>
      </c>
      <c r="K8" s="109"/>
    </row>
    <row r="9" spans="1:9" customFormat="false" ht="15">
      <c r="A9" s="1" t="s">
        <v>256</v>
      </c>
      <c r="B9" s="7"/>
      <c r="C9" s="1"/>
      <c r="D9" s="1"/>
      <c r="E9" s="1"/>
      <c r="F9" s="1"/>
      <c r="G9" s="1"/>
      <c r="H9" s="1"/>
      <c r="I9" s="1"/>
    </row>
    <row r="10" spans="1:11" customFormat="false" ht="15">
      <c r="A10" s="1"/>
      <c r="B10" s="7"/>
      <c r="C10" s="1"/>
      <c r="D10" s="1"/>
      <c r="E10" s="1"/>
      <c r="F10" s="106" t="s">
        <v>188</v>
      </c>
      <c r="G10" s="1"/>
      <c r="H10" s="1"/>
      <c r="I10" s="1"/>
      <c r="J10" s="351" t="str">
        <f>IF(OR(ISTEXT(J4),ISTEXT(J8)),IF(NOT(ISTEXT(J4)),J8,IF(NOT(ISTEXT(J8)),J4,J4&amp;"/"&amp;J8)),"")</f>
        <v>Tested Prg/Org</v>
      </c>
      <c r="K10" s="292" t="s">
        <v>187</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257</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109</v>
      </c>
      <c r="B20" s="13">
        <v>77.76</v>
      </c>
      <c r="C20" s="4"/>
      <c r="D20" s="4"/>
      <c r="E20" s="4"/>
      <c r="F20" s="4"/>
      <c r="G20" s="4"/>
      <c r="H20" s="4"/>
      <c r="I20" s="4"/>
    </row>
    <row r="21" spans="1:9" customFormat="false">
      <c r="A21" s="257" t="s">
        <v>110</v>
      </c>
      <c r="B21" s="13">
        <v>77.76</v>
      </c>
      <c r="C21" s="4"/>
      <c r="D21" s="4"/>
      <c r="E21" s="4"/>
      <c r="F21" s="4"/>
      <c r="G21" s="4"/>
      <c r="H21" s="4"/>
      <c r="I21" s="4"/>
    </row>
    <row r="22" spans="1:9" customFormat="false">
      <c r="A22" s="257" t="s">
        <v>111</v>
      </c>
      <c r="B22" s="13">
        <v>31.189</v>
      </c>
      <c r="C22" s="4"/>
      <c r="D22" s="4"/>
      <c r="E22" s="4"/>
      <c r="F22" s="4"/>
      <c r="G22" s="4"/>
      <c r="H22" s="4"/>
      <c r="I22" s="4"/>
    </row>
    <row r="23" spans="1:9" customFormat="false">
      <c r="A23" s="257" t="s">
        <v>112</v>
      </c>
      <c r="B23" s="13">
        <v>0</v>
      </c>
      <c r="C23" s="4"/>
      <c r="D23" s="4"/>
      <c r="E23" s="4"/>
      <c r="F23" s="4"/>
      <c r="G23" s="4"/>
      <c r="H23" s="4"/>
      <c r="I23" s="4"/>
    </row>
    <row r="24" spans="1:9" customFormat="false">
      <c r="A24" s="257" t="s">
        <v>113</v>
      </c>
      <c r="B24" s="13">
        <v>31.189</v>
      </c>
      <c r="C24" s="4"/>
      <c r="D24" s="4"/>
      <c r="E24" s="4"/>
      <c r="F24" s="4"/>
      <c r="G24" s="4"/>
      <c r="H24" s="4"/>
      <c r="I24" s="4"/>
    </row>
    <row r="25" spans="1:9" customFormat="false">
      <c r="A25" s="257" t="s">
        <v>114</v>
      </c>
      <c r="B25" s="13">
        <v>31.226</v>
      </c>
      <c r="C25" s="4"/>
      <c r="D25" s="4"/>
      <c r="E25" s="4"/>
      <c r="F25" s="4"/>
      <c r="G25" s="4"/>
      <c r="H25" s="4"/>
      <c r="I25" s="4"/>
    </row>
    <row r="26" spans="1:9" customFormat="false">
      <c r="A26" s="257" t="s">
        <v>115</v>
      </c>
      <c r="B26" s="13">
        <v>31.19</v>
      </c>
      <c r="C26" s="4"/>
      <c r="D26" s="4"/>
      <c r="E26" s="4"/>
      <c r="F26" s="4"/>
      <c r="G26" s="4"/>
      <c r="H26" s="4"/>
      <c r="I26" s="4"/>
    </row>
    <row r="27" spans="1:9" customFormat="false">
      <c r="A27" s="257" t="s">
        <v>116</v>
      </c>
      <c r="B27" s="13">
        <v>31.226</v>
      </c>
      <c r="C27" s="4"/>
      <c r="D27" s="4"/>
      <c r="E27" s="4"/>
      <c r="F27" s="4"/>
      <c r="G27" s="4"/>
      <c r="H27" s="4"/>
      <c r="I27" s="4"/>
    </row>
    <row r="28" spans="1:9" customFormat="false">
      <c r="A28" s="257" t="s">
        <v>117</v>
      </c>
      <c r="B28" s="13">
        <v>43.034</v>
      </c>
      <c r="C28" s="4"/>
      <c r="D28" s="4"/>
      <c r="E28" s="4"/>
      <c r="F28" s="4"/>
      <c r="G28" s="4"/>
      <c r="H28" s="4"/>
      <c r="I28" s="4"/>
    </row>
    <row r="29" spans="1:9" customFormat="false">
      <c r="A29" s="257" t="s">
        <v>118</v>
      </c>
      <c r="B29" s="13">
        <v>40.743</v>
      </c>
      <c r="C29" s="4"/>
      <c r="D29" s="4"/>
      <c r="E29" s="4"/>
      <c r="F29" s="4"/>
      <c r="G29" s="4"/>
      <c r="H29" s="4"/>
      <c r="I29" s="4"/>
    </row>
    <row r="30" spans="1:9" customFormat="false">
      <c r="A30" s="257" t="s">
        <v>119</v>
      </c>
      <c r="B30" s="13">
        <v>35.821</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109</v>
      </c>
      <c r="B36" s="13">
        <v>77.76</v>
      </c>
      <c r="C36" s="4"/>
      <c r="D36" s="4"/>
      <c r="E36" s="4"/>
      <c r="F36" s="4"/>
      <c r="G36" s="4"/>
      <c r="H36" s="4"/>
      <c r="I36" s="4"/>
    </row>
    <row r="37" spans="1:9" customFormat="false">
      <c r="A37" s="257" t="s">
        <v>110</v>
      </c>
      <c r="B37" s="13">
        <v>97.2</v>
      </c>
      <c r="C37" s="4"/>
      <c r="D37" s="4"/>
      <c r="E37" s="4"/>
      <c r="F37" s="4"/>
      <c r="G37" s="4"/>
      <c r="H37" s="4"/>
      <c r="I37" s="4"/>
    </row>
    <row r="38" spans="1:9" customFormat="false">
      <c r="A38" s="257" t="s">
        <v>111</v>
      </c>
      <c r="B38" s="13">
        <v>38.38</v>
      </c>
      <c r="C38" s="4"/>
      <c r="D38" s="4"/>
      <c r="E38" s="4"/>
      <c r="F38" s="4"/>
      <c r="G38" s="4"/>
      <c r="H38" s="4"/>
      <c r="I38" s="4"/>
    </row>
    <row r="39" spans="1:9" customFormat="false">
      <c r="A39" s="257" t="s">
        <v>112</v>
      </c>
      <c r="B39" s="13">
        <v>0</v>
      </c>
      <c r="C39" s="4"/>
      <c r="D39" s="4"/>
      <c r="E39" s="4"/>
      <c r="F39" s="4"/>
      <c r="G39" s="4"/>
      <c r="H39" s="4"/>
      <c r="I39" s="4"/>
    </row>
    <row r="40" spans="1:9" customFormat="false">
      <c r="A40" s="257" t="s">
        <v>113</v>
      </c>
      <c r="B40" s="13">
        <v>39.03</v>
      </c>
      <c r="C40" s="4"/>
      <c r="D40" s="4"/>
      <c r="E40" s="4"/>
      <c r="F40" s="4"/>
      <c r="G40" s="4"/>
      <c r="H40" s="4"/>
      <c r="I40" s="4"/>
    </row>
    <row r="41" spans="1:9" customFormat="false">
      <c r="A41" s="257" t="s">
        <v>114</v>
      </c>
      <c r="B41" s="13">
        <v>37.31</v>
      </c>
      <c r="C41" s="4"/>
      <c r="D41" s="4"/>
      <c r="E41" s="4"/>
      <c r="F41" s="4"/>
      <c r="G41" s="4"/>
      <c r="H41" s="4"/>
      <c r="I41" s="4"/>
    </row>
    <row r="42" spans="1:9" customFormat="false">
      <c r="A42" s="257" t="s">
        <v>115</v>
      </c>
      <c r="B42" s="13">
        <v>38.32</v>
      </c>
      <c r="C42" s="4"/>
      <c r="D42" s="4"/>
      <c r="E42" s="4"/>
      <c r="F42" s="4"/>
      <c r="G42" s="4"/>
      <c r="H42" s="4"/>
      <c r="I42" s="4"/>
    </row>
    <row r="43" spans="1:9" customFormat="false">
      <c r="A43" s="257" t="s">
        <v>116</v>
      </c>
      <c r="B43" s="13">
        <v>37.31</v>
      </c>
      <c r="C43" s="4"/>
      <c r="D43" s="4"/>
      <c r="E43" s="4"/>
      <c r="F43" s="4"/>
      <c r="G43" s="4"/>
      <c r="H43" s="4"/>
      <c r="I43" s="4"/>
    </row>
    <row r="44" spans="1:9" customFormat="false">
      <c r="A44" s="257" t="s">
        <v>117</v>
      </c>
      <c r="B44" s="13">
        <v>52.77</v>
      </c>
      <c r="C44" s="4"/>
      <c r="D44" s="4"/>
      <c r="E44" s="4"/>
      <c r="F44" s="4"/>
      <c r="G44" s="4"/>
      <c r="H44" s="4"/>
      <c r="I44" s="4"/>
    </row>
    <row r="45" spans="1:9" customFormat="false">
      <c r="A45" s="257" t="s">
        <v>118</v>
      </c>
      <c r="B45" s="13">
        <v>49.9</v>
      </c>
      <c r="C45" s="4"/>
      <c r="D45" s="4"/>
      <c r="E45" s="4"/>
      <c r="F45" s="4"/>
      <c r="G45" s="4"/>
      <c r="H45" s="4"/>
      <c r="I45" s="4"/>
    </row>
    <row r="46" spans="1:9" customFormat="false">
      <c r="A46" s="257" t="s">
        <v>119</v>
      </c>
      <c r="B46" s="13">
        <v>43.42</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35</v>
      </c>
      <c r="C51" s="1"/>
      <c r="D51" s="1"/>
      <c r="E51" s="1"/>
      <c r="F51" s="1"/>
      <c r="G51" s="1"/>
      <c r="H51" s="1"/>
      <c r="I51" s="1"/>
    </row>
    <row r="52" spans="1:9" customFormat="false">
      <c r="A52" s="257" t="s">
        <v>109</v>
      </c>
      <c r="B52" s="5">
        <v>0.000263158</v>
      </c>
      <c r="C52" s="4"/>
      <c r="D52" s="4"/>
      <c r="E52" s="4"/>
      <c r="F52" s="4"/>
      <c r="G52" s="4"/>
      <c r="H52" s="4"/>
      <c r="I52" s="4"/>
    </row>
    <row r="53" spans="1:9" customFormat="false">
      <c r="A53" s="257" t="s">
        <v>110</v>
      </c>
      <c r="B53" s="5">
        <v>0.000328947</v>
      </c>
      <c r="C53" s="4"/>
      <c r="D53" s="4"/>
      <c r="E53" s="4"/>
      <c r="F53" s="4"/>
      <c r="G53" s="4"/>
      <c r="H53" s="4"/>
      <c r="I53" s="4"/>
    </row>
    <row r="54" spans="1:9" customFormat="false">
      <c r="A54" s="257" t="s">
        <v>111</v>
      </c>
      <c r="B54" s="243">
        <v>0.000129887</v>
      </c>
      <c r="C54" s="4"/>
      <c r="D54" s="4"/>
      <c r="E54" s="4"/>
      <c r="F54" s="4"/>
      <c r="G54" s="4"/>
      <c r="H54" s="4"/>
      <c r="I54" s="4"/>
    </row>
    <row r="55" spans="1:9" customFormat="false">
      <c r="A55" s="257" t="s">
        <v>112</v>
      </c>
      <c r="B55" s="242">
        <v>0</v>
      </c>
      <c r="C55" s="4"/>
      <c r="D55" s="4"/>
      <c r="E55" s="4"/>
      <c r="F55" s="4"/>
      <c r="G55" s="4"/>
      <c r="H55" s="4"/>
      <c r="I55" s="4"/>
    </row>
    <row r="56" spans="1:9" customFormat="false">
      <c r="A56" s="257" t="s">
        <v>113</v>
      </c>
      <c r="B56" s="5">
        <v>0.000132087</v>
      </c>
      <c r="C56" s="4"/>
      <c r="D56" s="4"/>
      <c r="E56" s="4"/>
      <c r="F56" s="4"/>
      <c r="G56" s="4"/>
      <c r="H56" s="4"/>
      <c r="I56" s="4"/>
    </row>
    <row r="57" spans="1:9" customFormat="false">
      <c r="A57" s="257" t="s">
        <v>114</v>
      </c>
      <c r="B57" s="5">
        <v>0.000126266</v>
      </c>
      <c r="C57" s="4"/>
      <c r="D57" s="4"/>
      <c r="E57" s="4"/>
      <c r="F57" s="4"/>
      <c r="G57" s="4"/>
      <c r="H57" s="4"/>
      <c r="I57" s="4"/>
    </row>
    <row r="58" spans="1:9" customFormat="false">
      <c r="A58" s="257" t="s">
        <v>115</v>
      </c>
      <c r="B58" s="5">
        <v>0.000129684</v>
      </c>
      <c r="C58" s="4"/>
      <c r="D58" s="4"/>
      <c r="E58" s="4"/>
      <c r="F58" s="4"/>
      <c r="G58" s="4"/>
      <c r="H58" s="4"/>
      <c r="I58" s="4"/>
    </row>
    <row r="59" spans="1:9" customFormat="false">
      <c r="A59" s="257" t="s">
        <v>116</v>
      </c>
      <c r="B59" s="5">
        <v>0.000126266</v>
      </c>
      <c r="C59" s="4"/>
      <c r="D59" s="4"/>
      <c r="E59" s="4"/>
      <c r="F59" s="4"/>
      <c r="G59" s="4"/>
      <c r="H59" s="4"/>
      <c r="I59" s="4"/>
    </row>
    <row r="60" spans="1:9" customFormat="false">
      <c r="A60" s="257" t="s">
        <v>117</v>
      </c>
      <c r="B60" s="5">
        <v>0.000178586</v>
      </c>
      <c r="C60" s="4"/>
      <c r="D60" s="4"/>
      <c r="E60" s="4"/>
      <c r="F60" s="4"/>
      <c r="G60" s="4"/>
      <c r="H60" s="4"/>
      <c r="I60" s="4"/>
    </row>
    <row r="61" spans="1:9" customFormat="false">
      <c r="A61" s="257" t="s">
        <v>118</v>
      </c>
      <c r="B61" s="5">
        <v>0.000168873</v>
      </c>
      <c r="C61" s="4"/>
      <c r="D61" s="4"/>
      <c r="E61" s="4"/>
      <c r="F61" s="4"/>
      <c r="G61" s="4"/>
      <c r="H61" s="4"/>
      <c r="I61" s="4"/>
    </row>
    <row r="62" spans="1:9" customFormat="false">
      <c r="A62" s="257" t="s">
        <v>119</v>
      </c>
      <c r="B62" s="5">
        <v>0.000146943</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114</v>
      </c>
      <c r="B68" s="244">
        <v>433.333</v>
      </c>
      <c r="C68" s="4"/>
      <c r="D68" s="4"/>
      <c r="E68" s="4"/>
      <c r="F68" s="4"/>
      <c r="G68" s="4"/>
      <c r="H68" s="4"/>
      <c r="I68" s="4"/>
    </row>
    <row r="69" spans="1:9" customFormat="false">
      <c r="A69" s="257" t="s">
        <v>115</v>
      </c>
      <c r="B69" s="244">
        <v>172.222</v>
      </c>
      <c r="C69" s="4"/>
      <c r="D69" s="4"/>
      <c r="E69" s="4"/>
      <c r="F69" s="4"/>
      <c r="G69" s="4"/>
      <c r="H69" s="4"/>
      <c r="I69" s="4"/>
    </row>
    <row r="70" spans="1:9" customFormat="false">
      <c r="A70" s="257" t="s">
        <v>116</v>
      </c>
      <c r="B70" s="244">
        <v>475</v>
      </c>
      <c r="C70" s="4"/>
      <c r="D70" s="4"/>
      <c r="E70" s="4"/>
      <c r="F70" s="4"/>
      <c r="G70" s="4"/>
      <c r="H70" s="4"/>
      <c r="I70" s="4"/>
    </row>
    <row r="71" spans="1:9" customFormat="false">
      <c r="A71" s="257" t="s">
        <v>117</v>
      </c>
      <c r="B71" s="244">
        <v>294.444</v>
      </c>
      <c r="C71" s="4"/>
      <c r="D71" s="4"/>
      <c r="E71" s="4"/>
      <c r="F71" s="4"/>
      <c r="G71" s="4"/>
      <c r="H71" s="4"/>
      <c r="I71" s="4"/>
    </row>
    <row r="72" spans="1:9" customFormat="false">
      <c r="A72" s="257" t="s">
        <v>118</v>
      </c>
      <c r="B72" s="244">
        <v>277.778</v>
      </c>
      <c r="C72" s="4"/>
      <c r="D72" s="4"/>
      <c r="E72" s="4"/>
      <c r="F72" s="4"/>
      <c r="G72" s="4"/>
      <c r="H72" s="4"/>
      <c r="I72" s="4"/>
    </row>
    <row r="73" spans="1:9" customFormat="false">
      <c r="A73" s="257" t="s">
        <v>119</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117</v>
      </c>
      <c r="B79" s="13">
        <v>20.0003</v>
      </c>
      <c r="C79" s="4"/>
      <c r="D79" s="4"/>
      <c r="E79" s="4"/>
      <c r="F79" s="4"/>
      <c r="G79" s="4"/>
      <c r="H79" s="4"/>
      <c r="I79" s="4"/>
    </row>
    <row r="80" spans="1:9" customFormat="false">
      <c r="A80" s="257" t="s">
        <v>118</v>
      </c>
      <c r="B80" s="13">
        <v>18.537</v>
      </c>
      <c r="C80" s="4"/>
      <c r="D80" s="4"/>
      <c r="E80" s="4"/>
      <c r="F80" s="4"/>
      <c r="G80" s="4"/>
      <c r="H80" s="4"/>
      <c r="I80" s="4"/>
    </row>
    <row r="81" spans="1:9" customFormat="false">
      <c r="A81" s="257" t="s">
        <v>119</v>
      </c>
      <c r="B81" s="13">
        <v>15.3752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117</v>
      </c>
      <c r="B87" s="13">
        <v>20.0014</v>
      </c>
      <c r="C87" s="10"/>
      <c r="D87" s="11"/>
      <c r="E87" s="4"/>
      <c r="F87" s="4"/>
      <c r="G87" s="4"/>
      <c r="H87" s="4"/>
      <c r="I87" s="4"/>
    </row>
    <row r="88" spans="1:9" customFormat="false">
      <c r="A88" s="257" t="s">
        <v>118</v>
      </c>
      <c r="B88" s="13">
        <v>20.0014</v>
      </c>
      <c r="C88" s="10"/>
      <c r="D88" s="11"/>
      <c r="E88" s="4"/>
      <c r="F88" s="4"/>
      <c r="G88" s="4"/>
      <c r="H88" s="4"/>
      <c r="I88" s="4"/>
    </row>
    <row r="89" spans="1:9" customFormat="false">
      <c r="A89" s="257" t="s">
        <v>119</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117</v>
      </c>
      <c r="B95" s="13">
        <v>20</v>
      </c>
      <c r="C95" s="10"/>
      <c r="D95" s="11"/>
      <c r="E95" s="4"/>
      <c r="F95" s="4"/>
      <c r="G95" s="4"/>
      <c r="H95" s="4"/>
      <c r="I95" s="4"/>
    </row>
    <row r="96" spans="1:9" customFormat="false">
      <c r="A96" s="257" t="s">
        <v>118</v>
      </c>
      <c r="B96" s="13">
        <v>15</v>
      </c>
      <c r="C96" s="10"/>
      <c r="D96" s="11"/>
      <c r="E96" s="4"/>
      <c r="F96" s="4"/>
      <c r="G96" s="4"/>
      <c r="H96" s="4"/>
      <c r="I96" s="4"/>
    </row>
    <row r="97" spans="1:9" customFormat="false">
      <c r="A97" s="257" t="s">
        <v>119</v>
      </c>
      <c r="B97" s="13">
        <v>1.85752</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177</v>
      </c>
    </row>
    <row r="6" spans="1:2" customFormat="false" ht="15.75">
      <c r="A6" s="336" t="str">
        <f>IF(B21="Comparison","","Informative Annex B16, Section B16.6")</f>
        <v>Informative Annex B16, Section B16.6</v>
      </c>
      <c r="B6" s="291" t="s">
        <v>178</v>
      </c>
    </row>
    <row r="7" spans="1:2" customFormat="false" ht="15.75">
      <c r="A7" s="336"/>
      <c r="B7" s="291" t="s">
        <v>181</v>
      </c>
    </row>
    <row r="8" spans="1:2" customFormat="false" ht="15.75">
      <c r="A8" s="336" t="str">
        <f>IF(B21="Comparison","Test Results Comparison","Example Results")</f>
        <v>Example Results</v>
      </c>
      <c r="B8" s="291" t="s">
        <v>179</v>
      </c>
    </row>
    <row r="9" spans="1:4" customFormat="false" ht="15.75">
      <c r="A9" s="336" t="s">
        <v>62</v>
      </c>
      <c r="B9" s="295" t="s">
        <v>229</v>
      </c>
      <c r="D9" s="290"/>
    </row>
    <row r="10" spans="1:4" customFormat="false" ht="15.75">
      <c r="A10" s="336" t="s">
        <v>304</v>
      </c>
      <c r="B10" s="295" t="s">
        <v>274</v>
      </c>
      <c r="D10" s="285"/>
    </row>
    <row r="11" spans="1:4" customFormat="false" ht="15.75">
      <c r="A11" s="336"/>
      <c r="B11" s="295" t="s">
        <v>275</v>
      </c>
      <c r="D11" s="299"/>
    </row>
    <row r="12" spans="1:2" customFormat="false" ht="15.75">
      <c r="A12" s="336"/>
      <c r="B12" s="295" t="s">
        <v>276</v>
      </c>
    </row>
    <row r="13" spans="1:2" customFormat="false">
      <c r="A13" s="359" t="str">
        <f>IF(B21="Comparison","Results for "&amp;YourData!$F$2,"")</f>
        <v/>
      </c>
      <c r="B13" s="295" t="s">
        <v>230</v>
      </c>
    </row>
    <row r="14" spans="1:2" customFormat="false">
      <c r="A14" s="359" t="str">
        <f>IF(B21="Comparison","("&amp;YourData!$J$4&amp;")","")</f>
        <v/>
      </c>
      <c r="B14"/>
    </row>
    <row r="15" spans="1:2" customFormat="false">
      <c r="A15" s="359" t="str">
        <f>IF(B21="Comparison","vs.","")</f>
        <v/>
      </c>
      <c r="B15" s="108" t="s">
        <v>198</v>
      </c>
    </row>
    <row r="16" spans="1:2" customFormat="false">
      <c r="A16" s="359" t="str">
        <f>IF(B21="Comparison","Informative Annex B16, Section B16.6 Example Results","")</f>
        <v/>
      </c>
      <c r="B16" s="108" t="s">
        <v>231</v>
      </c>
    </row>
    <row r="17" spans="1:2" customFormat="false">
      <c r="A17" s="359"/>
      <c r="B17" s="108" t="s">
        <v>277</v>
      </c>
    </row>
    <row r="18" spans="1:2" customFormat="false">
      <c r="A18" s="359"/>
      <c r="B18"/>
    </row>
    <row r="19" spans="1:2" customFormat="false">
      <c r="A19" s="359" t="str">
        <f>IF(B21="Comparison","Prepared By","")</f>
        <v/>
      </c>
      <c r="B19"/>
    </row>
    <row r="20" spans="1:2" customFormat="false">
      <c r="A20" s="359" t="str">
        <f>IF(B21="Comparison",IF(YourData!F7="","",YourData!F7),"")</f>
        <v/>
      </c>
      <c r="B20" s="286" t="s">
        <v>180</v>
      </c>
    </row>
    <row r="21" spans="1:2" customFormat="false">
      <c r="A21" s="359" t="str">
        <f>IF(B21="Comparison","("&amp;YourData!$J$8&amp;")","")</f>
        <v/>
      </c>
      <c r="B21" s="338" t="s">
        <v>263</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232</v>
      </c>
    </row>
    <row r="30" spans="1:2" customFormat="false" ht="15" customHeight="1">
      <c r="A30"/>
      <c r="B30" s="339" t="str">
        <f>IF(B21="Comparison",'Title Page'!$A$5&amp;" "&amp;'Title Page'!$A$8&amp;" "&amp;'Title Page'!$A$9&amp;" "&amp;'Title Page'!$A$10,'Title Page'!$A$5&amp;", "&amp;'Title Page'!$A$6)</f>
        <v>ASHRAE Standard 140-2020, Informative Annex B16, Section B16.6</v>
      </c>
    </row>
    <row r="31" spans="2:2" customFormat="false" ht="36.75" customHeight="1">
      <c r="B31" s="108" t="s">
        <v>239</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ustomFormat="false">
      <c r="B33" s="108" t="s">
        <v>240</v>
      </c>
    </row>
    <row r="34" spans="2:2" customFormat="false">
      <c r="B34" s="339" t="str">
        <f>IF('Title Page'!$B$21="Example","","By "&amp;'Title Page'!$A$20&amp;" "&amp;'Title Page'!$A$21&amp;", "&amp;'Title Page'!$A$24)</f>
        <v/>
      </c>
    </row>
    <row r="36" spans="2:2" customFormat="false">
      <c r="B36" s="108" t="s">
        <v>63</v>
      </c>
    </row>
    <row r="37" spans="2:2" customFormat="false" ht="36">
      <c r="B37" s="321" t="str">
        <f>$B$30&amp;"
"&amp;$B$32 &amp; IF(B34="","", (", b" &amp; MID($B$34,2,200)))</f>
        <v xml:space="preserve">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140-2020</v>
      </c>
      <c r="B1" s="118"/>
      <c r="C1" s="119"/>
      <c r="D1" s="119"/>
    </row>
    <row r="2" spans="1:4" customFormat="false" ht="15.75">
      <c r="A2" s="118" t="s">
        <v>191</v>
      </c>
      <c r="B2" s="118"/>
      <c r="C2" s="119"/>
      <c r="D2" s="119"/>
    </row>
    <row r="3" spans="1:4" customFormat="false" ht="15.75">
      <c r="A3" s="245" t="s">
        <v>100</v>
      </c>
      <c r="B3" s="245"/>
      <c r="C3" s="246"/>
      <c r="D3" s="246"/>
    </row>
    <row r="4" spans="1:4" customFormat="false" ht="15.75">
      <c r="A4" s="245" t="s">
        <v>304</v>
      </c>
      <c r="B4" s="245"/>
      <c r="C4" s="246"/>
      <c r="D4" s="246"/>
    </row>
    <row r="5" spans="1:4" customFormat="false">
      <c r="A5" s="247"/>
      <c r="B5" s="247"/>
      <c r="C5" s="247"/>
      <c r="D5" s="247"/>
    </row>
    <row r="6" spans="1:4" customFormat="false">
      <c r="A6" s="248" t="s">
        <v>101</v>
      </c>
      <c r="B6" s="248"/>
      <c r="C6" s="248"/>
      <c r="D6" s="247"/>
    </row>
    <row r="7" spans="1:4" customFormat="false">
      <c r="A7" s="248" t="s">
        <v>102</v>
      </c>
      <c r="B7" s="248"/>
      <c r="C7" s="248"/>
      <c r="D7" s="247"/>
    </row>
    <row r="8" spans="1:3" customFormat="false">
      <c r="A8" s="120"/>
      <c r="B8" s="120"/>
      <c r="C8" s="120"/>
    </row>
    <row r="9" spans="1:3" customFormat="false">
      <c r="A9" s="107" t="s">
        <v>189</v>
      </c>
      <c r="B9" s="120"/>
      <c r="C9" s="120"/>
    </row>
    <row r="10" spans="1:3" customFormat="false">
      <c r="A10" s="349" t="s">
        <v>282</v>
      </c>
      <c r="B10" s="120"/>
      <c r="C10" s="120"/>
    </row>
    <row r="11" spans="1:1" customFormat="false">
      <c r="A11" s="107"/>
    </row>
    <row r="12" spans="1:1" customFormat="false">
      <c r="A12" s="107" t="s">
        <v>190</v>
      </c>
    </row>
    <row r="13" spans="1:1" customFormat="false">
      <c r="A13" s="349" t="s">
        <v>281</v>
      </c>
    </row>
    <row r="14" spans="1:1" customFormat="false">
      <c r="A14" s="107"/>
    </row>
    <row r="15" spans="1:1" customFormat="false">
      <c r="A15" s="120" t="s">
        <v>65</v>
      </c>
    </row>
    <row r="16" spans="1:1" customFormat="false">
      <c r="A16" s="120" t="s">
        <v>66</v>
      </c>
    </row>
    <row r="17" spans="1:1" customFormat="false">
      <c r="A17" s="120"/>
    </row>
    <row r="18" spans="1:1" customFormat="false">
      <c r="A18" s="107" t="s">
        <v>192</v>
      </c>
    </row>
    <row r="19" spans="1:4" customFormat="false" ht="15.75">
      <c r="A19" s="118" t="str">
        <f>IF(B21="Comparison","("&amp;YourData!$J$8&amp;")","")</f>
        <v/>
      </c>
      <c r="B19" s="118"/>
      <c r="C19" s="119"/>
      <c r="D19" s="119"/>
    </row>
    <row r="20" spans="1:4" customFormat="false" ht="15.75">
      <c r="A20" s="118" t="s">
        <v>64</v>
      </c>
      <c r="B20" s="118"/>
      <c r="C20" s="119"/>
      <c r="D20" s="119"/>
    </row>
    <row r="22" spans="1:4" customFormat="false" ht="16.5" thickTop="1" thickBot="1">
      <c r="A22" s="129" t="s">
        <v>67</v>
      </c>
      <c r="B22" s="130" t="s">
        <v>68</v>
      </c>
      <c r="C22" s="131" t="s">
        <v>69</v>
      </c>
      <c r="D22" s="132" t="s">
        <v>70</v>
      </c>
    </row>
    <row r="23" spans="1:4" customFormat="false" ht="39" thickTop="1">
      <c r="A23" s="133" t="s">
        <v>74</v>
      </c>
      <c r="B23" s="134" t="s">
        <v>75</v>
      </c>
      <c r="C23" s="135" t="s">
        <v>76</v>
      </c>
      <c r="D23" s="249" t="s">
        <v>103</v>
      </c>
    </row>
    <row r="24" spans="1:4" customFormat="false" ht="27">
      <c r="A24" s="123" t="s">
        <v>72</v>
      </c>
      <c r="B24" s="124" t="s">
        <v>78</v>
      </c>
      <c r="C24" s="125" t="s">
        <v>71</v>
      </c>
      <c r="D24" s="122" t="s">
        <v>73</v>
      </c>
    </row>
    <row r="25" spans="1:4" customFormat="false">
      <c r="A25" s="361" t="s">
        <v>305</v>
      </c>
      <c r="B25" s="124" t="s">
        <v>79</v>
      </c>
      <c r="C25" s="121" t="s">
        <v>76</v>
      </c>
      <c r="D25" s="122" t="s">
        <v>96</v>
      </c>
    </row>
    <row r="26" spans="1:4" customFormat="false" ht="15.75" thickBot="1">
      <c r="A26" s="126" t="s">
        <v>97</v>
      </c>
      <c r="B26" s="127" t="s">
        <v>104</v>
      </c>
      <c r="C26" s="127" t="s">
        <v>104</v>
      </c>
      <c r="D26" s="136" t="s">
        <v>97</v>
      </c>
    </row>
    <row r="27" spans="1:3" customFormat="false" ht="15.75" thickTop="1">
      <c r="A27" s="120"/>
      <c r="B27" s="120"/>
      <c r="C27" s="120"/>
    </row>
    <row r="28" spans="1:3" customFormat="false">
      <c r="A28" s="128" t="s">
        <v>226</v>
      </c>
      <c r="B28" s="120"/>
      <c r="C28" s="120"/>
    </row>
    <row r="29" spans="1:3" customFormat="false">
      <c r="A29" s="128" t="s">
        <v>77</v>
      </c>
      <c r="B29" s="120"/>
      <c r="C29" s="120"/>
    </row>
    <row r="30" spans="1:3" customFormat="false">
      <c r="A30" s="128" t="s">
        <v>80</v>
      </c>
      <c r="B30" s="120"/>
      <c r="C30" s="120"/>
    </row>
    <row r="31" spans="1:3" customFormat="false">
      <c r="A31" s="128" t="s">
        <v>87</v>
      </c>
      <c r="B31" s="120"/>
      <c r="C31" s="120"/>
    </row>
    <row r="32" spans="1:3" customFormat="false">
      <c r="A32" s="128" t="s">
        <v>86</v>
      </c>
      <c r="B32" s="120"/>
      <c r="C32" s="120"/>
    </row>
    <row r="33" spans="1:3" customFormat="false">
      <c r="A33" s="128" t="s">
        <v>85</v>
      </c>
      <c r="B33" s="120"/>
      <c r="C33" s="120"/>
    </row>
    <row r="34" spans="1:3" customFormat="false">
      <c r="A34" s="128" t="s">
        <v>84</v>
      </c>
      <c r="B34" s="120"/>
      <c r="C34" s="120"/>
    </row>
    <row r="35" spans="1:3" customFormat="false">
      <c r="A35" s="128" t="s">
        <v>81</v>
      </c>
      <c r="B35" s="120"/>
      <c r="C35" s="120"/>
    </row>
    <row r="36" spans="1:3" customFormat="false">
      <c r="A36" s="120" t="s">
        <v>105</v>
      </c>
      <c r="B36" s="120"/>
      <c r="C36" s="120"/>
    </row>
    <row r="37" spans="1:3" customFormat="false">
      <c r="A37" s="128" t="s">
        <v>82</v>
      </c>
      <c r="B37" s="120"/>
      <c r="C37" s="120"/>
    </row>
    <row r="38" spans="1:3" customFormat="false">
      <c r="A38" s="128" t="s">
        <v>83</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pageSetUpPr fitToPage="1"/>
  </sheetPr>
  <dimension ref="A1:F29"/>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customFormat="false" ht="13.5" customHeight="1">
      <c r="A2" s="380" t="str">
        <f>'Title Page'!$B$32</f>
        <v>Example Results for Section 5.4 - HVAC Equipment Performance Tests HE100 through HE230</v>
      </c>
      <c r="B2" s="380"/>
      <c r="C2" s="380"/>
      <c r="D2" s="380"/>
      <c r="E2" s="380"/>
      <c r="F2" s="380"/>
    </row>
    <row r="3" spans="1:6" customFormat="false" ht="13.5" customHeight="1">
      <c r="A3" s="380" t="str">
        <f>'Title Page'!$B$34</f>
        <v/>
      </c>
      <c r="B3" s="380"/>
      <c r="C3" s="380"/>
      <c r="D3" s="380"/>
      <c r="E3" s="380"/>
      <c r="F3" s="380"/>
    </row>
    <row r="5" spans="2:5" customFormat="false" ht="13.5" customHeight="1">
      <c r="B5" s="381" t="s">
        <v>199</v>
      </c>
      <c r="C5" s="381"/>
      <c r="D5" s="381"/>
      <c r="E5" s="381"/>
    </row>
    <row r="6" spans="2:5" customFormat="false" ht="13.5" customHeight="1" thickBot="1">
      <c r="B6" s="296"/>
      <c r="C6" s="296"/>
      <c r="D6" s="296"/>
      <c r="E6" s="296"/>
    </row>
    <row r="7" spans="2:5" customFormat="false" ht="13.5" customHeight="1" thickTop="1" thickBot="1">
      <c r="B7" s="323" t="s">
        <v>200</v>
      </c>
      <c r="C7" s="324" t="s">
        <v>201</v>
      </c>
      <c r="D7" s="325" t="s">
        <v>202</v>
      </c>
      <c r="E7" s="326" t="s">
        <v>203</v>
      </c>
    </row>
    <row r="8" spans="2:5" customFormat="false" ht="13.5" customHeight="1" thickTop="1">
      <c r="B8" s="316" t="s">
        <v>205</v>
      </c>
      <c r="C8" s="317" t="s">
        <v>89</v>
      </c>
      <c r="D8" s="320" t="s">
        <v>204</v>
      </c>
      <c r="E8" s="322" t="s">
        <v>233</v>
      </c>
    </row>
    <row r="9" spans="2:5" customFormat="false" ht="13.5" customHeight="1">
      <c r="B9" s="318" t="s">
        <v>206</v>
      </c>
      <c r="C9" s="327" t="s">
        <v>90</v>
      </c>
      <c r="D9" s="328" t="s">
        <v>204</v>
      </c>
      <c r="E9" s="329" t="s">
        <v>234</v>
      </c>
    </row>
    <row r="10" spans="2:5" customFormat="false" ht="13.5" customHeight="1">
      <c r="B10" s="318" t="s">
        <v>207</v>
      </c>
      <c r="C10" s="327" t="s">
        <v>212</v>
      </c>
      <c r="D10" s="328" t="s">
        <v>204</v>
      </c>
      <c r="E10" s="329" t="s">
        <v>235</v>
      </c>
    </row>
    <row r="11" spans="2:5" customFormat="false" ht="13.5" customHeight="1">
      <c r="B11" s="318" t="s">
        <v>208</v>
      </c>
      <c r="C11" s="327" t="s">
        <v>213</v>
      </c>
      <c r="D11" s="328" t="s">
        <v>204</v>
      </c>
      <c r="E11" s="329" t="s">
        <v>236</v>
      </c>
    </row>
    <row r="12" spans="2:5" customFormat="false" ht="13.5" customHeight="1">
      <c r="B12" s="318" t="s">
        <v>209</v>
      </c>
      <c r="C12" s="327" t="s">
        <v>214</v>
      </c>
      <c r="D12" s="328" t="s">
        <v>204</v>
      </c>
      <c r="E12" s="329" t="s">
        <v>237</v>
      </c>
    </row>
    <row r="13" spans="2:5" customFormat="false" ht="13.5" customHeight="1">
      <c r="B13" s="318" t="s">
        <v>210</v>
      </c>
      <c r="C13" s="327" t="s">
        <v>215</v>
      </c>
      <c r="D13" s="328" t="s">
        <v>204</v>
      </c>
      <c r="E13" s="329" t="s">
        <v>238</v>
      </c>
    </row>
    <row r="14" spans="2:5" customFormat="false" ht="14.25" customHeight="1" thickBot="1">
      <c r="B14" s="330" t="s">
        <v>211</v>
      </c>
      <c r="C14" s="331" t="s">
        <v>216</v>
      </c>
      <c r="D14" s="332" t="s">
        <v>204</v>
      </c>
      <c r="E14" s="333" t="s">
        <v>258</v>
      </c>
    </row>
    <row r="15" spans="2:5" customFormat="false" ht="13.5" customHeight="1" thickTop="1">
      <c r="B15" s="296"/>
      <c r="C15" s="296"/>
      <c r="D15" s="296"/>
      <c r="E15" s="296"/>
    </row>
    <row r="20" spans="2:5" customFormat="false" ht="17.25" customHeight="1">
      <c r="B20" s="381" t="s">
        <v>217</v>
      </c>
      <c r="C20" s="381"/>
      <c r="D20" s="381"/>
      <c r="E20" s="381"/>
    </row>
    <row r="21" spans="1:5" customFormat="false" ht="13.5" customHeight="1" thickBot="1">
      <c r="A21" t="str">
        <f>IF(B23="Comparison","("&amp;YourData!$J$8&amp;")","")</f>
        <v/>
      </c>
      <c r="B21" s="296"/>
      <c r="C21" s="296"/>
      <c r="D21" s="296"/>
      <c r="E21" s="296"/>
    </row>
    <row r="22" spans="2:5" customFormat="false" ht="13.5" customHeight="1" thickTop="1" thickBot="1">
      <c r="B22" s="323" t="s">
        <v>218</v>
      </c>
      <c r="C22" s="324" t="s">
        <v>201</v>
      </c>
      <c r="D22" s="386" t="s">
        <v>202</v>
      </c>
      <c r="E22" s="387"/>
    </row>
    <row r="23" spans="2:5" customFormat="false" ht="13.5" customHeight="1" thickTop="1">
      <c r="B23" s="316" t="s">
        <v>205</v>
      </c>
      <c r="C23" s="317" t="s">
        <v>89</v>
      </c>
      <c r="D23" s="388" t="s">
        <v>219</v>
      </c>
      <c r="E23" s="389"/>
    </row>
    <row r="24" spans="2:5" customFormat="false" ht="13.5" customHeight="1">
      <c r="B24" s="318" t="s">
        <v>206</v>
      </c>
      <c r="C24" s="327" t="s">
        <v>90</v>
      </c>
      <c r="D24" s="382" t="s">
        <v>220</v>
      </c>
      <c r="E24" s="383"/>
    </row>
    <row r="25" spans="2:5" customFormat="false" ht="13.5" customHeight="1">
      <c r="B25" s="318" t="s">
        <v>207</v>
      </c>
      <c r="C25" s="327" t="s">
        <v>212</v>
      </c>
      <c r="D25" s="382" t="s">
        <v>221</v>
      </c>
      <c r="E25" s="383"/>
    </row>
    <row r="26" spans="2:5" customFormat="false" ht="13.5" customHeight="1">
      <c r="B26" s="318" t="s">
        <v>208</v>
      </c>
      <c r="C26" s="327" t="s">
        <v>213</v>
      </c>
      <c r="D26" s="382" t="s">
        <v>222</v>
      </c>
      <c r="E26" s="383"/>
    </row>
    <row r="27" spans="2:5" customFormat="false" ht="13.5" customHeight="1">
      <c r="B27" s="318" t="s">
        <v>209</v>
      </c>
      <c r="C27" s="327" t="s">
        <v>214</v>
      </c>
      <c r="D27" s="382" t="s">
        <v>223</v>
      </c>
      <c r="E27" s="383"/>
    </row>
    <row r="28" spans="2:5" customFormat="false" ht="13.5" customHeight="1">
      <c r="B28" s="318" t="s">
        <v>210</v>
      </c>
      <c r="C28" s="327" t="s">
        <v>215</v>
      </c>
      <c r="D28" s="382" t="s">
        <v>225</v>
      </c>
      <c r="E28" s="383"/>
    </row>
    <row r="29" spans="2:5" customFormat="false" ht="14.25" customHeight="1" thickBot="1">
      <c r="B29" s="330" t="s">
        <v>211</v>
      </c>
      <c r="C29" s="331" t="s">
        <v>216</v>
      </c>
      <c r="D29" s="384" t="s">
        <v>224</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0" t="str">
        <f>'Title Page'!$B$30</f>
        <v>ASHRAE Standard 140-2020, Informative Annex B16, Section B16.6</v>
      </c>
      <c r="C1" s="380"/>
      <c r="D1" s="380"/>
      <c r="E1" s="380"/>
      <c r="F1" s="380"/>
      <c r="G1" s="380"/>
      <c r="H1" s="380"/>
      <c r="I1" s="380"/>
      <c r="J1" s="380"/>
      <c r="K1" s="380"/>
      <c r="L1" s="380"/>
    </row>
    <row r="2" spans="1:12" customFormat="false"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customFormat="false" ht="12.75" customHeight="1">
      <c r="A3" s="109"/>
      <c r="B3" s="380" t="str">
        <f>'Title Page'!$B$34</f>
        <v/>
      </c>
      <c r="C3" s="380"/>
      <c r="D3" s="380"/>
      <c r="E3" s="380"/>
      <c r="F3" s="380"/>
      <c r="G3" s="380"/>
      <c r="H3" s="380"/>
      <c r="I3" s="380"/>
      <c r="J3" s="380"/>
      <c r="K3" s="380"/>
      <c r="L3" s="380"/>
    </row>
    <row r="4" spans="1:3" customFormat="false" ht="16.5" customHeight="1">
      <c r="A4" s="109"/>
      <c r="C4" s="349" t="s">
        <v>287</v>
      </c>
    </row>
    <row r="5" spans="1:3" customFormat="false" ht="10.5" customHeight="1">
      <c r="A5" s="109"/>
      <c r="C5" s="107" t="s">
        <v>107</v>
      </c>
    </row>
    <row r="6" spans="1:1" customFormat="false" ht="8.25" customHeight="1">
      <c r="A6" s="109"/>
    </row>
    <row r="7" spans="1:12" customFormat="false" ht="16.5" thickBot="1">
      <c r="A7" s="109"/>
      <c r="B7" s="348" t="s">
        <v>288</v>
      </c>
      <c r="C7" s="137"/>
      <c r="D7" s="103"/>
      <c r="E7" s="138"/>
      <c r="F7" s="138"/>
      <c r="G7" s="138"/>
      <c r="H7" s="138"/>
      <c r="I7" s="138"/>
      <c r="J7" s="138"/>
      <c r="K7" s="138"/>
      <c r="L7" s="139"/>
    </row>
    <row r="8" spans="1:12" customFormat="false" ht="15.75" thickTop="1">
      <c r="A8" s="109"/>
      <c r="B8" s="175"/>
      <c r="C8" s="176"/>
      <c r="D8" s="177"/>
      <c r="E8" s="178"/>
      <c r="F8" s="390" t="s">
        <v>108</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1" customFormat="false"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customFormat="false"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customFormat="false" ht="13.5" customHeight="1" thickTop="1">
      <c r="A24" s="109"/>
      <c r="B24" s="341" t="s">
        <v>297</v>
      </c>
      <c r="C24" s="151"/>
      <c r="D24" s="342" t="s">
        <v>242</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289</v>
      </c>
      <c r="C26" s="137"/>
      <c r="D26" s="103"/>
      <c r="E26" s="138"/>
      <c r="F26" s="138"/>
      <c r="G26" s="138"/>
      <c r="H26" s="138"/>
      <c r="I26" s="138"/>
      <c r="J26" s="138"/>
      <c r="K26" s="138"/>
    </row>
    <row r="27" spans="1:11" customFormat="false" ht="15.75" thickTop="1">
      <c r="A27" s="109"/>
      <c r="B27" s="175"/>
      <c r="C27" s="176"/>
      <c r="D27" s="177"/>
      <c r="E27" s="178"/>
      <c r="F27" s="390" t="s">
        <v>108</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customFormat="false"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customFormat="false"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customFormat="false" ht="13.5" customHeight="1" thickTop="1">
      <c r="A43" s="109"/>
      <c r="B43" s="341" t="s">
        <v>297</v>
      </c>
      <c r="C43" s="151"/>
      <c r="D43" s="342" t="s">
        <v>242</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290</v>
      </c>
      <c r="C45" s="137"/>
      <c r="D45" s="103"/>
      <c r="E45" s="138"/>
      <c r="F45" s="138"/>
      <c r="G45" s="138"/>
      <c r="H45" s="138"/>
      <c r="I45" s="138"/>
      <c r="J45" s="138"/>
      <c r="K45" s="138"/>
    </row>
    <row r="46" spans="1:11" customFormat="false" ht="15.75" thickTop="1">
      <c r="A46" s="109"/>
      <c r="B46" s="175"/>
      <c r="C46" s="176"/>
      <c r="D46" s="177"/>
      <c r="E46" s="178"/>
      <c r="F46" s="390" t="s">
        <v>108</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customFormat="false"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customFormat="false"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customFormat="false" ht="13.5" customHeight="1" thickTop="1">
      <c r="A62" s="109"/>
      <c r="B62" s="341" t="s">
        <v>297</v>
      </c>
      <c r="C62" s="151"/>
      <c r="D62" s="342" t="s">
        <v>242</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291</v>
      </c>
      <c r="C64" s="137"/>
      <c r="D64" s="103"/>
      <c r="E64" s="138"/>
      <c r="F64" s="138"/>
      <c r="G64" s="138"/>
      <c r="H64" s="138"/>
      <c r="I64" s="138"/>
      <c r="J64" s="138"/>
      <c r="K64" s="139"/>
    </row>
    <row r="65" spans="1:11" customFormat="false" ht="15.75" thickTop="1">
      <c r="A65" s="109"/>
      <c r="B65" s="175"/>
      <c r="C65" s="176"/>
      <c r="D65" s="177"/>
      <c r="E65" s="178"/>
      <c r="F65" s="390" t="s">
        <v>108</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1" customFormat="false"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1" customFormat="false"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customFormat="false" ht="13.5" customHeight="1" thickTop="1">
      <c r="A76" s="109"/>
      <c r="B76" s="341" t="s">
        <v>297</v>
      </c>
      <c r="C76" s="151"/>
      <c r="D76" s="342" t="s">
        <v>242</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292</v>
      </c>
      <c r="C78" s="137"/>
      <c r="D78" s="103"/>
      <c r="E78" s="138"/>
      <c r="F78" s="138"/>
      <c r="G78" s="138"/>
      <c r="H78" s="138"/>
      <c r="I78" s="138"/>
      <c r="J78" s="138"/>
      <c r="K78" s="139"/>
      <c r="L78" s="151"/>
    </row>
    <row r="79" spans="1:12" customFormat="false" ht="15.75" thickTop="1">
      <c r="A79" s="109"/>
      <c r="B79" s="175"/>
      <c r="C79" s="176"/>
      <c r="D79" s="177"/>
      <c r="E79" s="178"/>
      <c r="F79" s="390" t="s">
        <v>108</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customFormat="false"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242</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293</v>
      </c>
      <c r="C87" s="137"/>
      <c r="D87" s="103"/>
      <c r="E87" s="138"/>
      <c r="F87" s="138"/>
      <c r="G87" s="138"/>
      <c r="H87" s="138"/>
      <c r="I87" s="138"/>
      <c r="J87" s="138"/>
      <c r="K87" s="151"/>
      <c r="L87" s="151"/>
    </row>
    <row r="88" spans="1:12" customFormat="false" ht="15.75" thickTop="1">
      <c r="A88" s="109"/>
      <c r="B88" s="175"/>
      <c r="C88" s="176"/>
      <c r="D88" s="177"/>
      <c r="E88" s="178"/>
      <c r="F88" s="390" t="s">
        <v>108</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242</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294</v>
      </c>
      <c r="C96" s="137"/>
      <c r="D96" s="103"/>
      <c r="E96" s="138"/>
      <c r="F96" s="138"/>
      <c r="G96" s="138"/>
      <c r="H96" s="138"/>
      <c r="I96" s="138"/>
      <c r="J96" s="138"/>
      <c r="K96" s="151"/>
      <c r="L96" s="151"/>
    </row>
    <row r="97" spans="1:12" customFormat="false" ht="15.75" thickTop="1">
      <c r="A97" s="109"/>
      <c r="B97" s="175"/>
      <c r="C97" s="176"/>
      <c r="D97" s="177"/>
      <c r="E97" s="178"/>
      <c r="F97" s="390" t="s">
        <v>108</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242</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298</v>
      </c>
    </row>
    <row r="2" spans="1:1" customFormat="false">
      <c r="A2" t="s">
        <v>21</v>
      </c>
    </row>
    <row r="3" spans="5:5" customFormat="false" ht="15">
      <c r="E3" s="101"/>
    </row>
    <row r="4" spans="1:5" customFormat="false" ht="15">
      <c r="A4" t="s">
        <v>173</v>
      </c>
      <c r="E4" s="101"/>
    </row>
    <row r="5" spans="5:5" customFormat="false" ht="15">
      <c r="E5" s="101"/>
    </row>
    <row r="6" spans="5:5" customFormat="false" ht="15">
      <c r="E6" s="101"/>
    </row>
    <row r="9" spans="1:8" customFormat="false" ht="13.5" thickBot="1">
      <c r="A9" s="94" t="s">
        <v>23</v>
      </c>
      <c r="B9" s="91" t="s">
        <v>25</v>
      </c>
      <c r="C9" s="99" t="s">
        <v>26</v>
      </c>
      <c r="D9" s="92" t="s">
        <v>10</v>
      </c>
      <c r="E9" s="99" t="s">
        <v>27</v>
      </c>
      <c r="F9" s="92" t="s">
        <v>28</v>
      </c>
      <c r="G9" s="99" t="s">
        <v>29</v>
      </c>
      <c r="H9" s="93" t="s">
        <v>30</v>
      </c>
    </row>
    <row r="10" spans="1:8" customFormat="false" ht="15">
      <c r="A10" s="74" t="str">
        <f>A30</f>
        <v>HE100: 100% eff.</v>
      </c>
      <c r="B10" s="85" t="s">
        <v>125</v>
      </c>
      <c r="C10" s="95" t="s">
        <v>126</v>
      </c>
      <c r="D10" s="86" t="s">
        <v>127</v>
      </c>
      <c r="E10" s="97" t="s">
        <v>31</v>
      </c>
      <c r="F10" s="87" t="s">
        <v>31</v>
      </c>
      <c r="G10" s="97" t="s">
        <v>31</v>
      </c>
      <c r="H10" s="88" t="s">
        <v>31</v>
      </c>
    </row>
    <row r="11" spans="1:8" customFormat="false" ht="15">
      <c r="A11" s="74" t="str">
        <f t="shared" ref="A11:A20" si="0">A31</f>
        <v>HE110: 80% eff.</v>
      </c>
      <c r="B11" s="89" t="s">
        <v>128</v>
      </c>
      <c r="C11" s="96" t="s">
        <v>129</v>
      </c>
      <c r="D11" s="79" t="s">
        <v>130</v>
      </c>
      <c r="E11" s="98" t="s">
        <v>31</v>
      </c>
      <c r="F11" s="80" t="s">
        <v>31</v>
      </c>
      <c r="G11" s="98" t="s">
        <v>31</v>
      </c>
      <c r="H11" s="81" t="s">
        <v>31</v>
      </c>
    </row>
    <row r="12" spans="1:8" customFormat="false" ht="15">
      <c r="A12" s="74" t="str">
        <f t="shared" si="0"/>
        <v>HE120: 80% eff., PLR=0.4</v>
      </c>
      <c r="B12" s="89" t="s">
        <v>131</v>
      </c>
      <c r="C12" s="96" t="s">
        <v>132</v>
      </c>
      <c r="D12" s="79" t="s">
        <v>133</v>
      </c>
      <c r="E12" s="98" t="s">
        <v>31</v>
      </c>
      <c r="F12" s="80" t="s">
        <v>31</v>
      </c>
      <c r="G12" s="98" t="s">
        <v>31</v>
      </c>
      <c r="H12" s="81" t="s">
        <v>31</v>
      </c>
    </row>
    <row r="13" spans="1:8" customFormat="false" ht="15">
      <c r="A13" s="74" t="str">
        <f t="shared" si="0"/>
        <v>HE130: No Load</v>
      </c>
      <c r="B13" s="89" t="s">
        <v>134</v>
      </c>
      <c r="C13" s="96" t="s">
        <v>135</v>
      </c>
      <c r="D13" s="79" t="s">
        <v>136</v>
      </c>
      <c r="E13" s="98" t="s">
        <v>31</v>
      </c>
      <c r="F13" s="80" t="s">
        <v>31</v>
      </c>
      <c r="G13" s="98" t="s">
        <v>31</v>
      </c>
      <c r="H13" s="81" t="s">
        <v>31</v>
      </c>
    </row>
    <row r="14" spans="1:8" customFormat="false" ht="15">
      <c r="A14" s="74" t="str">
        <f t="shared" si="0"/>
        <v>HE140: Periodic PLR</v>
      </c>
      <c r="B14" s="89" t="s">
        <v>137</v>
      </c>
      <c r="C14" s="96" t="s">
        <v>138</v>
      </c>
      <c r="D14" s="79" t="s">
        <v>139</v>
      </c>
      <c r="E14" s="98" t="s">
        <v>31</v>
      </c>
      <c r="F14" s="80" t="s">
        <v>31</v>
      </c>
      <c r="G14" s="98" t="s">
        <v>31</v>
      </c>
      <c r="H14" s="81" t="s">
        <v>31</v>
      </c>
    </row>
    <row r="15" spans="1:8" customFormat="false" ht="15">
      <c r="A15" s="74" t="str">
        <f t="shared" si="0"/>
        <v>HE150: Continuous Circ. Fan</v>
      </c>
      <c r="B15" s="89" t="s">
        <v>140</v>
      </c>
      <c r="C15" s="96" t="s">
        <v>141</v>
      </c>
      <c r="D15" s="79" t="s">
        <v>142</v>
      </c>
      <c r="E15" s="96" t="s">
        <v>143</v>
      </c>
      <c r="F15" s="80" t="s">
        <v>31</v>
      </c>
      <c r="G15" s="98" t="s">
        <v>31</v>
      </c>
      <c r="H15" s="81" t="s">
        <v>31</v>
      </c>
    </row>
    <row r="16" spans="1:8" customFormat="false" ht="15">
      <c r="A16" s="74" t="str">
        <f t="shared" si="0"/>
        <v>HE160: Cycling Circ. Fan</v>
      </c>
      <c r="B16" s="89" t="s">
        <v>144</v>
      </c>
      <c r="C16" s="96" t="s">
        <v>145</v>
      </c>
      <c r="D16" s="79" t="s">
        <v>146</v>
      </c>
      <c r="E16" s="96" t="s">
        <v>147</v>
      </c>
      <c r="F16" s="80" t="s">
        <v>31</v>
      </c>
      <c r="G16" s="98" t="s">
        <v>31</v>
      </c>
      <c r="H16" s="81" t="s">
        <v>31</v>
      </c>
    </row>
    <row r="17" spans="1:8" customFormat="false" ht="15">
      <c r="A17" s="74" t="str">
        <f t="shared" si="0"/>
        <v>HE170: Draft Fan</v>
      </c>
      <c r="B17" s="89" t="s">
        <v>148</v>
      </c>
      <c r="C17" s="96" t="s">
        <v>149</v>
      </c>
      <c r="D17" s="79" t="s">
        <v>150</v>
      </c>
      <c r="E17" s="96" t="s">
        <v>151</v>
      </c>
      <c r="F17" s="80" t="s">
        <v>31</v>
      </c>
      <c r="G17" s="98" t="s">
        <v>31</v>
      </c>
      <c r="H17" s="81" t="s">
        <v>31</v>
      </c>
    </row>
    <row r="18" spans="1:8" customFormat="false" ht="15">
      <c r="A18" s="74" t="str">
        <f t="shared" si="0"/>
        <v>HE210: Realistic Weather</v>
      </c>
      <c r="B18" s="89" t="s">
        <v>152</v>
      </c>
      <c r="C18" s="96" t="s">
        <v>153</v>
      </c>
      <c r="D18" s="79" t="s">
        <v>154</v>
      </c>
      <c r="E18" s="96" t="s">
        <v>155</v>
      </c>
      <c r="F18" s="79" t="s">
        <v>156</v>
      </c>
      <c r="G18" s="96" t="s">
        <v>157</v>
      </c>
      <c r="H18" s="82" t="s">
        <v>158</v>
      </c>
    </row>
    <row r="19" spans="1:8" customFormat="false" ht="15">
      <c r="A19" s="74" t="str">
        <f t="shared" si="0"/>
        <v>HE220: Setback Thermostat</v>
      </c>
      <c r="B19" s="89" t="s">
        <v>159</v>
      </c>
      <c r="C19" s="96" t="s">
        <v>160</v>
      </c>
      <c r="D19" s="79" t="s">
        <v>161</v>
      </c>
      <c r="E19" s="96" t="s">
        <v>162</v>
      </c>
      <c r="F19" s="79" t="s">
        <v>163</v>
      </c>
      <c r="G19" s="96" t="s">
        <v>164</v>
      </c>
      <c r="H19" s="82" t="s">
        <v>165</v>
      </c>
    </row>
    <row r="20" spans="1:8" customFormat="false" ht="15.75" thickBot="1">
      <c r="A20" s="75" t="str">
        <f t="shared" si="0"/>
        <v>HE230: Undersized Furnace</v>
      </c>
      <c r="B20" s="90" t="s">
        <v>166</v>
      </c>
      <c r="C20" s="100" t="s">
        <v>167</v>
      </c>
      <c r="D20" s="83" t="s">
        <v>168</v>
      </c>
      <c r="E20" s="100" t="s">
        <v>169</v>
      </c>
      <c r="F20" s="83" t="s">
        <v>170</v>
      </c>
      <c r="G20" s="100" t="s">
        <v>171</v>
      </c>
      <c r="H20" s="84" t="s">
        <v>172</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36</v>
      </c>
    </row>
    <row r="2" spans="1:1" customFormat="false">
      <c r="A2" t="s">
        <v>37</v>
      </c>
    </row>
    <row r="5" spans="1:10" customFormat="false" ht="13.5" thickBot="1">
      <c r="A5" s="103" t="s">
        <v>89</v>
      </c>
      <c r="B5" s="137"/>
      <c r="C5" s="103" t="s">
        <v>11</v>
      </c>
      <c r="D5" s="138"/>
      <c r="E5" s="138"/>
      <c r="F5" s="138"/>
      <c r="G5" s="138"/>
      <c r="H5" s="138"/>
      <c r="I5" s="138"/>
      <c r="J5" s="139"/>
    </row>
    <row r="6" spans="1:10" customFormat="false" ht="13.5" thickTop="1">
      <c r="A6" s="175"/>
      <c r="B6" s="176"/>
      <c r="C6" s="177"/>
      <c r="D6" s="178"/>
      <c r="E6" s="390" t="s">
        <v>108</v>
      </c>
      <c r="F6" s="391"/>
      <c r="G6" s="392"/>
      <c r="H6" s="179" t="s">
        <v>97</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32</v>
      </c>
      <c r="F8" s="147" t="s">
        <v>33</v>
      </c>
      <c r="G8" s="147" t="s">
        <v>94</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customFormat="false" ht="13.5" thickTop="1">
      <c r="A20" s="151"/>
      <c r="B20" s="151"/>
      <c r="C20" s="151"/>
      <c r="D20" s="151"/>
      <c r="E20" s="151"/>
      <c r="F20" s="151"/>
      <c r="G20" s="151"/>
      <c r="H20" s="151"/>
      <c r="I20" s="151"/>
    </row>
    <row r="21" spans="1:9" customFormat="false" ht="13.5" thickBot="1">
      <c r="A21" s="103" t="s">
        <v>90</v>
      </c>
      <c r="B21" s="137"/>
      <c r="C21" s="103" t="s">
        <v>11</v>
      </c>
      <c r="D21" s="138"/>
      <c r="E21" s="138"/>
      <c r="F21" s="138"/>
      <c r="G21" s="138"/>
      <c r="H21" s="138"/>
      <c r="I21" s="138"/>
    </row>
    <row r="22" spans="1:9" customFormat="false" ht="13.5" thickTop="1">
      <c r="A22" s="175"/>
      <c r="B22" s="176"/>
      <c r="C22" s="177"/>
      <c r="D22" s="178"/>
      <c r="E22" s="390" t="s">
        <v>108</v>
      </c>
      <c r="F22" s="391"/>
      <c r="G22" s="392"/>
      <c r="H22" s="179" t="s">
        <v>97</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32</v>
      </c>
      <c r="F24" s="147" t="s">
        <v>33</v>
      </c>
      <c r="G24" s="189" t="s">
        <v>94</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customFormat="false" ht="13.5" thickTop="1">
      <c r="A36" s="151"/>
      <c r="B36" s="151"/>
      <c r="C36" s="151"/>
      <c r="D36" s="151"/>
      <c r="E36" s="151"/>
      <c r="F36" s="151"/>
      <c r="G36" s="151"/>
      <c r="H36" s="151"/>
      <c r="I36" s="151"/>
    </row>
    <row r="37" spans="1:9" customFormat="false" ht="13.5" thickBot="1">
      <c r="A37" s="103" t="s">
        <v>99</v>
      </c>
      <c r="B37" s="137"/>
      <c r="C37" s="103" t="s">
        <v>35</v>
      </c>
      <c r="D37" s="138"/>
      <c r="E37" s="138"/>
      <c r="F37" s="138"/>
      <c r="G37" s="138"/>
      <c r="H37" s="138"/>
      <c r="I37" s="138"/>
    </row>
    <row r="38" spans="1:9" customFormat="false" ht="13.5" thickTop="1">
      <c r="A38" s="175"/>
      <c r="B38" s="176"/>
      <c r="C38" s="177"/>
      <c r="D38" s="178"/>
      <c r="E38" s="390" t="s">
        <v>108</v>
      </c>
      <c r="F38" s="391"/>
      <c r="G38" s="392"/>
      <c r="H38" s="179" t="s">
        <v>97</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32</v>
      </c>
      <c r="F40" s="147" t="s">
        <v>33</v>
      </c>
      <c r="G40" s="189" t="s">
        <v>94</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120</v>
      </c>
      <c r="B53" s="137"/>
      <c r="C53" s="103" t="s">
        <v>34</v>
      </c>
      <c r="D53" s="138"/>
      <c r="E53" s="138"/>
      <c r="F53" s="138"/>
      <c r="G53" s="138"/>
      <c r="H53" s="138"/>
      <c r="I53" s="138"/>
      <c r="J53" s="139"/>
    </row>
    <row r="54" spans="1:10" customFormat="false" ht="13.5" thickTop="1">
      <c r="A54" s="175"/>
      <c r="B54" s="176"/>
      <c r="C54" s="177"/>
      <c r="D54" s="178"/>
      <c r="E54" s="390" t="s">
        <v>108</v>
      </c>
      <c r="F54" s="391"/>
      <c r="G54" s="392"/>
      <c r="H54" s="179" t="s">
        <v>97</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32</v>
      </c>
      <c r="F56" s="147" t="s">
        <v>33</v>
      </c>
      <c r="G56" s="189" t="s">
        <v>94</v>
      </c>
      <c r="H56" s="164"/>
      <c r="I56" s="167"/>
      <c r="J56" s="161"/>
    </row>
    <row r="57" spans="1:10" customFormat="false"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customFormat="false"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customFormat="false"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91</v>
      </c>
      <c r="B64" s="137"/>
      <c r="C64" s="103" t="s">
        <v>13</v>
      </c>
      <c r="D64" s="138"/>
      <c r="E64" s="138"/>
      <c r="F64" s="138"/>
      <c r="G64" s="138"/>
      <c r="H64" s="138"/>
      <c r="I64" s="139"/>
      <c r="J64" s="151"/>
    </row>
    <row r="65" spans="1:10" customFormat="false" ht="13.5" thickTop="1">
      <c r="A65" s="175"/>
      <c r="B65" s="176"/>
      <c r="C65" s="177"/>
      <c r="D65" s="178"/>
      <c r="E65" s="390" t="s">
        <v>108</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32</v>
      </c>
      <c r="F67" s="147" t="s">
        <v>33</v>
      </c>
      <c r="G67" s="189" t="s">
        <v>94</v>
      </c>
      <c r="H67" s="167"/>
      <c r="I67" s="107"/>
      <c r="J67" s="151"/>
    </row>
    <row r="68" spans="1:10" customFormat="false">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92</v>
      </c>
      <c r="B72" s="137"/>
      <c r="C72" s="103" t="s">
        <v>13</v>
      </c>
      <c r="D72" s="138"/>
      <c r="E72" s="138"/>
      <c r="F72" s="138"/>
      <c r="G72" s="138"/>
      <c r="H72" s="138"/>
      <c r="I72" s="151"/>
      <c r="J72" s="151"/>
    </row>
    <row r="73" spans="1:10" customFormat="false" ht="13.5" thickTop="1">
      <c r="A73" s="175"/>
      <c r="B73" s="176"/>
      <c r="C73" s="177"/>
      <c r="D73" s="178"/>
      <c r="E73" s="390" t="s">
        <v>108</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32</v>
      </c>
      <c r="F75" s="147" t="s">
        <v>33</v>
      </c>
      <c r="G75" s="189" t="s">
        <v>94</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93</v>
      </c>
      <c r="B80" s="137"/>
      <c r="C80" s="103" t="s">
        <v>13</v>
      </c>
      <c r="D80" s="138"/>
      <c r="E80" s="138"/>
      <c r="F80" s="138"/>
      <c r="G80" s="138"/>
      <c r="H80" s="138"/>
      <c r="I80" s="151"/>
      <c r="J80" s="151"/>
    </row>
    <row r="81" spans="1:10" customFormat="false" ht="13.5" thickTop="1">
      <c r="A81" s="175"/>
      <c r="B81" s="176"/>
      <c r="C81" s="177"/>
      <c r="D81" s="178"/>
      <c r="E81" s="390" t="s">
        <v>108</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32</v>
      </c>
      <c r="F83" s="147" t="s">
        <v>33</v>
      </c>
      <c r="G83" s="189" t="s">
        <v>94</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2021-02-25T14:37:36Z</dcterms:modified>
  <cp:lastModifiedBy>joel neymark</cp:lastModifiedBy>
  <cp:lastPrinted>2021-02-25T14:36:49Z</cp:lastPrinted>
</cp:coreProperties>
</file>