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0410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945" firstSheet="2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<sst xmlns="http://schemas.openxmlformats.org/spreadsheetml/2006/main" uniqueCount="2226" count="2226">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</sst>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103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5" xfId="0" applyNumberFormat="1" applyFont="1" applyBorder="1" applyProtection="1">
      <protection locked="false"/>
    </xf>
    <xf numFmtId="0" fontId="11" fillId="0" borderId="6" xfId="0" applyNumberFormat="1" applyFont="1" applyBorder="1" applyProtection="1">
      <protection locked="false"/>
    </xf>
    <xf numFmtId="0" fontId="11" fillId="0" borderId="2" xfId="0" applyNumberFormat="1" applyFont="1" applyBorder="1" applyProtection="1">
      <protection locked="false"/>
    </xf>
    <xf numFmtId="0" fontId="11" fillId="0" borderId="7" xfId="0" applyNumberFormat="1" applyFont="1" applyBorder="1" applyProtection="1">
      <protection locked="false"/>
    </xf>
    <xf numFmtId="0" fontId="11" fillId="0" borderId="16" xfId="0" applyNumberFormat="1" applyFont="1" applyBorder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right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7109375" defaultRowHeight="16"/>
  <cols>
    <col min="1" max="1" width="112.570312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>
      <c r="A5" s="895" t="s">
        <v>2221</v>
      </c>
    </row>
    <row r="6" spans="1:1" customFormat="false">
      <c r="A6" s="895" t="s">
        <v>656</v>
      </c>
    </row>
    <row r="7" spans="1:1" customFormat="false">
      <c r="A7" s="895" t="s">
        <v>550</v>
      </c>
    </row>
    <row r="8" spans="1:1" customFormat="false">
      <c r="A8" s="895" t="s">
        <v>2209</v>
      </c>
    </row>
    <row r="9" spans="1:1" customFormat="false">
      <c r="A9" s="71"/>
    </row>
    <row r="10" spans="1:1" customFormat="false">
      <c r="A10" s="71"/>
    </row>
    <row r="11" spans="1:1" customFormat="false">
      <c r="A11" s="896" t="s">
        <v>2205</v>
      </c>
    </row>
    <row r="12" spans="1:1" customFormat="false">
      <c r="A12" s="896" t="s">
        <v>2165</v>
      </c>
    </row>
    <row r="13" spans="1:1" customFormat="false">
      <c r="A13" s="896" t="s">
        <v>2166</v>
      </c>
    </row>
    <row r="14" spans="1:1" customFormat="false">
      <c r="A14" s="897" t="s">
        <v>595</v>
      </c>
    </row>
    <row r="15" spans="1:1" customFormat="false">
      <c r="A15" s="896" t="s">
        <v>653</v>
      </c>
    </row>
    <row r="16" spans="1:1" customFormat="false">
      <c r="A16" s="896" t="s">
        <v>2167</v>
      </c>
    </row>
    <row r="17" spans="1:1" customFormat="false">
      <c r="A17" s="896" t="s">
        <v>2168</v>
      </c>
    </row>
    <row r="18" spans="1:1" customFormat="false">
      <c r="A18" s="71"/>
    </row>
    <row r="19" spans="1:1" customFormat="false">
      <c r="A19" s="896" t="s">
        <v>2169</v>
      </c>
    </row>
    <row r="20" spans="1:1" customFormat="false">
      <c r="A20" s="896" t="s">
        <v>654</v>
      </c>
    </row>
    <row r="21" spans="1:1" customFormat="false">
      <c r="A21" s="898"/>
    </row>
    <row r="22" spans="1:1" customFormat="false">
      <c r="A22" s="71"/>
    </row>
    <row r="24" spans="1:1" customFormat="false">
      <c r="A24" s="899" t="s">
        <v>2210</v>
      </c>
    </row>
    <row r="25" spans="1:1" customFormat="false">
      <c r="A25" s="898" t="s">
        <v>2170</v>
      </c>
    </row>
    <row r="26" spans="1:1" customFormat="false">
      <c r="A26" s="898" t="s">
        <v>2171</v>
      </c>
    </row>
    <row r="27" spans="1:1" customFormat="false">
      <c r="A27" s="898" t="s">
        <v>2172</v>
      </c>
    </row>
    <row r="28" spans="1:1" customFormat="false">
      <c r="A28" s="898" t="s">
        <v>2173</v>
      </c>
    </row>
    <row r="29" spans="1:1" customFormat="false">
      <c r="A29" s="898" t="s">
        <v>2180</v>
      </c>
    </row>
    <row r="30" spans="1:1" customFormat="false">
      <c r="A30" s="898" t="s">
        <v>2174</v>
      </c>
    </row>
    <row r="31" spans="1:1" customFormat="false">
      <c r="A31" s="898" t="s">
        <v>2175</v>
      </c>
    </row>
    <row r="32" spans="1:1" customFormat="false">
      <c r="A32" s="898" t="s">
        <v>2176</v>
      </c>
    </row>
    <row r="33" spans="1:1" customFormat="false">
      <c r="A33" s="898" t="s">
        <v>2177</v>
      </c>
    </row>
    <row r="34" spans="1:1" customFormat="false">
      <c r="A34" s="898" t="s">
        <v>2178</v>
      </c>
    </row>
    <row r="35" spans="1:1" customFormat="false">
      <c r="A35" s="898" t="s">
        <v>2179</v>
      </c>
    </row>
    <row r="36" spans="1:1" customFormat="false">
      <c r="A36" s="898"/>
    </row>
    <row r="37" spans="1:1" customFormat="false">
      <c r="A37" s="898" t="s">
        <v>655</v>
      </c>
    </row>
    <row r="38" spans="1:1" customFormat="false">
      <c r="A38" s="900" t="s">
        <v>662</v>
      </c>
    </row>
    <row r="39" spans="1:1" customFormat="false">
      <c r="A39" s="900" t="s">
        <v>660</v>
      </c>
    </row>
    <row r="40" spans="1:1" customFormat="false">
      <c r="A40" s="900" t="s">
        <v>661</v>
      </c>
    </row>
    <row r="41" spans="1:1" customFormat="false">
      <c r="A41" s="900" t="s">
        <v>657</v>
      </c>
    </row>
    <row r="42" spans="1:1" customFormat="false">
      <c r="A42" s="900" t="s">
        <v>659</v>
      </c>
    </row>
    <row r="43" spans="1:1" customFormat="false">
      <c r="A43" s="900" t="s">
        <v>658</v>
      </c>
    </row>
    <row r="44" spans="1:1" customFormat="false">
      <c r="A44" s="900"/>
    </row>
    <row r="45" spans="1:1" customFormat="false">
      <c r="A45" s="900"/>
    </row>
    <row r="46" spans="1:1" customFormat="false">
      <c r="A46" s="900"/>
    </row>
    <row r="47" spans="1:1" customFormat="false">
      <c r="A47" s="90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28515625" customWidth="1"/>
    <col min="4" max="4" width="7.28515625" customWidth="1"/>
    <col min="5" max="9" width="6.85546875" customWidth="1"/>
    <col min="10" max="10" width="6.28515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15" customFormat="false" ht="12.75" customHeight="1">
      <c r="A1" s="1085" t="str">
        <f>'Title Page'!$B$30</f>
        <v>ASHRAE Standard 140-2020, Informative Annex B16, Section B16.5.2</v>
      </c>
      <c r="B1" s="1085"/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71"/>
      <c r="O1" s="71"/>
    </row>
    <row r="2" spans="1:15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953"/>
      <c r="O2" s="953"/>
    </row>
    <row r="3" spans="1:15" customFormat="false" ht="12.75" customHeight="1">
      <c r="A3" s="1085" t="str">
        <f>'Title Page'!$B$34</f>
        <v/>
      </c>
      <c r="B3" s="1085"/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953"/>
      <c r="O3" s="953"/>
    </row>
    <row r="4" spans="3:3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06" t="s">
        <v>594</v>
      </c>
    </row>
    <row r="6" spans="2:2" customFormat="false" ht="8.25" customHeight="1">
      <c r="B6" s="55"/>
    </row>
    <row r="7" spans="2:25" customFormat="false" ht="15.75" customHeight="1">
      <c r="B7" s="55" t="s">
        <v>2155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740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" customHeight="1" thickTop="1">
      <c r="H96" s="117"/>
      <c r="I96" s="118"/>
      <c r="M96" s="117"/>
    </row>
    <row r="97" spans="7:13" customFormat="false" ht="8" customHeight="1">
      <c r="G97" s="328"/>
      <c r="H97" s="117"/>
      <c r="I97" s="118"/>
      <c r="M97" s="117"/>
    </row>
    <row r="98" spans="7:13" customFormat="false" ht="8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874</v>
      </c>
      <c r="D101" s="197" t="s">
        <v>874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87" t="s">
        <v>875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740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" customHeight="1" thickTop="1">
      <c r="G156" s="115"/>
      <c r="I156" s="118"/>
      <c r="J156" s="94"/>
      <c r="K156" s="94"/>
      <c r="L156" s="94"/>
      <c r="M156" s="117"/>
    </row>
    <row r="157" spans="2:13" customFormat="false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740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1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28515625" customWidth="1"/>
    <col min="10" max="10" width="6.28515625" customWidth="1"/>
    <col min="11" max="12" width="5.7109375" customWidth="1"/>
    <col min="13" max="13" width="7.28515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28515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28515625" customWidth="1"/>
  </cols>
  <sheetData>
    <row r="1" spans="2:15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15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15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</row>
    <row r="4" spans="3:3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06" t="s">
        <v>594</v>
      </c>
    </row>
    <row r="7" spans="2:26" customFormat="false" ht="16.5" customHeight="1" thickBot="1">
      <c r="B7" s="173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2" t="s">
        <v>23</v>
      </c>
      <c r="K8" s="1093"/>
      <c r="L8" s="1093"/>
      <c r="M8" s="1094"/>
      <c r="N8" s="31"/>
      <c r="O8" s="686"/>
      <c r="Z8" s="2"/>
    </row>
    <row r="9" spans="2:26" customFormat="false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7" t="str">
        <f>YourData!$J$4</f>
        <v>Tested Prg</v>
      </c>
      <c r="Z9" s="2"/>
    </row>
    <row r="10" spans="2:26" customFormat="false" ht="12" customHeight="1">
      <c r="B10" s="154" t="s">
        <v>796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597</v>
      </c>
      <c r="M10" s="24" t="s">
        <v>598</v>
      </c>
      <c r="N10" s="56"/>
      <c r="O10" s="698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1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1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1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1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1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1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1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1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1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1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1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1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1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1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1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1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1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2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2" t="s">
        <v>23</v>
      </c>
      <c r="K29" s="1093"/>
      <c r="L29" s="1093"/>
      <c r="M29" s="1094"/>
      <c r="O29" s="689"/>
      <c r="Z29" s="12"/>
    </row>
    <row r="30" spans="2:26" customFormat="false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7" t="str">
        <f>YourData!$J$4</f>
        <v>Tested Prg</v>
      </c>
      <c r="Z30" s="12"/>
    </row>
    <row r="31" spans="2:26" customFormat="false" ht="12" customHeight="1">
      <c r="B31" s="154" t="s">
        <v>796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597</v>
      </c>
      <c r="M31" s="24" t="s">
        <v>598</v>
      </c>
      <c r="O31" s="698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1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1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1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1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1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1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1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1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1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1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1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1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1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1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1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1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1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2" t="str">
        <f>A!H1507</f>
        <v/>
      </c>
      <c r="Z49" s="12"/>
    </row>
    <row r="50" spans="2:26" customFormat="false" ht="12" customHeight="1" thickTop="1">
      <c r="B50" s="767" t="s">
        <v>800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2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2"/>
      <c r="Z51" s="12"/>
    </row>
    <row r="52" spans="2:26" customFormat="false" ht="16.5" customHeight="1" thickBot="1">
      <c r="B52" s="173" t="s">
        <v>2200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2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2" t="s">
        <v>23</v>
      </c>
      <c r="K53" s="1093"/>
      <c r="L53" s="1093"/>
      <c r="M53" s="1094"/>
      <c r="N53" s="31"/>
      <c r="O53" s="688"/>
      <c r="Z53" s="12"/>
    </row>
    <row r="54" spans="2:26" customFormat="false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7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796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698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6" t="s">
        <v>801</v>
      </c>
      <c r="N56" s="32"/>
      <c r="O56" s="718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6" t="s">
        <v>801</v>
      </c>
      <c r="N57" s="32"/>
      <c r="O57" s="718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6" t="s">
        <v>801</v>
      </c>
      <c r="N58" s="32"/>
      <c r="O58" s="718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6" t="s">
        <v>801</v>
      </c>
      <c r="N59" s="32"/>
      <c r="O59" s="718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6" t="s">
        <v>801</v>
      </c>
      <c r="N60" s="32"/>
      <c r="O60" s="718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6" t="s">
        <v>801</v>
      </c>
      <c r="N61" s="32"/>
      <c r="O61" s="718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6" t="s">
        <v>801</v>
      </c>
      <c r="N62" s="32"/>
      <c r="O62" s="718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6" t="s">
        <v>801</v>
      </c>
      <c r="N63" s="32"/>
      <c r="O63" s="718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6" t="s">
        <v>801</v>
      </c>
      <c r="N64" s="32"/>
      <c r="O64" s="718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6" t="s">
        <v>801</v>
      </c>
      <c r="N65" s="32"/>
      <c r="O65" s="718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6" t="s">
        <v>801</v>
      </c>
      <c r="N66" s="32"/>
      <c r="O66" s="718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6" t="s">
        <v>801</v>
      </c>
      <c r="N67" s="32"/>
      <c r="O67" s="718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6" t="s">
        <v>801</v>
      </c>
      <c r="N68" s="32"/>
      <c r="O68" s="718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18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18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18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18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19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2" t="s">
        <v>23</v>
      </c>
      <c r="K74" s="1093"/>
      <c r="L74" s="1093"/>
      <c r="M74" s="1094"/>
      <c r="N74" s="32"/>
      <c r="O74" s="7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7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796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597</v>
      </c>
      <c r="M76" s="24" t="s">
        <v>598</v>
      </c>
      <c r="N76" s="32"/>
      <c r="O76" s="698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18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18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18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18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18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18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18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18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18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67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2" t="s">
        <v>23</v>
      </c>
      <c r="K101" s="1093"/>
      <c r="L101" s="1093"/>
      <c r="M101" s="1094"/>
      <c r="O101" s="688"/>
      <c r="Z101" s="12"/>
    </row>
    <row r="102" spans="2:26" customFormat="false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7" t="str">
        <f>YourData!$J$4</f>
        <v>Tested Prg</v>
      </c>
      <c r="Z102" s="12"/>
    </row>
    <row r="103" spans="2:26" customFormat="false" ht="12" customHeight="1">
      <c r="B103" s="154" t="s">
        <v>796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597</v>
      </c>
      <c r="M103" s="24" t="s">
        <v>598</v>
      </c>
      <c r="O103" s="698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1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1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1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1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1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1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1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1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1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1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1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1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1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1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1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1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1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2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2" t="s">
        <v>23</v>
      </c>
      <c r="K122" s="1093"/>
      <c r="L122" s="1093"/>
      <c r="M122" s="1094"/>
      <c r="N122" s="32"/>
      <c r="O122" s="687"/>
      <c r="Z122" s="12"/>
    </row>
    <row r="123" spans="2:26" customFormat="false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7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796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698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0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0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0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0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0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0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0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0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0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0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0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0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0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0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0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0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0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1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67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2" t="s">
        <v>23</v>
      </c>
      <c r="K147" s="1093"/>
      <c r="L147" s="1093"/>
      <c r="M147" s="1094"/>
      <c r="N147" s="31"/>
      <c r="O147" s="688"/>
      <c r="Z147" s="2"/>
    </row>
    <row r="148" spans="2:26" customFormat="false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7" t="str">
        <f>YourData!$J$4</f>
        <v>Tested Prg</v>
      </c>
      <c r="Z148" s="2"/>
    </row>
    <row r="149" spans="2:26" customFormat="false" ht="12" customHeight="1">
      <c r="B149" s="154" t="s">
        <v>796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597</v>
      </c>
      <c r="M149" s="24" t="s">
        <v>598</v>
      </c>
      <c r="N149" s="56"/>
      <c r="O149" s="698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0">
        <f>AVERAGE(C150:I150)</f>
        <v>0.16694740424025736</v>
      </c>
      <c r="M150" s="26">
        <f>ABS((K150-J150)/L150)</f>
        <v>0.18047270848890853</v>
      </c>
      <c r="N150" s="32"/>
      <c r="O150" s="693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3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0">
        <f t="shared" si="25"/>
        <v>0.25858600143117288</v>
      </c>
      <c r="M152" s="26">
        <f t="shared" si="26"/>
        <v>0.26712549547994868</v>
      </c>
      <c r="N152" s="32"/>
      <c r="O152" s="693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0">
        <f t="shared" si="25"/>
        <v>7.2207177382847279E-2</v>
      </c>
      <c r="M153" s="26">
        <f t="shared" si="26"/>
        <v>0.76335267119324191</v>
      </c>
      <c r="N153" s="32"/>
      <c r="O153" s="693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0">
        <f t="shared" si="25"/>
        <v>0.22110429871608037</v>
      </c>
      <c r="M154" s="26">
        <f t="shared" si="26"/>
        <v>0.30872472342417251</v>
      </c>
      <c r="N154" s="32"/>
      <c r="O154" s="693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0">
        <f t="shared" si="25"/>
        <v>3.7481702715092512E-2</v>
      </c>
      <c r="M155" s="26">
        <f t="shared" si="26"/>
        <v>0.82468893119525888</v>
      </c>
      <c r="N155" s="32"/>
      <c r="O155" s="693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0">
        <f t="shared" si="25"/>
        <v>1.6539884767183821E-3</v>
      </c>
      <c r="M156" s="26">
        <f t="shared" si="26"/>
        <v>4.9855894914670271</v>
      </c>
      <c r="N156" s="32"/>
      <c r="O156" s="693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0">
        <f t="shared" si="25"/>
        <v>0.44370967406140055</v>
      </c>
      <c r="M157" s="26">
        <f t="shared" si="26"/>
        <v>0.10927801305464124</v>
      </c>
      <c r="N157" s="32"/>
      <c r="O157" s="693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0">
        <f t="shared" si="25"/>
        <v>1.3688488265048626E-2</v>
      </c>
      <c r="M158" s="26">
        <f t="shared" si="26"/>
        <v>2.1031826706079495</v>
      </c>
      <c r="N158" s="32"/>
      <c r="O158" s="693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0">
        <f t="shared" si="25"/>
        <v>-2.037035364653117E-2</v>
      </c>
      <c r="M159" s="26">
        <f t="shared" si="26"/>
        <v>0.83995539885015136</v>
      </c>
      <c r="N159" s="32"/>
      <c r="O159" s="693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0">
        <f t="shared" si="25"/>
        <v>-2.1261056000513801E-2</v>
      </c>
      <c r="M160" s="26">
        <f t="shared" si="26"/>
        <v>0.14904799871670157</v>
      </c>
      <c r="N160" s="32"/>
      <c r="O160" s="693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0">
        <f t="shared" si="25"/>
        <v>-2.5035281431020094E-2</v>
      </c>
      <c r="M161" s="26">
        <f t="shared" si="26"/>
        <v>0.33034098807483325</v>
      </c>
      <c r="N161" s="32"/>
      <c r="O161" s="693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0">
        <f t="shared" si="25"/>
        <v>-1.4893643330725671E-2</v>
      </c>
      <c r="M162" s="26">
        <f t="shared" si="26"/>
        <v>0.51869888135505937</v>
      </c>
      <c r="N162" s="32"/>
      <c r="O162" s="693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0">
        <f t="shared" si="25"/>
        <v>-2.5731615476312458E-2</v>
      </c>
      <c r="M163" s="26">
        <f t="shared" si="26"/>
        <v>1.3535871342800498</v>
      </c>
      <c r="N163" s="32"/>
      <c r="O163" s="693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0">
        <f t="shared" si="25"/>
        <v>0.40938887280925651</v>
      </c>
      <c r="M164" s="26">
        <f t="shared" si="26"/>
        <v>4.6059215258606137E-2</v>
      </c>
      <c r="N164" s="32"/>
      <c r="O164" s="693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0">
        <f t="shared" si="25"/>
        <v>0.55478454433006685</v>
      </c>
      <c r="M165" s="26">
        <f t="shared" si="26"/>
        <v>0.20961475725549217</v>
      </c>
      <c r="N165" s="32"/>
      <c r="O165" s="693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0">
        <f t="shared" si="25"/>
        <v>-0.24471929919164359</v>
      </c>
      <c r="M166" s="26">
        <f t="shared" si="26"/>
        <v>0.25527019125861872</v>
      </c>
      <c r="N166" s="32"/>
      <c r="O166" s="693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0">
        <f t="shared" si="25"/>
        <v>0.51143504766242109</v>
      </c>
      <c r="M167" s="26">
        <f t="shared" si="26"/>
        <v>0.44339236292469025</v>
      </c>
      <c r="N167" s="32"/>
      <c r="O167" s="696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2" t="s">
        <v>23</v>
      </c>
      <c r="K168" s="1093"/>
      <c r="L168" s="1093"/>
      <c r="M168" s="1094"/>
      <c r="N168" s="32"/>
      <c r="O168" s="687"/>
      <c r="Z168" s="2"/>
    </row>
    <row r="169" spans="2:26" customFormat="false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7" t="str">
        <f>YourData!$J$4</f>
        <v>Tested Prg</v>
      </c>
      <c r="Z169" s="2"/>
    </row>
    <row r="170" spans="2:26" customFormat="false" ht="12" customHeight="1">
      <c r="B170" s="154" t="s">
        <v>796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698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89">
        <f>AVERAGE(C171:I171)</f>
        <v>3.6045384945618153E-2</v>
      </c>
      <c r="M171" s="26">
        <f>ABS((K171-J171)/L171)</f>
        <v>3.6425900803085929</v>
      </c>
      <c r="N171" s="32"/>
      <c r="O171" s="690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8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0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89">
        <f t="shared" si="29"/>
        <v>0.21439734843041691</v>
      </c>
      <c r="M173" s="26">
        <f t="shared" si="30"/>
        <v>0.33951794221674719</v>
      </c>
      <c r="N173" s="32"/>
      <c r="O173" s="690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89">
        <f t="shared" si="29"/>
        <v>-0.10098031289994285</v>
      </c>
      <c r="M174" s="26">
        <f t="shared" si="30"/>
        <v>3.6541289706374611</v>
      </c>
      <c r="N174" s="32"/>
      <c r="O174" s="690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89">
        <f t="shared" si="29"/>
        <v>0.22508910224610368</v>
      </c>
      <c r="M175" s="26">
        <f t="shared" si="30"/>
        <v>0.19473156993407201</v>
      </c>
      <c r="N175" s="32"/>
      <c r="O175" s="690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89">
        <f t="shared" si="29"/>
        <v>-1.0691753815686766E-2</v>
      </c>
      <c r="M176" s="26">
        <f t="shared" si="30"/>
        <v>3.1895190535846853</v>
      </c>
      <c r="N176" s="32"/>
      <c r="O176" s="690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89">
        <f t="shared" si="29"/>
        <v>2.1258702779556078</v>
      </c>
      <c r="M177" s="26">
        <f t="shared" si="30"/>
        <v>7.1387739239406833E-2</v>
      </c>
      <c r="N177" s="32"/>
      <c r="O177" s="690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89">
        <f t="shared" si="29"/>
        <v>1.4679844375226623</v>
      </c>
      <c r="M178" s="26">
        <f t="shared" si="30"/>
        <v>0.34620696844214915</v>
      </c>
      <c r="N178" s="32"/>
      <c r="O178" s="690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89">
        <f t="shared" si="29"/>
        <v>0.10065122861515192</v>
      </c>
      <c r="M179" s="26">
        <f t="shared" si="30"/>
        <v>4.9877169617289825</v>
      </c>
      <c r="N179" s="32"/>
      <c r="O179" s="690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89">
        <f t="shared" si="29"/>
        <v>0.12446794520547755</v>
      </c>
      <c r="M180" s="26">
        <f t="shared" si="30"/>
        <v>4</v>
      </c>
      <c r="N180" s="32"/>
      <c r="O180" s="690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89">
        <f t="shared" si="29"/>
        <v>6.0361234933877482E-2</v>
      </c>
      <c r="M181" s="26">
        <f t="shared" si="30"/>
        <v>5.0030849651335316</v>
      </c>
      <c r="N181" s="32"/>
      <c r="O181" s="690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89">
        <f t="shared" si="29"/>
        <v>7.3440886401456143E-2</v>
      </c>
      <c r="M182" s="26">
        <f t="shared" si="30"/>
        <v>5.0028149114601614</v>
      </c>
      <c r="N182" s="32"/>
      <c r="O182" s="690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89">
        <f t="shared" si="29"/>
        <v>5.7488554292802974E-2</v>
      </c>
      <c r="M183" s="26">
        <f t="shared" si="30"/>
        <v>5.0018710175638876</v>
      </c>
      <c r="N183" s="32"/>
      <c r="O183" s="690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89">
        <f t="shared" si="29"/>
        <v>-3.0173427513052644</v>
      </c>
      <c r="M184" s="26">
        <f t="shared" si="30"/>
        <v>0.85547367395279039</v>
      </c>
      <c r="N184" s="32"/>
      <c r="O184" s="690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89">
        <f t="shared" si="29"/>
        <v>0.24066543758757675</v>
      </c>
      <c r="M185" s="26">
        <f t="shared" si="30"/>
        <v>5.2656550928691184</v>
      </c>
      <c r="N185" s="32"/>
      <c r="O185" s="690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89">
        <f t="shared" si="29"/>
        <v>13.908314528199599</v>
      </c>
      <c r="M186" s="26">
        <f t="shared" si="30"/>
        <v>0.17779570523580934</v>
      </c>
      <c r="N186" s="32"/>
      <c r="O186" s="690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89">
        <f t="shared" si="29"/>
        <v>-9.6545803067590672E-3</v>
      </c>
      <c r="M187" s="26">
        <f t="shared" si="30"/>
        <v>43.025311238302841</v>
      </c>
      <c r="N187" s="32"/>
      <c r="O187" s="690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1">
        <f t="shared" si="29"/>
        <v>13.871983627467879</v>
      </c>
      <c r="M188" s="29">
        <f t="shared" si="30"/>
        <v>0.17258280372282214</v>
      </c>
      <c r="N188" s="32"/>
      <c r="O188" s="694" t="str">
        <f>A!H1717</f>
        <v/>
      </c>
      <c r="Z188" s="2"/>
    </row>
    <row r="189" spans="2:26" customFormat="false" ht="12" customHeight="1" thickTop="1">
      <c r="B189" s="767" t="s">
        <v>800</v>
      </c>
      <c r="E189" s="30"/>
      <c r="N189" s="32"/>
      <c r="O189" s="682"/>
      <c r="Z189" s="2"/>
    </row>
    <row r="190" spans="14:26" customFormat="false" ht="12" customHeight="1">
      <c r="N190" s="32"/>
      <c r="O190" s="682"/>
      <c r="Z190" s="2"/>
    </row>
    <row r="191" spans="14:26" customFormat="false" ht="12" customHeight="1">
      <c r="N191" s="32"/>
      <c r="O191" s="682"/>
      <c r="Z191" s="2"/>
    </row>
    <row r="192" spans="2:26" customFormat="false" ht="16.5" customHeight="1" thickBot="1">
      <c r="B192" s="173" t="s">
        <v>2192</v>
      </c>
      <c r="N192" s="32"/>
      <c r="O192" s="682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2" t="s">
        <v>23</v>
      </c>
      <c r="K193" s="1093"/>
      <c r="L193" s="1093"/>
      <c r="M193" s="1094"/>
      <c r="N193" s="32"/>
      <c r="O193" s="688"/>
      <c r="Z193" s="2"/>
    </row>
    <row r="194" spans="2:26" customFormat="false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7" t="str">
        <f>YourData!$J$4</f>
        <v>Tested Prg</v>
      </c>
      <c r="Z194" s="2"/>
    </row>
    <row r="195" spans="2:26" customFormat="false" ht="12" customHeight="1">
      <c r="B195" s="154" t="s">
        <v>796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597</v>
      </c>
      <c r="M195" s="24" t="s">
        <v>598</v>
      </c>
      <c r="N195" s="32"/>
      <c r="O195" s="698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2">
        <f>AVERAGE(C196:I196)</f>
        <v>2.0127078127550667E-3</v>
      </c>
      <c r="M196" s="26">
        <f>ABS((K196-J196)/L196)</f>
        <v>9.9368621084762229E-2</v>
      </c>
      <c r="N196" s="32"/>
      <c r="O196" s="695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5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2">
        <f t="shared" si="33"/>
        <v>6.8182410598269987E-4</v>
      </c>
      <c r="M198" s="26">
        <f t="shared" si="34"/>
        <v>9.2715130492196374E-2</v>
      </c>
      <c r="N198" s="32"/>
      <c r="O198" s="695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2">
        <f t="shared" si="33"/>
        <v>-1.7172708747990062E-4</v>
      </c>
      <c r="M199" s="26">
        <f t="shared" si="34"/>
        <v>1.4388685573551967</v>
      </c>
      <c r="N199" s="32"/>
      <c r="O199" s="695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2">
        <f t="shared" si="33"/>
        <v>7.0223726168117237E-4</v>
      </c>
      <c r="M200" s="26">
        <f t="shared" si="34"/>
        <v>4.1026348451838883E-2</v>
      </c>
      <c r="N200" s="32"/>
      <c r="O200" s="695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2">
        <f t="shared" si="33"/>
        <v>-2.0413155698472431E-5</v>
      </c>
      <c r="M201" s="26">
        <f t="shared" si="34"/>
        <v>2.779035349385063</v>
      </c>
      <c r="N201" s="32"/>
      <c r="O201" s="695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2">
        <f t="shared" si="33"/>
        <v>6.7168926326968378E-4</v>
      </c>
      <c r="M202" s="26">
        <f t="shared" si="34"/>
        <v>0.34242024188446174</v>
      </c>
      <c r="N202" s="32"/>
      <c r="O202" s="695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2">
        <f t="shared" si="33"/>
        <v>-5.5536871872083977E-4</v>
      </c>
      <c r="M203" s="26">
        <f t="shared" si="34"/>
        <v>0.22034129394667384</v>
      </c>
      <c r="N203" s="32"/>
      <c r="O203" s="695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2">
        <f t="shared" si="33"/>
        <v>7.8655743154345083E-4</v>
      </c>
      <c r="M204" s="26">
        <f t="shared" si="34"/>
        <v>8.7293526925730267E-2</v>
      </c>
      <c r="N204" s="32"/>
      <c r="O204" s="695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2">
        <f t="shared" si="33"/>
        <v>3.9284874771689697E-4</v>
      </c>
      <c r="M205" s="26">
        <f t="shared" si="34"/>
        <v>0.94538927010970331</v>
      </c>
      <c r="N205" s="32"/>
      <c r="O205" s="695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2">
        <f t="shared" si="33"/>
        <v>1.7144533204048497E-4</v>
      </c>
      <c r="M206" s="26">
        <f t="shared" si="34"/>
        <v>0.58327630627112792</v>
      </c>
      <c r="N206" s="32"/>
      <c r="O206" s="695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2">
        <f t="shared" si="33"/>
        <v>2.0891220750167034E-4</v>
      </c>
      <c r="M207" s="26">
        <f t="shared" si="34"/>
        <v>0.19718606670560199</v>
      </c>
      <c r="N207" s="32"/>
      <c r="O207" s="695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2">
        <f t="shared" si="33"/>
        <v>6.7347952134284153E-5</v>
      </c>
      <c r="M208" s="26">
        <f t="shared" si="34"/>
        <v>1.4848261429035106</v>
      </c>
      <c r="N208" s="32"/>
      <c r="O208" s="695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2">
        <f t="shared" si="33"/>
        <v>8.3409313912180712E-4</v>
      </c>
      <c r="M209" s="26">
        <f t="shared" si="34"/>
        <v>1.6944319736422504</v>
      </c>
      <c r="N209" s="32"/>
      <c r="O209" s="695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2">
        <f t="shared" si="33"/>
        <v>9.5254895719953849E-5</v>
      </c>
      <c r="M210" s="26">
        <f t="shared" si="34"/>
        <v>3.9416186082734912</v>
      </c>
      <c r="N210" s="32"/>
      <c r="O210" s="695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2">
        <f t="shared" si="33"/>
        <v>7.3009025391255781E-3</v>
      </c>
      <c r="M211" s="26">
        <f t="shared" si="34"/>
        <v>0.1094983968234256</v>
      </c>
      <c r="N211" s="32"/>
      <c r="O211" s="695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2">
        <f t="shared" si="33"/>
        <v>-3.6650452051318564E-3</v>
      </c>
      <c r="M212" s="26">
        <f t="shared" si="34"/>
        <v>0.48024781424700019</v>
      </c>
      <c r="N212" s="32"/>
      <c r="O212" s="695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2">
        <f t="shared" si="33"/>
        <v>2.4094148719616786E-3</v>
      </c>
      <c r="M213" s="26">
        <f t="shared" si="34"/>
        <v>0.46817251615163319</v>
      </c>
      <c r="N213" s="32"/>
      <c r="O213" s="697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2" t="s">
        <v>23</v>
      </c>
      <c r="K214" s="1093"/>
      <c r="L214" s="1093"/>
      <c r="M214" s="1094"/>
      <c r="O214" s="687"/>
      <c r="Z214" s="2"/>
    </row>
    <row r="215" spans="2:26" customFormat="false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7" t="str">
        <f>YourData!$J$4</f>
        <v>Tested Prg</v>
      </c>
      <c r="Z215" s="12"/>
    </row>
    <row r="216" spans="2:26" customFormat="false" ht="12" customHeight="1">
      <c r="B216" s="154" t="s">
        <v>796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597</v>
      </c>
      <c r="M216" s="24" t="s">
        <v>598</v>
      </c>
      <c r="O216" s="698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89">
        <f>AVERAGE(C217:I217)</f>
        <v>10.010087301875659</v>
      </c>
      <c r="M217" s="26">
        <f>ABS((K217-J217)/L217)</f>
        <v>5.3362090997762922E-2</v>
      </c>
      <c r="O217" s="690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8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0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89">
        <f t="shared" si="37"/>
        <v>2.4222366477746484</v>
      </c>
      <c r="M219" s="26">
        <f t="shared" si="38"/>
        <v>0.22309527654576808</v>
      </c>
      <c r="O219" s="690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89">
        <f t="shared" si="37"/>
        <v>-0.55228189456412125</v>
      </c>
      <c r="M220" s="26">
        <f t="shared" si="38"/>
        <v>3.4779928233379089</v>
      </c>
      <c r="O220" s="690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89">
        <f t="shared" si="37"/>
        <v>2.5378837394428166</v>
      </c>
      <c r="M221" s="26">
        <f t="shared" si="38"/>
        <v>0.16549221442752582</v>
      </c>
      <c r="O221" s="690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89">
        <f t="shared" si="37"/>
        <v>-0.11564709166816793</v>
      </c>
      <c r="M222" s="26">
        <f t="shared" si="38"/>
        <v>2.3270156049368809</v>
      </c>
      <c r="O222" s="690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89">
        <f t="shared" si="37"/>
        <v>-3.161508440960644</v>
      </c>
      <c r="M223" s="26">
        <f t="shared" si="38"/>
        <v>0.24669600648369139</v>
      </c>
      <c r="O223" s="690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89">
        <f t="shared" si="37"/>
        <v>-6.8397306844049668</v>
      </c>
      <c r="M224" s="26">
        <f t="shared" si="38"/>
        <v>0.19876880831184779</v>
      </c>
      <c r="O224" s="690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89">
        <f t="shared" si="37"/>
        <v>3.6226460849902553</v>
      </c>
      <c r="M225" s="26">
        <f t="shared" si="38"/>
        <v>0.53109310964737944</v>
      </c>
      <c r="O225" s="690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89">
        <f t="shared" si="37"/>
        <v>1.6105597117579293</v>
      </c>
      <c r="M226" s="26">
        <f t="shared" si="38"/>
        <v>0.3304682484890758</v>
      </c>
      <c r="O226" s="690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89">
        <f t="shared" si="37"/>
        <v>0.67425374233909141</v>
      </c>
      <c r="M227" s="26">
        <f t="shared" si="38"/>
        <v>1.0611614819880359</v>
      </c>
      <c r="O227" s="690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89">
        <f t="shared" si="37"/>
        <v>0.87719384255331645</v>
      </c>
      <c r="M228" s="26">
        <f t="shared" si="38"/>
        <v>1.1775222447418594</v>
      </c>
      <c r="O228" s="690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89">
        <f t="shared" si="37"/>
        <v>0.14848001130519747</v>
      </c>
      <c r="M229" s="26">
        <f t="shared" si="38"/>
        <v>3.9405400983805174</v>
      </c>
      <c r="O229" s="690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89">
        <f t="shared" si="37"/>
        <v>15.608311444562345</v>
      </c>
      <c r="M230" s="26">
        <f t="shared" si="38"/>
        <v>0.48112335521997174</v>
      </c>
      <c r="O230" s="690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89">
        <f t="shared" si="37"/>
        <v>-0.53350179569119405</v>
      </c>
      <c r="M231" s="26">
        <f t="shared" si="38"/>
        <v>4.6142897538578973</v>
      </c>
      <c r="O231" s="690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89">
        <f t="shared" si="37"/>
        <v>-9.9264139405544149</v>
      </c>
      <c r="M232" s="26">
        <f t="shared" si="38"/>
        <v>0.84517219004939914</v>
      </c>
      <c r="O232" s="690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89">
        <f t="shared" si="37"/>
        <v>-19.660195723313507</v>
      </c>
      <c r="M233" s="26">
        <f t="shared" si="38"/>
        <v>0.7256282309486376</v>
      </c>
      <c r="O233" s="690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1">
        <f t="shared" si="37"/>
        <v>-9.3422380440473276</v>
      </c>
      <c r="M234" s="29">
        <f t="shared" si="38"/>
        <v>1.2249467673900301</v>
      </c>
      <c r="O234" s="694" t="str">
        <f>A!H1777</f>
        <v/>
      </c>
      <c r="Z234" s="12"/>
    </row>
    <row r="235" spans="2:26" customFormat="false" ht="12" customHeight="1" thickTop="1">
      <c r="B235" s="767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2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2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2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2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2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2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2" t="s">
        <v>23</v>
      </c>
      <c r="K244" s="1093"/>
      <c r="L244" s="1093"/>
      <c r="M244" s="1094"/>
      <c r="N244" s="31"/>
      <c r="O244" s="688"/>
      <c r="Z244" s="2"/>
    </row>
    <row r="245" spans="2:26" customFormat="false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7" t="str">
        <f>YourData!$J$4</f>
        <v>Tested Prg</v>
      </c>
      <c r="Z245" s="2"/>
    </row>
    <row r="246" spans="2:26" customFormat="false" ht="12" customHeight="1">
      <c r="B246" s="154" t="s">
        <v>796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597</v>
      </c>
      <c r="M246" s="24" t="s">
        <v>598</v>
      </c>
      <c r="N246" s="56"/>
      <c r="O246" s="698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1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1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1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1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1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1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1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1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1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1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6" t="s">
        <v>801</v>
      </c>
      <c r="N257" s="32"/>
      <c r="O257" s="691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1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1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1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1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1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1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2" t="str">
        <f>A!H1807</f>
        <v/>
      </c>
      <c r="Z264" s="2"/>
    </row>
    <row r="265" spans="2:26" customFormat="false" ht="12" customHeight="1" thickTop="1">
      <c r="B265" s="767" t="s">
        <v>800</v>
      </c>
      <c r="D265" s="30"/>
      <c r="O265" s="682"/>
      <c r="Z265" s="2"/>
    </row>
    <row r="266" spans="15:26" customFormat="false" ht="12" customHeight="1">
      <c r="O266" s="682"/>
      <c r="Z266" s="2"/>
    </row>
    <row r="267" spans="2:26" customFormat="false" ht="16.5" customHeight="1" thickBot="1">
      <c r="B267" s="173" t="s">
        <v>2194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2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2" t="s">
        <v>23</v>
      </c>
      <c r="K268" s="1093"/>
      <c r="L268" s="1093"/>
      <c r="M268" s="1094"/>
      <c r="O268" s="688"/>
      <c r="Z268" s="2"/>
    </row>
    <row r="269" spans="2:26" customFormat="false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7" t="str">
        <f>YourData!$J$4</f>
        <v>Tested Prg</v>
      </c>
      <c r="Z269" s="2"/>
    </row>
    <row r="270" spans="2:26" customFormat="false" ht="12" customHeight="1">
      <c r="B270" s="154" t="s">
        <v>796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597</v>
      </c>
      <c r="M270" s="24" t="s">
        <v>598</v>
      </c>
      <c r="O270" s="698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1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1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1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1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1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1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1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1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1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1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6" t="s">
        <v>801</v>
      </c>
      <c r="O281" s="691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1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1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1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1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1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1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2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2" t="s">
        <v>23</v>
      </c>
      <c r="K289" s="1093"/>
      <c r="L289" s="1093"/>
      <c r="M289" s="1094"/>
      <c r="O289" s="687"/>
      <c r="Z289" s="2"/>
    </row>
    <row r="290" spans="2:26" customFormat="false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7" t="str">
        <f>YourData!$J$4</f>
        <v>Tested Prg</v>
      </c>
      <c r="Z290" s="2"/>
    </row>
    <row r="291" spans="2:26" customFormat="false" ht="12" customHeight="1">
      <c r="B291" s="154" t="s">
        <v>796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597</v>
      </c>
      <c r="M291" s="24" t="s">
        <v>598</v>
      </c>
      <c r="O291" s="698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1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1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1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1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1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1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1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1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1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1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1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1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1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1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1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1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1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2" t="str">
        <f>A!H1837</f>
        <v/>
      </c>
      <c r="Z309" s="2"/>
    </row>
    <row r="310" spans="2:26" customFormat="false" ht="12" customHeight="1" thickTop="1">
      <c r="B310" s="767" t="s">
        <v>800</v>
      </c>
      <c r="O310" s="682"/>
      <c r="Z310" s="2"/>
    </row>
    <row r="311" spans="2:26" customFormat="false" ht="16.5" customHeight="1" thickBot="1">
      <c r="B311" s="173" t="s">
        <v>2195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2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2" t="s">
        <v>23</v>
      </c>
      <c r="K312" s="1093"/>
      <c r="L312" s="1093"/>
      <c r="M312" s="1094"/>
      <c r="O312" s="688"/>
      <c r="Z312" s="2"/>
    </row>
    <row r="313" spans="2:26" customFormat="false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7" t="str">
        <f>YourData!$J$4</f>
        <v>Tested Prg</v>
      </c>
      <c r="Z313" s="2"/>
    </row>
    <row r="314" spans="2:26" customFormat="false" ht="12" customHeight="1">
      <c r="B314" s="154" t="s">
        <v>796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597</v>
      </c>
      <c r="M314" s="24" t="s">
        <v>598</v>
      </c>
      <c r="O314" s="698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1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1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1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1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1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1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1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1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1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1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1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1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1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1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1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1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1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2" t="str">
        <f>A!H1867</f>
        <v/>
      </c>
      <c r="Z332" s="15"/>
    </row>
    <row r="333" spans="2:26" customFormat="false" ht="12" customHeight="1" thickTop="1">
      <c r="B333" s="767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2"/>
      <c r="Z333" s="15"/>
    </row>
    <row r="334" spans="15:26" customFormat="false" ht="12" customHeight="1">
      <c r="O334" s="682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2"/>
      <c r="Z335" s="14"/>
    </row>
    <row r="336" spans="2:26" customFormat="false" ht="16.5" customHeight="1" thickBot="1">
      <c r="B336" s="173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2" t="s">
        <v>23</v>
      </c>
      <c r="K337" s="1093"/>
      <c r="L337" s="1093"/>
      <c r="M337" s="1094"/>
      <c r="O337" s="688"/>
      <c r="Z337" s="14"/>
    </row>
    <row r="338" spans="2:26" customFormat="false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7" t="str">
        <f>YourData!$J$4</f>
        <v>Tested Prg</v>
      </c>
      <c r="Z338" s="14"/>
    </row>
    <row r="339" spans="2:26" customFormat="false" ht="12" customHeight="1">
      <c r="B339" s="154" t="s">
        <v>796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597</v>
      </c>
      <c r="M339" s="24" t="s">
        <v>598</v>
      </c>
      <c r="O339" s="698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0">
        <f>AVERAGE(C340:I340)</f>
        <v>0.21044885894690335</v>
      </c>
      <c r="M340" s="26">
        <f>ABS((K340-J340)/L340)</f>
        <v>1.4114455479995998</v>
      </c>
      <c r="O340" s="693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3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0">
        <f t="shared" si="57"/>
        <v>0.42426612287034127</v>
      </c>
      <c r="M342" s="26">
        <f t="shared" si="58"/>
        <v>4.0964854517294196</v>
      </c>
      <c r="O342" s="693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0">
        <f t="shared" si="57"/>
        <v>-7.0899198960526766E-2</v>
      </c>
      <c r="M343" s="26">
        <f t="shared" si="58"/>
        <v>23.441731703137027</v>
      </c>
      <c r="O343" s="693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0">
        <f t="shared" si="57"/>
        <v>0.41865443997222762</v>
      </c>
      <c r="M344" s="26">
        <f t="shared" si="58"/>
        <v>3.5399122963996561</v>
      </c>
      <c r="O344" s="693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0">
        <f t="shared" si="57"/>
        <v>5.6116828981136457E-3</v>
      </c>
      <c r="M345" s="26">
        <f t="shared" si="58"/>
        <v>136.85734100516643</v>
      </c>
      <c r="O345" s="693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0">
        <f t="shared" si="57"/>
        <v>0.11958528659658903</v>
      </c>
      <c r="M346" s="26">
        <f t="shared" si="58"/>
        <v>5.2684043254892057</v>
      </c>
      <c r="O346" s="693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0">
        <f t="shared" si="57"/>
        <v>0.50219511517023652</v>
      </c>
      <c r="M347" s="26">
        <f t="shared" si="58"/>
        <v>0.67179582512654878</v>
      </c>
      <c r="O347" s="693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0">
        <f t="shared" si="57"/>
        <v>0.2725698901258865</v>
      </c>
      <c r="M348" s="26">
        <f t="shared" si="58"/>
        <v>3.7069316202802671</v>
      </c>
      <c r="O348" s="693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0">
        <f t="shared" si="57"/>
        <v>-7.2106980237720109E-2</v>
      </c>
      <c r="M349" s="26">
        <f t="shared" si="58"/>
        <v>4.3605753550389066</v>
      </c>
      <c r="O349" s="693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0">
        <f t="shared" si="57"/>
        <v>-0.11817880889297569</v>
      </c>
      <c r="M350" s="26">
        <f t="shared" si="58"/>
        <v>3.7828194626117484</v>
      </c>
      <c r="O350" s="693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0">
        <f t="shared" si="57"/>
        <v>-0.12631521234452131</v>
      </c>
      <c r="M351" s="26">
        <f t="shared" si="58"/>
        <v>3.4599878370673478</v>
      </c>
      <c r="O351" s="693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0">
        <f t="shared" si="57"/>
        <v>-0.13424818489190554</v>
      </c>
      <c r="M352" s="26">
        <f t="shared" si="58"/>
        <v>1.6004884253270562</v>
      </c>
      <c r="O352" s="693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0">
        <f t="shared" si="57"/>
        <v>0.98259497348501113</v>
      </c>
      <c r="M353" s="26">
        <f t="shared" si="58"/>
        <v>3.4512667555211261</v>
      </c>
      <c r="O353" s="693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0">
        <f t="shared" si="57"/>
        <v>0.29984213641757435</v>
      </c>
      <c r="M354" s="26">
        <f t="shared" si="58"/>
        <v>1.6840943136103392</v>
      </c>
      <c r="O354" s="693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0">
        <f t="shared" si="57"/>
        <v>0.97911754355306491</v>
      </c>
      <c r="M355" s="26">
        <f t="shared" si="58"/>
        <v>0.88753388775624864</v>
      </c>
      <c r="O355" s="693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0">
        <f t="shared" si="57"/>
        <v>-0.99726698585494145</v>
      </c>
      <c r="M356" s="26">
        <f t="shared" si="58"/>
        <v>3.1345668154452433</v>
      </c>
      <c r="O356" s="693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0">
        <f t="shared" si="57"/>
        <v>0.67108494816567132</v>
      </c>
      <c r="M357" s="26">
        <f t="shared" si="58"/>
        <v>0.74921604391443541</v>
      </c>
      <c r="O357" s="696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2" t="s">
        <v>23</v>
      </c>
      <c r="K358" s="1093"/>
      <c r="L358" s="1093"/>
      <c r="M358" s="1094"/>
      <c r="N358" s="32"/>
      <c r="O358" s="722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7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796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698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0">
        <f>AVERAGE(C361:I361)</f>
        <v>7.2052250994890363E-2</v>
      </c>
      <c r="M361" s="26">
        <f>ABS((K361-J361)/L361)</f>
        <v>0.84839998098026337</v>
      </c>
      <c r="N361" s="32"/>
      <c r="O361" s="722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2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0">
        <f t="shared" si="61"/>
        <v>2.7065437862715092E-2</v>
      </c>
      <c r="M363" s="26">
        <f t="shared" si="62"/>
        <v>2.3114092390634111</v>
      </c>
      <c r="N363" s="32"/>
      <c r="O363" s="722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0">
        <f t="shared" si="61"/>
        <v>2.396398031871009E-3</v>
      </c>
      <c r="M364" s="26">
        <f t="shared" si="62"/>
        <v>5.84210127608441</v>
      </c>
      <c r="N364" s="32"/>
      <c r="O364" s="722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0">
        <f t="shared" si="61"/>
        <v>2.7065437862715092E-2</v>
      </c>
      <c r="M365" s="26">
        <f t="shared" si="62"/>
        <v>2.3114092390634111</v>
      </c>
      <c r="N365" s="32"/>
      <c r="O365" s="722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0">
        <f t="shared" si="61"/>
        <v>0</v>
      </c>
      <c r="M366" s="966" t="s">
        <v>801</v>
      </c>
      <c r="N366" s="32"/>
      <c r="O366" s="722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0">
        <f t="shared" si="61"/>
        <v>-3.9299814054127857E-4</v>
      </c>
      <c r="M367" s="26">
        <f t="shared" si="62"/>
        <v>7.421983385315075</v>
      </c>
      <c r="N367" s="32"/>
      <c r="O367" s="722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0">
        <f t="shared" si="61"/>
        <v>2.723242930662299E-2</v>
      </c>
      <c r="M368" s="26">
        <f t="shared" si="62"/>
        <v>2.2973070486740887</v>
      </c>
      <c r="N368" s="32"/>
      <c r="O368" s="722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0">
        <f t="shared" si="61"/>
        <v>-2.8231062099535187E-2</v>
      </c>
      <c r="M369" s="26">
        <f t="shared" si="62"/>
        <v>2.337850406311385</v>
      </c>
      <c r="N369" s="32"/>
      <c r="O369" s="722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0">
        <f t="shared" si="61"/>
        <v>-1.8084806964137057E-3</v>
      </c>
      <c r="M370" s="26">
        <f t="shared" si="62"/>
        <v>4</v>
      </c>
      <c r="N370" s="32"/>
      <c r="O370" s="722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0">
        <f t="shared" si="61"/>
        <v>0</v>
      </c>
      <c r="M371" s="966" t="s">
        <v>801</v>
      </c>
      <c r="N371" s="32"/>
      <c r="O371" s="722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0">
        <f t="shared" si="61"/>
        <v>-3.0385700115269466E-2</v>
      </c>
      <c r="M372" s="26">
        <f t="shared" si="62"/>
        <v>2.1720743556879198</v>
      </c>
      <c r="N372" s="32"/>
      <c r="O372" s="722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0">
        <f t="shared" si="61"/>
        <v>-2.8116912762277568E-2</v>
      </c>
      <c r="M373" s="26">
        <f t="shared" si="62"/>
        <v>2.3473416359049106</v>
      </c>
      <c r="N373" s="32"/>
      <c r="O373" s="722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0">
        <f t="shared" si="61"/>
        <v>-0.1095178912961059</v>
      </c>
      <c r="M374" s="26">
        <f t="shared" si="62"/>
        <v>0.66588664297749101</v>
      </c>
      <c r="N374" s="32"/>
      <c r="O374" s="722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0">
        <f t="shared" si="61"/>
        <v>0.14864432298727145</v>
      </c>
      <c r="M375" s="26">
        <f t="shared" si="62"/>
        <v>1.4482351631585009</v>
      </c>
      <c r="N375" s="32"/>
      <c r="O375" s="722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0">
        <f t="shared" si="61"/>
        <v>0.4606801798898113</v>
      </c>
      <c r="M376" s="26">
        <f t="shared" si="62"/>
        <v>0.33165274060124988</v>
      </c>
      <c r="N376" s="32"/>
      <c r="O376" s="722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0">
        <f t="shared" si="61"/>
        <v>-0.18210189022238107</v>
      </c>
      <c r="M377" s="26">
        <f t="shared" si="62"/>
        <v>0.24162297242641284</v>
      </c>
      <c r="N377" s="32"/>
      <c r="O377" s="722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3">
        <f t="shared" si="61"/>
        <v>0.4441346516889797</v>
      </c>
      <c r="M378" s="29">
        <f t="shared" si="62"/>
        <v>0.61246859606280857</v>
      </c>
      <c r="N378" s="32"/>
      <c r="O378" s="723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67" t="s">
        <v>800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2" t="s">
        <v>23</v>
      </c>
      <c r="K382" s="1093"/>
      <c r="L382" s="1093"/>
      <c r="M382" s="1094"/>
      <c r="O382" s="688"/>
      <c r="Z382" s="15"/>
    </row>
    <row r="383" spans="2:26" customFormat="false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7" t="str">
        <f>YourData!$J$4</f>
        <v>Tested Prg</v>
      </c>
      <c r="Z383" s="15"/>
    </row>
    <row r="384" spans="2:26" customFormat="false" ht="12" customHeight="1">
      <c r="B384" s="154" t="s">
        <v>796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698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89">
        <f>AVERAGE(C385:I385)</f>
        <v>1.3850163885868003</v>
      </c>
      <c r="M385" s="26">
        <f>ABS((K385-J385)/L385)</f>
        <v>0.65132803296317476</v>
      </c>
      <c r="O385" s="690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8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0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89">
        <f t="shared" si="65"/>
        <v>6.2597284614555333</v>
      </c>
      <c r="M387" s="26">
        <f t="shared" si="66"/>
        <v>0.28435738242647501</v>
      </c>
      <c r="O387" s="690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89">
        <f t="shared" si="65"/>
        <v>-0.15476408302631542</v>
      </c>
      <c r="M388" s="26">
        <f t="shared" si="66"/>
        <v>7.3678884393610078</v>
      </c>
      <c r="O388" s="690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89">
        <f t="shared" si="65"/>
        <v>6.3403279684879505</v>
      </c>
      <c r="M389" s="26">
        <f t="shared" si="66"/>
        <v>0.26970213662429893</v>
      </c>
      <c r="O389" s="690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89">
        <f t="shared" si="65"/>
        <v>-8.0599507032416071E-2</v>
      </c>
      <c r="M390" s="26">
        <f t="shared" si="66"/>
        <v>10.782907665241188</v>
      </c>
      <c r="O390" s="690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89">
        <f t="shared" si="65"/>
        <v>9.4673097937373001</v>
      </c>
      <c r="M391" s="26">
        <f t="shared" si="66"/>
        <v>0.17063546008523325</v>
      </c>
      <c r="O391" s="690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89">
        <f t="shared" si="65"/>
        <v>7.5127798761635489</v>
      </c>
      <c r="M392" s="26">
        <f t="shared" si="66"/>
        <v>0.13443758723778304</v>
      </c>
      <c r="O392" s="690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89">
        <f t="shared" si="65"/>
        <v>1.7684596596763391</v>
      </c>
      <c r="M393" s="26">
        <f t="shared" si="66"/>
        <v>2.1883450825834969</v>
      </c>
      <c r="O393" s="690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89">
        <f t="shared" si="65"/>
        <v>0.15642500000000048</v>
      </c>
      <c r="M394" s="26">
        <f t="shared" si="66"/>
        <v>4</v>
      </c>
      <c r="O394" s="690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89">
        <f t="shared" si="65"/>
        <v>7.9999999969196274E-3</v>
      </c>
      <c r="M395" s="26">
        <f t="shared" si="66"/>
        <v>5.0000000038502534</v>
      </c>
      <c r="O395" s="690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89">
        <f t="shared" si="65"/>
        <v>0.25197358801383984</v>
      </c>
      <c r="M396" s="26">
        <f t="shared" si="66"/>
        <v>3.9658918534950351</v>
      </c>
      <c r="O396" s="690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89">
        <f t="shared" si="65"/>
        <v>0.18315901881369995</v>
      </c>
      <c r="M397" s="26">
        <f t="shared" si="66"/>
        <v>4.6151153542692755</v>
      </c>
      <c r="O397" s="690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89">
        <f t="shared" si="65"/>
        <v>-0.26952412260783376</v>
      </c>
      <c r="M398" s="26">
        <f t="shared" si="66"/>
        <v>4.4151892175213181</v>
      </c>
      <c r="O398" s="690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89">
        <f t="shared" si="65"/>
        <v>4.9149996173699861E-2</v>
      </c>
      <c r="M399" s="26">
        <f t="shared" si="66"/>
        <v>6.000000934193471</v>
      </c>
      <c r="O399" s="690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89">
        <f t="shared" si="65"/>
        <v>18.904302653470467</v>
      </c>
      <c r="M400" s="26">
        <f t="shared" si="66"/>
        <v>0.19143874212987266</v>
      </c>
      <c r="O400" s="690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89">
        <f t="shared" si="65"/>
        <v>3.5172182083933023E-2</v>
      </c>
      <c r="M401" s="26">
        <f t="shared" si="66"/>
        <v>10.252420482172102</v>
      </c>
      <c r="O401" s="690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89">
        <f t="shared" si="65"/>
        <v>19.875742958313602</v>
      </c>
      <c r="M402" s="26">
        <f t="shared" si="66"/>
        <v>2.3898477707034113E-2</v>
      </c>
      <c r="O402" s="694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2" t="s">
        <v>23</v>
      </c>
      <c r="K403" s="1093"/>
      <c r="L403" s="1093"/>
      <c r="M403" s="1094"/>
      <c r="O403" s="690"/>
      <c r="Q403" s="30"/>
    </row>
    <row r="404" spans="2:17" customFormat="false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7" t="str">
        <f>YourData!$J$4</f>
        <v>Tested Prg</v>
      </c>
      <c r="Q404" s="30"/>
    </row>
    <row r="405" spans="2:17" customFormat="false" ht="12" customHeight="1">
      <c r="B405" s="154" t="s">
        <v>796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597</v>
      </c>
      <c r="M405" s="24" t="s">
        <v>598</v>
      </c>
      <c r="O405" s="698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89">
        <f>AVERAGE(C406:I406)</f>
        <v>-2.1481538669950357E-5</v>
      </c>
      <c r="M406" s="26">
        <f>ABS((K406-J406)/L406)</f>
        <v>6</v>
      </c>
      <c r="O406" s="690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8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0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89">
        <f t="shared" si="69"/>
        <v>-2.6135076564829757E-4</v>
      </c>
      <c r="M408" s="26">
        <f t="shared" si="70"/>
        <v>6</v>
      </c>
      <c r="O408" s="690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89">
        <f t="shared" si="69"/>
        <v>-0.48796073895888314</v>
      </c>
      <c r="M409" s="26">
        <f t="shared" si="70"/>
        <v>5.9681759898557987</v>
      </c>
      <c r="O409" s="690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89">
        <f t="shared" si="69"/>
        <v>-2.6135076564829757E-4</v>
      </c>
      <c r="M410" s="26">
        <f t="shared" si="70"/>
        <v>6</v>
      </c>
      <c r="O410" s="690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89">
        <f t="shared" si="69"/>
        <v>0</v>
      </c>
      <c r="M411" s="966" t="s">
        <v>801</v>
      </c>
      <c r="O411" s="690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89">
        <f t="shared" si="69"/>
        <v>0</v>
      </c>
      <c r="M412" s="966" t="s">
        <v>801</v>
      </c>
      <c r="O412" s="690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89">
        <f t="shared" si="69"/>
        <v>2.9971533524945453E-5</v>
      </c>
      <c r="M413" s="26">
        <f t="shared" si="70"/>
        <v>6</v>
      </c>
      <c r="O413" s="690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89">
        <f t="shared" si="69"/>
        <v>-6.0396132539608514E-15</v>
      </c>
      <c r="M414" s="26">
        <f t="shared" si="70"/>
        <v>5</v>
      </c>
      <c r="O414" s="690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89">
        <f t="shared" si="69"/>
        <v>0</v>
      </c>
      <c r="M415" s="966" t="s">
        <v>801</v>
      </c>
      <c r="O415" s="690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89">
        <f t="shared" si="69"/>
        <v>-6.0396132539608514E-15</v>
      </c>
      <c r="M416" s="26">
        <f t="shared" si="70"/>
        <v>5</v>
      </c>
      <c r="O416" s="690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89">
        <f t="shared" si="69"/>
        <v>-6.0396132539608514E-15</v>
      </c>
      <c r="M417" s="26">
        <f t="shared" si="70"/>
        <v>5</v>
      </c>
      <c r="O417" s="690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89">
        <f t="shared" si="69"/>
        <v>1.9999999999939177E-3</v>
      </c>
      <c r="M418" s="26">
        <f t="shared" si="70"/>
        <v>5.0000000000301981</v>
      </c>
      <c r="O418" s="690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89">
        <f t="shared" si="69"/>
        <v>2.7830472735357823</v>
      </c>
      <c r="M419" s="26">
        <f t="shared" si="70"/>
        <v>6.4461714935972818</v>
      </c>
      <c r="O419" s="690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89">
        <f t="shared" si="69"/>
        <v>2.1002083035644623E-9</v>
      </c>
      <c r="M420" s="26">
        <f t="shared" si="70"/>
        <v>6</v>
      </c>
      <c r="O420" s="690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89">
        <f t="shared" si="69"/>
        <v>3.3164385189098096</v>
      </c>
      <c r="M421" s="26">
        <f t="shared" si="70"/>
        <v>5.8526639011479444</v>
      </c>
      <c r="O421" s="690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89">
        <f t="shared" si="69"/>
        <v>-1.032527438726542E-3</v>
      </c>
      <c r="M422" s="26">
        <f t="shared" si="70"/>
        <v>5.336419927779299</v>
      </c>
      <c r="O422" s="690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1">
        <f t="shared" si="69"/>
        <v>3.1002113569156733</v>
      </c>
      <c r="M423" s="29">
        <f t="shared" si="70"/>
        <v>5.8157325176492547</v>
      </c>
      <c r="O423" s="694" t="str">
        <f>A!H2017</f>
        <v/>
      </c>
      <c r="Q423" s="30"/>
    </row>
    <row r="424" spans="2:17" customFormat="false" ht="12" customHeight="1" thickTop="1">
      <c r="B424" s="767" t="s">
        <v>800</v>
      </c>
      <c r="D424" s="30"/>
      <c r="O424" s="682"/>
      <c r="Q424" s="30"/>
    </row>
    <row r="425" spans="15:17" customFormat="false" ht="12" customHeight="1">
      <c r="O425" s="682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2" t="s">
        <v>23</v>
      </c>
      <c r="K427" s="1093"/>
      <c r="L427" s="1093"/>
      <c r="M427" s="1094"/>
      <c r="O427" s="688"/>
    </row>
    <row r="428" spans="2:15" customFormat="false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7" t="str">
        <f>YourData!$J$4</f>
        <v>Tested Prg</v>
      </c>
    </row>
    <row r="429" spans="2:15" customFormat="false" ht="12" customHeight="1">
      <c r="B429" s="154" t="s">
        <v>796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698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2">
        <f>AVERAGE(C430:I430)</f>
        <v>3.1586699518619996E-3</v>
      </c>
      <c r="M430" s="26">
        <f>ABS((K430-J430)/L430)</f>
        <v>1.020999360220874</v>
      </c>
      <c r="O430" s="695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5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2">
        <f t="shared" si="73"/>
        <v>4.0937495440562834E-3</v>
      </c>
      <c r="M432" s="26">
        <f t="shared" si="74"/>
        <v>0.19031452501318141</v>
      </c>
      <c r="O432" s="695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2">
        <f t="shared" si="73"/>
        <v>-9.0204570891066455E-5</v>
      </c>
      <c r="M433" s="26">
        <f t="shared" si="74"/>
        <v>6.9649749280700819</v>
      </c>
      <c r="O433" s="695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2">
        <f t="shared" si="73"/>
        <v>4.0771470293057164E-3</v>
      </c>
      <c r="M434" s="26">
        <f t="shared" si="74"/>
        <v>0.21757861407099202</v>
      </c>
      <c r="O434" s="695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2">
        <f t="shared" si="73"/>
        <v>1.6602514750567222E-5</v>
      </c>
      <c r="M435" s="26">
        <f t="shared" si="74"/>
        <v>31.742179297385949</v>
      </c>
      <c r="O435" s="695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2">
        <f t="shared" si="73"/>
        <v>4.2599182576253834E-3</v>
      </c>
      <c r="M436" s="26">
        <f t="shared" si="74"/>
        <v>0.7460237046359478</v>
      </c>
      <c r="O436" s="695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2">
        <f t="shared" si="73"/>
        <v>6.3848141099099733E-5</v>
      </c>
      <c r="M437" s="26">
        <f t="shared" si="74"/>
        <v>3.6647714806829117</v>
      </c>
      <c r="O437" s="695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2">
        <f t="shared" si="73"/>
        <v>3.4618663969807001E-3</v>
      </c>
      <c r="M438" s="26">
        <f t="shared" si="74"/>
        <v>0.20220306612944658</v>
      </c>
      <c r="O438" s="695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2">
        <f t="shared" si="73"/>
        <v>3.4377999999999987E-3</v>
      </c>
      <c r="M439" s="26">
        <f t="shared" si="74"/>
        <v>0.23270696375589059</v>
      </c>
      <c r="O439" s="695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2">
        <f t="shared" si="73"/>
        <v>9.1577800893019937E-4</v>
      </c>
      <c r="M440" s="26">
        <f t="shared" si="74"/>
        <v>0.98277092398338839</v>
      </c>
      <c r="O440" s="695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2">
        <f t="shared" si="73"/>
        <v>2.3109220920277201E-3</v>
      </c>
      <c r="M441" s="26">
        <f t="shared" si="74"/>
        <v>0.49603576163581503</v>
      </c>
      <c r="O441" s="695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2">
        <f t="shared" si="73"/>
        <v>5.700000273939701E-6</v>
      </c>
      <c r="M442" s="26">
        <f t="shared" si="74"/>
        <v>4.9999997597018551</v>
      </c>
      <c r="O442" s="695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2">
        <f t="shared" si="73"/>
        <v>-1.8249433977177171E-3</v>
      </c>
      <c r="M443" s="26">
        <f t="shared" si="74"/>
        <v>0.20628606168120223</v>
      </c>
      <c r="O443" s="695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2">
        <f t="shared" si="73"/>
        <v>4.3017688107667429E-5</v>
      </c>
      <c r="M444" s="26">
        <f t="shared" si="74"/>
        <v>3.5264563641894622</v>
      </c>
      <c r="O444" s="695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2">
        <f t="shared" si="73"/>
        <v>9.8523894100864626E-3</v>
      </c>
      <c r="M445" s="26">
        <f t="shared" si="74"/>
        <v>0.48335954480680521</v>
      </c>
      <c r="O445" s="695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2">
        <f t="shared" si="73"/>
        <v>-4.682027116047642E-3</v>
      </c>
      <c r="M446" s="26">
        <f t="shared" si="74"/>
        <v>0.53865557321439839</v>
      </c>
      <c r="O446" s="695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2">
        <f t="shared" si="73"/>
        <v>3.1213500000315934E-3</v>
      </c>
      <c r="M447" s="26">
        <f t="shared" si="74"/>
        <v>2.3066942187635364</v>
      </c>
      <c r="O447" s="697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2" t="s">
        <v>23</v>
      </c>
      <c r="K448" s="1093"/>
      <c r="L448" s="1093"/>
      <c r="M448" s="1094"/>
      <c r="O448" s="695"/>
      <c r="Q448" s="30"/>
    </row>
    <row r="449" spans="2:17" customFormat="false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7" t="str">
        <f>YourData!$J$4</f>
        <v>Tested Prg</v>
      </c>
      <c r="Q449" s="30"/>
    </row>
    <row r="450" spans="2:17" customFormat="false" ht="12" customHeight="1">
      <c r="B450" s="154" t="s">
        <v>796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597</v>
      </c>
      <c r="M450" s="24" t="s">
        <v>598</v>
      </c>
      <c r="O450" s="698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2">
        <f>AVERAGE(C451:I451)</f>
        <v>9.436371327808309E-6</v>
      </c>
      <c r="M451" s="26">
        <f>ABS((K451-J451)/L451)</f>
        <v>6.4643492589399525</v>
      </c>
      <c r="O451" s="695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2">
        <f t="shared" ref="L452:L468" si="77">AVERAGE(C452:I452)</f>
        <v>9.7786767793336016E-7</v>
      </c>
      <c r="M452" s="26">
        <f t="shared" ref="M452:M468" si="78">ABS((K452-J452)/L452)</f>
        <v>6</v>
      </c>
      <c r="O452" s="695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2">
        <f t="shared" si="77"/>
        <v>-2.8393049733175732E-9</v>
      </c>
      <c r="M453" s="26">
        <f t="shared" si="78"/>
        <v>6</v>
      </c>
      <c r="O453" s="695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2">
        <f t="shared" si="77"/>
        <v>-9.8070698290667773E-7</v>
      </c>
      <c r="M454" s="26">
        <f t="shared" si="78"/>
        <v>6</v>
      </c>
      <c r="O454" s="695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2">
        <f t="shared" si="77"/>
        <v>-2.8393049733175732E-9</v>
      </c>
      <c r="M455" s="26">
        <f t="shared" si="78"/>
        <v>6</v>
      </c>
      <c r="O455" s="695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2">
        <f t="shared" si="77"/>
        <v>0</v>
      </c>
      <c r="M456" s="966" t="s">
        <v>801</v>
      </c>
      <c r="O456" s="695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2">
        <f t="shared" si="77"/>
        <v>0</v>
      </c>
      <c r="M457" s="966" t="s">
        <v>801</v>
      </c>
      <c r="O457" s="695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2">
        <f t="shared" si="77"/>
        <v>-3.7197366497751516E-12</v>
      </c>
      <c r="M458" s="26">
        <f t="shared" si="78"/>
        <v>6</v>
      </c>
      <c r="O458" s="695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2">
        <f t="shared" si="77"/>
        <v>4.4107001037629876E-13</v>
      </c>
      <c r="M459" s="26">
        <f t="shared" si="78"/>
        <v>5</v>
      </c>
      <c r="O459" s="695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2">
        <f t="shared" si="77"/>
        <v>0</v>
      </c>
      <c r="M460" s="966" t="s">
        <v>801</v>
      </c>
      <c r="O460" s="695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2">
        <f t="shared" si="77"/>
        <v>-2.5624398436452368E-13</v>
      </c>
      <c r="M461" s="26">
        <f t="shared" si="78"/>
        <v>5</v>
      </c>
      <c r="O461" s="695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2">
        <f t="shared" si="77"/>
        <v>4.4107001037629876E-13</v>
      </c>
      <c r="M462" s="26">
        <f t="shared" si="78"/>
        <v>5</v>
      </c>
      <c r="O462" s="695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2">
        <f t="shared" si="77"/>
        <v>-3.4886199831718478E-13</v>
      </c>
      <c r="M463" s="26">
        <f t="shared" si="78"/>
        <v>5</v>
      </c>
      <c r="O463" s="695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2">
        <f t="shared" si="77"/>
        <v>5.8244628623812175E-3</v>
      </c>
      <c r="M464" s="26">
        <f t="shared" si="78"/>
        <v>0.582027919157178</v>
      </c>
      <c r="O464" s="695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2">
        <f t="shared" si="77"/>
        <v>5.0000001544745149E-5</v>
      </c>
      <c r="M465" s="26">
        <f t="shared" si="78"/>
        <v>3.9999998764204023</v>
      </c>
      <c r="O465" s="695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2">
        <f t="shared" si="77"/>
        <v>2.6168707077295051E-3</v>
      </c>
      <c r="M466" s="26">
        <f t="shared" si="78"/>
        <v>3.2275190268487002</v>
      </c>
      <c r="O466" s="695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2">
        <f t="shared" si="77"/>
        <v>-1.5034101342556077E-3</v>
      </c>
      <c r="M467" s="26">
        <f t="shared" si="78"/>
        <v>2.2614916485587</v>
      </c>
      <c r="O467" s="695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4">
        <f t="shared" si="77"/>
        <v>2.8218261592619651E-3</v>
      </c>
      <c r="M468" s="29">
        <f t="shared" si="78"/>
        <v>0.47262301953739511</v>
      </c>
      <c r="O468" s="697" t="str">
        <f>A!H2077</f>
        <v/>
      </c>
      <c r="Q468" s="30"/>
    </row>
    <row r="469" spans="2:17" customFormat="false" ht="12" customHeight="1" thickTop="1">
      <c r="B469" s="767" t="s">
        <v>800</v>
      </c>
      <c r="D469" s="30"/>
      <c r="O469" s="682"/>
      <c r="Q469" s="30"/>
    </row>
    <row r="470" spans="15:17" customFormat="false" ht="12" customHeight="1">
      <c r="O470" s="682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2" t="s">
        <v>23</v>
      </c>
      <c r="K472" s="1093"/>
      <c r="L472" s="1093"/>
      <c r="M472" s="1094"/>
      <c r="O472" s="688"/>
    </row>
    <row r="473" spans="2:15" customFormat="false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7" t="str">
        <f>YourData!$J$4</f>
        <v>Tested Prg</v>
      </c>
    </row>
    <row r="474" spans="2:26" customFormat="false" ht="12" customHeight="1">
      <c r="B474" s="154" t="s">
        <v>796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698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89">
        <f>AVERAGE(C475:I475)</f>
        <v>16.936716714318923</v>
      </c>
      <c r="M475" s="26">
        <f>ABS((K475-J475)/L475)</f>
        <v>1.3542353212183571</v>
      </c>
      <c r="O475" s="690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8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0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89">
        <f t="shared" si="81"/>
        <v>8.9730067793463011</v>
      </c>
      <c r="M477" s="26">
        <f t="shared" si="82"/>
        <v>0.37781092596555227</v>
      </c>
      <c r="O477" s="690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89">
        <f t="shared" si="81"/>
        <v>-5.3546388252443338</v>
      </c>
      <c r="M478" s="26">
        <f t="shared" si="82"/>
        <v>0.71340012364432437</v>
      </c>
      <c r="O478" s="690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89">
        <f t="shared" si="81"/>
        <v>12.134793321983372</v>
      </c>
      <c r="M479" s="26">
        <f t="shared" si="82"/>
        <v>0.13761256213361378</v>
      </c>
      <c r="O479" s="690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89">
        <f t="shared" si="81"/>
        <v>-3.1617865426370693</v>
      </c>
      <c r="M480" s="26">
        <f t="shared" si="82"/>
        <v>0.77487836922621445</v>
      </c>
      <c r="O480" s="690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89">
        <f t="shared" si="81"/>
        <v>5.208333333333421</v>
      </c>
      <c r="M481" s="26">
        <f t="shared" si="82"/>
        <v>2.3558399999999624</v>
      </c>
      <c r="O481" s="690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89">
        <f t="shared" si="81"/>
        <v>-2.7746971115997592E-5</v>
      </c>
      <c r="M482" s="26">
        <f t="shared" si="82"/>
        <v>6</v>
      </c>
      <c r="O482" s="690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89">
        <f t="shared" si="81"/>
        <v>16.608641071952601</v>
      </c>
      <c r="M483" s="26">
        <f t="shared" si="82"/>
        <v>0.23516674140160779</v>
      </c>
      <c r="O483" s="690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89">
        <f t="shared" si="81"/>
        <v>16.138875000000009</v>
      </c>
      <c r="M484" s="26">
        <f t="shared" si="82"/>
        <v>0.26671623641672682</v>
      </c>
      <c r="O484" s="690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89">
        <f t="shared" si="81"/>
        <v>4.2437257802144046</v>
      </c>
      <c r="M485" s="26">
        <f t="shared" si="82"/>
        <v>1.0269513690820546</v>
      </c>
      <c r="O485" s="690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89">
        <f t="shared" si="81"/>
        <v>10.890980761609523</v>
      </c>
      <c r="M486" s="26">
        <f t="shared" si="82"/>
        <v>0.30258099616370732</v>
      </c>
      <c r="O486" s="690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89">
        <f t="shared" si="81"/>
        <v>1.0000013314822808E-3</v>
      </c>
      <c r="M487" s="26">
        <f t="shared" si="82"/>
        <v>134.99982025013654</v>
      </c>
      <c r="O487" s="690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89">
        <f t="shared" si="81"/>
        <v>21.870871242596976</v>
      </c>
      <c r="M488" s="26">
        <f t="shared" si="82"/>
        <v>1.799653958153262</v>
      </c>
      <c r="O488" s="690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89">
        <f t="shared" si="81"/>
        <v>-0.64250000000000007</v>
      </c>
      <c r="M489" s="26">
        <f t="shared" si="82"/>
        <v>4</v>
      </c>
      <c r="O489" s="690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89">
        <f t="shared" si="81"/>
        <v>7.6612488613525542E-2</v>
      </c>
      <c r="M490" s="26">
        <f t="shared" si="82"/>
        <v>397.06450672102937</v>
      </c>
      <c r="O490" s="690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89">
        <f t="shared" si="81"/>
        <v>-14.466321054804526</v>
      </c>
      <c r="M491" s="26">
        <f t="shared" si="82"/>
        <v>1.3984354214275563</v>
      </c>
      <c r="O491" s="690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89">
        <f t="shared" si="81"/>
        <v>26.209401309463978</v>
      </c>
      <c r="M492" s="26">
        <f t="shared" si="82"/>
        <v>2.5113126096563292</v>
      </c>
      <c r="O492" s="694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2" t="s">
        <v>23</v>
      </c>
      <c r="K493" s="1093"/>
      <c r="L493" s="1093"/>
      <c r="M493" s="1094"/>
      <c r="O493" s="687"/>
    </row>
    <row r="494" spans="2:15" customFormat="false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7" t="str">
        <f>YourData!$J$4</f>
        <v>Tested Prg</v>
      </c>
    </row>
    <row r="495" spans="2:15" customFormat="false" ht="12" customHeight="1">
      <c r="B495" s="154" t="s">
        <v>796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597</v>
      </c>
      <c r="M495" s="24" t="s">
        <v>598</v>
      </c>
      <c r="O495" s="698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89">
        <f>AVERAGE(C496:I496)</f>
        <v>0.52476088637799967</v>
      </c>
      <c r="M496" s="26">
        <f>ABS((K496-J496)/L496)</f>
        <v>2.0961267251836762</v>
      </c>
      <c r="O496" s="690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8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0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89">
        <f t="shared" si="85"/>
        <v>1.7518098499813561E-5</v>
      </c>
      <c r="M498" s="26">
        <f t="shared" si="86"/>
        <v>6</v>
      </c>
      <c r="N498" s="2"/>
      <c r="O498" s="690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89">
        <f t="shared" si="85"/>
        <v>0.29681557619838311</v>
      </c>
      <c r="M499" s="26">
        <f t="shared" si="86"/>
        <v>7.6111455191953192</v>
      </c>
      <c r="N499" s="2"/>
      <c r="O499" s="690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89">
        <f t="shared" si="85"/>
        <v>1.7518098499813561E-5</v>
      </c>
      <c r="M500" s="26">
        <f t="shared" si="86"/>
        <v>6</v>
      </c>
      <c r="N500" s="2"/>
      <c r="O500" s="690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89">
        <f t="shared" si="85"/>
        <v>0</v>
      </c>
      <c r="M501" s="966" t="s">
        <v>801</v>
      </c>
      <c r="N501" s="2"/>
      <c r="O501" s="690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89">
        <f t="shared" si="85"/>
        <v>0</v>
      </c>
      <c r="M502" s="966" t="s">
        <v>801</v>
      </c>
      <c r="N502" s="2"/>
      <c r="O502" s="690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89">
        <f t="shared" si="85"/>
        <v>-9.531225383459704E-6</v>
      </c>
      <c r="M503" s="26">
        <f t="shared" si="86"/>
        <v>6</v>
      </c>
      <c r="N503" s="2"/>
      <c r="O503" s="690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89">
        <f t="shared" si="85"/>
        <v>-0.19379573412046014</v>
      </c>
      <c r="M504" s="26">
        <f t="shared" si="86"/>
        <v>2.4602124126527096</v>
      </c>
      <c r="N504" s="2"/>
      <c r="O504" s="690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89">
        <f t="shared" si="85"/>
        <v>-0.12052500000000022</v>
      </c>
      <c r="M505" s="26">
        <f t="shared" si="86"/>
        <v>2.9869321717485899</v>
      </c>
      <c r="N505" s="2"/>
      <c r="O505" s="690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89">
        <f t="shared" si="85"/>
        <v>-0.18959008936906052</v>
      </c>
      <c r="M506" s="26">
        <f t="shared" si="86"/>
        <v>2.5141105657555891</v>
      </c>
      <c r="N506" s="2"/>
      <c r="O506" s="690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89">
        <f t="shared" si="85"/>
        <v>-0.19203573586426009</v>
      </c>
      <c r="M507" s="26">
        <f t="shared" si="86"/>
        <v>2.4827601861473876</v>
      </c>
      <c r="N507" s="2"/>
      <c r="O507" s="690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89">
        <f t="shared" si="85"/>
        <v>-0.20021575204218039</v>
      </c>
      <c r="M508" s="26">
        <f t="shared" si="86"/>
        <v>2.3813249224789002</v>
      </c>
      <c r="N508" s="2"/>
      <c r="O508" s="690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89">
        <f t="shared" si="85"/>
        <v>39.432151360321953</v>
      </c>
      <c r="M509" s="26">
        <f t="shared" si="86"/>
        <v>7.2894968753343975E-2</v>
      </c>
      <c r="N509" s="2"/>
      <c r="O509" s="690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89">
        <f t="shared" si="85"/>
        <v>-0.2189633501323005</v>
      </c>
      <c r="M510" s="26">
        <f t="shared" si="86"/>
        <v>7.4784204708715132</v>
      </c>
      <c r="N510" s="2"/>
      <c r="O510" s="690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89">
        <f t="shared" si="85"/>
        <v>-16.028579801770924</v>
      </c>
      <c r="M511" s="26">
        <f t="shared" si="86"/>
        <v>0.22616980654242161</v>
      </c>
      <c r="N511" s="2"/>
      <c r="O511" s="690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89">
        <f t="shared" si="85"/>
        <v>-22.525259329384824</v>
      </c>
      <c r="M512" s="26">
        <f t="shared" si="86"/>
        <v>0.30410304715400044</v>
      </c>
      <c r="N512" s="2"/>
      <c r="O512" s="690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1">
        <f t="shared" si="85"/>
        <v>-16.931316242808201</v>
      </c>
      <c r="M513" s="29">
        <f t="shared" si="86"/>
        <v>0.4488723670983466</v>
      </c>
      <c r="O513" s="694" t="str">
        <f>A!H2137</f>
        <v/>
      </c>
    </row>
    <row r="514" spans="2:4" customFormat="false" ht="17" thickTop="1">
      <c r="B514" s="767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28515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570312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5" t="s">
        <v>425</v>
      </c>
      <c r="G3" s="2" t="s">
        <v>443</v>
      </c>
    </row>
    <row r="4" spans="1:28" customFormat="false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16"/>
    </row>
    <row r="20" spans="1:1" customFormat="false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57" t="s">
        <v>432</v>
      </c>
      <c r="B24" s="457"/>
      <c r="C24" s="457"/>
      <c r="D24" s="457"/>
      <c r="E24" s="457"/>
    </row>
    <row r="25" spans="1:5" customFormat="false">
      <c r="A25" s="457" t="s">
        <v>431</v>
      </c>
      <c r="B25" s="457"/>
      <c r="C25" s="457"/>
      <c r="D25" s="457"/>
      <c r="E25" s="457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57" t="s">
        <v>430</v>
      </c>
      <c r="B28" s="457"/>
      <c r="C28" s="457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4"/>
      <c r="B43" s="457"/>
      <c r="C43" s="457"/>
      <c r="D43" s="457"/>
      <c r="E43" s="457"/>
      <c r="F43" s="457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0">
        <f>IF(ISBLANK('TRNSYS-TUD'!N62),"",'TRNSYS-TUD'!N62)</f>
        <v>1.1642917900684956E-2</v>
      </c>
      <c r="C471" s="870">
        <f>IF(ISBLANK('DOE22'!N62),"",'DOE22'!N62)</f>
        <v>1.1599999999999999E-2</v>
      </c>
      <c r="D471" s="870">
        <f>IF(ISBLANK(DOE21E!N62),"",DOE21E!N62)</f>
        <v>1.1599999999999999E-2</v>
      </c>
      <c r="E471" s="870">
        <f>IF(ISBLANK(EnergyPlus1.0!N62),"",EnergyPlus1.0!N62)</f>
        <v>1.1593355242989104E-2</v>
      </c>
      <c r="F471" s="870">
        <f>IF(ISBLANK(CodyRun!N62),"",CodyRun!N62)</f>
        <v>1.1648657534246494E-2</v>
      </c>
      <c r="G471" s="870">
        <f>IF(ISBLANK('HOT3000'!N62),"",'HOT3000'!N62)</f>
        <v>1.1599999999999999E-2</v>
      </c>
      <c r="H471" s="870" t="str">
        <f>IF(ISBLANK(YourData!N62),"",YourData!N62)</f>
        <v/>
      </c>
      <c r="I471" s="870"/>
      <c r="J471" s="870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0">
        <f>IF(ISBLANK('TRNSYS-TUD'!L89),"",'TRNSYS-TUD'!L89)</f>
        <v>1.1255100000000001E-2</v>
      </c>
      <c r="C790" s="870">
        <f>IF(ISBLANK('DOE22'!L89),"",'DOE22'!L89)</f>
        <v>1.14E-2</v>
      </c>
      <c r="D790" s="870">
        <f>IF(ISBLANK(DOE21E!L89),"",DOE21E!L89)</f>
        <v>1.14E-2</v>
      </c>
      <c r="E790" s="870">
        <f>IF(ISBLANK(EnergyPlus1.0!L89),"",EnergyPlus1.0!L89)</f>
        <v>1.1192238384168799E-2</v>
      </c>
      <c r="F790" s="870">
        <f>IF(ISBLANK(CodyRun!L89),"",CodyRun!L89)</f>
        <v>1.11E-2</v>
      </c>
      <c r="G790" s="870">
        <f>IF(ISBLANK('HOT3000'!L89),"",'HOT3000'!L89)</f>
        <v>1.1071715500000001E-2</v>
      </c>
      <c r="H790" s="870" t="str">
        <f>IF(ISBLANK(YourData!L89),"",YourData!L89)</f>
        <v/>
      </c>
      <c r="I790" s="870"/>
      <c r="J790" s="870"/>
    </row>
    <row r="791" spans="1:10" customFormat="false">
      <c r="A791" s="68" t="s">
        <v>164</v>
      </c>
      <c r="B791" s="870">
        <f>IF(ISBLANK('TRNSYS-TUD'!L90),"",'TRNSYS-TUD'!L90)</f>
        <v>1.1255100000000001E-2</v>
      </c>
      <c r="C791" s="870">
        <f>IF(ISBLANK('DOE22'!L90),"",'DOE22'!L90)</f>
        <v>1.12E-2</v>
      </c>
      <c r="D791" s="870">
        <f>IF(ISBLANK(DOE21E!L90),"",DOE21E!L90)</f>
        <v>1.12E-2</v>
      </c>
      <c r="E791" s="870">
        <f>IF(ISBLANK(EnergyPlus1.0!L90),"",EnergyPlus1.0!L90)</f>
        <v>1.12864861922515E-2</v>
      </c>
      <c r="F791" s="870">
        <f>IF(ISBLANK(CodyRun!L90),"",CodyRun!L90)</f>
        <v>1.1462E-2</v>
      </c>
      <c r="G791" s="870">
        <f>IF(ISBLANK('HOT3000'!L90),"",'HOT3000'!L90)</f>
        <v>1.1431797E-2</v>
      </c>
      <c r="H791" s="870" t="str">
        <f>IF(ISBLANK(YourData!L90),"",YourData!L90)</f>
        <v/>
      </c>
      <c r="I791" s="870"/>
      <c r="J791" s="870"/>
    </row>
    <row r="792" spans="1:10" customFormat="false">
      <c r="A792" s="68" t="s">
        <v>167</v>
      </c>
      <c r="B792" s="870">
        <f>IF(ISBLANK('TRNSYS-TUD'!L91),"",'TRNSYS-TUD'!L91)</f>
        <v>1.1255100000000001E-2</v>
      </c>
      <c r="C792" s="870">
        <f>IF(ISBLANK('DOE22'!L91),"",'DOE22'!L91)</f>
        <v>1.14E-2</v>
      </c>
      <c r="D792" s="870">
        <f>IF(ISBLANK(DOE21E!L91),"",DOE21E!L91)</f>
        <v>1.14E-2</v>
      </c>
      <c r="E792" s="870">
        <f>IF(ISBLANK(EnergyPlus1.0!L91),"",EnergyPlus1.0!L91)</f>
        <v>1.11896031761954E-2</v>
      </c>
      <c r="F792" s="870">
        <f>IF(ISBLANK(CodyRun!L91),"",CodyRun!L91)</f>
        <v>1.11E-2</v>
      </c>
      <c r="G792" s="870">
        <f>IF(ISBLANK('HOT3000'!L91),"",'HOT3000'!L91)</f>
        <v>1.1071715500000001E-2</v>
      </c>
      <c r="H792" s="870" t="str">
        <f>IF(ISBLANK(YourData!L91),"",YourData!L91)</f>
        <v/>
      </c>
      <c r="I792" s="870"/>
      <c r="J792" s="870"/>
    </row>
    <row r="793" spans="1:10" customFormat="false">
      <c r="A793" s="68" t="s">
        <v>169</v>
      </c>
      <c r="B793" s="870">
        <f>IF(ISBLANK('TRNSYS-TUD'!L92),"",'TRNSYS-TUD'!L92)</f>
        <v>1.10746E-2</v>
      </c>
      <c r="C793" s="870">
        <f>IF(ISBLANK('DOE22'!L92),"",'DOE22'!L92)</f>
        <v>1.14E-2</v>
      </c>
      <c r="D793" s="870">
        <f>IF(ISBLANK(DOE21E!L92),"",DOE21E!L92)</f>
        <v>1.14E-2</v>
      </c>
      <c r="E793" s="870">
        <f>IF(ISBLANK(EnergyPlus1.0!L92),"",EnergyPlus1.0!L92)</f>
        <v>1.1050517767761E-2</v>
      </c>
      <c r="F793" s="870">
        <f>IF(ISBLANK(CodyRun!L92),"",CodyRun!L92)</f>
        <v>1.11E-2</v>
      </c>
      <c r="G793" s="870">
        <f>IF(ISBLANK('HOT3000'!L92),"",'HOT3000'!L92)</f>
        <v>1.1071715500000001E-2</v>
      </c>
      <c r="H793" s="870" t="str">
        <f>IF(ISBLANK(YourData!L92),"",YourData!L92)</f>
        <v/>
      </c>
      <c r="I793" s="870"/>
      <c r="J793" s="870"/>
    </row>
    <row r="794" spans="1:10" customFormat="false">
      <c r="A794" s="68" t="s">
        <v>171</v>
      </c>
      <c r="B794" s="870">
        <f>IF(ISBLANK('TRNSYS-TUD'!L93),"",'TRNSYS-TUD'!L93)</f>
        <v>1.06103E-2</v>
      </c>
      <c r="C794" s="870">
        <f>IF(ISBLANK('DOE22'!L93),"",'DOE22'!L93)</f>
        <v>1.03E-2</v>
      </c>
      <c r="D794" s="870">
        <f>IF(ISBLANK(DOE21E!L93),"",DOE21E!L93)</f>
        <v>1.03E-2</v>
      </c>
      <c r="E794" s="870">
        <f>IF(ISBLANK(EnergyPlus1.0!L93),"",EnergyPlus1.0!L93)</f>
        <v>1.04787885325494E-2</v>
      </c>
      <c r="F794" s="870">
        <f>IF(ISBLANK(CodyRun!L93),"",CodyRun!L93)</f>
        <v>1.018E-2</v>
      </c>
      <c r="G794" s="870">
        <f>IF(ISBLANK('HOT3000'!L93),"",'HOT3000'!L93)</f>
        <v>1.0155272999999999E-2</v>
      </c>
      <c r="H794" s="870" t="str">
        <f>IF(ISBLANK(YourData!L93),"",YourData!L93)</f>
        <v/>
      </c>
      <c r="I794" s="870"/>
      <c r="J794" s="870"/>
    </row>
    <row r="795" spans="1:10" customFormat="false">
      <c r="A795" s="68" t="s">
        <v>172</v>
      </c>
      <c r="B795" s="870">
        <f>IF(ISBLANK('TRNSYS-TUD'!L94),"",'TRNSYS-TUD'!L94)</f>
        <v>1.05682E-2</v>
      </c>
      <c r="C795" s="870">
        <f>IF(ISBLANK('DOE22'!L94),"",'DOE22'!L94)</f>
        <v>1.1299999999999999E-2</v>
      </c>
      <c r="D795" s="870">
        <f>IF(ISBLANK(DOE21E!L94),"",DOE21E!L94)</f>
        <v>1.1299999999999999E-2</v>
      </c>
      <c r="E795" s="870">
        <f>IF(ISBLANK(EnergyPlus1.0!L94),"",EnergyPlus1.0!L94)</f>
        <v>1.06374132060997E-2</v>
      </c>
      <c r="F795" s="870">
        <f>IF(ISBLANK(CodyRun!L94),"",CodyRun!L94)</f>
        <v>1.1001E-2</v>
      </c>
      <c r="G795" s="870">
        <f>IF(ISBLANK('HOT3000'!L94),"",'HOT3000'!L94)</f>
        <v>1.0970428000000001E-2</v>
      </c>
      <c r="H795" s="870" t="str">
        <f>IF(ISBLANK(YourData!L94),"",YourData!L94)</f>
        <v/>
      </c>
      <c r="I795" s="870"/>
      <c r="J795" s="870"/>
    </row>
    <row r="796" spans="1:10" customFormat="false">
      <c r="A796" s="68" t="s">
        <v>174</v>
      </c>
      <c r="B796" s="870">
        <f>IF(ISBLANK('TRNSYS-TUD'!L95),"",'TRNSYS-TUD'!L95)</f>
        <v>1.20713E-2</v>
      </c>
      <c r="C796" s="870">
        <f>IF(ISBLANK('DOE22'!L95),"",'DOE22'!L95)</f>
        <v>1.3299999999999999E-2</v>
      </c>
      <c r="D796" s="870">
        <f>IF(ISBLANK(DOE21E!L95),"",DOE21E!L95)</f>
        <v>1.3299999999999999E-2</v>
      </c>
      <c r="E796" s="870">
        <f>IF(ISBLANK(EnergyPlus1.0!L95),"",EnergyPlus1.0!L95)</f>
        <v>1.22646283801164E-2</v>
      </c>
      <c r="F796" s="870">
        <f>IF(ISBLANK(CodyRun!L95),"",CodyRun!L95)</f>
        <v>1.3140000000000001E-2</v>
      </c>
      <c r="G796" s="870">
        <f>IF(ISBLANK('HOT3000'!L95),"",'HOT3000'!L95)</f>
        <v>1.3098754000000001E-2</v>
      </c>
      <c r="H796" s="870" t="str">
        <f>IF(ISBLANK(YourData!L95),"",YourData!L95)</f>
        <v/>
      </c>
      <c r="I796" s="870"/>
      <c r="J796" s="870"/>
    </row>
    <row r="797" spans="1:10" customFormat="false">
      <c r="A797" s="68" t="s">
        <v>176</v>
      </c>
      <c r="B797" s="870">
        <f>IF(ISBLANK('TRNSYS-TUD'!L96),"",'TRNSYS-TUD'!L96)</f>
        <v>1.2173099999999999E-2</v>
      </c>
      <c r="C797" s="870">
        <f>IF(ISBLANK('DOE22'!L96),"",'DOE22'!L96)</f>
        <v>1.09E-2</v>
      </c>
      <c r="D797" s="870">
        <f>IF(ISBLANK(DOE21E!L96),"",DOE21E!L96)</f>
        <v>1.09E-2</v>
      </c>
      <c r="E797" s="870">
        <f>IF(ISBLANK(EnergyPlus1.0!L96),"",EnergyPlus1.0!L96)</f>
        <v>1.1777248116637599E-2</v>
      </c>
      <c r="F797" s="870">
        <f>IF(ISBLANK(CodyRun!L96),"",CodyRun!L96)</f>
        <v>1.1075E-2</v>
      </c>
      <c r="G797" s="870">
        <f>IF(ISBLANK('HOT3000'!L96),"",'HOT3000'!L96)</f>
        <v>1.1039306E-2</v>
      </c>
      <c r="H797" s="870" t="str">
        <f>IF(ISBLANK(YourData!L96),"",YourData!L96)</f>
        <v/>
      </c>
      <c r="I797" s="870"/>
      <c r="J797" s="870"/>
    </row>
    <row r="798" spans="1:10" customFormat="false">
      <c r="A798" s="68" t="s">
        <v>178</v>
      </c>
      <c r="B798" s="870">
        <f>IF(ISBLANK('TRNSYS-TUD'!L97),"",'TRNSYS-TUD'!L97)</f>
        <v>1.1538E-2</v>
      </c>
      <c r="C798" s="870">
        <f>IF(ISBLANK('DOE22'!L97),"",'DOE22'!L97)</f>
        <v>1.17E-2</v>
      </c>
      <c r="D798" s="870">
        <f>IF(ISBLANK(DOE21E!L97),"",DOE21E!L97)</f>
        <v>1.17E-2</v>
      </c>
      <c r="E798" s="870">
        <f>IF(ISBLANK(EnergyPlus1.0!L97),"",EnergyPlus1.0!L97)</f>
        <v>1.15717539210535E-2</v>
      </c>
      <c r="F798" s="870">
        <f>IF(ISBLANK(CodyRun!L97),"",CodyRun!L97)</f>
        <v>1.1995E-2</v>
      </c>
      <c r="G798" s="870">
        <f>IF(ISBLANK('HOT3000'!L97),"",'HOT3000'!L97)</f>
        <v>1.1956723000000001E-2</v>
      </c>
      <c r="H798" s="870" t="str">
        <f>IF(ISBLANK(YourData!L97),"",YourData!L97)</f>
        <v/>
      </c>
      <c r="I798" s="870"/>
      <c r="J798" s="870"/>
    </row>
    <row r="799" spans="1:10" customFormat="false">
      <c r="A799" s="68" t="s">
        <v>181</v>
      </c>
      <c r="B799" s="870">
        <f>IF(ISBLANK('TRNSYS-TUD'!L98),"",'TRNSYS-TUD'!L98)</f>
        <v>1.2388E-2</v>
      </c>
      <c r="C799" s="870">
        <f>IF(ISBLANK('DOE22'!L98),"",'DOE22'!L98)</f>
        <v>1.2500000000000001E-2</v>
      </c>
      <c r="D799" s="870">
        <f>IF(ISBLANK(DOE21E!L98),"",DOE21E!L98)</f>
        <v>1.2500000000000001E-2</v>
      </c>
      <c r="E799" s="870">
        <f>IF(ISBLANK(EnergyPlus1.0!L98),"",EnergyPlus1.0!L98)</f>
        <v>1.23930566818862E-2</v>
      </c>
      <c r="F799" s="870">
        <f>IF(ISBLANK(CodyRun!L98),"",CodyRun!L98)</f>
        <v>1.2760000000000001E-2</v>
      </c>
      <c r="G799" s="870">
        <f>IF(ISBLANK('HOT3000'!L98),"",'HOT3000'!L98)</f>
        <v>1.2719301000000001E-2</v>
      </c>
      <c r="H799" s="870" t="str">
        <f>IF(ISBLANK(YourData!L98),"",YourData!L98)</f>
        <v/>
      </c>
      <c r="I799" s="870"/>
      <c r="J799" s="870"/>
    </row>
    <row r="800" spans="1:10" customFormat="false">
      <c r="A800" s="68" t="s">
        <v>184</v>
      </c>
      <c r="B800" s="870">
        <f>IF(ISBLANK('TRNSYS-TUD'!L99),"",'TRNSYS-TUD'!L99)</f>
        <v>1.3776E-2</v>
      </c>
      <c r="C800" s="870">
        <f>IF(ISBLANK('DOE22'!L99),"",'DOE22'!L99)</f>
        <v>1.4800000000000001E-2</v>
      </c>
      <c r="D800" s="870">
        <f>IF(ISBLANK(DOE21E!L99),"",DOE21E!L99)</f>
        <v>1.4800000000000001E-2</v>
      </c>
      <c r="E800" s="870">
        <f>IF(ISBLANK(EnergyPlus1.0!L99),"",EnergyPlus1.0!L99)</f>
        <v>1.39552571996681E-2</v>
      </c>
      <c r="F800" s="870">
        <f>IF(ISBLANK(CodyRun!L99),"",CodyRun!L99)</f>
        <v>1.4808999999999999E-2</v>
      </c>
      <c r="G800" s="870">
        <f>IF(ISBLANK('HOT3000'!L99),"",'HOT3000'!L99)</f>
        <v>1.4761318000000001E-2</v>
      </c>
      <c r="H800" s="870" t="str">
        <f>IF(ISBLANK(YourData!L99),"",YourData!L99)</f>
        <v/>
      </c>
      <c r="I800" s="870"/>
      <c r="J800" s="870"/>
    </row>
    <row r="801" spans="1:10" customFormat="false">
      <c r="A801" s="68" t="s">
        <v>185</v>
      </c>
      <c r="B801" s="870">
        <f>IF(ISBLANK('TRNSYS-TUD'!L100),"",'TRNSYS-TUD'!L100)</f>
        <v>1.4040800000000001E-2</v>
      </c>
      <c r="C801" s="870">
        <f>IF(ISBLANK('DOE22'!L100),"",'DOE22'!L100)</f>
        <v>1.34E-2</v>
      </c>
      <c r="D801" s="870">
        <f>IF(ISBLANK(DOE21E!L100),"",DOE21E!L100)</f>
        <v>1.34E-2</v>
      </c>
      <c r="E801" s="870">
        <f>IF(ISBLANK(EnergyPlus1.0!L100),"",EnergyPlus1.0!L100)</f>
        <v>1.37523542093869E-2</v>
      </c>
      <c r="F801" s="870">
        <f>IF(ISBLANK(CodyRun!L100),"",CodyRun!L100)</f>
        <v>1.3252999999999999E-2</v>
      </c>
      <c r="G801" s="870">
        <f>IF(ISBLANK('HOT3000'!L100),"",'HOT3000'!L100)</f>
        <v>1.3210559E-2</v>
      </c>
      <c r="H801" s="870" t="str">
        <f>IF(ISBLANK(YourData!L100),"",YourData!L100)</f>
        <v/>
      </c>
      <c r="I801" s="870"/>
      <c r="J801" s="870"/>
    </row>
    <row r="802" spans="1:10" customFormat="false">
      <c r="A802" s="68" t="s">
        <v>189</v>
      </c>
      <c r="B802" s="870">
        <f>IF(ISBLANK('TRNSYS-TUD'!L101),"",'TRNSYS-TUD'!L101)</f>
        <v>1.23149E-2</v>
      </c>
      <c r="C802" s="870">
        <f>IF(ISBLANK('DOE22'!L101),"",'DOE22'!L101)</f>
        <v>1.15E-2</v>
      </c>
      <c r="D802" s="870">
        <f>IF(ISBLANK(DOE21E!L101),"",DOE21E!L101)</f>
        <v>1.15E-2</v>
      </c>
      <c r="E802" s="870">
        <f>IF(ISBLANK(EnergyPlus1.0!L101),"",EnergyPlus1.0!L101)</f>
        <v>1.19775977361672E-2</v>
      </c>
      <c r="F802" s="870">
        <f>IF(ISBLANK(CodyRun!L101),"",CodyRun!L101)</f>
        <v>1.1329000000000001E-2</v>
      </c>
      <c r="G802" s="870">
        <f>IF(ISBLANK('HOT3000'!L101),"",'HOT3000'!L101)</f>
        <v>1.1293012E-2</v>
      </c>
      <c r="H802" s="870" t="str">
        <f>IF(ISBLANK(YourData!L101),"",YourData!L101)</f>
        <v/>
      </c>
      <c r="I802" s="870"/>
      <c r="J802" s="870"/>
    </row>
    <row r="803" spans="1:10" customFormat="false">
      <c r="A803" s="68" t="s">
        <v>192</v>
      </c>
      <c r="B803" s="870">
        <f>IF(ISBLANK('TRNSYS-TUD'!L102),"",'TRNSYS-TUD'!L102)</f>
        <v>1.15429E-2</v>
      </c>
      <c r="C803" s="870">
        <f>IF(ISBLANK('DOE22'!L102),"",'DOE22'!L102)</f>
        <v>1.21E-2</v>
      </c>
      <c r="D803" s="870">
        <f>IF(ISBLANK(DOE21E!L102),"",DOE21E!L102)</f>
        <v>1.21E-2</v>
      </c>
      <c r="E803" s="870">
        <f>IF(ISBLANK(EnergyPlus1.0!L102),"",EnergyPlus1.0!L102)</f>
        <v>1.15165366449661E-2</v>
      </c>
      <c r="F803" s="870">
        <f>IF(ISBLANK(CodyRun!L102),"",CodyRun!L102)</f>
        <v>1.1729E-2</v>
      </c>
      <c r="G803" s="870">
        <f>IF(ISBLANK('HOT3000'!L102),"",'HOT3000'!L102)</f>
        <v>1.1691814E-2</v>
      </c>
      <c r="H803" s="870" t="str">
        <f>IF(ISBLANK(YourData!L102),"",YourData!L102)</f>
        <v/>
      </c>
      <c r="I803" s="870"/>
      <c r="J803" s="870"/>
    </row>
    <row r="804" spans="1:10" customFormat="false">
      <c r="A804" s="68" t="s">
        <v>77</v>
      </c>
      <c r="B804" s="870">
        <f>IF(ISBLANK('TRNSYS-TUD'!L103),"",'TRNSYS-TUD'!L103)</f>
        <v>1.2068600000000001E-2</v>
      </c>
      <c r="C804" s="870">
        <f>IF(ISBLANK('DOE22'!L103),"",'DOE22'!L103)</f>
        <v>1.1900000000000001E-2</v>
      </c>
      <c r="D804" s="870">
        <f>IF(ISBLANK(DOE21E!L103),"",DOE21E!L103)</f>
        <v>1.1900000000000001E-2</v>
      </c>
      <c r="E804" s="870">
        <f>IF(ISBLANK(EnergyPlus1.0!L103),"",EnergyPlus1.0!L103)</f>
        <v>1.20746990284587E-2</v>
      </c>
      <c r="F804" s="870">
        <f>IF(ISBLANK(CodyRun!L103),"",CodyRun!L103)</f>
        <v>1.2378999999999999E-2</v>
      </c>
      <c r="G804" s="870">
        <f>IF(ISBLANK('HOT3000'!L103),"",'HOT3000'!L103)</f>
        <v>1.2340472999999999E-2</v>
      </c>
      <c r="H804" s="870" t="str">
        <f>IF(ISBLANK(YourData!L103),"",YourData!L103)</f>
        <v/>
      </c>
      <c r="I804" s="870"/>
      <c r="J804" s="870"/>
    </row>
    <row r="805" spans="1:10" customFormat="false">
      <c r="A805" s="68" t="s">
        <v>196</v>
      </c>
      <c r="B805" s="870">
        <f>IF(ISBLANK('TRNSYS-TUD'!L104),"",'TRNSYS-TUD'!L104)</f>
        <v>1.3324000000000001E-2</v>
      </c>
      <c r="C805" s="870">
        <f>IF(ISBLANK('DOE22'!L104),"",'DOE22'!L104)</f>
        <v>1.44E-2</v>
      </c>
      <c r="D805" s="870">
        <f>IF(ISBLANK(DOE21E!L104),"",DOE21E!L104)</f>
        <v>1.44E-2</v>
      </c>
      <c r="E805" s="870">
        <f>IF(ISBLANK(EnergyPlus1.0!L104),"",EnergyPlus1.0!L104)</f>
        <v>1.34786607926151E-2</v>
      </c>
      <c r="F805" s="870">
        <f>IF(ISBLANK(CodyRun!L104),"",CodyRun!L104)</f>
        <v>1.4232E-2</v>
      </c>
      <c r="G805" s="870">
        <f>IF(ISBLANK('HOT3000'!L104),"",'HOT3000'!L104)</f>
        <v>1.4187589E-2</v>
      </c>
      <c r="H805" s="870" t="str">
        <f>IF(ISBLANK(YourData!L104),"",YourData!L104)</f>
        <v/>
      </c>
      <c r="I805" s="870"/>
      <c r="J805" s="870"/>
    </row>
    <row r="806" spans="1:10" customFormat="false">
      <c r="A806" s="68" t="s">
        <v>199</v>
      </c>
      <c r="B806" s="870">
        <f>IF(ISBLANK('TRNSYS-TUD'!L105),"",'TRNSYS-TUD'!L105)</f>
        <v>1.45051E-2</v>
      </c>
      <c r="C806" s="870">
        <f>IF(ISBLANK('DOE22'!L105),"",'DOE22'!L105)</f>
        <v>1.46E-2</v>
      </c>
      <c r="D806" s="870">
        <f>IF(ISBLANK(DOE21E!L105),"",DOE21E!L105)</f>
        <v>1.46E-2</v>
      </c>
      <c r="E806" s="870">
        <f>IF(ISBLANK(EnergyPlus1.0!L105),"",EnergyPlus1.0!L105)</f>
        <v>1.44852092196681E-2</v>
      </c>
      <c r="F806" s="870">
        <f>IF(ISBLANK(CodyRun!L105),"",CodyRun!L105)</f>
        <v>1.473E-2</v>
      </c>
      <c r="G806" s="870">
        <f>IF(ISBLANK('HOT3000'!L105),"",'HOT3000'!L105)</f>
        <v>1.4683774E-2</v>
      </c>
      <c r="H806" s="870" t="str">
        <f>IF(ISBLANK(YourData!L105),"",YourData!L105)</f>
        <v/>
      </c>
      <c r="I806" s="870"/>
      <c r="J806" s="870"/>
    </row>
    <row r="807" spans="1:10" customFormat="false">
      <c r="A807" s="68" t="s">
        <v>202</v>
      </c>
      <c r="B807" s="870">
        <f>IF(ISBLANK('TRNSYS-TUD'!L106),"",'TRNSYS-TUD'!L106)</f>
        <v>1.5234299999999999E-2</v>
      </c>
      <c r="C807" s="870">
        <f>IF(ISBLANK('DOE22'!L106),"",'DOE22'!L106)</f>
        <v>1.5699999999999999E-2</v>
      </c>
      <c r="D807" s="870">
        <f>IF(ISBLANK(DOE21E!L106),"",DOE21E!L106)</f>
        <v>1.5699999999999999E-2</v>
      </c>
      <c r="E807" s="870">
        <f>IF(ISBLANK(EnergyPlus1.0!L106),"",EnergyPlus1.0!L106)</f>
        <v>1.5264654778820001E-2</v>
      </c>
      <c r="F807" s="870">
        <f>IF(ISBLANK(CodyRun!L106),"",CodyRun!L106)</f>
        <v>1.5684E-2</v>
      </c>
      <c r="G807" s="870">
        <f>IF(ISBLANK('HOT3000'!L106),"",'HOT3000'!L106)</f>
        <v>1.563434E-2</v>
      </c>
      <c r="H807" s="870" t="str">
        <f>IF(ISBLANK(YourData!L106),"",YourData!L106)</f>
        <v/>
      </c>
      <c r="I807" s="870"/>
      <c r="J807" s="870"/>
    </row>
    <row r="808" spans="1:10" customFormat="false">
      <c r="A808" s="68" t="s">
        <v>204</v>
      </c>
      <c r="B808" s="870">
        <f>IF(ISBLANK('TRNSYS-TUD'!L107),"",'TRNSYS-TUD'!L107)</f>
        <v>1.51339E-2</v>
      </c>
      <c r="C808" s="870">
        <f>IF(ISBLANK('DOE22'!L107),"",'DOE22'!L107)</f>
        <v>1.43E-2</v>
      </c>
      <c r="D808" s="870">
        <f>IF(ISBLANK(DOE21E!L107),"",DOE21E!L107)</f>
        <v>1.43E-2</v>
      </c>
      <c r="E808" s="870">
        <f>IF(ISBLANK(EnergyPlus1.0!L107),"",EnergyPlus1.0!L107)</f>
        <v>1.4907651232985399E-2</v>
      </c>
      <c r="F808" s="870">
        <f>IF(ISBLANK(CodyRun!L107),"",CodyRun!L107)</f>
        <v>1.4539E-2</v>
      </c>
      <c r="G808" s="870">
        <f>IF(ISBLANK('HOT3000'!L107),"",'HOT3000'!L107)</f>
        <v>1.4492502000000001E-2</v>
      </c>
      <c r="H808" s="870" t="str">
        <f>IF(ISBLANK(YourData!L107),"",YourData!L107)</f>
        <v/>
      </c>
      <c r="I808" s="870"/>
      <c r="J808" s="870"/>
    </row>
    <row r="809" spans="1:10" customFormat="false">
      <c r="A809" s="68" t="s">
        <v>205</v>
      </c>
      <c r="B809" s="870">
        <f>IF(ISBLANK('TRNSYS-TUD'!L108),"",'TRNSYS-TUD'!L108)</f>
        <v>1.5748100000000001E-2</v>
      </c>
      <c r="C809" s="870">
        <f>IF(ISBLANK('DOE22'!L108),"",'DOE22'!L108)</f>
        <v>1.6400000000000001E-2</v>
      </c>
      <c r="D809" s="870">
        <f>IF(ISBLANK(DOE21E!L108),"",DOE21E!L108)</f>
        <v>1.6400000000000001E-2</v>
      </c>
      <c r="E809" s="870">
        <f>IF(ISBLANK(EnergyPlus1.0!L108),"",EnergyPlus1.0!L108)</f>
        <v>1.5924809238629802E-2</v>
      </c>
      <c r="F809" s="870">
        <f>IF(ISBLANK(CodyRun!L108),"",CodyRun!L108)</f>
        <v>1.6878000000000001E-2</v>
      </c>
      <c r="G809" s="870">
        <f>IF(ISBLANK('HOT3000'!L108),"",'HOT3000'!L108)</f>
        <v>1.6823952999999999E-2</v>
      </c>
      <c r="H809" s="870" t="str">
        <f>IF(ISBLANK(YourData!L108),"",YourData!L108)</f>
        <v/>
      </c>
      <c r="I809" s="870"/>
      <c r="J809" s="870"/>
    </row>
    <row r="810" spans="1:10" customFormat="false">
      <c r="A810" s="68" t="s">
        <v>206</v>
      </c>
      <c r="B810" s="870">
        <f>IF(ISBLANK('TRNSYS-TUD'!L109),"",'TRNSYS-TUD'!L109)</f>
        <v>1.68863E-2</v>
      </c>
      <c r="C810" s="870">
        <f>IF(ISBLANK('DOE22'!L109),"",'DOE22'!L109)</f>
        <v>1.6400000000000001E-2</v>
      </c>
      <c r="D810" s="870">
        <f>IF(ISBLANK(DOE21E!L109),"",DOE21E!L109)</f>
        <v>1.6400000000000001E-2</v>
      </c>
      <c r="E810" s="870">
        <f>IF(ISBLANK(EnergyPlus1.0!L109),"",EnergyPlus1.0!L109)</f>
        <v>1.6791829982282399E-2</v>
      </c>
      <c r="F810" s="870">
        <f>IF(ISBLANK(CodyRun!L109),"",CodyRun!L109)</f>
        <v>1.6878000000000001E-2</v>
      </c>
      <c r="G810" s="870">
        <f>IF(ISBLANK('HOT3000'!L109),"",'HOT3000'!L109)</f>
        <v>1.6823952999999999E-2</v>
      </c>
      <c r="H810" s="870" t="str">
        <f>IF(ISBLANK(YourData!L109),"",YourData!L109)</f>
        <v/>
      </c>
      <c r="I810" s="870"/>
      <c r="J810" s="870"/>
    </row>
    <row r="811" spans="1:10" customFormat="false">
      <c r="A811" s="68" t="s">
        <v>207</v>
      </c>
      <c r="B811" s="870">
        <f>IF(ISBLANK('TRNSYS-TUD'!L110),"",'TRNSYS-TUD'!L110)</f>
        <v>1.6863E-2</v>
      </c>
      <c r="C811" s="870">
        <f>IF(ISBLANK('DOE22'!L110),"",'DOE22'!L110)</f>
        <v>1.67E-2</v>
      </c>
      <c r="D811" s="870">
        <f>IF(ISBLANK(DOE21E!L110),"",DOE21E!L110)</f>
        <v>1.67E-2</v>
      </c>
      <c r="E811" s="870">
        <f>IF(ISBLANK(EnergyPlus1.0!L110),"",EnergyPlus1.0!L110)</f>
        <v>1.67521726021846E-2</v>
      </c>
      <c r="F811" s="870">
        <f>IF(ISBLANK(CodyRun!L110),"",CodyRun!L110)</f>
        <v>1.6832E-2</v>
      </c>
      <c r="G811" s="870">
        <f>IF(ISBLANK('HOT3000'!L110),"",'HOT3000'!L110)</f>
        <v>1.6777486000000001E-2</v>
      </c>
      <c r="H811" s="870" t="str">
        <f>IF(ISBLANK(YourData!L110),"",YourData!L110)</f>
        <v/>
      </c>
      <c r="I811" s="870"/>
      <c r="J811" s="870"/>
    </row>
    <row r="812" spans="1:10" customFormat="false">
      <c r="A812" s="68" t="s">
        <v>208</v>
      </c>
      <c r="B812" s="870">
        <f>IF(ISBLANK('TRNSYS-TUD'!L111),"",'TRNSYS-TUD'!L111)</f>
        <v>1.6867299999999998E-2</v>
      </c>
      <c r="C812" s="870">
        <f>IF(ISBLANK('DOE22'!L111),"",'DOE22'!L111)</f>
        <v>1.6899999999999998E-2</v>
      </c>
      <c r="D812" s="870">
        <f>IF(ISBLANK(DOE21E!L111),"",DOE21E!L111)</f>
        <v>1.6899999999999998E-2</v>
      </c>
      <c r="E812" s="870">
        <f>IF(ISBLANK(EnergyPlus1.0!L111),"",EnergyPlus1.0!L111)</f>
        <v>1.6764128894154299E-2</v>
      </c>
      <c r="F812" s="870">
        <f>IF(ISBLANK(CodyRun!L111),"",CodyRun!L111)</f>
        <v>1.6889000000000001E-2</v>
      </c>
      <c r="G812" s="870">
        <f>IF(ISBLANK('HOT3000'!L111),"",'HOT3000'!L111)</f>
        <v>1.6835019999999999E-2</v>
      </c>
      <c r="H812" s="870" t="str">
        <f>IF(ISBLANK(YourData!L111),"",YourData!L111)</f>
        <v/>
      </c>
      <c r="I812" s="870"/>
      <c r="J812" s="870"/>
    </row>
    <row r="813" spans="1:10" customFormat="false">
      <c r="A813" s="69" t="s">
        <v>209</v>
      </c>
      <c r="B813" s="870">
        <f>IF(ISBLANK('TRNSYS-TUD'!L112),"",'TRNSYS-TUD'!L112)</f>
        <v>1.7112100000000002E-2</v>
      </c>
      <c r="C813" s="870">
        <f>IF(ISBLANK('DOE22'!L112),"",'DOE22'!L112)</f>
        <v>1.78E-2</v>
      </c>
      <c r="D813" s="870">
        <f>IF(ISBLANK(DOE21E!L112),"",DOE21E!L112)</f>
        <v>1.78E-2</v>
      </c>
      <c r="E813" s="870">
        <f>IF(ISBLANK(EnergyPlus1.0!L112),"",EnergyPlus1.0!L112)</f>
        <v>1.7058528110091498E-2</v>
      </c>
      <c r="F813" s="870">
        <f>IF(ISBLANK(CodyRun!L112),"",CodyRun!L112)</f>
        <v>1.7329000000000001E-2</v>
      </c>
      <c r="G813" s="870">
        <f>IF(ISBLANK('HOT3000'!L112),"",'HOT3000'!L112)</f>
        <v>1.727306E-2</v>
      </c>
      <c r="H813" s="870" t="str">
        <f>IF(ISBLANK(YourData!L112),"",YourData!L112)</f>
        <v/>
      </c>
      <c r="I813" s="870"/>
      <c r="J813" s="870"/>
    </row>
    <row r="826" spans="1:1" customFormat="false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0"/>
      <c r="J830" s="870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0"/>
      <c r="J831" s="870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0"/>
      <c r="J839" s="870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0"/>
      <c r="J840" s="870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0"/>
      <c r="J850" s="870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0"/>
      <c r="J851" s="870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0"/>
      <c r="J859" s="870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0"/>
      <c r="J860" s="870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0"/>
      <c r="J870" s="870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0"/>
      <c r="J871" s="870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0"/>
      <c r="J879" s="870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0"/>
      <c r="J880" s="870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0"/>
      <c r="J890" s="870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0"/>
      <c r="J891" s="870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0"/>
      <c r="J899" s="870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0"/>
      <c r="J900" s="870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0"/>
      <c r="J910" s="870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0"/>
      <c r="J911" s="870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0"/>
      <c r="J919" s="870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0"/>
      <c r="J920" s="870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0"/>
      <c r="J930" s="870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0"/>
      <c r="J931" s="870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0"/>
      <c r="J939" s="870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0"/>
      <c r="J940" s="870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0"/>
      <c r="J950" s="870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0"/>
      <c r="J951" s="870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0"/>
      <c r="J959" s="870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0"/>
      <c r="J960" s="870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0">
        <f>IF(ISBLANK('TRNSYS-TUD'!I120),"",'TRNSYS-TUD'!I120)</f>
        <v>1.0675479166666666E-2</v>
      </c>
      <c r="C970" s="870">
        <f>IF(ISBLANK('DOE22'!I120),"",'DOE22'!I120)</f>
        <v>1.0999999999999999E-2</v>
      </c>
      <c r="D970" s="870">
        <f>IF(ISBLANK(DOE21E!I120),"",DOE21E!I120)</f>
        <v>1.0999999999999999E-2</v>
      </c>
      <c r="E970" s="870">
        <f>IF(ISBLANK(EnergyPlus1.0!I120),"",EnergyPlus1.0!I120)</f>
        <v>1.0984301649756585E-2</v>
      </c>
      <c r="F970" s="870">
        <f>IF(ISBLANK(CodyRun!I120),"",CodyRun!I120)</f>
        <v>1.0937624999999999E-2</v>
      </c>
      <c r="G970" s="870">
        <f>IF(ISBLANK('HOT3000'!I120),"",'HOT3000'!I120)</f>
        <v>1.6E-2</v>
      </c>
      <c r="H970" s="870" t="str">
        <f>IF(ISBLANK(YourData!I120),"",YourData!I120)</f>
        <v/>
      </c>
      <c r="I970" s="870"/>
      <c r="J970" s="870"/>
      <c r="K970" s="117"/>
      <c r="L970" s="117"/>
      <c r="M970" s="117"/>
    </row>
    <row r="971" spans="1:13" customFormat="false">
      <c r="A971" t="s">
        <v>486</v>
      </c>
      <c r="B971" s="870">
        <f>IF(ISBLANK('TRNSYS-TUD'!I121),"",'TRNSYS-TUD'!I121)</f>
        <v>1.1168362500000001E-2</v>
      </c>
      <c r="C971" s="870">
        <f>IF(ISBLANK('DOE22'!I121),"",'DOE22'!I121)</f>
        <v>1.15E-2</v>
      </c>
      <c r="D971" s="870">
        <f>IF(ISBLANK(DOE21E!I121),"",DOE21E!I121)</f>
        <v>1.15E-2</v>
      </c>
      <c r="E971" s="870">
        <f>IF(ISBLANK(EnergyPlus1.0!I121),"",EnergyPlus1.0!I121)</f>
        <v>1.1459433329871279E-2</v>
      </c>
      <c r="F971" s="870">
        <f>IF(ISBLANK(CodyRun!I121),"",CodyRun!I121)</f>
        <v>1.1478791666666668E-2</v>
      </c>
      <c r="G971" s="870">
        <f>IF(ISBLANK('HOT3000'!I121),"",'HOT3000'!I121)</f>
        <v>1.0999999999999999E-2</v>
      </c>
      <c r="H971" s="870" t="str">
        <f>IF(ISBLANK(YourData!I121),"",YourData!I121)</f>
        <v/>
      </c>
      <c r="I971" s="870"/>
      <c r="J971" s="870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0">
        <f>IF(ISBLANK('TRNSYS-TUD'!I129),"",'TRNSYS-TUD'!I129)</f>
        <v>6.2079700000000036E-3</v>
      </c>
      <c r="C979" s="870">
        <f>IF(ISBLANK('DOE22'!I129),"",'DOE22'!I129)</f>
        <v>7.1000000000000004E-3</v>
      </c>
      <c r="D979" s="870">
        <f>IF(ISBLANK(DOE21E!I129),"",DOE21E!I129)</f>
        <v>7.1000000000000004E-3</v>
      </c>
      <c r="E979" s="870">
        <f>IF(ISBLANK(EnergyPlus1.0!I129),"",EnergyPlus1.0!I129)</f>
        <v>6.7531335321618334E-3</v>
      </c>
      <c r="F979" s="870">
        <f>IF(ISBLANK(CodyRun!I129),"",CodyRun!I129)</f>
        <v>5.4850000000000012E-3</v>
      </c>
      <c r="G979" s="870">
        <f>IF(ISBLANK('HOT3000'!I129),"",'HOT3000'!I129)</f>
        <v>6.7400000000000003E-3</v>
      </c>
      <c r="H979" s="870" t="str">
        <f>IF(ISBLANK(YourData!I129),"",YourData!I129)</f>
        <v/>
      </c>
      <c r="I979" s="870"/>
      <c r="J979" s="870"/>
      <c r="K979" s="117"/>
      <c r="L979" s="117"/>
      <c r="M979" s="117"/>
    </row>
    <row r="980" spans="1:13" customFormat="false">
      <c r="A980" t="s">
        <v>488</v>
      </c>
      <c r="B980" s="870">
        <f>IF(ISBLANK('TRNSYS-TUD'!I130),"",'TRNSYS-TUD'!I130)</f>
        <v>6.2079700000000036E-3</v>
      </c>
      <c r="C980" s="870">
        <f>IF(ISBLANK('DOE22'!I130),"",'DOE22'!I130)</f>
        <v>7.7999999999999996E-3</v>
      </c>
      <c r="D980" s="870">
        <f>IF(ISBLANK(DOE21E!I130),"",DOE21E!I130)</f>
        <v>7.7999999999999996E-3</v>
      </c>
      <c r="E980" s="870">
        <f>IF(ISBLANK(EnergyPlus1.0!I130),"",EnergyPlus1.0!I130)</f>
        <v>6.7531335321627676E-3</v>
      </c>
      <c r="F980" s="870">
        <f>IF(ISBLANK(CodyRun!I130),"",CodyRun!I130)</f>
        <v>5.4779999999999994E-3</v>
      </c>
      <c r="G980" s="870">
        <f>IF(ISBLANK('HOT3000'!I130),"",'HOT3000'!I130)</f>
        <v>6.7400000000000003E-3</v>
      </c>
      <c r="H980" s="870" t="str">
        <f>IF(ISBLANK(YourData!I130),"",YourData!I130)</f>
        <v/>
      </c>
      <c r="I980" s="870"/>
      <c r="J980" s="870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48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73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1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1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1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1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1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1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1" t="str">
        <f>IF(ISBLANK(YourData!$S62),"",YourData!$S62)</f>
        <v/>
      </c>
      <c r="W1050" s="36"/>
      <c r="X1050" s="125"/>
      <c r="Y1050" s="871"/>
      <c r="Z1050" s="36"/>
      <c r="AA1050" s="125"/>
      <c r="AB1050" s="871"/>
    </row>
    <row r="1051" spans="1:28" customFormat="false">
      <c r="A1051" s="874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1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1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1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1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1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1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1" t="str">
        <f>IF(ISBLANK(YourData!$S63),"",YourData!$S63)</f>
        <v/>
      </c>
      <c r="W1051" s="36"/>
      <c r="X1051" s="125"/>
      <c r="Y1051" s="871"/>
      <c r="Z1051" s="36"/>
      <c r="AA1051" s="125"/>
      <c r="AB1051" s="871"/>
    </row>
    <row r="1052" spans="1:28" customFormat="false">
      <c r="A1052" s="875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1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1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1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1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1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1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1" t="str">
        <f>IF(ISBLANK(YourData!$S64),"",YourData!$S64)</f>
        <v/>
      </c>
      <c r="W1052" s="36"/>
      <c r="X1052" s="125"/>
      <c r="Y1052" s="871"/>
      <c r="Z1052" s="36"/>
      <c r="AA1052" s="125"/>
      <c r="AB1052" s="871"/>
    </row>
    <row r="1053" spans="1:28" customFormat="false">
      <c r="A1053" s="875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1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1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1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1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1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1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1" t="str">
        <f>IF(ISBLANK(YourData!$S65),"",YourData!$S65)</f>
        <v/>
      </c>
      <c r="W1053" s="36"/>
      <c r="X1053" s="125"/>
      <c r="Y1053" s="871"/>
      <c r="Z1053" s="36"/>
      <c r="AA1053" s="125"/>
      <c r="AB1053" s="871"/>
    </row>
    <row r="1054" spans="1:28" customFormat="false">
      <c r="A1054" s="875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1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1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1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1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1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1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1" t="str">
        <f>IF(ISBLANK(YourData!$S66),"",YourData!$S66)</f>
        <v/>
      </c>
      <c r="W1054" s="36"/>
      <c r="X1054" s="125"/>
      <c r="Y1054" s="871"/>
      <c r="Z1054" s="36"/>
      <c r="AA1054" s="125"/>
      <c r="AB1054" s="871"/>
    </row>
    <row r="1055" spans="1:28" customFormat="false">
      <c r="A1055" s="875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1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1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1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1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1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1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1" t="str">
        <f>IF(ISBLANK(YourData!$S67),"",YourData!$S67)</f>
        <v/>
      </c>
      <c r="W1055" s="36"/>
      <c r="X1055" s="125"/>
      <c r="Y1055" s="871"/>
      <c r="Z1055" s="36"/>
      <c r="AA1055" s="125"/>
      <c r="AB1055" s="871"/>
    </row>
    <row r="1056" spans="1:28" customFormat="false">
      <c r="A1056" s="875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1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1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1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1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1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1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1" t="str">
        <f>IF(ISBLANK(YourData!$S68),"",YourData!$S68)</f>
        <v/>
      </c>
      <c r="W1056" s="36"/>
      <c r="X1056" s="125"/>
      <c r="Y1056" s="871"/>
      <c r="Z1056" s="36"/>
      <c r="AA1056" s="125"/>
      <c r="AB1056" s="871"/>
    </row>
    <row r="1057" spans="1:28" customFormat="false">
      <c r="A1057" s="875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1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1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1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1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1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1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1" t="str">
        <f>IF(ISBLANK(YourData!$S69),"",YourData!$S69)</f>
        <v/>
      </c>
      <c r="W1057" s="36"/>
      <c r="X1057" s="125"/>
      <c r="Y1057" s="871"/>
      <c r="Z1057" s="36"/>
      <c r="AA1057" s="125"/>
      <c r="AB1057" s="871"/>
    </row>
    <row r="1058" spans="1:28" customFormat="false">
      <c r="A1058" s="875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1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1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1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1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1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1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1" t="str">
        <f>IF(ISBLANK(YourData!$S70),"",YourData!$S70)</f>
        <v/>
      </c>
      <c r="W1058" s="36"/>
      <c r="X1058" s="125"/>
      <c r="Y1058" s="871"/>
      <c r="Z1058" s="36"/>
      <c r="AA1058" s="125"/>
      <c r="AB1058" s="871"/>
    </row>
    <row r="1059" spans="1:28" customFormat="false">
      <c r="A1059" s="875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1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1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1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1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1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1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1" t="str">
        <f>IF(ISBLANK(YourData!$S71),"",YourData!$S71)</f>
        <v/>
      </c>
      <c r="W1059" s="36"/>
      <c r="X1059" s="125"/>
      <c r="Y1059" s="871"/>
      <c r="Z1059" s="36"/>
      <c r="AA1059" s="125"/>
      <c r="AB1059" s="871"/>
    </row>
    <row r="1060" spans="1:28" customFormat="false">
      <c r="A1060" s="875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1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1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1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1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1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1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1" t="str">
        <f>IF(ISBLANK(YourData!$S72),"",YourData!$S72)</f>
        <v/>
      </c>
      <c r="W1060" s="36"/>
      <c r="X1060" s="125"/>
      <c r="Y1060" s="871"/>
      <c r="Z1060" s="36"/>
      <c r="AA1060" s="125"/>
      <c r="AB1060" s="871"/>
    </row>
    <row r="1061" spans="1:28" customFormat="false">
      <c r="A1061" s="875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1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1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1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1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1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1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1" t="str">
        <f>IF(ISBLANK(YourData!$S73),"",YourData!$S73)</f>
        <v/>
      </c>
      <c r="W1061" s="36"/>
      <c r="X1061" s="125"/>
      <c r="Y1061" s="871"/>
      <c r="Z1061" s="36"/>
      <c r="AA1061" s="125"/>
      <c r="AB1061" s="871"/>
    </row>
    <row r="1062" spans="1:28" customFormat="false">
      <c r="A1062" s="875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1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1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1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1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1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1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1" t="str">
        <f>IF(ISBLANK(YourData!$S74),"",YourData!$S74)</f>
        <v/>
      </c>
      <c r="W1062" s="36"/>
      <c r="X1062" s="125"/>
      <c r="Y1062" s="871"/>
      <c r="Z1062" s="36"/>
      <c r="AA1062" s="125"/>
      <c r="AB1062" s="871"/>
    </row>
    <row r="1063" spans="1:28" customFormat="false">
      <c r="A1063" s="875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1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1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1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1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1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1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1" t="str">
        <f>IF(ISBLANK(YourData!$S75),"",YourData!$S75)</f>
        <v/>
      </c>
      <c r="W1063" s="36"/>
      <c r="X1063" s="125"/>
      <c r="Y1063" s="871"/>
      <c r="Z1063" s="36"/>
      <c r="AA1063" s="125"/>
      <c r="AB1063" s="871"/>
    </row>
    <row r="1064" spans="1:28" customFormat="false">
      <c r="A1064" s="875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1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1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1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1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1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1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1" t="str">
        <f>IF(ISBLANK(YourData!$S76),"",YourData!$S76)</f>
        <v/>
      </c>
      <c r="W1064" s="36"/>
      <c r="X1064" s="125"/>
      <c r="Y1064" s="871"/>
      <c r="Z1064" s="36"/>
      <c r="AA1064" s="125"/>
      <c r="AB1064" s="871"/>
    </row>
    <row r="1065" spans="1:28" customFormat="false">
      <c r="A1065" s="875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1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1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1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1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1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1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1" t="str">
        <f>IF(ISBLANK(YourData!$S77),"",YourData!$S77)</f>
        <v/>
      </c>
      <c r="W1065" s="36"/>
      <c r="X1065" s="125"/>
      <c r="Y1065" s="871"/>
      <c r="Z1065" s="36"/>
      <c r="AA1065" s="125"/>
      <c r="AB1065" s="871"/>
    </row>
    <row r="1066" spans="1:28" customFormat="false">
      <c r="A1066" s="875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1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1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1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1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1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1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1" t="str">
        <f>IF(ISBLANK(YourData!$S78),"",YourData!$S78)</f>
        <v/>
      </c>
      <c r="W1066" s="36"/>
      <c r="X1066" s="125"/>
      <c r="Y1066" s="871"/>
      <c r="Z1066" s="36"/>
      <c r="AA1066" s="125"/>
      <c r="AB1066" s="871"/>
    </row>
    <row r="1067" spans="1:28" customFormat="false">
      <c r="A1067" s="875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1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1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1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1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1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1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1" t="str">
        <f>IF(ISBLANK(YourData!$S79),"",YourData!$S79)</f>
        <v/>
      </c>
      <c r="W1067" s="36"/>
      <c r="X1067" s="125"/>
      <c r="Y1067" s="871"/>
      <c r="Z1067" s="36"/>
      <c r="AA1067" s="125"/>
      <c r="AB1067" s="871"/>
    </row>
    <row r="1068" spans="1:28" customFormat="false">
      <c r="A1068" s="875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1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1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1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1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1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1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1" t="str">
        <f>IF(ISBLANK(YourData!$S80),"",YourData!$S80)</f>
        <v/>
      </c>
      <c r="W1068" s="36"/>
      <c r="X1068" s="125"/>
      <c r="Y1068" s="871"/>
      <c r="Z1068" s="36"/>
      <c r="AA1068" s="125"/>
      <c r="AB1068" s="871"/>
    </row>
    <row r="1069" spans="1:28" customFormat="false">
      <c r="A1069" s="875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1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1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1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1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1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1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1" t="str">
        <f>IF(ISBLANK(YourData!$S81),"",YourData!$S81)</f>
        <v/>
      </c>
      <c r="W1069" s="36"/>
      <c r="X1069" s="125"/>
      <c r="Y1069" s="871"/>
      <c r="Z1069" s="36"/>
      <c r="AA1069" s="125"/>
      <c r="AB1069" s="871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76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77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1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1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1">
        <f>IF(ISBLANK(DOE21E!$V62),"",DOE21E!$V62)</f>
        <v>15</v>
      </c>
      <c r="K1080" s="36">
        <f>IF(ISBLANK(EnergyPlus1.0!$T62),"",EnergyPlus1.0!$T62)</f>
        <v>23530.807464313915</v>
      </c>
      <c r="L1080" s="879">
        <f>IF(ISBLANK(EnergyPlus1.0!$U62),"",EnergyPlus1.0!$U62)</f>
        <v>40379</v>
      </c>
      <c r="M1080" s="871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1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1">
        <f>IF(ISBLANK('HOT3000'!$V62),"",'HOT3000'!$V62)</f>
        <v>15</v>
      </c>
      <c r="T1080" s="36" t="str">
        <f>IF(ISBLANK(YourData!$T62),"",YourData!$T62)</f>
        <v/>
      </c>
      <c r="U1080" s="879" t="str">
        <f>IF(ISBLANK(YourData!$U62),"",YourData!$U62)</f>
        <v/>
      </c>
      <c r="V1080" s="871" t="str">
        <f>IF(ISBLANK(YourData!$V62),"",YourData!$V62)</f>
        <v/>
      </c>
      <c r="W1080" s="36"/>
      <c r="X1080" s="125"/>
      <c r="Y1080" s="871"/>
      <c r="Z1080" s="36"/>
      <c r="AA1080" s="125"/>
      <c r="AB1080" s="871"/>
    </row>
    <row r="1081" spans="1:28" customFormat="false">
      <c r="A1081" s="877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1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1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1">
        <f>IF(ISBLANK(DOE21E!$V63),"",DOE21E!$V63)</f>
        <v>16</v>
      </c>
      <c r="K1081" s="36">
        <f>IF(ISBLANK(EnergyPlus1.0!$T63),"",EnergyPlus1.0!$T63)</f>
        <v>23276.459069933499</v>
      </c>
      <c r="L1081" s="879">
        <f>IF(ISBLANK(EnergyPlus1.0!$U63),"",EnergyPlus1.0!$U63)</f>
        <v>40370</v>
      </c>
      <c r="M1081" s="871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1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1">
        <f>IF(ISBLANK('HOT3000'!$V63),"",'HOT3000'!$V63)</f>
        <v>16</v>
      </c>
      <c r="T1081" s="36" t="str">
        <f>IF(ISBLANK(YourData!$T63),"",YourData!$T63)</f>
        <v/>
      </c>
      <c r="U1081" s="879" t="str">
        <f>IF(ISBLANK(YourData!$U63),"",YourData!$U63)</f>
        <v/>
      </c>
      <c r="V1081" s="871" t="str">
        <f>IF(ISBLANK(YourData!$V63),"",YourData!$V63)</f>
        <v/>
      </c>
      <c r="W1081" s="36"/>
      <c r="X1081" s="125"/>
      <c r="Y1081" s="871"/>
      <c r="Z1081" s="36"/>
      <c r="AA1081" s="125"/>
      <c r="AB1081" s="871"/>
    </row>
    <row r="1082" spans="1:28" customFormat="false">
      <c r="A1082" s="877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1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1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1">
        <f>IF(ISBLANK(DOE21E!$V64),"",DOE21E!$V64)</f>
        <v>16</v>
      </c>
      <c r="K1082" s="36">
        <f>IF(ISBLANK(EnergyPlus1.0!$T64),"",EnergyPlus1.0!$T64)</f>
        <v>31972.084926899999</v>
      </c>
      <c r="L1082" s="879">
        <f>IF(ISBLANK(EnergyPlus1.0!$U64),"",EnergyPlus1.0!$U64)</f>
        <v>40292</v>
      </c>
      <c r="M1082" s="871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1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1">
        <f>IF(ISBLANK('HOT3000'!$V64),"",'HOT3000'!$V64)</f>
        <v>15</v>
      </c>
      <c r="T1082" s="36" t="str">
        <f>IF(ISBLANK(YourData!$T64),"",YourData!$T64)</f>
        <v/>
      </c>
      <c r="U1082" s="879" t="str">
        <f>IF(ISBLANK(YourData!$U64),"",YourData!$U64)</f>
        <v/>
      </c>
      <c r="V1082" s="871" t="str">
        <f>IF(ISBLANK(YourData!$V64),"",YourData!$V64)</f>
        <v/>
      </c>
      <c r="W1082" s="36"/>
      <c r="X1082" s="125"/>
      <c r="Y1082" s="871"/>
      <c r="Z1082" s="36"/>
      <c r="AA1082" s="125"/>
      <c r="AB1082" s="871"/>
    </row>
    <row r="1083" spans="1:28" customFormat="false">
      <c r="A1083" s="877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1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1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1">
        <f>IF(ISBLANK(DOE21E!$V65),"",DOE21E!$V65)</f>
        <v>15</v>
      </c>
      <c r="K1083" s="36">
        <f>IF(ISBLANK(EnergyPlus1.0!$T65),"",EnergyPlus1.0!$T65)</f>
        <v>34764.779406125555</v>
      </c>
      <c r="L1083" s="879">
        <f>IF(ISBLANK(EnergyPlus1.0!$U65),"",EnergyPlus1.0!$U65)</f>
        <v>40343</v>
      </c>
      <c r="M1083" s="871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1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1">
        <f>IF(ISBLANK('HOT3000'!$V65),"",'HOT3000'!$V65)</f>
        <v>14</v>
      </c>
      <c r="T1083" s="36" t="str">
        <f>IF(ISBLANK(YourData!$T65),"",YourData!$T65)</f>
        <v/>
      </c>
      <c r="U1083" s="879" t="str">
        <f>IF(ISBLANK(YourData!$U65),"",YourData!$U65)</f>
        <v/>
      </c>
      <c r="V1083" s="871" t="str">
        <f>IF(ISBLANK(YourData!$V65),"",YourData!$V65)</f>
        <v/>
      </c>
      <c r="W1083" s="36"/>
      <c r="X1083" s="125"/>
      <c r="Y1083" s="871"/>
      <c r="Z1083" s="36"/>
      <c r="AA1083" s="125"/>
      <c r="AB1083" s="871"/>
    </row>
    <row r="1084" spans="1:28" customFormat="false">
      <c r="A1084" s="877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1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1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1">
        <f>IF(ISBLANK(DOE21E!$V66),"",DOE21E!$V66)</f>
        <v>16</v>
      </c>
      <c r="K1084" s="36">
        <f>IF(ISBLANK(EnergyPlus1.0!$T66),"",EnergyPlus1.0!$T66)</f>
        <v>32887.784255231389</v>
      </c>
      <c r="L1084" s="879">
        <f>IF(ISBLANK(EnergyPlus1.0!$U66),"",EnergyPlus1.0!$U66)</f>
        <v>40292</v>
      </c>
      <c r="M1084" s="871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1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1">
        <f>IF(ISBLANK('HOT3000'!$V66),"",'HOT3000'!$V66)</f>
        <v>15</v>
      </c>
      <c r="T1084" s="36" t="str">
        <f>IF(ISBLANK(YourData!$T66),"",YourData!$T66)</f>
        <v/>
      </c>
      <c r="U1084" s="879" t="str">
        <f>IF(ISBLANK(YourData!$U66),"",YourData!$U66)</f>
        <v/>
      </c>
      <c r="V1084" s="871" t="str">
        <f>IF(ISBLANK(YourData!$V66),"",YourData!$V66)</f>
        <v/>
      </c>
      <c r="W1084" s="36"/>
      <c r="X1084" s="125"/>
      <c r="Y1084" s="871"/>
      <c r="Z1084" s="36"/>
      <c r="AA1084" s="125"/>
      <c r="AB1084" s="871"/>
    </row>
    <row r="1085" spans="1:28" customFormat="false">
      <c r="A1085" s="877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1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1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1">
        <f>IF(ISBLANK(DOE21E!$V67),"",DOE21E!$V67)</f>
        <v>15</v>
      </c>
      <c r="K1085" s="36">
        <f>IF(ISBLANK(EnergyPlus1.0!$T67),"",EnergyPlus1.0!$T67)</f>
        <v>23530.80708457439</v>
      </c>
      <c r="L1085" s="879">
        <f>IF(ISBLANK(EnergyPlus1.0!$U67),"",EnergyPlus1.0!$U67)</f>
        <v>40379</v>
      </c>
      <c r="M1085" s="871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1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1">
        <f>IF(ISBLANK('HOT3000'!$V67),"",'HOT3000'!$V67)</f>
        <v>15</v>
      </c>
      <c r="T1085" s="36" t="str">
        <f>IF(ISBLANK(YourData!$T67),"",YourData!$T67)</f>
        <v/>
      </c>
      <c r="U1085" s="879" t="str">
        <f>IF(ISBLANK(YourData!$U67),"",YourData!$U67)</f>
        <v/>
      </c>
      <c r="V1085" s="871" t="str">
        <f>IF(ISBLANK(YourData!$V67),"",YourData!$V67)</f>
        <v/>
      </c>
      <c r="W1085" s="36"/>
      <c r="X1085" s="125"/>
      <c r="Y1085" s="871"/>
      <c r="Z1085" s="36"/>
      <c r="AA1085" s="125"/>
      <c r="AB1085" s="871"/>
    </row>
    <row r="1086" spans="1:28" customFormat="false">
      <c r="A1086" s="877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1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1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1">
        <f>IF(ISBLANK(DOE21E!$V68),"",DOE21E!$V68)</f>
        <v>16</v>
      </c>
      <c r="K1086" s="36">
        <f>IF(ISBLANK(EnergyPlus1.0!$T68),"",EnergyPlus1.0!$T68)</f>
        <v>32620.913103262777</v>
      </c>
      <c r="L1086" s="879">
        <f>IF(ISBLANK(EnergyPlus1.0!$U68),"",EnergyPlus1.0!$U68)</f>
        <v>40292</v>
      </c>
      <c r="M1086" s="871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1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1">
        <f>IF(ISBLANK('HOT3000'!$V68),"",'HOT3000'!$V68)</f>
        <v>15</v>
      </c>
      <c r="T1086" s="36" t="str">
        <f>IF(ISBLANK(YourData!$T68),"",YourData!$T68)</f>
        <v/>
      </c>
      <c r="U1086" s="879" t="str">
        <f>IF(ISBLANK(YourData!$U68),"",YourData!$U68)</f>
        <v/>
      </c>
      <c r="V1086" s="871" t="str">
        <f>IF(ISBLANK(YourData!$V68),"",YourData!$V68)</f>
        <v/>
      </c>
      <c r="W1086" s="36"/>
      <c r="X1086" s="125"/>
      <c r="Y1086" s="871"/>
      <c r="Z1086" s="36"/>
      <c r="AA1086" s="125"/>
      <c r="AB1086" s="871"/>
    </row>
    <row r="1087" spans="1:28" customFormat="false">
      <c r="A1087" s="877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1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1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1">
        <f>IF(ISBLANK(DOE21E!$V69),"",DOE21E!$V69)</f>
        <v>15</v>
      </c>
      <c r="K1087" s="36">
        <f>IF(ISBLANK(EnergyPlus1.0!$T69),"",EnergyPlus1.0!$T69)</f>
        <v>23530.807456945582</v>
      </c>
      <c r="L1087" s="879">
        <f>IF(ISBLANK(EnergyPlus1.0!$U69),"",EnergyPlus1.0!$U69)</f>
        <v>40379</v>
      </c>
      <c r="M1087" s="871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1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1">
        <f>IF(ISBLANK('HOT3000'!$V69),"",'HOT3000'!$V69)</f>
        <v>16</v>
      </c>
      <c r="T1087" s="36" t="str">
        <f>IF(ISBLANK(YourData!$T69),"",YourData!$T69)</f>
        <v/>
      </c>
      <c r="U1087" s="879" t="str">
        <f>IF(ISBLANK(YourData!$U69),"",YourData!$U69)</f>
        <v/>
      </c>
      <c r="V1087" s="871" t="str">
        <f>IF(ISBLANK(YourData!$V69),"",YourData!$V69)</f>
        <v/>
      </c>
      <c r="W1087" s="36"/>
      <c r="X1087" s="125"/>
      <c r="Y1087" s="871"/>
      <c r="Z1087" s="36"/>
      <c r="AA1087" s="125"/>
      <c r="AB1087" s="871"/>
    </row>
    <row r="1088" spans="1:28" customFormat="false">
      <c r="A1088" s="877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1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1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1">
        <f>IF(ISBLANK(DOE21E!$V70),"",DOE21E!$V70)</f>
        <v>15</v>
      </c>
      <c r="K1088" s="36" t="str">
        <f>IF(ISBLANK(EnergyPlus1.0!$T70),"",EnergyPlus1.0!$T70)</f>
        <v/>
      </c>
      <c r="L1088" s="879" t="str">
        <f>IF(ISBLANK(EnergyPlus1.0!$U70),"",EnergyPlus1.0!$U70)</f>
        <v/>
      </c>
      <c r="M1088" s="871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1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1">
        <f>IF(ISBLANK('HOT3000'!$V70),"",'HOT3000'!$V70)</f>
        <v>15</v>
      </c>
      <c r="T1088" s="36" t="str">
        <f>IF(ISBLANK(YourData!$T70),"",YourData!$T70)</f>
        <v/>
      </c>
      <c r="U1088" s="879" t="str">
        <f>IF(ISBLANK(YourData!$U70),"",YourData!$U70)</f>
        <v/>
      </c>
      <c r="V1088" s="871" t="str">
        <f>IF(ISBLANK(YourData!$V70),"",YourData!$V70)</f>
        <v/>
      </c>
      <c r="W1088" s="36"/>
      <c r="X1088" s="125"/>
      <c r="Y1088" s="871"/>
      <c r="Z1088" s="36"/>
      <c r="AA1088" s="125"/>
      <c r="AB1088" s="871"/>
    </row>
    <row r="1089" spans="1:28" customFormat="false">
      <c r="A1089" s="877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1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1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1">
        <f>IF(ISBLANK(DOE21E!$V71),"",DOE21E!$V71)</f>
        <v>15</v>
      </c>
      <c r="K1089" s="36">
        <f>IF(ISBLANK(EnergyPlus1.0!$T71),"",EnergyPlus1.0!$T71)</f>
        <v>23530.807464313886</v>
      </c>
      <c r="L1089" s="879">
        <f>IF(ISBLANK(EnergyPlus1.0!$U71),"",EnergyPlus1.0!$U71)</f>
        <v>40379</v>
      </c>
      <c r="M1089" s="871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1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1">
        <f>IF(ISBLANK('HOT3000'!$V71),"",'HOT3000'!$V71)</f>
        <v>15</v>
      </c>
      <c r="T1089" s="36" t="str">
        <f>IF(ISBLANK(YourData!$T71),"",YourData!$T71)</f>
        <v/>
      </c>
      <c r="U1089" s="879" t="str">
        <f>IF(ISBLANK(YourData!$U71),"",YourData!$U71)</f>
        <v/>
      </c>
      <c r="V1089" s="871" t="str">
        <f>IF(ISBLANK(YourData!$V71),"",YourData!$V71)</f>
        <v/>
      </c>
      <c r="W1089" s="36"/>
      <c r="X1089" s="125"/>
      <c r="Y1089" s="871"/>
      <c r="Z1089" s="36"/>
      <c r="AA1089" s="125"/>
      <c r="AB1089" s="871"/>
    </row>
    <row r="1090" spans="1:28" customFormat="false">
      <c r="A1090" s="877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1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1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1">
        <f>IF(ISBLANK(DOE21E!$V72),"",DOE21E!$V72)</f>
        <v>15</v>
      </c>
      <c r="K1090" s="36">
        <f>IF(ISBLANK(EnergyPlus1.0!$T72),"",EnergyPlus1.0!$T72)</f>
        <v>23530.807464313501</v>
      </c>
      <c r="L1090" s="879">
        <f>IF(ISBLANK(EnergyPlus1.0!$U72),"",EnergyPlus1.0!$U72)</f>
        <v>40379</v>
      </c>
      <c r="M1090" s="871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1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1">
        <f>IF(ISBLANK('HOT3000'!$V72),"",'HOT3000'!$V72)</f>
        <v>15</v>
      </c>
      <c r="T1090" s="36" t="str">
        <f>IF(ISBLANK(YourData!$T72),"",YourData!$T72)</f>
        <v/>
      </c>
      <c r="U1090" s="879" t="str">
        <f>IF(ISBLANK(YourData!$U72),"",YourData!$U72)</f>
        <v/>
      </c>
      <c r="V1090" s="871" t="str">
        <f>IF(ISBLANK(YourData!$V72),"",YourData!$V72)</f>
        <v/>
      </c>
      <c r="W1090" s="36"/>
      <c r="X1090" s="125"/>
      <c r="Y1090" s="871"/>
      <c r="Z1090" s="36"/>
      <c r="AA1090" s="125"/>
      <c r="AB1090" s="871"/>
    </row>
    <row r="1091" spans="1:28" customFormat="false">
      <c r="A1091" s="877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1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1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1">
        <f>IF(ISBLANK(DOE21E!$V73),"",DOE21E!$V73)</f>
        <v>15</v>
      </c>
      <c r="K1091" s="36">
        <f>IF(ISBLANK(EnergyPlus1.0!$T73),"",EnergyPlus1.0!$T73)</f>
        <v>23530.807464313752</v>
      </c>
      <c r="L1091" s="879">
        <f>IF(ISBLANK(EnergyPlus1.0!$U73),"",EnergyPlus1.0!$U73)</f>
        <v>40379</v>
      </c>
      <c r="M1091" s="871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1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1">
        <f>IF(ISBLANK('HOT3000'!$V73),"",'HOT3000'!$V73)</f>
        <v>16</v>
      </c>
      <c r="T1091" s="36" t="str">
        <f>IF(ISBLANK(YourData!$T73),"",YourData!$T73)</f>
        <v/>
      </c>
      <c r="U1091" s="879" t="str">
        <f>IF(ISBLANK(YourData!$U73),"",YourData!$U73)</f>
        <v/>
      </c>
      <c r="V1091" s="871" t="str">
        <f>IF(ISBLANK(YourData!$V73),"",YourData!$V73)</f>
        <v/>
      </c>
      <c r="W1091" s="36"/>
      <c r="X1091" s="125"/>
      <c r="Y1091" s="871"/>
      <c r="Z1091" s="36"/>
      <c r="AA1091" s="125"/>
      <c r="AB1091" s="871"/>
    </row>
    <row r="1092" spans="1:28" customFormat="false">
      <c r="A1092" s="877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1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1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1">
        <f>IF(ISBLANK(DOE21E!$V74),"",DOE21E!$V74)</f>
        <v>16</v>
      </c>
      <c r="K1092" s="36">
        <f>IF(ISBLANK(EnergyPlus1.0!$T74),"",EnergyPlus1.0!$T74)</f>
        <v>19849.290091316332</v>
      </c>
      <c r="L1092" s="879">
        <f>IF(ISBLANK(EnergyPlus1.0!$U74),"",EnergyPlus1.0!$U74)</f>
        <v>40379</v>
      </c>
      <c r="M1092" s="871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1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1">
        <f>IF(ISBLANK('HOT3000'!$V74),"",'HOT3000'!$V74)</f>
        <v>15</v>
      </c>
      <c r="T1092" s="36" t="str">
        <f>IF(ISBLANK(YourData!$T74),"",YourData!$T74)</f>
        <v/>
      </c>
      <c r="U1092" s="879" t="str">
        <f>IF(ISBLANK(YourData!$U74),"",YourData!$U74)</f>
        <v/>
      </c>
      <c r="V1092" s="871" t="str">
        <f>IF(ISBLANK(YourData!$V74),"",YourData!$V74)</f>
        <v/>
      </c>
      <c r="W1092" s="36"/>
      <c r="X1092" s="125"/>
      <c r="Y1092" s="871"/>
      <c r="Z1092" s="36"/>
      <c r="AA1092" s="125"/>
      <c r="AB1092" s="871"/>
    </row>
    <row r="1093" spans="1:28" customFormat="false">
      <c r="A1093" s="877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1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1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1">
        <f>IF(ISBLANK(DOE21E!$V75),"",DOE21E!$V75)</f>
        <v>15</v>
      </c>
      <c r="K1093" s="36">
        <f>IF(ISBLANK(EnergyPlus1.0!$T75),"",EnergyPlus1.0!$T75)</f>
        <v>22290.311677514888</v>
      </c>
      <c r="L1093" s="879">
        <f>IF(ISBLANK(EnergyPlus1.0!$U75),"",EnergyPlus1.0!$U75)</f>
        <v>40379</v>
      </c>
      <c r="M1093" s="871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1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1">
        <f>IF(ISBLANK('HOT3000'!$V75),"",'HOT3000'!$V75)</f>
        <v>14</v>
      </c>
      <c r="T1093" s="36" t="str">
        <f>IF(ISBLANK(YourData!$T75),"",YourData!$T75)</f>
        <v/>
      </c>
      <c r="U1093" s="879" t="str">
        <f>IF(ISBLANK(YourData!$U75),"",YourData!$U75)</f>
        <v/>
      </c>
      <c r="V1093" s="871" t="str">
        <f>IF(ISBLANK(YourData!$V75),"",YourData!$V75)</f>
        <v/>
      </c>
      <c r="W1093" s="36"/>
      <c r="X1093" s="125"/>
      <c r="Y1093" s="871"/>
      <c r="Z1093" s="36"/>
      <c r="AA1093" s="125"/>
      <c r="AB1093" s="871"/>
    </row>
    <row r="1094" spans="1:28" customFormat="false">
      <c r="A1094" s="877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1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1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1">
        <f>IF(ISBLANK(DOE21E!$V76),"",DOE21E!$V76)</f>
        <v>16</v>
      </c>
      <c r="K1094" s="36">
        <f>IF(ISBLANK(EnergyPlus1.0!$T76),"",EnergyPlus1.0!$T76)</f>
        <v>19999.293649496391</v>
      </c>
      <c r="L1094" s="879">
        <f>IF(ISBLANK(EnergyPlus1.0!$U76),"",EnergyPlus1.0!$U76)</f>
        <v>40379</v>
      </c>
      <c r="M1094" s="871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1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1">
        <f>IF(ISBLANK('HOT3000'!$V76),"",'HOT3000'!$V76)</f>
        <v>15</v>
      </c>
      <c r="T1094" s="36" t="str">
        <f>IF(ISBLANK(YourData!$T76),"",YourData!$T76)</f>
        <v/>
      </c>
      <c r="U1094" s="879" t="str">
        <f>IF(ISBLANK(YourData!$U76),"",YourData!$U76)</f>
        <v/>
      </c>
      <c r="V1094" s="871" t="str">
        <f>IF(ISBLANK(YourData!$V76),"",YourData!$V76)</f>
        <v/>
      </c>
      <c r="W1094" s="36"/>
      <c r="X1094" s="125"/>
      <c r="Y1094" s="871"/>
      <c r="Z1094" s="36"/>
      <c r="AA1094" s="125"/>
      <c r="AB1094" s="871"/>
    </row>
    <row r="1095" spans="1:28" customFormat="false">
      <c r="A1095" s="877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1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1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1">
        <f>IF(ISBLANK(DOE21E!$V77),"",DOE21E!$V77)</f>
        <v>16</v>
      </c>
      <c r="K1095" s="36">
        <f>IF(ISBLANK(EnergyPlus1.0!$T77),"",EnergyPlus1.0!$T77)</f>
        <v>19933.506201421638</v>
      </c>
      <c r="L1095" s="879">
        <f>IF(ISBLANK(EnergyPlus1.0!$U77),"",EnergyPlus1.0!$U77)</f>
        <v>40379</v>
      </c>
      <c r="M1095" s="871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1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1">
        <f>IF(ISBLANK('HOT3000'!$V77),"",'HOT3000'!$V77)</f>
        <v>15</v>
      </c>
      <c r="T1095" s="36" t="str">
        <f>IF(ISBLANK(YourData!$T77),"",YourData!$T77)</f>
        <v/>
      </c>
      <c r="U1095" s="879" t="str">
        <f>IF(ISBLANK(YourData!$U77),"",YourData!$U77)</f>
        <v/>
      </c>
      <c r="V1095" s="871" t="str">
        <f>IF(ISBLANK(YourData!$V77),"",YourData!$V77)</f>
        <v/>
      </c>
      <c r="W1095" s="36"/>
      <c r="X1095" s="125"/>
      <c r="Y1095" s="871"/>
      <c r="Z1095" s="36"/>
      <c r="AA1095" s="125"/>
      <c r="AB1095" s="871"/>
    </row>
    <row r="1096" spans="1:28" customFormat="false">
      <c r="A1096" s="877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1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1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1">
        <f>IF(ISBLANK(DOE21E!$V78),"",DOE21E!$V78)</f>
        <v>16</v>
      </c>
      <c r="K1096" s="36">
        <f>IF(ISBLANK(EnergyPlus1.0!$T78),"",EnergyPlus1.0!$T78)</f>
        <v>19663.672191737052</v>
      </c>
      <c r="L1096" s="879">
        <f>IF(ISBLANK(EnergyPlus1.0!$U78),"",EnergyPlus1.0!$U78)</f>
        <v>40379</v>
      </c>
      <c r="M1096" s="871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1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1">
        <f>IF(ISBLANK('HOT3000'!$V78),"",'HOT3000'!$V78)</f>
        <v>15</v>
      </c>
      <c r="T1096" s="36" t="str">
        <f>IF(ISBLANK(YourData!$T78),"",YourData!$T78)</f>
        <v/>
      </c>
      <c r="U1096" s="879" t="str">
        <f>IF(ISBLANK(YourData!$U78),"",YourData!$U78)</f>
        <v/>
      </c>
      <c r="V1096" s="871" t="str">
        <f>IF(ISBLANK(YourData!$V78),"",YourData!$V78)</f>
        <v/>
      </c>
      <c r="W1096" s="36"/>
      <c r="X1096" s="125"/>
      <c r="Y1096" s="871"/>
      <c r="Z1096" s="36"/>
      <c r="AA1096" s="125"/>
      <c r="AB1096" s="871"/>
    </row>
    <row r="1097" spans="1:28" customFormat="false">
      <c r="A1097" s="877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1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1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1">
        <f>IF(ISBLANK(DOE21E!$V79),"",DOE21E!$V79)</f>
        <v>16</v>
      </c>
      <c r="K1097" s="36">
        <f>IF(ISBLANK(EnergyPlus1.0!$T79),"",EnergyPlus1.0!$T79)</f>
        <v>19638.765670699806</v>
      </c>
      <c r="L1097" s="879">
        <f>IF(ISBLANK(EnergyPlus1.0!$U79),"",EnergyPlus1.0!$U79)</f>
        <v>40379</v>
      </c>
      <c r="M1097" s="871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1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1">
        <f>IF(ISBLANK('HOT3000'!$V79),"",'HOT3000'!$V79)</f>
        <v>15</v>
      </c>
      <c r="T1097" s="36" t="str">
        <f>IF(ISBLANK(YourData!$T79),"",YourData!$T79)</f>
        <v/>
      </c>
      <c r="U1097" s="879" t="str">
        <f>IF(ISBLANK(YourData!$U79),"",YourData!$U79)</f>
        <v/>
      </c>
      <c r="V1097" s="871" t="str">
        <f>IF(ISBLANK(YourData!$V79),"",YourData!$V79)</f>
        <v/>
      </c>
      <c r="W1097" s="36"/>
      <c r="X1097" s="125"/>
      <c r="Y1097" s="871"/>
      <c r="Z1097" s="36"/>
      <c r="AA1097" s="125"/>
      <c r="AB1097" s="871"/>
    </row>
    <row r="1098" spans="1:28" customFormat="false">
      <c r="A1098" s="877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1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1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1">
        <f>IF(ISBLANK(DOE21E!$V80),"",DOE21E!$V80)</f>
        <v>16</v>
      </c>
      <c r="K1098" s="36">
        <f>IF(ISBLANK(EnergyPlus1.0!$T80),"",EnergyPlus1.0!$T80)</f>
        <v>19726.320024435558</v>
      </c>
      <c r="L1098" s="879">
        <f>IF(ISBLANK(EnergyPlus1.0!$U80),"",EnergyPlus1.0!$U80)</f>
        <v>40379</v>
      </c>
      <c r="M1098" s="871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1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1">
        <f>IF(ISBLANK('HOT3000'!$V80),"",'HOT3000'!$V80)</f>
        <v>15</v>
      </c>
      <c r="T1098" s="36" t="str">
        <f>IF(ISBLANK(YourData!$T80),"",YourData!$T80)</f>
        <v/>
      </c>
      <c r="U1098" s="879" t="str">
        <f>IF(ISBLANK(YourData!$U80),"",YourData!$U80)</f>
        <v/>
      </c>
      <c r="V1098" s="871" t="str">
        <f>IF(ISBLANK(YourData!$V80),"",YourData!$V80)</f>
        <v/>
      </c>
      <c r="W1098" s="36"/>
      <c r="X1098" s="125"/>
      <c r="Y1098" s="871"/>
      <c r="Z1098" s="36"/>
      <c r="AA1098" s="125"/>
      <c r="AB1098" s="871"/>
    </row>
    <row r="1099" spans="1:28" customFormat="false">
      <c r="A1099" s="877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1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1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1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1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1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1">
        <f>IF(ISBLANK('HOT3000'!$V81),"",'HOT3000'!$V81)</f>
        <v>15</v>
      </c>
      <c r="T1099" s="36" t="str">
        <f>IF(ISBLANK(YourData!$T81),"",YourData!$T81)</f>
        <v/>
      </c>
      <c r="U1099" s="879" t="str">
        <f>IF(ISBLANK(YourData!$U81),"",YourData!$U81)</f>
        <v/>
      </c>
      <c r="V1099" s="871" t="str">
        <f>IF(ISBLANK(YourData!$V81),"",YourData!$V81)</f>
        <v/>
      </c>
      <c r="W1099" s="36"/>
      <c r="X1099" s="125"/>
      <c r="Y1099" s="871"/>
      <c r="Z1099" s="36"/>
      <c r="AA1099" s="125"/>
      <c r="AB1099" s="871"/>
    </row>
    <row r="1100" spans="1:33" customFormat="false">
      <c r="A1100" s="878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2"/>
      <c r="L1102" s="872"/>
      <c r="M1102" s="872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2"/>
      <c r="L1103" s="872"/>
      <c r="M1103" s="872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76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77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1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1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1">
        <f>IF(ISBLANK(DOE21E!$Y62),"",DOE21E!$Y62)</f>
        <v>15</v>
      </c>
      <c r="K1110" s="36">
        <f>IF(ISBLANK(EnergyPlus1.0!$W62),"",EnergyPlus1.0!$W62)</f>
        <v>10234.821717834529</v>
      </c>
      <c r="L1110" s="879">
        <f>IF(ISBLANK(EnergyPlus1.0!$X62),"",EnergyPlus1.0!$X62)</f>
        <v>40369</v>
      </c>
      <c r="M1110" s="871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1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1">
        <f>IF(ISBLANK('HOT3000'!$Y62),"",'HOT3000'!$Y62)</f>
        <v>15</v>
      </c>
      <c r="T1110" s="36" t="str">
        <f>IF(ISBLANK(YourData!$W62),"",YourData!$W62)</f>
        <v/>
      </c>
      <c r="U1110" s="879" t="str">
        <f>IF(ISBLANK(YourData!$X62),"",YourData!$X62)</f>
        <v/>
      </c>
      <c r="V1110" s="871" t="str">
        <f>IF(ISBLANK(YourData!$Y62),"",YourData!$Y62)</f>
        <v/>
      </c>
      <c r="W1110" s="36"/>
      <c r="X1110" s="125"/>
      <c r="Y1110" s="871"/>
      <c r="Z1110" s="36"/>
      <c r="AA1110" s="125"/>
      <c r="AB1110" s="871"/>
    </row>
    <row r="1111" spans="1:28" customFormat="false">
      <c r="A1111" s="877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1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1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1">
        <f>IF(ISBLANK(DOE21E!$Y63),"",DOE21E!$Y63)</f>
        <v>15</v>
      </c>
      <c r="K1111" s="36">
        <f>IF(ISBLANK(EnergyPlus1.0!$W63),"",EnergyPlus1.0!$W63)</f>
        <v>16274.837923311194</v>
      </c>
      <c r="L1111" s="879">
        <f>IF(ISBLANK(EnergyPlus1.0!$X63),"",EnergyPlus1.0!$X63)</f>
        <v>40394</v>
      </c>
      <c r="M1111" s="871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1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1">
        <f>IF(ISBLANK('HOT3000'!$Y63),"",'HOT3000'!$Y63)</f>
        <v>16</v>
      </c>
      <c r="T1111" s="36" t="str">
        <f>IF(ISBLANK(YourData!$W63),"",YourData!$W63)</f>
        <v/>
      </c>
      <c r="U1111" s="879" t="str">
        <f>IF(ISBLANK(YourData!$X63),"",YourData!$X63)</f>
        <v/>
      </c>
      <c r="V1111" s="871" t="str">
        <f>IF(ISBLANK(YourData!$Y63),"",YourData!$Y63)</f>
        <v/>
      </c>
      <c r="W1111" s="36"/>
      <c r="X1111" s="125"/>
      <c r="Y1111" s="871"/>
      <c r="Z1111" s="36"/>
      <c r="AA1111" s="125"/>
      <c r="AB1111" s="871"/>
    </row>
    <row r="1112" spans="1:28" customFormat="false">
      <c r="A1112" s="877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1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1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1">
        <f>IF(ISBLANK(DOE21E!$Y64),"",DOE21E!$Y64)</f>
        <v>9</v>
      </c>
      <c r="K1112" s="36">
        <f>IF(ISBLANK(EnergyPlus1.0!$W64),"",EnergyPlus1.0!$W64)</f>
        <v>22195.471166755364</v>
      </c>
      <c r="L1112" s="879">
        <f>IF(ISBLANK(EnergyPlus1.0!$X64),"",EnergyPlus1.0!$X64)</f>
        <v>40453</v>
      </c>
      <c r="M1112" s="871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1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1">
        <f>IF(ISBLANK('HOT3000'!$Y64),"",'HOT3000'!$Y64)</f>
        <v>20</v>
      </c>
      <c r="T1112" s="36" t="str">
        <f>IF(ISBLANK(YourData!$W64),"",YourData!$W64)</f>
        <v/>
      </c>
      <c r="U1112" s="879" t="str">
        <f>IF(ISBLANK(YourData!$X64),"",YourData!$X64)</f>
        <v/>
      </c>
      <c r="V1112" s="871" t="str">
        <f>IF(ISBLANK(YourData!$Y64),"",YourData!$Y64)</f>
        <v/>
      </c>
      <c r="W1112" s="36"/>
      <c r="X1112" s="125"/>
      <c r="Y1112" s="871"/>
      <c r="Z1112" s="36"/>
      <c r="AA1112" s="125"/>
      <c r="AB1112" s="871"/>
    </row>
    <row r="1113" spans="1:28" customFormat="false">
      <c r="A1113" s="877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1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1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1">
        <f>IF(ISBLANK(DOE21E!$Y65),"",DOE21E!$Y65)</f>
        <v>9</v>
      </c>
      <c r="K1113" s="36">
        <f>IF(ISBLANK(EnergyPlus1.0!$W65),"",EnergyPlus1.0!$W65)</f>
        <v>27134.314868476751</v>
      </c>
      <c r="L1113" s="879">
        <f>IF(ISBLANK(EnergyPlus1.0!$X65),"",EnergyPlus1.0!$X65)</f>
        <v>40439</v>
      </c>
      <c r="M1113" s="871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1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1">
        <f>IF(ISBLANK('HOT3000'!$Y65),"",'HOT3000'!$Y65)</f>
        <v>15</v>
      </c>
      <c r="T1113" s="36" t="str">
        <f>IF(ISBLANK(YourData!$W65),"",YourData!$W65)</f>
        <v/>
      </c>
      <c r="U1113" s="879" t="str">
        <f>IF(ISBLANK(YourData!$X65),"",YourData!$X65)</f>
        <v/>
      </c>
      <c r="V1113" s="871" t="str">
        <f>IF(ISBLANK(YourData!$Y65),"",YourData!$Y65)</f>
        <v/>
      </c>
      <c r="W1113" s="36"/>
      <c r="X1113" s="125"/>
      <c r="Y1113" s="871"/>
      <c r="Z1113" s="36"/>
      <c r="AA1113" s="125"/>
      <c r="AB1113" s="871"/>
    </row>
    <row r="1114" spans="1:28" customFormat="false">
      <c r="A1114" s="877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1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1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1">
        <f>IF(ISBLANK(DOE21E!$Y66),"",DOE21E!$Y66)</f>
        <v>9</v>
      </c>
      <c r="K1114" s="36">
        <f>IF(ISBLANK(EnergyPlus1.0!$W66),"",EnergyPlus1.0!$W66)</f>
        <v>23911.241495511138</v>
      </c>
      <c r="L1114" s="879">
        <f>IF(ISBLANK(EnergyPlus1.0!$X66),"",EnergyPlus1.0!$X66)</f>
        <v>40453</v>
      </c>
      <c r="M1114" s="871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1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1">
        <f>IF(ISBLANK('HOT3000'!$Y66),"",'HOT3000'!$Y66)</f>
        <v>20</v>
      </c>
      <c r="T1114" s="36" t="str">
        <f>IF(ISBLANK(YourData!$W66),"",YourData!$W66)</f>
        <v/>
      </c>
      <c r="U1114" s="879" t="str">
        <f>IF(ISBLANK(YourData!$X66),"",YourData!$X66)</f>
        <v/>
      </c>
      <c r="V1114" s="871" t="str">
        <f>IF(ISBLANK(YourData!$Y66),"",YourData!$Y66)</f>
        <v/>
      </c>
      <c r="W1114" s="36"/>
      <c r="X1114" s="125"/>
      <c r="Y1114" s="871"/>
      <c r="Z1114" s="36"/>
      <c r="AA1114" s="125"/>
      <c r="AB1114" s="871"/>
    </row>
    <row r="1115" spans="1:28" customFormat="false">
      <c r="A1115" s="877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1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1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1">
        <f>IF(ISBLANK(DOE21E!$Y67),"",DOE21E!$Y67)</f>
        <v>15</v>
      </c>
      <c r="K1115" s="36">
        <f>IF(ISBLANK(EnergyPlus1.0!$W67),"",EnergyPlus1.0!$W67)</f>
        <v>10235.353160549585</v>
      </c>
      <c r="L1115" s="879">
        <f>IF(ISBLANK(EnergyPlus1.0!$X67),"",EnergyPlus1.0!$X67)</f>
        <v>40369</v>
      </c>
      <c r="M1115" s="871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1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1">
        <f>IF(ISBLANK('HOT3000'!$Y67),"",'HOT3000'!$Y67)</f>
        <v>7</v>
      </c>
      <c r="T1115" s="36" t="str">
        <f>IF(ISBLANK(YourData!$W67),"",YourData!$W67)</f>
        <v/>
      </c>
      <c r="U1115" s="879" t="str">
        <f>IF(ISBLANK(YourData!$X67),"",YourData!$X67)</f>
        <v/>
      </c>
      <c r="V1115" s="871" t="str">
        <f>IF(ISBLANK(YourData!$Y67),"",YourData!$Y67)</f>
        <v/>
      </c>
      <c r="W1115" s="36"/>
      <c r="X1115" s="125"/>
      <c r="Y1115" s="871"/>
      <c r="Z1115" s="36"/>
      <c r="AA1115" s="125"/>
      <c r="AB1115" s="871"/>
    </row>
    <row r="1116" spans="1:28" customFormat="false">
      <c r="A1116" s="877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1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1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1">
        <f>IF(ISBLANK(DOE21E!$Y68),"",DOE21E!$Y68)</f>
        <v>9</v>
      </c>
      <c r="K1116" s="36">
        <f>IF(ISBLANK(EnergyPlus1.0!$W68),"",EnergyPlus1.0!$W68)</f>
        <v>8520.3176358191668</v>
      </c>
      <c r="L1116" s="879">
        <f>IF(ISBLANK(EnergyPlus1.0!$X68),"",EnergyPlus1.0!$X68)</f>
        <v>40453</v>
      </c>
      <c r="M1116" s="871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1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1">
        <f>IF(ISBLANK('HOT3000'!$Y68),"",'HOT3000'!$Y68)</f>
        <v>17</v>
      </c>
      <c r="T1116" s="36" t="str">
        <f>IF(ISBLANK(YourData!$W68),"",YourData!$W68)</f>
        <v/>
      </c>
      <c r="U1116" s="879" t="str">
        <f>IF(ISBLANK(YourData!$X68),"",YourData!$X68)</f>
        <v/>
      </c>
      <c r="V1116" s="871" t="str">
        <f>IF(ISBLANK(YourData!$Y68),"",YourData!$Y68)</f>
        <v/>
      </c>
      <c r="W1116" s="36"/>
      <c r="X1116" s="125"/>
      <c r="Y1116" s="871"/>
      <c r="Z1116" s="36"/>
      <c r="AA1116" s="125"/>
      <c r="AB1116" s="871"/>
    </row>
    <row r="1117" spans="1:28" customFormat="false">
      <c r="A1117" s="877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1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1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1">
        <f>IF(ISBLANK(DOE21E!$Y69),"",DOE21E!$Y69)</f>
        <v>15</v>
      </c>
      <c r="K1117" s="36">
        <f>IF(ISBLANK(EnergyPlus1.0!$W69),"",EnergyPlus1.0!$W69)</f>
        <v>26317.281802013167</v>
      </c>
      <c r="L1117" s="879">
        <f>IF(ISBLANK(EnergyPlus1.0!$X69),"",EnergyPlus1.0!$X69)</f>
        <v>40437</v>
      </c>
      <c r="M1117" s="871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1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1">
        <f>IF(ISBLANK('HOT3000'!$Y69),"",'HOT3000'!$Y69)</f>
        <v>14</v>
      </c>
      <c r="T1117" s="36" t="str">
        <f>IF(ISBLANK(YourData!$W69),"",YourData!$W69)</f>
        <v/>
      </c>
      <c r="U1117" s="879" t="str">
        <f>IF(ISBLANK(YourData!$X69),"",YourData!$X69)</f>
        <v/>
      </c>
      <c r="V1117" s="871" t="str">
        <f>IF(ISBLANK(YourData!$Y69),"",YourData!$Y69)</f>
        <v/>
      </c>
      <c r="W1117" s="36"/>
      <c r="X1117" s="125"/>
      <c r="Y1117" s="871"/>
      <c r="Z1117" s="36"/>
      <c r="AA1117" s="125"/>
      <c r="AB1117" s="871"/>
    </row>
    <row r="1118" spans="1:28" customFormat="false">
      <c r="A1118" s="877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1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1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1">
        <f>IF(ISBLANK(DOE21E!$Y70),"",DOE21E!$Y70)</f>
        <v>15</v>
      </c>
      <c r="K1118" s="36" t="str">
        <f>IF(ISBLANK(EnergyPlus1.0!$W70),"",EnergyPlus1.0!$W70)</f>
        <v/>
      </c>
      <c r="L1118" s="879" t="str">
        <f>IF(ISBLANK(EnergyPlus1.0!$X70),"",EnergyPlus1.0!$X70)</f>
        <v/>
      </c>
      <c r="M1118" s="871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1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1">
        <f>IF(ISBLANK('HOT3000'!$Y70),"",'HOT3000'!$Y70)</f>
        <v>15</v>
      </c>
      <c r="T1118" s="36" t="str">
        <f>IF(ISBLANK(YourData!$W70),"",YourData!$W70)</f>
        <v/>
      </c>
      <c r="U1118" s="879" t="str">
        <f>IF(ISBLANK(YourData!$X70),"",YourData!$X70)</f>
        <v/>
      </c>
      <c r="V1118" s="871" t="str">
        <f>IF(ISBLANK(YourData!$Y70),"",YourData!$Y70)</f>
        <v/>
      </c>
      <c r="W1118" s="36"/>
      <c r="X1118" s="125"/>
      <c r="Y1118" s="871"/>
      <c r="Z1118" s="36"/>
      <c r="AA1118" s="125"/>
      <c r="AB1118" s="871"/>
    </row>
    <row r="1119" spans="1:28" customFormat="false">
      <c r="A1119" s="877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1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1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1">
        <f>IF(ISBLANK(DOE21E!$Y71),"",DOE21E!$Y71)</f>
        <v>15</v>
      </c>
      <c r="K1119" s="36">
        <f>IF(ISBLANK(EnergyPlus1.0!$W71),"",EnergyPlus1.0!$W71)</f>
        <v>10234.821717834473</v>
      </c>
      <c r="L1119" s="879">
        <f>IF(ISBLANK(EnergyPlus1.0!$X71),"",EnergyPlus1.0!$X71)</f>
        <v>40369</v>
      </c>
      <c r="M1119" s="871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1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1">
        <f>IF(ISBLANK('HOT3000'!$Y71),"",'HOT3000'!$Y71)</f>
        <v>15</v>
      </c>
      <c r="T1119" s="36" t="str">
        <f>IF(ISBLANK(YourData!$W71),"",YourData!$W71)</f>
        <v/>
      </c>
      <c r="U1119" s="879" t="str">
        <f>IF(ISBLANK(YourData!$X71),"",YourData!$X71)</f>
        <v/>
      </c>
      <c r="V1119" s="871" t="str">
        <f>IF(ISBLANK(YourData!$Y71),"",YourData!$Y71)</f>
        <v/>
      </c>
      <c r="W1119" s="36"/>
      <c r="X1119" s="125"/>
      <c r="Y1119" s="871"/>
      <c r="Z1119" s="36"/>
      <c r="AA1119" s="125"/>
      <c r="AB1119" s="871"/>
    </row>
    <row r="1120" spans="1:28" customFormat="false">
      <c r="A1120" s="877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1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1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1">
        <f>IF(ISBLANK(DOE21E!$Y72),"",DOE21E!$Y72)</f>
        <v>15</v>
      </c>
      <c r="K1120" s="36">
        <f>IF(ISBLANK(EnergyPlus1.0!$W72),"",EnergyPlus1.0!$W72)</f>
        <v>11073.773911647362</v>
      </c>
      <c r="L1120" s="879">
        <f>IF(ISBLANK(EnergyPlus1.0!$X72),"",EnergyPlus1.0!$X72)</f>
        <v>40475</v>
      </c>
      <c r="M1120" s="871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1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1">
        <f>IF(ISBLANK('HOT3000'!$Y72),"",'HOT3000'!$Y72)</f>
        <v>15</v>
      </c>
      <c r="T1120" s="36" t="str">
        <f>IF(ISBLANK(YourData!$W72),"",YourData!$W72)</f>
        <v/>
      </c>
      <c r="U1120" s="879" t="str">
        <f>IF(ISBLANK(YourData!$X72),"",YourData!$X72)</f>
        <v/>
      </c>
      <c r="V1120" s="871" t="str">
        <f>IF(ISBLANK(YourData!$Y72),"",YourData!$Y72)</f>
        <v/>
      </c>
      <c r="W1120" s="36"/>
      <c r="X1120" s="125"/>
      <c r="Y1120" s="871"/>
      <c r="Z1120" s="36"/>
      <c r="AA1120" s="125"/>
      <c r="AB1120" s="871"/>
    </row>
    <row r="1121" spans="1:28" customFormat="false">
      <c r="A1121" s="877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1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1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1">
        <f>IF(ISBLANK(DOE21E!$Y73),"",DOE21E!$Y73)</f>
        <v>15</v>
      </c>
      <c r="K1121" s="36">
        <f>IF(ISBLANK(EnergyPlus1.0!$W73),"",EnergyPlus1.0!$W73)</f>
        <v>10234.8217178345</v>
      </c>
      <c r="L1121" s="879">
        <f>IF(ISBLANK(EnergyPlus1.0!$X73),"",EnergyPlus1.0!$X73)</f>
        <v>40369</v>
      </c>
      <c r="M1121" s="871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1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1">
        <f>IF(ISBLANK('HOT3000'!$Y73),"",'HOT3000'!$Y73)</f>
        <v>15</v>
      </c>
      <c r="T1121" s="36" t="str">
        <f>IF(ISBLANK(YourData!$W73),"",YourData!$W73)</f>
        <v/>
      </c>
      <c r="U1121" s="879" t="str">
        <f>IF(ISBLANK(YourData!$X73),"",YourData!$X73)</f>
        <v/>
      </c>
      <c r="V1121" s="871" t="str">
        <f>IF(ISBLANK(YourData!$Y73),"",YourData!$Y73)</f>
        <v/>
      </c>
      <c r="W1121" s="36"/>
      <c r="X1121" s="125"/>
      <c r="Y1121" s="871"/>
      <c r="Z1121" s="36"/>
      <c r="AA1121" s="125"/>
      <c r="AB1121" s="871"/>
    </row>
    <row r="1122" spans="1:28" customFormat="false">
      <c r="A1122" s="877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1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1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1">
        <f>IF(ISBLANK(DOE21E!$Y74),"",DOE21E!$Y74)</f>
        <v>15</v>
      </c>
      <c r="K1122" s="36">
        <f>IF(ISBLANK(EnergyPlus1.0!$W74),"",EnergyPlus1.0!$W74)</f>
        <v>7838.7203372169997</v>
      </c>
      <c r="L1122" s="879">
        <f>IF(ISBLANK(EnergyPlus1.0!$X74),"",EnergyPlus1.0!$X74)</f>
        <v>40358</v>
      </c>
      <c r="M1122" s="871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1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1">
        <f>IF(ISBLANK('HOT3000'!$Y74),"",'HOT3000'!$Y74)</f>
        <v>15</v>
      </c>
      <c r="T1122" s="36" t="str">
        <f>IF(ISBLANK(YourData!$W74),"",YourData!$W74)</f>
        <v/>
      </c>
      <c r="U1122" s="879" t="str">
        <f>IF(ISBLANK(YourData!$X74),"",YourData!$X74)</f>
        <v/>
      </c>
      <c r="V1122" s="871" t="str">
        <f>IF(ISBLANK(YourData!$Y74),"",YourData!$Y74)</f>
        <v/>
      </c>
      <c r="W1122" s="36"/>
      <c r="X1122" s="125"/>
      <c r="Y1122" s="871"/>
      <c r="Z1122" s="36"/>
      <c r="AA1122" s="125"/>
      <c r="AB1122" s="871"/>
    </row>
    <row r="1123" spans="1:28" customFormat="false">
      <c r="A1123" s="877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1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1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1">
        <f>IF(ISBLANK(DOE21E!$Y75),"",DOE21E!$Y75)</f>
        <v>9</v>
      </c>
      <c r="K1123" s="36">
        <f>IF(ISBLANK(EnergyPlus1.0!$W75),"",EnergyPlus1.0!$W75)</f>
        <v>8954.7918008669731</v>
      </c>
      <c r="L1123" s="879">
        <f>IF(ISBLANK(EnergyPlus1.0!$X75),"",EnergyPlus1.0!$X75)</f>
        <v>40346</v>
      </c>
      <c r="M1123" s="871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1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1">
        <f>IF(ISBLANK('HOT3000'!$Y75),"",'HOT3000'!$Y75)</f>
        <v>13</v>
      </c>
      <c r="T1123" s="36" t="str">
        <f>IF(ISBLANK(YourData!$W75),"",YourData!$W75)</f>
        <v/>
      </c>
      <c r="U1123" s="879" t="str">
        <f>IF(ISBLANK(YourData!$X75),"",YourData!$X75)</f>
        <v/>
      </c>
      <c r="V1123" s="871" t="str">
        <f>IF(ISBLANK(YourData!$Y75),"",YourData!$Y75)</f>
        <v/>
      </c>
      <c r="W1123" s="36"/>
      <c r="X1123" s="125"/>
      <c r="Y1123" s="871"/>
      <c r="Z1123" s="36"/>
      <c r="AA1123" s="125"/>
      <c r="AB1123" s="871"/>
    </row>
    <row r="1124" spans="1:28" customFormat="false">
      <c r="A1124" s="877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1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1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1">
        <f>IF(ISBLANK(DOE21E!$Y76),"",DOE21E!$Y76)</f>
        <v>15</v>
      </c>
      <c r="K1124" s="36">
        <f>IF(ISBLANK(EnergyPlus1.0!$W76),"",EnergyPlus1.0!$W76)</f>
        <v>7698.5341556048888</v>
      </c>
      <c r="L1124" s="879">
        <f>IF(ISBLANK(EnergyPlus1.0!$X76),"",EnergyPlus1.0!$X76)</f>
        <v>40358</v>
      </c>
      <c r="M1124" s="871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1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1">
        <f>IF(ISBLANK('HOT3000'!$Y76),"",'HOT3000'!$Y76)</f>
        <v>15</v>
      </c>
      <c r="T1124" s="36" t="str">
        <f>IF(ISBLANK(YourData!$W76),"",YourData!$W76)</f>
        <v/>
      </c>
      <c r="U1124" s="879" t="str">
        <f>IF(ISBLANK(YourData!$X76),"",YourData!$X76)</f>
        <v/>
      </c>
      <c r="V1124" s="871" t="str">
        <f>IF(ISBLANK(YourData!$Y76),"",YourData!$Y76)</f>
        <v/>
      </c>
      <c r="W1124" s="36"/>
      <c r="X1124" s="125"/>
      <c r="Y1124" s="871"/>
      <c r="Z1124" s="36"/>
      <c r="AA1124" s="125"/>
      <c r="AB1124" s="871"/>
    </row>
    <row r="1125" spans="1:28" customFormat="false">
      <c r="A1125" s="877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1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1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1">
        <f>IF(ISBLANK(DOE21E!$Y77),"",DOE21E!$Y77)</f>
        <v>15</v>
      </c>
      <c r="K1125" s="36">
        <f>IF(ISBLANK(EnergyPlus1.0!$W77),"",EnergyPlus1.0!$W77)</f>
        <v>7769.7702360302783</v>
      </c>
      <c r="L1125" s="879">
        <f>IF(ISBLANK(EnergyPlus1.0!$X77),"",EnergyPlus1.0!$X77)</f>
        <v>40358</v>
      </c>
      <c r="M1125" s="871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1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1">
        <f>IF(ISBLANK('HOT3000'!$Y77),"",'HOT3000'!$Y77)</f>
        <v>15</v>
      </c>
      <c r="T1125" s="36" t="str">
        <f>IF(ISBLANK(YourData!$W77),"",YourData!$W77)</f>
        <v/>
      </c>
      <c r="U1125" s="879" t="str">
        <f>IF(ISBLANK(YourData!$X77),"",YourData!$X77)</f>
        <v/>
      </c>
      <c r="V1125" s="871" t="str">
        <f>IF(ISBLANK(YourData!$Y77),"",YourData!$Y77)</f>
        <v/>
      </c>
      <c r="W1125" s="36"/>
      <c r="X1125" s="125"/>
      <c r="Y1125" s="871"/>
      <c r="Z1125" s="36"/>
      <c r="AA1125" s="125"/>
      <c r="AB1125" s="871"/>
    </row>
    <row r="1126" spans="1:28" customFormat="false">
      <c r="A1126" s="877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1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1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1">
        <f>IF(ISBLANK(DOE21E!$Y78),"",DOE21E!$Y78)</f>
        <v>15</v>
      </c>
      <c r="K1126" s="36">
        <f>IF(ISBLANK(EnergyPlus1.0!$W78),"",EnergyPlus1.0!$W78)</f>
        <v>7947.3919267814717</v>
      </c>
      <c r="L1126" s="879">
        <f>IF(ISBLANK(EnergyPlus1.0!$X78),"",EnergyPlus1.0!$X78)</f>
        <v>40358</v>
      </c>
      <c r="M1126" s="871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1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1">
        <f>IF(ISBLANK('HOT3000'!$Y78),"",'HOT3000'!$Y78)</f>
        <v>15</v>
      </c>
      <c r="T1126" s="36" t="str">
        <f>IF(ISBLANK(YourData!$W78),"",YourData!$W78)</f>
        <v/>
      </c>
      <c r="U1126" s="879" t="str">
        <f>IF(ISBLANK(YourData!$X78),"",YourData!$X78)</f>
        <v/>
      </c>
      <c r="V1126" s="871" t="str">
        <f>IF(ISBLANK(YourData!$Y78),"",YourData!$Y78)</f>
        <v/>
      </c>
      <c r="W1126" s="36"/>
      <c r="X1126" s="125"/>
      <c r="Y1126" s="871"/>
      <c r="Z1126" s="36"/>
      <c r="AA1126" s="125"/>
      <c r="AB1126" s="871"/>
    </row>
    <row r="1127" spans="1:28" customFormat="false">
      <c r="A1127" s="877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1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1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1">
        <f>IF(ISBLANK(DOE21E!$Y79),"",DOE21E!$Y79)</f>
        <v>0</v>
      </c>
      <c r="K1127" s="36">
        <f>IF(ISBLANK(EnergyPlus1.0!$W79),"",EnergyPlus1.0!$W79)</f>
        <v>1.058729622971214</v>
      </c>
      <c r="L1127" s="879">
        <f>IF(ISBLANK(EnergyPlus1.0!$X79),"",EnergyPlus1.0!$X79)</f>
        <v>40253</v>
      </c>
      <c r="M1127" s="871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1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1">
        <f>IF(ISBLANK('HOT3000'!$Y79),"",'HOT3000'!$Y79)</f>
        <v>20</v>
      </c>
      <c r="T1127" s="36" t="str">
        <f>IF(ISBLANK(YourData!$W79),"",YourData!$W79)</f>
        <v/>
      </c>
      <c r="U1127" s="879" t="str">
        <f>IF(ISBLANK(YourData!$X79),"",YourData!$X79)</f>
        <v/>
      </c>
      <c r="V1127" s="871" t="str">
        <f>IF(ISBLANK(YourData!$Y79),"",YourData!$Y79)</f>
        <v/>
      </c>
      <c r="W1127" s="36"/>
      <c r="X1127" s="125"/>
      <c r="Y1127" s="871"/>
      <c r="Z1127" s="36"/>
      <c r="AA1127" s="125"/>
      <c r="AB1127" s="871"/>
    </row>
    <row r="1128" spans="1:28" customFormat="false">
      <c r="A1128" s="877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1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1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1">
        <f>IF(ISBLANK(DOE21E!$Y80),"",DOE21E!$Y80)</f>
        <v>0</v>
      </c>
      <c r="K1128" s="36">
        <f>IF(ISBLANK(EnergyPlus1.0!$W80),"",EnergyPlus1.0!$W80)</f>
        <v>1654.9514186530416</v>
      </c>
      <c r="L1128" s="879">
        <f>IF(ISBLANK(EnergyPlus1.0!$X80),"",EnergyPlus1.0!$X80)</f>
        <v>40248</v>
      </c>
      <c r="M1128" s="871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1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1">
        <f>IF(ISBLANK('HOT3000'!$Y80),"",'HOT3000'!$Y80)</f>
        <v>10</v>
      </c>
      <c r="T1128" s="36" t="str">
        <f>IF(ISBLANK(YourData!$W80),"",YourData!$W80)</f>
        <v/>
      </c>
      <c r="U1128" s="879" t="str">
        <f>IF(ISBLANK(YourData!$X80),"",YourData!$X80)</f>
        <v/>
      </c>
      <c r="V1128" s="871" t="str">
        <f>IF(ISBLANK(YourData!$Y80),"",YourData!$Y80)</f>
        <v/>
      </c>
      <c r="W1128" s="36"/>
      <c r="X1128" s="125"/>
      <c r="Y1128" s="871"/>
      <c r="Z1128" s="36"/>
      <c r="AA1128" s="125"/>
      <c r="AB1128" s="871"/>
    </row>
    <row r="1129" spans="1:28" customFormat="false">
      <c r="A1129" s="877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1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1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1">
        <f>IF(ISBLANK(DOE21E!$Y81),"",DOE21E!$Y81)</f>
        <v>0</v>
      </c>
      <c r="K1129" s="36">
        <f>IF(ISBLANK(EnergyPlus1.0!$W81),"",EnergyPlus1.0!$W81)</f>
        <v>8.2784228854709169E-12</v>
      </c>
      <c r="L1129" s="879">
        <f>IF(ISBLANK(EnergyPlus1.0!$X81),"",EnergyPlus1.0!$X81)</f>
        <v>40321</v>
      </c>
      <c r="M1129" s="871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1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1">
        <f>IF(ISBLANK('HOT3000'!$Y81),"",'HOT3000'!$Y81)</f>
        <v>1</v>
      </c>
      <c r="T1129" s="36" t="str">
        <f>IF(ISBLANK(YourData!$W81),"",YourData!$W81)</f>
        <v/>
      </c>
      <c r="U1129" s="879" t="str">
        <f>IF(ISBLANK(YourData!$X81),"",YourData!$X81)</f>
        <v/>
      </c>
      <c r="V1129" s="871" t="str">
        <f>IF(ISBLANK(YourData!$Y81),"",YourData!$Y81)</f>
        <v/>
      </c>
      <c r="W1129" s="36"/>
      <c r="X1129" s="125"/>
      <c r="Y1129" s="871"/>
      <c r="Z1129" s="36"/>
      <c r="AA1129" s="125"/>
      <c r="AB1129" s="871"/>
    </row>
    <row r="1130" spans="1:30" customFormat="false">
      <c r="A1130" s="878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76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77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1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1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1">
        <f>IF(ISBLANK(DOE21E!$AB62),"",DOE21E!$AB62)</f>
        <v>15</v>
      </c>
      <c r="K1140" s="36">
        <f>IF(ISBLANK(EnergyPlus1.0!$Z62),"",EnergyPlus1.0!$Z62)</f>
        <v>32733.255596879997</v>
      </c>
      <c r="L1140" s="879">
        <f>IF(ISBLANK(EnergyPlus1.0!$AA62),"",EnergyPlus1.0!$AA62)</f>
        <v>40379</v>
      </c>
      <c r="M1140" s="880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1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1">
        <f>IF(ISBLANK('HOT3000'!$AB62),"",'HOT3000'!$AB62)</f>
        <v>15</v>
      </c>
      <c r="T1140" s="36" t="str">
        <f>IF(ISBLANK(YourData!$Z62),"",YourData!$Z62)</f>
        <v/>
      </c>
      <c r="U1140" s="879" t="str">
        <f>IF(ISBLANK(YourData!$AA62),"",YourData!$AA62)</f>
        <v/>
      </c>
      <c r="V1140" s="880" t="str">
        <f>IF(ISBLANK(YourData!$AB62),"",YourData!$AB62)</f>
        <v/>
      </c>
      <c r="W1140" s="36"/>
      <c r="X1140" s="125"/>
      <c r="Y1140" s="871"/>
      <c r="Z1140" s="36"/>
      <c r="AA1140" s="125"/>
      <c r="AB1140" s="871"/>
    </row>
    <row r="1141" spans="1:28" customFormat="false">
      <c r="A1141" s="877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1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1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1">
        <f>IF(ISBLANK(DOE21E!$AB63),"",DOE21E!$AB63)</f>
        <v>16</v>
      </c>
      <c r="K1141" s="36">
        <f>IF(ISBLANK(EnergyPlus1.0!$Z63),"",EnergyPlus1.0!$Z63)</f>
        <v>37126.479468571393</v>
      </c>
      <c r="L1141" s="879">
        <f>IF(ISBLANK(EnergyPlus1.0!$AA63),"",EnergyPlus1.0!$AA63)</f>
        <v>40438</v>
      </c>
      <c r="M1141" s="880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1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1">
        <f>IF(ISBLANK('HOT3000'!$AB63),"",'HOT3000'!$AB63)</f>
        <v>16</v>
      </c>
      <c r="T1141" s="36" t="str">
        <f>IF(ISBLANK(YourData!$Z63),"",YourData!$Z63)</f>
        <v/>
      </c>
      <c r="U1141" s="879" t="str">
        <f>IF(ISBLANK(YourData!$AA63),"",YourData!$AA63)</f>
        <v/>
      </c>
      <c r="V1141" s="880" t="str">
        <f>IF(ISBLANK(YourData!$AB63),"",YourData!$AB63)</f>
        <v/>
      </c>
      <c r="W1141" s="36"/>
      <c r="X1141" s="125"/>
      <c r="Y1141" s="871"/>
      <c r="Z1141" s="36"/>
      <c r="AA1141" s="125"/>
      <c r="AB1141" s="871"/>
    </row>
    <row r="1142" spans="1:28" customFormat="false">
      <c r="A1142" s="877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1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1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1">
        <f>IF(ISBLANK(DOE21E!$AB64),"",DOE21E!$AB64)</f>
        <v>9</v>
      </c>
      <c r="K1142" s="36">
        <f>IF(ISBLANK(EnergyPlus1.0!$Z64),"",EnergyPlus1.0!$Z64)</f>
        <v>39765.182849620003</v>
      </c>
      <c r="L1142" s="879">
        <f>IF(ISBLANK(EnergyPlus1.0!$AA64),"",EnergyPlus1.0!$AA64)</f>
        <v>40424</v>
      </c>
      <c r="M1142" s="880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1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1">
        <f>IF(ISBLANK('HOT3000'!$AB64),"",'HOT3000'!$AB64)</f>
        <v>16</v>
      </c>
      <c r="T1142" s="36" t="str">
        <f>IF(ISBLANK(YourData!$Z64),"",YourData!$Z64)</f>
        <v/>
      </c>
      <c r="U1142" s="879" t="str">
        <f>IF(ISBLANK(YourData!$AA64),"",YourData!$AA64)</f>
        <v/>
      </c>
      <c r="V1142" s="880" t="str">
        <f>IF(ISBLANK(YourData!$AB64),"",YourData!$AB64)</f>
        <v/>
      </c>
      <c r="W1142" s="36"/>
      <c r="X1142" s="125"/>
      <c r="Y1142" s="871"/>
      <c r="Z1142" s="36"/>
      <c r="AA1142" s="125"/>
      <c r="AB1142" s="871"/>
    </row>
    <row r="1143" spans="1:28" customFormat="false">
      <c r="A1143" s="877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1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1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1">
        <f>IF(ISBLANK(DOE21E!$AB65),"",DOE21E!$AB65)</f>
        <v>9</v>
      </c>
      <c r="K1143" s="36">
        <f>IF(ISBLANK(EnergyPlus1.0!$Z65),"",EnergyPlus1.0!$Z65)</f>
        <v>43445.080810040832</v>
      </c>
      <c r="L1143" s="879">
        <f>IF(ISBLANK(EnergyPlus1.0!$AA65),"",EnergyPlus1.0!$AA65)</f>
        <v>40453</v>
      </c>
      <c r="M1143" s="880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1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1">
        <f>IF(ISBLANK('HOT3000'!$AB65),"",'HOT3000'!$AB65)</f>
        <v>11</v>
      </c>
      <c r="T1143" s="36" t="str">
        <f>IF(ISBLANK(YourData!$Z65),"",YourData!$Z65)</f>
        <v/>
      </c>
      <c r="U1143" s="879" t="str">
        <f>IF(ISBLANK(YourData!$AA65),"",YourData!$AA65)</f>
        <v/>
      </c>
      <c r="V1143" s="880" t="str">
        <f>IF(ISBLANK(YourData!$AB65),"",YourData!$AB65)</f>
        <v/>
      </c>
      <c r="W1143" s="36"/>
      <c r="X1143" s="125"/>
      <c r="Y1143" s="871"/>
      <c r="Z1143" s="36"/>
      <c r="AA1143" s="125"/>
      <c r="AB1143" s="871"/>
    </row>
    <row r="1144" spans="1:28" customFormat="false">
      <c r="A1144" s="877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1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1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1">
        <f>IF(ISBLANK(DOE21E!$AB66),"",DOE21E!$AB66)</f>
        <v>9</v>
      </c>
      <c r="K1144" s="36">
        <f>IF(ISBLANK(EnergyPlus1.0!$Z66),"",EnergyPlus1.0!$Z66)</f>
        <v>41328.273605188333</v>
      </c>
      <c r="L1144" s="879">
        <f>IF(ISBLANK(EnergyPlus1.0!$AA66),"",EnergyPlus1.0!$AA66)</f>
        <v>40453</v>
      </c>
      <c r="M1144" s="880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1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1">
        <f>IF(ISBLANK('HOT3000'!$AB66),"",'HOT3000'!$AB66)</f>
        <v>16</v>
      </c>
      <c r="T1144" s="36" t="str">
        <f>IF(ISBLANK(YourData!$Z66),"",YourData!$Z66)</f>
        <v/>
      </c>
      <c r="U1144" s="879" t="str">
        <f>IF(ISBLANK(YourData!$AA66),"",YourData!$AA66)</f>
        <v/>
      </c>
      <c r="V1144" s="880" t="str">
        <f>IF(ISBLANK(YourData!$AB66),"",YourData!$AB66)</f>
        <v/>
      </c>
      <c r="W1144" s="36"/>
      <c r="X1144" s="125"/>
      <c r="Y1144" s="871"/>
      <c r="Z1144" s="36"/>
      <c r="AA1144" s="125"/>
      <c r="AB1144" s="871"/>
    </row>
    <row r="1145" spans="1:28" customFormat="false">
      <c r="A1145" s="877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1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1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1">
        <f>IF(ISBLANK(DOE21E!$AB67),"",DOE21E!$AB67)</f>
        <v>15</v>
      </c>
      <c r="K1145" s="36">
        <f>IF(ISBLANK(EnergyPlus1.0!$Z67),"",EnergyPlus1.0!$Z67)</f>
        <v>32733.264971190001</v>
      </c>
      <c r="L1145" s="879">
        <f>IF(ISBLANK(EnergyPlus1.0!$AA67),"",EnergyPlus1.0!$AA67)</f>
        <v>40379</v>
      </c>
      <c r="M1145" s="880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1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1">
        <f>IF(ISBLANK('HOT3000'!$AB67),"",'HOT3000'!$AB67)</f>
        <v>15</v>
      </c>
      <c r="T1145" s="36" t="str">
        <f>IF(ISBLANK(YourData!$Z67),"",YourData!$Z67)</f>
        <v/>
      </c>
      <c r="U1145" s="879" t="str">
        <f>IF(ISBLANK(YourData!$AA67),"",YourData!$AA67)</f>
        <v/>
      </c>
      <c r="V1145" s="880" t="str">
        <f>IF(ISBLANK(YourData!$AB67),"",YourData!$AB67)</f>
        <v/>
      </c>
      <c r="W1145" s="36"/>
      <c r="X1145" s="125"/>
      <c r="Y1145" s="871"/>
      <c r="Z1145" s="36"/>
      <c r="AA1145" s="125"/>
      <c r="AB1145" s="871"/>
    </row>
    <row r="1146" spans="1:28" customFormat="false">
      <c r="A1146" s="877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1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1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1">
        <f>IF(ISBLANK(DOE21E!$AB68),"",DOE21E!$AB68)</f>
        <v>9</v>
      </c>
      <c r="K1146" s="36">
        <f>IF(ISBLANK(EnergyPlus1.0!$Z68),"",EnergyPlus1.0!$Z68)</f>
        <v>38459.728186112501</v>
      </c>
      <c r="L1146" s="879">
        <f>IF(ISBLANK(EnergyPlus1.0!$AA68),"",EnergyPlus1.0!$AA68)</f>
        <v>40453</v>
      </c>
      <c r="M1146" s="880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1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1">
        <f>IF(ISBLANK('HOT3000'!$AB68),"",'HOT3000'!$AB68)</f>
        <v>10</v>
      </c>
      <c r="T1146" s="36" t="str">
        <f>IF(ISBLANK(YourData!$Z68),"",YourData!$Z68)</f>
        <v/>
      </c>
      <c r="U1146" s="879" t="str">
        <f>IF(ISBLANK(YourData!$AA68),"",YourData!$AA68)</f>
        <v/>
      </c>
      <c r="V1146" s="880" t="str">
        <f>IF(ISBLANK(YourData!$AB68),"",YourData!$AB68)</f>
        <v/>
      </c>
      <c r="W1146" s="36"/>
      <c r="X1146" s="125"/>
      <c r="Y1146" s="871"/>
      <c r="Z1146" s="36"/>
      <c r="AA1146" s="125"/>
      <c r="AB1146" s="871"/>
    </row>
    <row r="1147" spans="1:28" customFormat="false">
      <c r="A1147" s="877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1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1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1">
        <f>IF(ISBLANK(DOE21E!$AB69),"",DOE21E!$AB69)</f>
        <v>15</v>
      </c>
      <c r="K1147" s="36">
        <f>IF(ISBLANK(EnergyPlus1.0!$Z69),"",EnergyPlus1.0!$Z69)</f>
        <v>40728.142203556665</v>
      </c>
      <c r="L1147" s="879">
        <f>IF(ISBLANK(EnergyPlus1.0!$AA69),"",EnergyPlus1.0!$AA69)</f>
        <v>40437</v>
      </c>
      <c r="M1147" s="880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1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1">
        <f>IF(ISBLANK('HOT3000'!$AB69),"",'HOT3000'!$AB69)</f>
        <v>14</v>
      </c>
      <c r="T1147" s="36" t="str">
        <f>IF(ISBLANK(YourData!$Z69),"",YourData!$Z69)</f>
        <v/>
      </c>
      <c r="U1147" s="879" t="str">
        <f>IF(ISBLANK(YourData!$AA69),"",YourData!$AA69)</f>
        <v/>
      </c>
      <c r="V1147" s="880" t="str">
        <f>IF(ISBLANK(YourData!$AB69),"",YourData!$AB69)</f>
        <v/>
      </c>
      <c r="W1147" s="36"/>
      <c r="X1147" s="125"/>
      <c r="Y1147" s="871"/>
      <c r="Z1147" s="36"/>
      <c r="AA1147" s="125"/>
      <c r="AB1147" s="871"/>
    </row>
    <row r="1148" spans="1:28" customFormat="false">
      <c r="A1148" s="877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1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1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1">
        <f>IF(ISBLANK(DOE21E!$AB70),"",DOE21E!$AB70)</f>
        <v>15</v>
      </c>
      <c r="K1148" s="36" t="str">
        <f>IF(ISBLANK(EnergyPlus1.0!$Z70),"",EnergyPlus1.0!$Z70)</f>
        <v/>
      </c>
      <c r="L1148" s="879" t="str">
        <f>IF(ISBLANK(EnergyPlus1.0!$AA70),"",EnergyPlus1.0!$AA70)</f>
        <v/>
      </c>
      <c r="M1148" s="880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1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1">
        <f>IF(ISBLANK('HOT3000'!$AB70),"",'HOT3000'!$AB70)</f>
        <v>15</v>
      </c>
      <c r="T1148" s="36" t="str">
        <f>IF(ISBLANK(YourData!$Z70),"",YourData!$Z70)</f>
        <v/>
      </c>
      <c r="U1148" s="879" t="str">
        <f>IF(ISBLANK(YourData!$AA70),"",YourData!$AA70)</f>
        <v/>
      </c>
      <c r="V1148" s="880" t="str">
        <f>IF(ISBLANK(YourData!$AB70),"",YourData!$AB70)</f>
        <v/>
      </c>
      <c r="W1148" s="36"/>
      <c r="X1148" s="125"/>
      <c r="Y1148" s="871"/>
      <c r="Z1148" s="36"/>
      <c r="AA1148" s="125"/>
      <c r="AB1148" s="871"/>
    </row>
    <row r="1149" spans="1:28" customFormat="false">
      <c r="A1149" s="877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1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1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1">
        <f>IF(ISBLANK(DOE21E!$AB71),"",DOE21E!$AB71)</f>
        <v>15</v>
      </c>
      <c r="K1149" s="36">
        <f>IF(ISBLANK(EnergyPlus1.0!$Z71),"",EnergyPlus1.0!$Z71)</f>
        <v>32733.255596879997</v>
      </c>
      <c r="L1149" s="879">
        <f>IF(ISBLANK(EnergyPlus1.0!$AA71),"",EnergyPlus1.0!$AA71)</f>
        <v>40379</v>
      </c>
      <c r="M1149" s="880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1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1">
        <f>IF(ISBLANK('HOT3000'!$AB71),"",'HOT3000'!$AB71)</f>
        <v>15</v>
      </c>
      <c r="T1149" s="36" t="str">
        <f>IF(ISBLANK(YourData!$Z71),"",YourData!$Z71)</f>
        <v/>
      </c>
      <c r="U1149" s="879" t="str">
        <f>IF(ISBLANK(YourData!$AA71),"",YourData!$AA71)</f>
        <v/>
      </c>
      <c r="V1149" s="880" t="str">
        <f>IF(ISBLANK(YourData!$AB71),"",YourData!$AB71)</f>
        <v/>
      </c>
      <c r="W1149" s="36"/>
      <c r="X1149" s="125"/>
      <c r="Y1149" s="871"/>
      <c r="Z1149" s="36"/>
      <c r="AA1149" s="125"/>
      <c r="AB1149" s="871"/>
    </row>
    <row r="1150" spans="1:28" customFormat="false">
      <c r="A1150" s="877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1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1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1">
        <f>IF(ISBLANK(DOE21E!$AB72),"",DOE21E!$AB72)</f>
        <v>15</v>
      </c>
      <c r="K1150" s="36">
        <f>IF(ISBLANK(EnergyPlus1.0!$Z72),"",EnergyPlus1.0!$Z72)</f>
        <v>32733.255596879444</v>
      </c>
      <c r="L1150" s="879">
        <f>IF(ISBLANK(EnergyPlus1.0!$AA72),"",EnergyPlus1.0!$AA72)</f>
        <v>40379</v>
      </c>
      <c r="M1150" s="880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1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1">
        <f>IF(ISBLANK('HOT3000'!$AB72),"",'HOT3000'!$AB72)</f>
        <v>15</v>
      </c>
      <c r="T1150" s="36" t="str">
        <f>IF(ISBLANK(YourData!$Z72),"",YourData!$Z72)</f>
        <v/>
      </c>
      <c r="U1150" s="879" t="str">
        <f>IF(ISBLANK(YourData!$AA72),"",YourData!$AA72)</f>
        <v/>
      </c>
      <c r="V1150" s="880" t="str">
        <f>IF(ISBLANK(YourData!$AB72),"",YourData!$AB72)</f>
        <v/>
      </c>
      <c r="W1150" s="36"/>
      <c r="X1150" s="125"/>
      <c r="Y1150" s="871"/>
      <c r="Z1150" s="36"/>
      <c r="AA1150" s="125"/>
      <c r="AB1150" s="871"/>
    </row>
    <row r="1151" spans="1:28" customFormat="false">
      <c r="A1151" s="877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1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1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1">
        <f>IF(ISBLANK(DOE21E!$AB73),"",DOE21E!$AB73)</f>
        <v>15</v>
      </c>
      <c r="K1151" s="36">
        <f>IF(ISBLANK(EnergyPlus1.0!$Z73),"",EnergyPlus1.0!$Z73)</f>
        <v>32733.255596879721</v>
      </c>
      <c r="L1151" s="879">
        <f>IF(ISBLANK(EnergyPlus1.0!$AA73),"",EnergyPlus1.0!$AA73)</f>
        <v>40379</v>
      </c>
      <c r="M1151" s="880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1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1">
        <f>IF(ISBLANK('HOT3000'!$AB73),"",'HOT3000'!$AB73)</f>
        <v>16</v>
      </c>
      <c r="T1151" s="36" t="str">
        <f>IF(ISBLANK(YourData!$Z73),"",YourData!$Z73)</f>
        <v/>
      </c>
      <c r="U1151" s="879" t="str">
        <f>IF(ISBLANK(YourData!$AA73),"",YourData!$AA73)</f>
        <v/>
      </c>
      <c r="V1151" s="880" t="str">
        <f>IF(ISBLANK(YourData!$AB73),"",YourData!$AB73)</f>
        <v/>
      </c>
      <c r="W1151" s="36"/>
      <c r="X1151" s="125"/>
      <c r="Y1151" s="871"/>
      <c r="Z1151" s="36"/>
      <c r="AA1151" s="125"/>
      <c r="AB1151" s="871"/>
    </row>
    <row r="1152" spans="1:28" customFormat="false">
      <c r="A1152" s="877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1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1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1">
        <f>IF(ISBLANK(DOE21E!$AB74),"",DOE21E!$AB74)</f>
        <v>16</v>
      </c>
      <c r="K1152" s="36">
        <f>IF(ISBLANK(EnergyPlus1.0!$Z74),"",EnergyPlus1.0!$Z74)</f>
        <v>27646.425616607528</v>
      </c>
      <c r="L1152" s="879">
        <f>IF(ISBLANK(EnergyPlus1.0!$AA74),"",EnergyPlus1.0!$AA74)</f>
        <v>40358</v>
      </c>
      <c r="M1152" s="880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1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1">
        <f>IF(ISBLANK('HOT3000'!$AB74),"",'HOT3000'!$AB74)</f>
        <v>15</v>
      </c>
      <c r="T1152" s="36" t="str">
        <f>IF(ISBLANK(YourData!$Z74),"",YourData!$Z74)</f>
        <v/>
      </c>
      <c r="U1152" s="879" t="str">
        <f>IF(ISBLANK(YourData!$AA74),"",YourData!$AA74)</f>
        <v/>
      </c>
      <c r="V1152" s="880" t="str">
        <f>IF(ISBLANK(YourData!$AB74),"",YourData!$AB74)</f>
        <v/>
      </c>
      <c r="W1152" s="36"/>
      <c r="X1152" s="125"/>
      <c r="Y1152" s="871"/>
      <c r="Z1152" s="36"/>
      <c r="AA1152" s="125"/>
      <c r="AB1152" s="871"/>
    </row>
    <row r="1153" spans="1:28" customFormat="false">
      <c r="A1153" s="877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1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1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1">
        <f>IF(ISBLANK(DOE21E!$AB75),"",DOE21E!$AB75)</f>
        <v>15</v>
      </c>
      <c r="K1153" s="36">
        <f>IF(ISBLANK(EnergyPlus1.0!$Z75),"",EnergyPlus1.0!$Z75)</f>
        <v>31177.750996972223</v>
      </c>
      <c r="L1153" s="879">
        <f>IF(ISBLANK(EnergyPlus1.0!$AA75),"",EnergyPlus1.0!$AA75)</f>
        <v>40346</v>
      </c>
      <c r="M1153" s="880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1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1">
        <f>IF(ISBLANK('HOT3000'!$AB75),"",'HOT3000'!$AB75)</f>
        <v>13</v>
      </c>
      <c r="T1153" s="36" t="str">
        <f>IF(ISBLANK(YourData!$Z75),"",YourData!$Z75)</f>
        <v/>
      </c>
      <c r="U1153" s="879" t="str">
        <f>IF(ISBLANK(YourData!$AA75),"",YourData!$AA75)</f>
        <v/>
      </c>
      <c r="V1153" s="880" t="str">
        <f>IF(ISBLANK(YourData!$AB75),"",YourData!$AB75)</f>
        <v/>
      </c>
      <c r="W1153" s="36"/>
      <c r="X1153" s="125"/>
      <c r="Y1153" s="871"/>
      <c r="Z1153" s="36"/>
      <c r="AA1153" s="125"/>
      <c r="AB1153" s="871"/>
    </row>
    <row r="1154" spans="1:28" customFormat="false">
      <c r="A1154" s="877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1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1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1">
        <f>IF(ISBLANK(DOE21E!$AB76),"",DOE21E!$AB76)</f>
        <v>16</v>
      </c>
      <c r="K1154" s="36">
        <f>IF(ISBLANK(EnergyPlus1.0!$Z76),"",EnergyPlus1.0!$Z76)</f>
        <v>27652.695428857136</v>
      </c>
      <c r="L1154" s="879">
        <f>IF(ISBLANK(EnergyPlus1.0!$AA76),"",EnergyPlus1.0!$AA76)</f>
        <v>40358</v>
      </c>
      <c r="M1154" s="880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1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1">
        <f>IF(ISBLANK('HOT3000'!$AB76),"",'HOT3000'!$AB76)</f>
        <v>15</v>
      </c>
      <c r="T1154" s="36" t="str">
        <f>IF(ISBLANK(YourData!$Z76),"",YourData!$Z76)</f>
        <v/>
      </c>
      <c r="U1154" s="879" t="str">
        <f>IF(ISBLANK(YourData!$AA76),"",YourData!$AA76)</f>
        <v/>
      </c>
      <c r="V1154" s="880" t="str">
        <f>IF(ISBLANK(YourData!$AB76),"",YourData!$AB76)</f>
        <v/>
      </c>
      <c r="W1154" s="36"/>
      <c r="X1154" s="125"/>
      <c r="Y1154" s="871"/>
      <c r="Z1154" s="36"/>
      <c r="AA1154" s="125"/>
      <c r="AB1154" s="871"/>
    </row>
    <row r="1155" spans="1:28" customFormat="false">
      <c r="A1155" s="877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1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1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1">
        <f>IF(ISBLANK(DOE21E!$AB77),"",DOE21E!$AB77)</f>
        <v>16</v>
      </c>
      <c r="K1155" s="36">
        <f>IF(ISBLANK(EnergyPlus1.0!$Z77),"",EnergyPlus1.0!$Z77)</f>
        <v>27658.791782768196</v>
      </c>
      <c r="L1155" s="879">
        <f>IF(ISBLANK(EnergyPlus1.0!$AA77),"",EnergyPlus1.0!$AA77)</f>
        <v>40358</v>
      </c>
      <c r="M1155" s="880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1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1">
        <f>IF(ISBLANK('HOT3000'!$AB77),"",'HOT3000'!$AB77)</f>
        <v>15</v>
      </c>
      <c r="T1155" s="36" t="str">
        <f>IF(ISBLANK(YourData!$Z77),"",YourData!$Z77)</f>
        <v/>
      </c>
      <c r="U1155" s="879" t="str">
        <f>IF(ISBLANK(YourData!$AA77),"",YourData!$AA77)</f>
        <v/>
      </c>
      <c r="V1155" s="880" t="str">
        <f>IF(ISBLANK(YourData!$AB77),"",YourData!$AB77)</f>
        <v/>
      </c>
      <c r="W1155" s="36"/>
      <c r="X1155" s="125"/>
      <c r="Y1155" s="871"/>
      <c r="Z1155" s="36"/>
      <c r="AA1155" s="125"/>
      <c r="AB1155" s="871"/>
    </row>
    <row r="1156" spans="1:28" customFormat="false">
      <c r="A1156" s="877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1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1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1">
        <f>IF(ISBLANK(DOE21E!$AB78),"",DOE21E!$AB78)</f>
        <v>16</v>
      </c>
      <c r="K1156" s="36">
        <f>IF(ISBLANK(EnergyPlus1.0!$Z78),"",EnergyPlus1.0!$Z78)</f>
        <v>27576.513708109</v>
      </c>
      <c r="L1156" s="879">
        <f>IF(ISBLANK(EnergyPlus1.0!$AA78),"",EnergyPlus1.0!$AA78)</f>
        <v>40358</v>
      </c>
      <c r="M1156" s="880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1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1">
        <f>IF(ISBLANK('HOT3000'!$AB78),"",'HOT3000'!$AB78)</f>
        <v>15</v>
      </c>
      <c r="T1156" s="36" t="str">
        <f>IF(ISBLANK(YourData!$Z78),"",YourData!$Z78)</f>
        <v/>
      </c>
      <c r="U1156" s="879" t="str">
        <f>IF(ISBLANK(YourData!$AA78),"",YourData!$AA78)</f>
        <v/>
      </c>
      <c r="V1156" s="880" t="str">
        <f>IF(ISBLANK(YourData!$AB78),"",YourData!$AB78)</f>
        <v/>
      </c>
      <c r="W1156" s="36"/>
      <c r="X1156" s="125"/>
      <c r="Y1156" s="871"/>
      <c r="Z1156" s="36"/>
      <c r="AA1156" s="125"/>
      <c r="AB1156" s="871"/>
    </row>
    <row r="1157" spans="1:28" customFormat="false">
      <c r="A1157" s="877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1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1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1">
        <f>IF(ISBLANK(DOE21E!$AB79),"",DOE21E!$AB79)</f>
        <v>16</v>
      </c>
      <c r="K1157" s="36">
        <f>IF(ISBLANK(EnergyPlus1.0!$Z79),"",EnergyPlus1.0!$Z79)</f>
        <v>19638.765670699806</v>
      </c>
      <c r="L1157" s="879">
        <f>IF(ISBLANK(EnergyPlus1.0!$AA79),"",EnergyPlus1.0!$AA79)</f>
        <v>40379</v>
      </c>
      <c r="M1157" s="880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1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1">
        <f>IF(ISBLANK('HOT3000'!$AB79),"",'HOT3000'!$AB79)</f>
        <v>15</v>
      </c>
      <c r="T1157" s="36" t="str">
        <f>IF(ISBLANK(YourData!$Z79),"",YourData!$Z79)</f>
        <v/>
      </c>
      <c r="U1157" s="879" t="str">
        <f>IF(ISBLANK(YourData!$AA79),"",YourData!$AA79)</f>
        <v/>
      </c>
      <c r="V1157" s="880" t="str">
        <f>IF(ISBLANK(YourData!$AB79),"",YourData!$AB79)</f>
        <v/>
      </c>
      <c r="W1157" s="36"/>
      <c r="X1157" s="125"/>
      <c r="Y1157" s="871"/>
      <c r="Z1157" s="36"/>
      <c r="AA1157" s="125"/>
      <c r="AB1157" s="871"/>
    </row>
    <row r="1158" spans="1:28" customFormat="false">
      <c r="A1158" s="877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1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1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1">
        <f>IF(ISBLANK(DOE21E!$AB80),"",DOE21E!$AB80)</f>
        <v>16</v>
      </c>
      <c r="K1158" s="36">
        <f>IF(ISBLANK(EnergyPlus1.0!$Z80),"",EnergyPlus1.0!$Z80)</f>
        <v>19726.320024435558</v>
      </c>
      <c r="L1158" s="879">
        <f>IF(ISBLANK(EnergyPlus1.0!$AA80),"",EnergyPlus1.0!$AA80)</f>
        <v>40379</v>
      </c>
      <c r="M1158" s="880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1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1">
        <f>IF(ISBLANK('HOT3000'!$AB80),"",'HOT3000'!$AB80)</f>
        <v>15</v>
      </c>
      <c r="T1158" s="36" t="str">
        <f>IF(ISBLANK(YourData!$Z80),"",YourData!$Z80)</f>
        <v/>
      </c>
      <c r="U1158" s="879" t="str">
        <f>IF(ISBLANK(YourData!$AA80),"",YourData!$AA80)</f>
        <v/>
      </c>
      <c r="V1158" s="880" t="str">
        <f>IF(ISBLANK(YourData!$AB80),"",YourData!$AB80)</f>
        <v/>
      </c>
      <c r="W1158" s="36"/>
      <c r="X1158" s="125"/>
      <c r="Y1158" s="871"/>
      <c r="Z1158" s="36"/>
      <c r="AA1158" s="125"/>
      <c r="AB1158" s="871"/>
    </row>
    <row r="1159" spans="1:28" customFormat="false">
      <c r="A1159" s="877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1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1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1">
        <f>IF(ISBLANK(DOE21E!$AB81),"",DOE21E!$AB81)</f>
        <v>16</v>
      </c>
      <c r="K1159" s="36">
        <f>IF(ISBLANK(EnergyPlus1.0!$Z81),"",EnergyPlus1.0!$Z81)</f>
        <v>19539.708108324583</v>
      </c>
      <c r="L1159" s="879">
        <f>IF(ISBLANK(EnergyPlus1.0!$AA81),"",EnergyPlus1.0!$AA81)</f>
        <v>40379</v>
      </c>
      <c r="M1159" s="880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1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1">
        <f>IF(ISBLANK('HOT3000'!$AB81),"",'HOT3000'!$AB81)</f>
        <v>15</v>
      </c>
      <c r="T1159" s="36" t="str">
        <f>IF(ISBLANK(YourData!$Z81),"",YourData!$Z81)</f>
        <v/>
      </c>
      <c r="U1159" s="879" t="str">
        <f>IF(ISBLANK(YourData!$AA81),"",YourData!$AA81)</f>
        <v/>
      </c>
      <c r="V1159" s="880" t="str">
        <f>IF(ISBLANK(YourData!$AB81),"",YourData!$AB81)</f>
        <v/>
      </c>
      <c r="W1159" s="36"/>
      <c r="X1159" s="125"/>
      <c r="Y1159" s="871"/>
      <c r="Z1159" s="36"/>
      <c r="AA1159" s="125"/>
      <c r="AB1159" s="871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1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1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1">
        <f>IF(ISBLANK(DOE21E!$AE62),"",DOE21E!$AE62)</f>
        <v>15</v>
      </c>
      <c r="K1170" s="36">
        <f>IF(ISBLANK(EnergyPlus1.0!$AC62),"",EnergyPlus1.0!$AC62)</f>
        <v>34.774999999999999</v>
      </c>
      <c r="L1170" s="879">
        <f>IF(ISBLANK(EnergyPlus1.0!$AD62),"",EnergyPlus1.0!$AD62)</f>
        <v>40379</v>
      </c>
      <c r="M1170" s="880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1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1">
        <f>IF(ISBLANK('HOT3000'!$AE62),"",'HOT3000'!$AE62)</f>
        <v>15</v>
      </c>
      <c r="T1170" s="36" t="str">
        <f>IF(ISBLANK(YourData!$AC62),"",YourData!$AC62)</f>
        <v/>
      </c>
      <c r="U1170" s="879" t="str">
        <f>IF(ISBLANK(YourData!$AD62),"",YourData!$AD62)</f>
        <v/>
      </c>
      <c r="V1170" s="880" t="str">
        <f>IF(ISBLANK(YourData!$AE62),"",YourData!$AE62)</f>
        <v/>
      </c>
      <c r="W1170" s="36"/>
      <c r="X1170" s="125"/>
      <c r="Y1170" s="871"/>
      <c r="Z1170" s="36"/>
      <c r="AA1170" s="125"/>
      <c r="AB1170" s="871"/>
    </row>
    <row r="1171" spans="1:28" customFormat="false">
      <c r="A1171" t="s">
        <v>221</v>
      </c>
      <c r="B1171" s="88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1">
        <f>IF(ISBLANK('TRNSYS-TUD'!$AH62),"",'TRNSYS-TUD'!$AH62)</f>
        <v>9</v>
      </c>
      <c r="E1171" s="881">
        <f>IF(ISBLANK('DOE22'!$AF62),"",'DOE22'!$AF62)</f>
        <v>2.2499999999999999E-2</v>
      </c>
      <c r="F1171" s="125">
        <f>IF(ISBLANK('DOE22'!$AG62),"",'DOE22'!$AG62)</f>
        <v>37531</v>
      </c>
      <c r="G1171" s="871">
        <f>IF(ISBLANK('DOE22'!$AH62),"",'DOE22'!$AH62)</f>
        <v>9</v>
      </c>
      <c r="H1171" s="881">
        <f>IF(ISBLANK(DOE21E!$AF62),"",DOE21E!$AF62)</f>
        <v>2.2499999999999999E-2</v>
      </c>
      <c r="I1171" s="125">
        <f>IF(ISBLANK(DOE21E!$AG62),"",DOE21E!$AG62)</f>
        <v>37531</v>
      </c>
      <c r="J1171" s="871">
        <f>IF(ISBLANK(DOE21E!$AH62),"",DOE21E!$AH62)</f>
        <v>9</v>
      </c>
      <c r="K1171" s="881">
        <f>IF(ISBLANK(EnergyPlus1.0!$AF62),"",EnergyPlus1.0!$AF62)</f>
        <v>2.18418081964879E-2</v>
      </c>
      <c r="L1171" s="879">
        <f>IF(ISBLANK(EnergyPlus1.0!$AG62),"",EnergyPlus1.0!$AG62)</f>
        <v>40453</v>
      </c>
      <c r="M1171" s="880">
        <f>IF(ISBLANK(EnergyPlus1.0!$AH62),"",EnergyPlus1.0!$AH62)</f>
        <v>9</v>
      </c>
      <c r="N1171" s="881">
        <f>IF(ISBLANK(CodyRun!$AF62),"",CodyRun!$AF62)</f>
        <v>2.2405999999999999E-2</v>
      </c>
      <c r="O1171" s="125">
        <f>IF(ISBLANK(CodyRun!$AG62),"",CodyRun!$AG62)</f>
        <v>276</v>
      </c>
      <c r="P1171" s="871">
        <f>IF(ISBLANK(CodyRun!$AH62),"",CodyRun!$AH62)</f>
        <v>9</v>
      </c>
      <c r="Q1171" s="881">
        <f>IF(ISBLANK('HOT3000'!$AF62),"",'HOT3000'!$AF62)</f>
        <v>2.23E-2</v>
      </c>
      <c r="R1171" s="125">
        <f>IF(ISBLANK('HOT3000'!$AG62),"",'HOT3000'!$AG62)</f>
        <v>37896</v>
      </c>
      <c r="S1171" s="871">
        <f>IF(ISBLANK('HOT3000'!$AH62),"",'HOT3000'!$AH62)</f>
        <v>9</v>
      </c>
      <c r="T1171" s="881" t="str">
        <f>IF(ISBLANK(YourData!$AF62),"",YourData!$AF62)</f>
        <v/>
      </c>
      <c r="U1171" s="879" t="str">
        <f>IF(ISBLANK(YourData!$AG62),"",YourData!$AG62)</f>
        <v/>
      </c>
      <c r="V1171" s="880" t="str">
        <f>IF(ISBLANK(YourData!$AH62),"",YourData!$AH62)</f>
        <v/>
      </c>
      <c r="W1171" s="36"/>
      <c r="X1171" s="125"/>
      <c r="Y1171" s="871"/>
      <c r="Z1171" s="36"/>
      <c r="AA1171" s="125"/>
      <c r="AB1171" s="871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76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77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1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1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1">
        <f>IF(ISBLANK(DOE21E!$S89),"",DOE21E!$S89)</f>
        <v>16</v>
      </c>
      <c r="K1190" s="123">
        <f>IF(ISBLANK(EnergyPlus1.0!$Q89),"",EnergyPlus1.0!$Q89)</f>
        <v>3.925207167876799</v>
      </c>
      <c r="L1190" s="879">
        <f>IF(ISBLANK(EnergyPlus1.0!$R89),"",EnergyPlus1.0!$R89)</f>
        <v>40298</v>
      </c>
      <c r="M1190" s="880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1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1">
        <f>IF(ISBLANK('HOT3000'!$S89),"",'HOT3000'!$S89)</f>
        <v>16</v>
      </c>
      <c r="T1190" s="123" t="str">
        <f>IF(ISBLANK(YourData!$Q89),"",YourData!$Q89)</f>
        <v/>
      </c>
      <c r="U1190" s="879" t="str">
        <f>IF(ISBLANK(YourData!$R89),"",YourData!$R89)</f>
        <v/>
      </c>
      <c r="V1190" s="880" t="str">
        <f>IF(ISBLANK(YourData!$S89),"",YourData!$S89)</f>
        <v/>
      </c>
      <c r="W1190" s="36"/>
      <c r="X1190" s="125"/>
      <c r="Y1190" s="871"/>
      <c r="Z1190" s="36"/>
      <c r="AA1190" s="125"/>
      <c r="AB1190" s="871"/>
    </row>
    <row r="1191" spans="1:28" customFormat="false">
      <c r="A1191" s="877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1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1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1">
        <f>IF(ISBLANK(DOE21E!$S90),"",DOE21E!$S90)</f>
        <v>16</v>
      </c>
      <c r="K1191" s="123">
        <f>IF(ISBLANK(EnergyPlus1.0!$Q90),"",EnergyPlus1.0!$Q90)</f>
        <v>4.1729080768923774</v>
      </c>
      <c r="L1191" s="879">
        <f>IF(ISBLANK(EnergyPlus1.0!$R90),"",EnergyPlus1.0!$R90)</f>
        <v>40298</v>
      </c>
      <c r="M1191" s="880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1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1">
        <f>IF(ISBLANK('HOT3000'!$S90),"",'HOT3000'!$S90)</f>
        <v>15</v>
      </c>
      <c r="T1191" s="123" t="str">
        <f>IF(ISBLANK(YourData!$Q90),"",YourData!$Q90)</f>
        <v/>
      </c>
      <c r="U1191" s="879" t="str">
        <f>IF(ISBLANK(YourData!$R90),"",YourData!$R90)</f>
        <v/>
      </c>
      <c r="V1191" s="880" t="str">
        <f>IF(ISBLANK(YourData!$S90),"",YourData!$S90)</f>
        <v/>
      </c>
      <c r="W1191" s="36"/>
      <c r="X1191" s="125"/>
      <c r="Y1191" s="871"/>
      <c r="Z1191" s="36"/>
      <c r="AA1191" s="125"/>
      <c r="AB1191" s="871"/>
    </row>
    <row r="1192" spans="1:28" customFormat="false">
      <c r="A1192" s="877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1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1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1">
        <f>IF(ISBLANK(DOE21E!$S91),"",DOE21E!$S91)</f>
        <v>9</v>
      </c>
      <c r="K1192" s="123">
        <f>IF(ISBLANK(EnergyPlus1.0!$Q91),"",EnergyPlus1.0!$Q91)</f>
        <v>3.9395050865418062</v>
      </c>
      <c r="L1192" s="879">
        <f>IF(ISBLANK(EnergyPlus1.0!$R91),"",EnergyPlus1.0!$R91)</f>
        <v>40437</v>
      </c>
      <c r="M1192" s="880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1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1">
        <f>IF(ISBLANK('HOT3000'!$S91),"",'HOT3000'!$S91)</f>
        <v>3</v>
      </c>
      <c r="T1192" s="123" t="str">
        <f>IF(ISBLANK(YourData!$Q91),"",YourData!$Q91)</f>
        <v/>
      </c>
      <c r="U1192" s="879" t="str">
        <f>IF(ISBLANK(YourData!$R91),"",YourData!$R91)</f>
        <v/>
      </c>
      <c r="V1192" s="880" t="str">
        <f>IF(ISBLANK(YourData!$S91),"",YourData!$S91)</f>
        <v/>
      </c>
      <c r="W1192" s="36"/>
      <c r="X1192" s="125"/>
      <c r="Y1192" s="871"/>
      <c r="Z1192" s="36"/>
      <c r="AA1192" s="125"/>
      <c r="AB1192" s="871"/>
    </row>
    <row r="1193" spans="1:28" customFormat="false">
      <c r="A1193" s="877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1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1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1">
        <f>IF(ISBLANK(DOE21E!$S92),"",DOE21E!$S92)</f>
        <v>9</v>
      </c>
      <c r="K1193" s="123">
        <f>IF(ISBLANK(EnergyPlus1.0!$Q92),"",EnergyPlus1.0!$Q92)</f>
        <v>4.0714684874766807</v>
      </c>
      <c r="L1193" s="879">
        <f>IF(ISBLANK(EnergyPlus1.0!$R92),"",EnergyPlus1.0!$R92)</f>
        <v>40437</v>
      </c>
      <c r="M1193" s="880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1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1">
        <f>IF(ISBLANK('HOT3000'!$S92),"",'HOT3000'!$S92)</f>
        <v>16</v>
      </c>
      <c r="T1193" s="123" t="str">
        <f>IF(ISBLANK(YourData!$Q92),"",YourData!$Q92)</f>
        <v/>
      </c>
      <c r="U1193" s="879" t="str">
        <f>IF(ISBLANK(YourData!$R92),"",YourData!$R92)</f>
        <v/>
      </c>
      <c r="V1193" s="880" t="str">
        <f>IF(ISBLANK(YourData!$S92),"",YourData!$S92)</f>
        <v/>
      </c>
      <c r="W1193" s="36"/>
      <c r="X1193" s="125"/>
      <c r="Y1193" s="871"/>
      <c r="Z1193" s="36"/>
      <c r="AA1193" s="125"/>
      <c r="AB1193" s="871"/>
    </row>
    <row r="1194" spans="1:28" customFormat="false">
      <c r="A1194" s="877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1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1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1">
        <f>IF(ISBLANK(DOE21E!$S93),"",DOE21E!$S93)</f>
        <v>9</v>
      </c>
      <c r="K1194" s="123">
        <f>IF(ISBLANK(EnergyPlus1.0!$Q93),"",EnergyPlus1.0!$Q93)</f>
        <v>3.9865836498914717</v>
      </c>
      <c r="L1194" s="879">
        <f>IF(ISBLANK(EnergyPlus1.0!$R93),"",EnergyPlus1.0!$R93)</f>
        <v>40437</v>
      </c>
      <c r="M1194" s="880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1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1">
        <f>IF(ISBLANK('HOT3000'!$S93),"",'HOT3000'!$S93)</f>
        <v>16</v>
      </c>
      <c r="T1194" s="123" t="str">
        <f>IF(ISBLANK(YourData!$Q93),"",YourData!$Q93)</f>
        <v/>
      </c>
      <c r="U1194" s="879" t="str">
        <f>IF(ISBLANK(YourData!$R93),"",YourData!$R93)</f>
        <v/>
      </c>
      <c r="V1194" s="880" t="str">
        <f>IF(ISBLANK(YourData!$S93),"",YourData!$S93)</f>
        <v/>
      </c>
      <c r="W1194" s="36"/>
      <c r="X1194" s="125"/>
      <c r="Y1194" s="871"/>
      <c r="Z1194" s="36"/>
      <c r="AA1194" s="125"/>
      <c r="AB1194" s="871"/>
    </row>
    <row r="1195" spans="1:28" customFormat="false">
      <c r="A1195" s="877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1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1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1">
        <f>IF(ISBLANK(DOE21E!$S94),"",DOE21E!$S94)</f>
        <v>3</v>
      </c>
      <c r="K1195" s="123">
        <f>IF(ISBLANK(EnergyPlus1.0!$Q94),"",EnergyPlus1.0!$Q94)</f>
        <v>4.555230809047135</v>
      </c>
      <c r="L1195" s="879">
        <f>IF(ISBLANK(EnergyPlus1.0!$R94),"",EnergyPlus1.0!$R94)</f>
        <v>40464</v>
      </c>
      <c r="M1195" s="880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1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1">
        <f>IF(ISBLANK('HOT3000'!$S94),"",'HOT3000'!$S94)</f>
        <v>16</v>
      </c>
      <c r="T1195" s="123" t="str">
        <f>IF(ISBLANK(YourData!$Q94),"",YourData!$Q94)</f>
        <v/>
      </c>
      <c r="U1195" s="879" t="str">
        <f>IF(ISBLANK(YourData!$R94),"",YourData!$R94)</f>
        <v/>
      </c>
      <c r="V1195" s="880" t="str">
        <f>IF(ISBLANK(YourData!$S94),"",YourData!$S94)</f>
        <v/>
      </c>
      <c r="W1195" s="36"/>
      <c r="X1195" s="125"/>
      <c r="Y1195" s="871"/>
      <c r="Z1195" s="36"/>
      <c r="AA1195" s="125"/>
      <c r="AB1195" s="871"/>
    </row>
    <row r="1196" spans="1:28" customFormat="false">
      <c r="A1196" s="877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1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1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1">
        <f>IF(ISBLANK(DOE21E!$S95),"",DOE21E!$S95)</f>
        <v>24</v>
      </c>
      <c r="K1196" s="123">
        <f>IF(ISBLANK(EnergyPlus1.0!$Q95),"",EnergyPlus1.0!$Q95)</f>
        <v>4.4553511245654542</v>
      </c>
      <c r="L1196" s="879">
        <f>IF(ISBLANK(EnergyPlus1.0!$R95),"",EnergyPlus1.0!$R95)</f>
        <v>40455</v>
      </c>
      <c r="M1196" s="880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1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1">
        <f>IF(ISBLANK('HOT3000'!$S95),"",'HOT3000'!$S95)</f>
        <v>24</v>
      </c>
      <c r="T1196" s="123" t="str">
        <f>IF(ISBLANK(YourData!$Q95),"",YourData!$Q95)</f>
        <v/>
      </c>
      <c r="U1196" s="879" t="str">
        <f>IF(ISBLANK(YourData!$R95),"",YourData!$R95)</f>
        <v/>
      </c>
      <c r="V1196" s="880" t="str">
        <f>IF(ISBLANK(YourData!$S95),"",YourData!$S95)</f>
        <v/>
      </c>
      <c r="W1196" s="36"/>
      <c r="X1196" s="125"/>
      <c r="Y1196" s="871"/>
      <c r="Z1196" s="36"/>
      <c r="AA1196" s="125"/>
      <c r="AB1196" s="871"/>
    </row>
    <row r="1197" spans="1:28" customFormat="false">
      <c r="A1197" s="877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1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1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1">
        <f>IF(ISBLANK(DOE21E!$S96),"",DOE21E!$S96)</f>
        <v>15</v>
      </c>
      <c r="K1197" s="123">
        <f>IF(ISBLANK(EnergyPlus1.0!$Q96),"",EnergyPlus1.0!$Q96)</f>
        <v>4.0714545629501995</v>
      </c>
      <c r="L1197" s="879">
        <f>IF(ISBLANK(EnergyPlus1.0!$R96),"",EnergyPlus1.0!$R96)</f>
        <v>40437</v>
      </c>
      <c r="M1197" s="880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1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1">
        <f>IF(ISBLANK('HOT3000'!$S96),"",'HOT3000'!$S96)</f>
        <v>16</v>
      </c>
      <c r="T1197" s="123" t="str">
        <f>IF(ISBLANK(YourData!$Q96),"",YourData!$Q96)</f>
        <v/>
      </c>
      <c r="U1197" s="879" t="str">
        <f>IF(ISBLANK(YourData!$R96),"",YourData!$R96)</f>
        <v/>
      </c>
      <c r="V1197" s="880" t="str">
        <f>IF(ISBLANK(YourData!$S96),"",YourData!$S96)</f>
        <v/>
      </c>
      <c r="W1197" s="36"/>
      <c r="X1197" s="125"/>
      <c r="Y1197" s="871"/>
      <c r="Z1197" s="36"/>
      <c r="AA1197" s="125"/>
      <c r="AB1197" s="871"/>
    </row>
    <row r="1198" spans="1:28" customFormat="false">
      <c r="A1198" s="877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1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1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1">
        <f>IF(ISBLANK(DOE21E!$S97),"",DOE21E!$S97)</f>
        <v>16</v>
      </c>
      <c r="K1198" s="123" t="str">
        <f>IF(ISBLANK(EnergyPlus1.0!$Q97),"",EnergyPlus1.0!$Q97)</f>
        <v/>
      </c>
      <c r="L1198" s="879" t="str">
        <f>IF(ISBLANK(EnergyPlus1.0!$R97),"",EnergyPlus1.0!$R97)</f>
        <v/>
      </c>
      <c r="M1198" s="880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1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1">
        <f>IF(ISBLANK('HOT3000'!$S97),"",'HOT3000'!$S97)</f>
        <v>15</v>
      </c>
      <c r="T1198" s="123" t="str">
        <f>IF(ISBLANK(YourData!$Q97),"",YourData!$Q97)</f>
        <v/>
      </c>
      <c r="U1198" s="879" t="str">
        <f>IF(ISBLANK(YourData!$R97),"",YourData!$R97)</f>
        <v/>
      </c>
      <c r="V1198" s="880" t="str">
        <f>IF(ISBLANK(YourData!$S97),"",YourData!$S97)</f>
        <v/>
      </c>
      <c r="W1198" s="36"/>
      <c r="X1198" s="125"/>
      <c r="Y1198" s="871"/>
      <c r="Z1198" s="36"/>
      <c r="AA1198" s="125"/>
      <c r="AB1198" s="871"/>
    </row>
    <row r="1199" spans="1:28" customFormat="false">
      <c r="A1199" s="877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1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1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1">
        <f>IF(ISBLANK(DOE21E!$S98),"",DOE21E!$S98)</f>
        <v>15</v>
      </c>
      <c r="K1199" s="123">
        <f>IF(ISBLANK(EnergyPlus1.0!$Q98),"",EnergyPlus1.0!$Q98)</f>
        <v>3.8213622217605439</v>
      </c>
      <c r="L1199" s="879">
        <f>IF(ISBLANK(EnergyPlus1.0!$R98),"",EnergyPlus1.0!$R98)</f>
        <v>40319</v>
      </c>
      <c r="M1199" s="880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1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1">
        <f>IF(ISBLANK('HOT3000'!$S98),"",'HOT3000'!$S98)</f>
        <v>13</v>
      </c>
      <c r="T1199" s="123" t="str">
        <f>IF(ISBLANK(YourData!$Q98),"",YourData!$Q98)</f>
        <v/>
      </c>
      <c r="U1199" s="879" t="str">
        <f>IF(ISBLANK(YourData!$R98),"",YourData!$R98)</f>
        <v/>
      </c>
      <c r="V1199" s="880" t="str">
        <f>IF(ISBLANK(YourData!$S98),"",YourData!$S98)</f>
        <v/>
      </c>
      <c r="W1199" s="36"/>
      <c r="X1199" s="125"/>
      <c r="Y1199" s="871"/>
      <c r="Z1199" s="36"/>
      <c r="AA1199" s="125"/>
      <c r="AB1199" s="871"/>
    </row>
    <row r="1200" spans="1:28" customFormat="false">
      <c r="A1200" s="877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1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1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1">
        <f>IF(ISBLANK(DOE21E!$S99),"",DOE21E!$S99)</f>
        <v>15</v>
      </c>
      <c r="K1200" s="123">
        <f>IF(ISBLANK(EnergyPlus1.0!$Q99),"",EnergyPlus1.0!$Q99)</f>
        <v>3.7926802045028154</v>
      </c>
      <c r="L1200" s="879">
        <f>IF(ISBLANK(EnergyPlus1.0!$R99),"",EnergyPlus1.0!$R99)</f>
        <v>40319</v>
      </c>
      <c r="M1200" s="880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1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1">
        <f>IF(ISBLANK('HOT3000'!$S99),"",'HOT3000'!$S99)</f>
        <v>13</v>
      </c>
      <c r="T1200" s="123" t="str">
        <f>IF(ISBLANK(YourData!$Q99),"",YourData!$Q99)</f>
        <v/>
      </c>
      <c r="U1200" s="879" t="str">
        <f>IF(ISBLANK(YourData!$R99),"",YourData!$R99)</f>
        <v/>
      </c>
      <c r="V1200" s="880" t="str">
        <f>IF(ISBLANK(YourData!$S99),"",YourData!$S99)</f>
        <v/>
      </c>
      <c r="W1200" s="36"/>
      <c r="X1200" s="125"/>
      <c r="Y1200" s="871"/>
      <c r="Z1200" s="36"/>
      <c r="AA1200" s="125"/>
      <c r="AB1200" s="871"/>
    </row>
    <row r="1201" spans="1:28" customFormat="false">
      <c r="A1201" s="877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1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1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1">
        <f>IF(ISBLANK(DOE21E!$S100),"",DOE21E!$S100)</f>
        <v>15</v>
      </c>
      <c r="K1201" s="123">
        <f>IF(ISBLANK(EnergyPlus1.0!$Q100),"",EnergyPlus1.0!$Q100)</f>
        <v>3.8018289094579329</v>
      </c>
      <c r="L1201" s="879">
        <f>IF(ISBLANK(EnergyPlus1.0!$R100),"",EnergyPlus1.0!$R100)</f>
        <v>40319</v>
      </c>
      <c r="M1201" s="880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1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1">
        <f>IF(ISBLANK('HOT3000'!$S100),"",'HOT3000'!$S100)</f>
        <v>15</v>
      </c>
      <c r="T1201" s="123" t="str">
        <f>IF(ISBLANK(YourData!$Q100),"",YourData!$Q100)</f>
        <v/>
      </c>
      <c r="U1201" s="879" t="str">
        <f>IF(ISBLANK(YourData!$R100),"",YourData!$R100)</f>
        <v/>
      </c>
      <c r="V1201" s="880" t="str">
        <f>IF(ISBLANK(YourData!$S100),"",YourData!$S100)</f>
        <v/>
      </c>
      <c r="W1201" s="36"/>
      <c r="X1201" s="125"/>
      <c r="Y1201" s="871"/>
      <c r="Z1201" s="36"/>
      <c r="AA1201" s="125"/>
      <c r="AB1201" s="871"/>
    </row>
    <row r="1202" spans="1:28" customFormat="false">
      <c r="A1202" s="877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1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1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1">
        <f>IF(ISBLANK(DOE21E!$S101),"",DOE21E!$S101)</f>
        <v>9</v>
      </c>
      <c r="K1202" s="123">
        <f>IF(ISBLANK(EnergyPlus1.0!$Q101),"",EnergyPlus1.0!$Q101)</f>
        <v>4.1979631776990924</v>
      </c>
      <c r="L1202" s="879">
        <f>IF(ISBLANK(EnergyPlus1.0!$R101),"",EnergyPlus1.0!$R101)</f>
        <v>40253</v>
      </c>
      <c r="M1202" s="880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1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1">
        <f>IF(ISBLANK('HOT3000'!$S101),"",'HOT3000'!$S101)</f>
        <v>16</v>
      </c>
      <c r="T1202" s="123" t="str">
        <f>IF(ISBLANK(YourData!$Q101),"",YourData!$Q101)</f>
        <v/>
      </c>
      <c r="U1202" s="879" t="str">
        <f>IF(ISBLANK(YourData!$R101),"",YourData!$R101)</f>
        <v/>
      </c>
      <c r="V1202" s="880" t="str">
        <f>IF(ISBLANK(YourData!$S101),"",YourData!$S101)</f>
        <v/>
      </c>
      <c r="W1202" s="36"/>
      <c r="X1202" s="125"/>
      <c r="Y1202" s="871"/>
      <c r="Z1202" s="36"/>
      <c r="AA1202" s="125"/>
      <c r="AB1202" s="871"/>
    </row>
    <row r="1203" spans="1:28" customFormat="false">
      <c r="A1203" s="877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1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1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1">
        <f>IF(ISBLANK(DOE21E!$S102),"",DOE21E!$S102)</f>
        <v>9</v>
      </c>
      <c r="K1203" s="123">
        <f>IF(ISBLANK(EnergyPlus1.0!$Q102),"",EnergyPlus1.0!$Q102)</f>
        <v>4.6846519310443204</v>
      </c>
      <c r="L1203" s="879">
        <f>IF(ISBLANK(EnergyPlus1.0!$R102),"",EnergyPlus1.0!$R102)</f>
        <v>40456</v>
      </c>
      <c r="M1203" s="880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1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1">
        <f>IF(ISBLANK('HOT3000'!$S102),"",'HOT3000'!$S102)</f>
        <v>3</v>
      </c>
      <c r="T1203" s="123" t="str">
        <f>IF(ISBLANK(YourData!$Q102),"",YourData!$Q102)</f>
        <v/>
      </c>
      <c r="U1203" s="879" t="str">
        <f>IF(ISBLANK(YourData!$R102),"",YourData!$R102)</f>
        <v/>
      </c>
      <c r="V1203" s="880" t="str">
        <f>IF(ISBLANK(YourData!$S102),"",YourData!$S102)</f>
        <v/>
      </c>
      <c r="W1203" s="36"/>
      <c r="X1203" s="125"/>
      <c r="Y1203" s="871"/>
      <c r="Z1203" s="36"/>
      <c r="AA1203" s="125"/>
      <c r="AB1203" s="871"/>
    </row>
    <row r="1204" spans="1:28" customFormat="false">
      <c r="A1204" s="877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1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1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1">
        <f>IF(ISBLANK(DOE21E!$S103),"",DOE21E!$S103)</f>
        <v>10</v>
      </c>
      <c r="K1204" s="123">
        <f>IF(ISBLANK(EnergyPlus1.0!$Q103),"",EnergyPlus1.0!$Q103)</f>
        <v>3.9376595698056289</v>
      </c>
      <c r="L1204" s="879">
        <f>IF(ISBLANK(EnergyPlus1.0!$R103),"",EnergyPlus1.0!$R103)</f>
        <v>40298</v>
      </c>
      <c r="M1204" s="880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1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1">
        <f>IF(ISBLANK('HOT3000'!$S103),"",'HOT3000'!$S103)</f>
        <v>16</v>
      </c>
      <c r="T1204" s="123" t="str">
        <f>IF(ISBLANK(YourData!$Q103),"",YourData!$Q103)</f>
        <v/>
      </c>
      <c r="U1204" s="879" t="str">
        <f>IF(ISBLANK(YourData!$R103),"",YourData!$R103)</f>
        <v/>
      </c>
      <c r="V1204" s="880" t="str">
        <f>IF(ISBLANK(YourData!$S103),"",YourData!$S103)</f>
        <v/>
      </c>
      <c r="W1204" s="36"/>
      <c r="X1204" s="125"/>
      <c r="Y1204" s="871"/>
      <c r="Z1204" s="36"/>
      <c r="AA1204" s="125"/>
      <c r="AB1204" s="871"/>
    </row>
    <row r="1205" spans="1:28" customFormat="false">
      <c r="A1205" s="877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1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1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1">
        <f>IF(ISBLANK(DOE21E!$S104),"",DOE21E!$S104)</f>
        <v>10</v>
      </c>
      <c r="K1205" s="123">
        <f>IF(ISBLANK(EnergyPlus1.0!$Q104),"",EnergyPlus1.0!$Q104)</f>
        <v>4.0423817269763118</v>
      </c>
      <c r="L1205" s="879">
        <f>IF(ISBLANK(EnergyPlus1.0!$R104),"",EnergyPlus1.0!$R104)</f>
        <v>40298</v>
      </c>
      <c r="M1205" s="880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1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1">
        <f>IF(ISBLANK('HOT3000'!$S104),"",'HOT3000'!$S104)</f>
        <v>16</v>
      </c>
      <c r="T1205" s="123" t="str">
        <f>IF(ISBLANK(YourData!$Q104),"",YourData!$Q104)</f>
        <v/>
      </c>
      <c r="U1205" s="879" t="str">
        <f>IF(ISBLANK(YourData!$R104),"",YourData!$R104)</f>
        <v/>
      </c>
      <c r="V1205" s="880" t="str">
        <f>IF(ISBLANK(YourData!$S104),"",YourData!$S104)</f>
        <v/>
      </c>
      <c r="W1205" s="36"/>
      <c r="X1205" s="125"/>
      <c r="Y1205" s="871"/>
      <c r="Z1205" s="36"/>
      <c r="AA1205" s="125"/>
      <c r="AB1205" s="871"/>
    </row>
    <row r="1206" spans="1:28" customFormat="false">
      <c r="A1206" s="877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1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1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1">
        <f>IF(ISBLANK(DOE21E!$S105),"",DOE21E!$S105)</f>
        <v>10</v>
      </c>
      <c r="K1206" s="123">
        <f>IF(ISBLANK(EnergyPlus1.0!$Q105),"",EnergyPlus1.0!$Q105)</f>
        <v>4.7040196116884543</v>
      </c>
      <c r="L1206" s="879">
        <f>IF(ISBLANK(EnergyPlus1.0!$R105),"",EnergyPlus1.0!$R105)</f>
        <v>40253</v>
      </c>
      <c r="M1206" s="880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1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1">
        <f>IF(ISBLANK('HOT3000'!$S105),"",'HOT3000'!$S105)</f>
        <v>10</v>
      </c>
      <c r="T1206" s="123" t="str">
        <f>IF(ISBLANK(YourData!$Q105),"",YourData!$Q105)</f>
        <v/>
      </c>
      <c r="U1206" s="879" t="str">
        <f>IF(ISBLANK(YourData!$R105),"",YourData!$R105)</f>
        <v/>
      </c>
      <c r="V1206" s="880" t="str">
        <f>IF(ISBLANK(YourData!$S105),"",YourData!$S105)</f>
        <v/>
      </c>
      <c r="W1206" s="36"/>
      <c r="X1206" s="125"/>
      <c r="Y1206" s="871"/>
      <c r="Z1206" s="36"/>
      <c r="AA1206" s="125"/>
      <c r="AB1206" s="871"/>
    </row>
    <row r="1207" spans="1:28" customFormat="false">
      <c r="A1207" s="877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1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1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1">
        <f>IF(ISBLANK(DOE21E!$S106),"",DOE21E!$S106)</f>
        <v>9</v>
      </c>
      <c r="K1207" s="123">
        <f>IF(ISBLANK(EnergyPlus1.0!$Q106),"",EnergyPlus1.0!$Q106)</f>
        <v>3.9250063327252209</v>
      </c>
      <c r="L1207" s="879">
        <f>IF(ISBLANK(EnergyPlus1.0!$R106),"",EnergyPlus1.0!$R106)</f>
        <v>40253</v>
      </c>
      <c r="M1207" s="880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1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1">
        <f>IF(ISBLANK('HOT3000'!$S106),"",'HOT3000'!$S106)</f>
        <v>10</v>
      </c>
      <c r="T1207" s="123" t="str">
        <f>IF(ISBLANK(YourData!$Q106),"",YourData!$Q106)</f>
        <v/>
      </c>
      <c r="U1207" s="879" t="str">
        <f>IF(ISBLANK(YourData!$R106),"",YourData!$R106)</f>
        <v/>
      </c>
      <c r="V1207" s="880" t="str">
        <f>IF(ISBLANK(YourData!$S106),"",YourData!$S106)</f>
        <v/>
      </c>
      <c r="W1207" s="36"/>
      <c r="X1207" s="125"/>
      <c r="Y1207" s="871"/>
      <c r="Z1207" s="36"/>
      <c r="AA1207" s="125"/>
      <c r="AB1207" s="871"/>
    </row>
    <row r="1208" spans="1:28" customFormat="false">
      <c r="A1208" s="877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1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1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1">
        <f>IF(ISBLANK(DOE21E!$S107),"",DOE21E!$S107)</f>
        <v>16</v>
      </c>
      <c r="K1208" s="123">
        <f>IF(ISBLANK(EnergyPlus1.0!$Q107),"",EnergyPlus1.0!$Q107)</f>
        <v>3.6958842184098093</v>
      </c>
      <c r="L1208" s="879">
        <f>IF(ISBLANK(EnergyPlus1.0!$R107),"",EnergyPlus1.0!$R107)</f>
        <v>40253</v>
      </c>
      <c r="M1208" s="880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1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1">
        <f>IF(ISBLANK('HOT3000'!$S107),"",'HOT3000'!$S107)</f>
        <v>5</v>
      </c>
      <c r="T1208" s="123" t="str">
        <f>IF(ISBLANK(YourData!$Q107),"",YourData!$Q107)</f>
        <v/>
      </c>
      <c r="U1208" s="879" t="str">
        <f>IF(ISBLANK(YourData!$R107),"",YourData!$R107)</f>
        <v/>
      </c>
      <c r="V1208" s="880" t="str">
        <f>IF(ISBLANK(YourData!$S107),"",YourData!$S107)</f>
        <v/>
      </c>
      <c r="W1208" s="36"/>
      <c r="X1208" s="125"/>
      <c r="Y1208" s="871"/>
      <c r="Z1208" s="36"/>
      <c r="AA1208" s="125"/>
      <c r="AB1208" s="871"/>
    </row>
    <row r="1209" spans="1:28" customFormat="false">
      <c r="A1209" s="877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1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1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1">
        <f>IF(ISBLANK(DOE21E!$S108),"",DOE21E!$S108)</f>
        <v>10</v>
      </c>
      <c r="K1209" s="123">
        <f>IF(ISBLANK(EnergyPlus1.0!$Q108),"",EnergyPlus1.0!$Q108)</f>
        <v>4.1660966084146009</v>
      </c>
      <c r="L1209" s="879">
        <f>IF(ISBLANK(EnergyPlus1.0!$R108),"",EnergyPlus1.0!$R108)</f>
        <v>40253</v>
      </c>
      <c r="M1209" s="880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1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1">
        <f>IF(ISBLANK('HOT3000'!$S108),"",'HOT3000'!$S108)</f>
        <v>10</v>
      </c>
      <c r="T1209" s="123" t="str">
        <f>IF(ISBLANK(YourData!$Q108),"",YourData!$Q108)</f>
        <v/>
      </c>
      <c r="U1209" s="879" t="str">
        <f>IF(ISBLANK(YourData!$R108),"",YourData!$R108)</f>
        <v/>
      </c>
      <c r="V1209" s="880" t="str">
        <f>IF(ISBLANK(YourData!$S108),"",YourData!$S108)</f>
        <v/>
      </c>
      <c r="W1209" s="36"/>
      <c r="X1209" s="125"/>
      <c r="Y1209" s="871"/>
      <c r="Z1209" s="36"/>
      <c r="AA1209" s="125"/>
      <c r="AB1209" s="871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76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77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1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1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1">
        <f>IF(ISBLANK(DOE21E!$V89),"",DOE21E!$V89)</f>
        <v>12</v>
      </c>
      <c r="K1220" s="123">
        <f>IF(ISBLANK(EnergyPlus1.0!$T89),"",EnergyPlus1.0!$T89)</f>
        <v>2.7815288137980563</v>
      </c>
      <c r="L1220" s="879">
        <f>IF(ISBLANK(EnergyPlus1.0!$U89),"",EnergyPlus1.0!$U89)</f>
        <v>40342</v>
      </c>
      <c r="M1220" s="880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1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1">
        <f>IF(ISBLANK('HOT3000'!$V89),"",'HOT3000'!$V89)</f>
        <v>12</v>
      </c>
      <c r="T1220" s="123" t="str">
        <f>IF(ISBLANK(YourData!$T89),"",YourData!$T89)</f>
        <v/>
      </c>
      <c r="U1220" s="879" t="str">
        <f>IF(ISBLANK(YourData!$U89),"",YourData!$U89)</f>
        <v/>
      </c>
      <c r="V1220" s="880" t="str">
        <f>IF(ISBLANK(YourData!$V89),"",YourData!$V89)</f>
        <v/>
      </c>
      <c r="W1220" s="36"/>
      <c r="X1220" s="125"/>
      <c r="Y1220" s="871"/>
      <c r="Z1220" s="36"/>
      <c r="AA1220" s="125"/>
      <c r="AB1220" s="871"/>
    </row>
    <row r="1221" spans="1:28" customFormat="false">
      <c r="A1221" s="877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1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1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1">
        <f>IF(ISBLANK(DOE21E!$V90),"",DOE21E!$V90)</f>
        <v>12</v>
      </c>
      <c r="K1221" s="123">
        <f>IF(ISBLANK(EnergyPlus1.0!$T90),"",EnergyPlus1.0!$T90)</f>
        <v>2.8926579421717062</v>
      </c>
      <c r="L1221" s="879">
        <f>IF(ISBLANK(EnergyPlus1.0!$U90),"",EnergyPlus1.0!$U90)</f>
        <v>40513</v>
      </c>
      <c r="M1221" s="880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1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1">
        <f>IF(ISBLANK('HOT3000'!$V90),"",'HOT3000'!$V90)</f>
        <v>14</v>
      </c>
      <c r="T1221" s="123" t="str">
        <f>IF(ISBLANK(YourData!$T90),"",YourData!$T90)</f>
        <v/>
      </c>
      <c r="U1221" s="879" t="str">
        <f>IF(ISBLANK(YourData!$U90),"",YourData!$U90)</f>
        <v/>
      </c>
      <c r="V1221" s="880" t="str">
        <f>IF(ISBLANK(YourData!$V90),"",YourData!$V90)</f>
        <v/>
      </c>
      <c r="W1221" s="36"/>
      <c r="X1221" s="125"/>
      <c r="Y1221" s="871"/>
      <c r="Z1221" s="36"/>
      <c r="AA1221" s="125"/>
      <c r="AB1221" s="871"/>
    </row>
    <row r="1222" spans="1:28" customFormat="false">
      <c r="A1222" s="877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1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1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1">
        <f>IF(ISBLANK(DOE21E!$V91),"",DOE21E!$V91)</f>
        <v>15</v>
      </c>
      <c r="K1222" s="123">
        <f>IF(ISBLANK(EnergyPlus1.0!$T91),"",EnergyPlus1.0!$T91)</f>
        <v>2.8415125615897106</v>
      </c>
      <c r="L1222" s="879">
        <f>IF(ISBLANK(EnergyPlus1.0!$U91),"",EnergyPlus1.0!$U91)</f>
        <v>40268</v>
      </c>
      <c r="M1222" s="880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1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1">
        <f>IF(ISBLANK('HOT3000'!$V91),"",'HOT3000'!$V91)</f>
        <v>14</v>
      </c>
      <c r="T1222" s="123" t="str">
        <f>IF(ISBLANK(YourData!$T91),"",YourData!$T91)</f>
        <v/>
      </c>
      <c r="U1222" s="879" t="str">
        <f>IF(ISBLANK(YourData!$U91),"",YourData!$U91)</f>
        <v/>
      </c>
      <c r="V1222" s="880" t="str">
        <f>IF(ISBLANK(YourData!$V91),"",YourData!$V91)</f>
        <v/>
      </c>
      <c r="W1222" s="36"/>
      <c r="X1222" s="125"/>
      <c r="Y1222" s="871"/>
      <c r="Z1222" s="36"/>
      <c r="AA1222" s="125"/>
      <c r="AB1222" s="871"/>
    </row>
    <row r="1223" spans="1:28" customFormat="false">
      <c r="A1223" s="877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1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1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1">
        <f>IF(ISBLANK(DOE21E!$V92),"",DOE21E!$V92)</f>
        <v>12</v>
      </c>
      <c r="K1223" s="123">
        <f>IF(ISBLANK(EnergyPlus1.0!$T92),"",EnergyPlus1.0!$T92)</f>
        <v>2.8440881169332326</v>
      </c>
      <c r="L1223" s="879">
        <f>IF(ISBLANK(EnergyPlus1.0!$U92),"",EnergyPlus1.0!$U92)</f>
        <v>40268</v>
      </c>
      <c r="M1223" s="880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1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1">
        <f>IF(ISBLANK('HOT3000'!$V92),"",'HOT3000'!$V92)</f>
        <v>14</v>
      </c>
      <c r="T1223" s="123" t="str">
        <f>IF(ISBLANK(YourData!$T92),"",YourData!$T92)</f>
        <v/>
      </c>
      <c r="U1223" s="879" t="str">
        <f>IF(ISBLANK(YourData!$U92),"",YourData!$U92)</f>
        <v/>
      </c>
      <c r="V1223" s="880" t="str">
        <f>IF(ISBLANK(YourData!$V92),"",YourData!$V92)</f>
        <v/>
      </c>
      <c r="W1223" s="36"/>
      <c r="X1223" s="125"/>
      <c r="Y1223" s="871"/>
      <c r="Z1223" s="36"/>
      <c r="AA1223" s="125"/>
      <c r="AB1223" s="871"/>
    </row>
    <row r="1224" spans="1:28" customFormat="false">
      <c r="A1224" s="877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1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1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1">
        <f>IF(ISBLANK(DOE21E!$V93),"",DOE21E!$V93)</f>
        <v>12</v>
      </c>
      <c r="K1224" s="123">
        <f>IF(ISBLANK(EnergyPlus1.0!$T93),"",EnergyPlus1.0!$T93)</f>
        <v>2.8440881169332326</v>
      </c>
      <c r="L1224" s="879">
        <f>IF(ISBLANK(EnergyPlus1.0!$U93),"",EnergyPlus1.0!$U93)</f>
        <v>40268</v>
      </c>
      <c r="M1224" s="880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1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1">
        <f>IF(ISBLANK('HOT3000'!$V93),"",'HOT3000'!$V93)</f>
        <v>14</v>
      </c>
      <c r="T1224" s="123" t="str">
        <f>IF(ISBLANK(YourData!$T93),"",YourData!$T93)</f>
        <v/>
      </c>
      <c r="U1224" s="879" t="str">
        <f>IF(ISBLANK(YourData!$U93),"",YourData!$U93)</f>
        <v/>
      </c>
      <c r="V1224" s="880" t="str">
        <f>IF(ISBLANK(YourData!$V93),"",YourData!$V93)</f>
        <v/>
      </c>
      <c r="W1224" s="36"/>
      <c r="X1224" s="125"/>
      <c r="Y1224" s="871"/>
      <c r="Z1224" s="36"/>
      <c r="AA1224" s="125"/>
      <c r="AB1224" s="871"/>
    </row>
    <row r="1225" spans="1:28" customFormat="false">
      <c r="A1225" s="877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1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1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1">
        <f>IF(ISBLANK(DOE21E!$V94),"",DOE21E!$V94)</f>
        <v>12</v>
      </c>
      <c r="K1225" s="123">
        <f>IF(ISBLANK(EnergyPlus1.0!$T94),"",EnergyPlus1.0!$T94)</f>
        <v>2.7815283883544684</v>
      </c>
      <c r="L1225" s="879">
        <f>IF(ISBLANK(EnergyPlus1.0!$U94),"",EnergyPlus1.0!$U94)</f>
        <v>40342</v>
      </c>
      <c r="M1225" s="880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1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1">
        <f>IF(ISBLANK('HOT3000'!$V94),"",'HOT3000'!$V94)</f>
        <v>12</v>
      </c>
      <c r="T1225" s="123" t="str">
        <f>IF(ISBLANK(YourData!$T94),"",YourData!$T94)</f>
        <v/>
      </c>
      <c r="U1225" s="879" t="str">
        <f>IF(ISBLANK(YourData!$U94),"",YourData!$U94)</f>
        <v/>
      </c>
      <c r="V1225" s="880" t="str">
        <f>IF(ISBLANK(YourData!$V94),"",YourData!$V94)</f>
        <v/>
      </c>
      <c r="W1225" s="36"/>
      <c r="X1225" s="125"/>
      <c r="Y1225" s="871"/>
      <c r="Z1225" s="36"/>
      <c r="AA1225" s="125"/>
      <c r="AB1225" s="871"/>
    </row>
    <row r="1226" spans="1:28" customFormat="false">
      <c r="A1226" s="877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1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1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1">
        <f>IF(ISBLANK(DOE21E!$V95),"",DOE21E!$V95)</f>
        <v>12</v>
      </c>
      <c r="K1226" s="123">
        <f>IF(ISBLANK(EnergyPlus1.0!$T95),"",EnergyPlus1.0!$T95)</f>
        <v>2.8440900655966801</v>
      </c>
      <c r="L1226" s="879">
        <f>IF(ISBLANK(EnergyPlus1.0!$U95),"",EnergyPlus1.0!$U95)</f>
        <v>40268</v>
      </c>
      <c r="M1226" s="880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1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1">
        <f>IF(ISBLANK('HOT3000'!$V95),"",'HOT3000'!$V95)</f>
        <v>14</v>
      </c>
      <c r="T1226" s="123" t="str">
        <f>IF(ISBLANK(YourData!$T95),"",YourData!$T95)</f>
        <v/>
      </c>
      <c r="U1226" s="879" t="str">
        <f>IF(ISBLANK(YourData!$U95),"",YourData!$U95)</f>
        <v/>
      </c>
      <c r="V1226" s="880" t="str">
        <f>IF(ISBLANK(YourData!$V95),"",YourData!$V95)</f>
        <v/>
      </c>
      <c r="W1226" s="36"/>
      <c r="X1226" s="125"/>
      <c r="Y1226" s="871"/>
      <c r="Z1226" s="36"/>
      <c r="AA1226" s="125"/>
      <c r="AB1226" s="871"/>
    </row>
    <row r="1227" spans="1:28" customFormat="false">
      <c r="A1227" s="877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1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1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1">
        <f>IF(ISBLANK(DOE21E!$V96),"",DOE21E!$V96)</f>
        <v>13</v>
      </c>
      <c r="K1227" s="123">
        <f>IF(ISBLANK(EnergyPlus1.0!$T96),"",EnergyPlus1.0!$T96)</f>
        <v>2.7815284146135895</v>
      </c>
      <c r="L1227" s="879">
        <f>IF(ISBLANK(EnergyPlus1.0!$U96),"",EnergyPlus1.0!$U96)</f>
        <v>40342</v>
      </c>
      <c r="M1227" s="880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1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1">
        <f>IF(ISBLANK('HOT3000'!$V96),"",'HOT3000'!$V96)</f>
        <v>12</v>
      </c>
      <c r="T1227" s="123" t="str">
        <f>IF(ISBLANK(YourData!$T96),"",YourData!$T96)</f>
        <v/>
      </c>
      <c r="U1227" s="879" t="str">
        <f>IF(ISBLANK(YourData!$U96),"",YourData!$U96)</f>
        <v/>
      </c>
      <c r="V1227" s="880" t="str">
        <f>IF(ISBLANK(YourData!$V96),"",YourData!$V96)</f>
        <v/>
      </c>
      <c r="W1227" s="36"/>
      <c r="X1227" s="125"/>
      <c r="Y1227" s="871"/>
      <c r="Z1227" s="36"/>
      <c r="AA1227" s="125"/>
      <c r="AB1227" s="871"/>
    </row>
    <row r="1228" spans="1:28" customFormat="false">
      <c r="A1228" s="877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1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1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1">
        <f>IF(ISBLANK(DOE21E!$V97),"",DOE21E!$V97)</f>
        <v>12</v>
      </c>
      <c r="K1228" s="123" t="str">
        <f>IF(ISBLANK(EnergyPlus1.0!$T97),"",EnergyPlus1.0!$T97)</f>
        <v/>
      </c>
      <c r="L1228" s="879" t="str">
        <f>IF(ISBLANK(EnergyPlus1.0!$U97),"",EnergyPlus1.0!$U97)</f>
        <v/>
      </c>
      <c r="M1228" s="880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1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1">
        <f>IF(ISBLANK('HOT3000'!$V97),"",'HOT3000'!$V97)</f>
        <v>12</v>
      </c>
      <c r="T1228" s="123" t="str">
        <f>IF(ISBLANK(YourData!$T97),"",YourData!$T97)</f>
        <v/>
      </c>
      <c r="U1228" s="879" t="str">
        <f>IF(ISBLANK(YourData!$U97),"",YourData!$U97)</f>
        <v/>
      </c>
      <c r="V1228" s="880" t="str">
        <f>IF(ISBLANK(YourData!$V97),"",YourData!$V97)</f>
        <v/>
      </c>
      <c r="W1228" s="36"/>
      <c r="X1228" s="125"/>
      <c r="Y1228" s="871"/>
      <c r="Z1228" s="36"/>
      <c r="AA1228" s="125"/>
      <c r="AB1228" s="871"/>
    </row>
    <row r="1229" spans="1:28" customFormat="false">
      <c r="A1229" s="877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1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1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1">
        <f>IF(ISBLANK(DOE21E!$V98),"",DOE21E!$V98)</f>
        <v>12</v>
      </c>
      <c r="K1229" s="123">
        <f>IF(ISBLANK(EnergyPlus1.0!$T98),"",EnergyPlus1.0!$T98)</f>
        <v>2.7815288137980563</v>
      </c>
      <c r="L1229" s="879">
        <f>IF(ISBLANK(EnergyPlus1.0!$U98),"",EnergyPlus1.0!$U98)</f>
        <v>40342</v>
      </c>
      <c r="M1229" s="880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1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1">
        <f>IF(ISBLANK('HOT3000'!$V98),"",'HOT3000'!$V98)</f>
        <v>12</v>
      </c>
      <c r="T1229" s="123" t="str">
        <f>IF(ISBLANK(YourData!$T98),"",YourData!$T98)</f>
        <v/>
      </c>
      <c r="U1229" s="879" t="str">
        <f>IF(ISBLANK(YourData!$U98),"",YourData!$U98)</f>
        <v/>
      </c>
      <c r="V1229" s="880" t="str">
        <f>IF(ISBLANK(YourData!$V98),"",YourData!$V98)</f>
        <v/>
      </c>
      <c r="W1229" s="36"/>
      <c r="X1229" s="125"/>
      <c r="Y1229" s="871"/>
      <c r="Z1229" s="36"/>
      <c r="AA1229" s="125"/>
      <c r="AB1229" s="871"/>
    </row>
    <row r="1230" spans="1:28" customFormat="false">
      <c r="A1230" s="877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1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1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1">
        <f>IF(ISBLANK(DOE21E!$V99),"",DOE21E!$V99)</f>
        <v>13</v>
      </c>
      <c r="K1230" s="123">
        <f>IF(ISBLANK(EnergyPlus1.0!$T99),"",EnergyPlus1.0!$T99)</f>
        <v>2.7815288137980563</v>
      </c>
      <c r="L1230" s="879">
        <f>IF(ISBLANK(EnergyPlus1.0!$U99),"",EnergyPlus1.0!$U99)</f>
        <v>40342</v>
      </c>
      <c r="M1230" s="880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1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1">
        <f>IF(ISBLANK('HOT3000'!$V99),"",'HOT3000'!$V99)</f>
        <v>12</v>
      </c>
      <c r="T1230" s="123" t="str">
        <f>IF(ISBLANK(YourData!$T99),"",YourData!$T99)</f>
        <v/>
      </c>
      <c r="U1230" s="879" t="str">
        <f>IF(ISBLANK(YourData!$U99),"",YourData!$U99)</f>
        <v/>
      </c>
      <c r="V1230" s="880" t="str">
        <f>IF(ISBLANK(YourData!$V99),"",YourData!$V99)</f>
        <v/>
      </c>
      <c r="W1230" s="36"/>
      <c r="X1230" s="125"/>
      <c r="Y1230" s="871"/>
      <c r="Z1230" s="36"/>
      <c r="AA1230" s="125"/>
      <c r="AB1230" s="871"/>
    </row>
    <row r="1231" spans="1:28" customFormat="false">
      <c r="A1231" s="877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1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1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1">
        <f>IF(ISBLANK(DOE21E!$V100),"",DOE21E!$V100)</f>
        <v>13</v>
      </c>
      <c r="K1231" s="123">
        <f>IF(ISBLANK(EnergyPlus1.0!$T100),"",EnergyPlus1.0!$T100)</f>
        <v>2.7815288137980514</v>
      </c>
      <c r="L1231" s="879">
        <f>IF(ISBLANK(EnergyPlus1.0!$U100),"",EnergyPlus1.0!$U100)</f>
        <v>40342</v>
      </c>
      <c r="M1231" s="880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1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1">
        <f>IF(ISBLANK('HOT3000'!$V100),"",'HOT3000'!$V100)</f>
        <v>13</v>
      </c>
      <c r="T1231" s="123" t="str">
        <f>IF(ISBLANK(YourData!$T100),"",YourData!$T100)</f>
        <v/>
      </c>
      <c r="U1231" s="879" t="str">
        <f>IF(ISBLANK(YourData!$U100),"",YourData!$U100)</f>
        <v/>
      </c>
      <c r="V1231" s="880" t="str">
        <f>IF(ISBLANK(YourData!$V100),"",YourData!$V100)</f>
        <v/>
      </c>
      <c r="W1231" s="36"/>
      <c r="X1231" s="125"/>
      <c r="Y1231" s="871"/>
      <c r="Z1231" s="36"/>
      <c r="AA1231" s="125"/>
      <c r="AB1231" s="871"/>
    </row>
    <row r="1232" spans="1:28" customFormat="false">
      <c r="A1232" s="877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1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1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1">
        <f>IF(ISBLANK(DOE21E!$V101),"",DOE21E!$V101)</f>
        <v>17</v>
      </c>
      <c r="K1232" s="123">
        <f>IF(ISBLANK(EnergyPlus1.0!$T101),"",EnergyPlus1.0!$T101)</f>
        <v>2.705455314779194</v>
      </c>
      <c r="L1232" s="879">
        <f>IF(ISBLANK(EnergyPlus1.0!$U101),"",EnergyPlus1.0!$U101)</f>
        <v>40389</v>
      </c>
      <c r="M1232" s="880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1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1">
        <f>IF(ISBLANK('HOT3000'!$V101),"",'HOT3000'!$V101)</f>
        <v>12</v>
      </c>
      <c r="T1232" s="123" t="str">
        <f>IF(ISBLANK(YourData!$T101),"",YourData!$T101)</f>
        <v/>
      </c>
      <c r="U1232" s="879" t="str">
        <f>IF(ISBLANK(YourData!$U101),"",YourData!$U101)</f>
        <v/>
      </c>
      <c r="V1232" s="880" t="str">
        <f>IF(ISBLANK(YourData!$V101),"",YourData!$V101)</f>
        <v/>
      </c>
      <c r="W1232" s="36"/>
      <c r="X1232" s="125"/>
      <c r="Y1232" s="871"/>
      <c r="Z1232" s="36"/>
      <c r="AA1232" s="125"/>
      <c r="AB1232" s="871"/>
    </row>
    <row r="1233" spans="1:28" customFormat="false">
      <c r="A1233" s="877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1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1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1">
        <f>IF(ISBLANK(DOE21E!$V102),"",DOE21E!$V102)</f>
        <v>17</v>
      </c>
      <c r="K1233" s="123">
        <f>IF(ISBLANK(EnergyPlus1.0!$T102),"",EnergyPlus1.0!$T102)</f>
        <v>2.8652878472614263</v>
      </c>
      <c r="L1233" s="879">
        <f>IF(ISBLANK(EnergyPlus1.0!$U102),"",EnergyPlus1.0!$U102)</f>
        <v>40268</v>
      </c>
      <c r="M1233" s="880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1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1">
        <f>IF(ISBLANK('HOT3000'!$V102),"",'HOT3000'!$V102)</f>
        <v>14</v>
      </c>
      <c r="T1233" s="123" t="str">
        <f>IF(ISBLANK(YourData!$T102),"",YourData!$T102)</f>
        <v/>
      </c>
      <c r="U1233" s="879" t="str">
        <f>IF(ISBLANK(YourData!$U102),"",YourData!$U102)</f>
        <v/>
      </c>
      <c r="V1233" s="880" t="str">
        <f>IF(ISBLANK(YourData!$V102),"",YourData!$V102)</f>
        <v/>
      </c>
      <c r="W1233" s="36"/>
      <c r="X1233" s="125"/>
      <c r="Y1233" s="871"/>
      <c r="Z1233" s="36"/>
      <c r="AA1233" s="125"/>
      <c r="AB1233" s="871"/>
    </row>
    <row r="1234" spans="1:28" customFormat="false">
      <c r="A1234" s="877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1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1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1">
        <f>IF(ISBLANK(DOE21E!$V103),"",DOE21E!$V103)</f>
        <v>17</v>
      </c>
      <c r="K1234" s="123">
        <f>IF(ISBLANK(EnergyPlus1.0!$T103),"",EnergyPlus1.0!$T103)</f>
        <v>2.5316490013574851</v>
      </c>
      <c r="L1234" s="879">
        <f>IF(ISBLANK(EnergyPlus1.0!$U103),"",EnergyPlus1.0!$U103)</f>
        <v>40389</v>
      </c>
      <c r="M1234" s="880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1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1">
        <f>IF(ISBLANK('HOT3000'!$V103),"",'HOT3000'!$V103)</f>
        <v>12</v>
      </c>
      <c r="T1234" s="123" t="str">
        <f>IF(ISBLANK(YourData!$T103),"",YourData!$T103)</f>
        <v/>
      </c>
      <c r="U1234" s="879" t="str">
        <f>IF(ISBLANK(YourData!$U103),"",YourData!$U103)</f>
        <v/>
      </c>
      <c r="V1234" s="880" t="str">
        <f>IF(ISBLANK(YourData!$V103),"",YourData!$V103)</f>
        <v/>
      </c>
      <c r="W1234" s="36"/>
      <c r="X1234" s="125"/>
      <c r="Y1234" s="871"/>
      <c r="Z1234" s="36"/>
      <c r="AA1234" s="125"/>
      <c r="AB1234" s="871"/>
    </row>
    <row r="1235" spans="1:28" customFormat="false">
      <c r="A1235" s="877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1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1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1">
        <f>IF(ISBLANK(DOE21E!$V104),"",DOE21E!$V104)</f>
        <v>17</v>
      </c>
      <c r="K1235" s="123">
        <f>IF(ISBLANK(EnergyPlus1.0!$T104),"",EnergyPlus1.0!$T104)</f>
        <v>2.6133718260519858</v>
      </c>
      <c r="L1235" s="879">
        <f>IF(ISBLANK(EnergyPlus1.0!$U104),"",EnergyPlus1.0!$U104)</f>
        <v>40389</v>
      </c>
      <c r="M1235" s="880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1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1">
        <f>IF(ISBLANK('HOT3000'!$V104),"",'HOT3000'!$V104)</f>
        <v>12</v>
      </c>
      <c r="T1235" s="123" t="str">
        <f>IF(ISBLANK(YourData!$T104),"",YourData!$T104)</f>
        <v/>
      </c>
      <c r="U1235" s="879" t="str">
        <f>IF(ISBLANK(YourData!$U104),"",YourData!$U104)</f>
        <v/>
      </c>
      <c r="V1235" s="880" t="str">
        <f>IF(ISBLANK(YourData!$V104),"",YourData!$V104)</f>
        <v/>
      </c>
      <c r="W1235" s="36"/>
      <c r="X1235" s="125"/>
      <c r="Y1235" s="871"/>
      <c r="Z1235" s="36"/>
      <c r="AA1235" s="125"/>
      <c r="AB1235" s="871"/>
    </row>
    <row r="1236" spans="1:28" customFormat="false">
      <c r="A1236" s="877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1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1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1">
        <f>IF(ISBLANK(DOE21E!$V105),"",DOE21E!$V105)</f>
        <v>17</v>
      </c>
      <c r="K1236" s="123">
        <f>IF(ISBLANK(EnergyPlus1.0!$T105),"",EnergyPlus1.0!$T105)</f>
        <v>2.9396032426642393</v>
      </c>
      <c r="L1236" s="879">
        <f>IF(ISBLANK(EnergyPlus1.0!$U105),"",EnergyPlus1.0!$U105)</f>
        <v>40389</v>
      </c>
      <c r="M1236" s="880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1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1">
        <f>IF(ISBLANK('HOT3000'!$V105),"",'HOT3000'!$V105)</f>
        <v>12</v>
      </c>
      <c r="T1236" s="123" t="str">
        <f>IF(ISBLANK(YourData!$T105),"",YourData!$T105)</f>
        <v/>
      </c>
      <c r="U1236" s="879" t="str">
        <f>IF(ISBLANK(YourData!$U105),"",YourData!$U105)</f>
        <v/>
      </c>
      <c r="V1236" s="880" t="str">
        <f>IF(ISBLANK(YourData!$V105),"",YourData!$V105)</f>
        <v/>
      </c>
      <c r="W1236" s="36"/>
      <c r="X1236" s="125"/>
      <c r="Y1236" s="871"/>
      <c r="Z1236" s="36"/>
      <c r="AA1236" s="125"/>
      <c r="AB1236" s="871"/>
    </row>
    <row r="1237" spans="1:28" customFormat="false">
      <c r="A1237" s="877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1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1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1">
        <f>IF(ISBLANK(DOE21E!$V106),"",DOE21E!$V106)</f>
        <v>12</v>
      </c>
      <c r="K1237" s="123">
        <f>IF(ISBLANK(EnergyPlus1.0!$T106),"",EnergyPlus1.0!$T106)</f>
        <v>2.531957178864193</v>
      </c>
      <c r="L1237" s="879">
        <f>IF(ISBLANK(EnergyPlus1.0!$U106),"",EnergyPlus1.0!$U106)</f>
        <v>40389</v>
      </c>
      <c r="M1237" s="880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1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1">
        <f>IF(ISBLANK('HOT3000'!$V106),"",'HOT3000'!$V106)</f>
        <v>12</v>
      </c>
      <c r="T1237" s="123" t="str">
        <f>IF(ISBLANK(YourData!$T106),"",YourData!$T106)</f>
        <v/>
      </c>
      <c r="U1237" s="879" t="str">
        <f>IF(ISBLANK(YourData!$U106),"",YourData!$U106)</f>
        <v/>
      </c>
      <c r="V1237" s="880" t="str">
        <f>IF(ISBLANK(YourData!$V106),"",YourData!$V106)</f>
        <v/>
      </c>
      <c r="W1237" s="36"/>
      <c r="X1237" s="125"/>
      <c r="Y1237" s="871"/>
      <c r="Z1237" s="36"/>
      <c r="AA1237" s="125"/>
      <c r="AB1237" s="871"/>
    </row>
    <row r="1238" spans="1:28" customFormat="false">
      <c r="A1238" s="877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1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1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1">
        <f>IF(ISBLANK(DOE21E!$V107),"",DOE21E!$V107)</f>
        <v>12</v>
      </c>
      <c r="K1238" s="123">
        <f>IF(ISBLANK(EnergyPlus1.0!$T107),"",EnergyPlus1.0!$T107)</f>
        <v>2.3828084795728874</v>
      </c>
      <c r="L1238" s="879">
        <f>IF(ISBLANK(EnergyPlus1.0!$U107),"",EnergyPlus1.0!$U107)</f>
        <v>40389</v>
      </c>
      <c r="M1238" s="880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1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1">
        <f>IF(ISBLANK('HOT3000'!$V107),"",'HOT3000'!$V107)</f>
        <v>12</v>
      </c>
      <c r="T1238" s="123" t="str">
        <f>IF(ISBLANK(YourData!$T107),"",YourData!$T107)</f>
        <v/>
      </c>
      <c r="U1238" s="879" t="str">
        <f>IF(ISBLANK(YourData!$U107),"",YourData!$U107)</f>
        <v/>
      </c>
      <c r="V1238" s="880" t="str">
        <f>IF(ISBLANK(YourData!$V107),"",YourData!$V107)</f>
        <v/>
      </c>
      <c r="W1238" s="36"/>
      <c r="X1238" s="125"/>
      <c r="Y1238" s="871"/>
      <c r="Z1238" s="36"/>
      <c r="AA1238" s="125"/>
      <c r="AB1238" s="871"/>
    </row>
    <row r="1239" spans="1:28" customFormat="false">
      <c r="A1239" s="877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1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1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1">
        <f>IF(ISBLANK(DOE21E!$V108),"",DOE21E!$V108)</f>
        <v>12</v>
      </c>
      <c r="K1239" s="123">
        <f>IF(ISBLANK(EnergyPlus1.0!$T108),"",EnergyPlus1.0!$T108)</f>
        <v>2.6599534760342136</v>
      </c>
      <c r="L1239" s="879">
        <f>IF(ISBLANK(EnergyPlus1.0!$U108),"",EnergyPlus1.0!$U108)</f>
        <v>40389</v>
      </c>
      <c r="M1239" s="880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1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1">
        <f>IF(ISBLANK('HOT3000'!$V108),"",'HOT3000'!$V108)</f>
        <v>12</v>
      </c>
      <c r="T1239" s="123" t="str">
        <f>IF(ISBLANK(YourData!$T108),"",YourData!$T108)</f>
        <v/>
      </c>
      <c r="U1239" s="879" t="str">
        <f>IF(ISBLANK(YourData!$U108),"",YourData!$U108)</f>
        <v/>
      </c>
      <c r="V1239" s="880" t="str">
        <f>IF(ISBLANK(YourData!$V108),"",YourData!$V108)</f>
        <v/>
      </c>
      <c r="W1239" s="36"/>
      <c r="X1239" s="125"/>
      <c r="Y1239" s="871"/>
      <c r="Z1239" s="36"/>
      <c r="AA1239" s="125"/>
      <c r="AB1239" s="871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76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77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1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1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1">
        <f>IF(ISBLANK(DOE21E!$Y89),"",DOE21E!$Y89)</f>
        <v>15</v>
      </c>
      <c r="K1250" s="123">
        <f>IF(ISBLANK(EnergyPlus1.0!$W89),"",EnergyPlus1.0!$W89)</f>
        <v>25.002475630020101</v>
      </c>
      <c r="L1250" s="879">
        <f>IF(ISBLANK(EnergyPlus1.0!$X89),"",EnergyPlus1.0!$X89)</f>
        <v>40444</v>
      </c>
      <c r="M1250" s="880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1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1">
        <f>IF(ISBLANK('HOT3000'!$Y89),"",'HOT3000'!$Y89)</f>
        <v>15</v>
      </c>
      <c r="T1250" s="123" t="str">
        <f>IF(ISBLANK(YourData!$W89),"",YourData!$W89)</f>
        <v/>
      </c>
      <c r="U1250" s="879" t="str">
        <f>IF(ISBLANK(YourData!$X89),"",YourData!$X89)</f>
        <v/>
      </c>
      <c r="V1250" s="880" t="str">
        <f>IF(ISBLANK(YourData!$Y89),"",YourData!$Y89)</f>
        <v/>
      </c>
      <c r="W1250" s="36"/>
      <c r="X1250" s="125"/>
      <c r="Y1250" s="871"/>
      <c r="Z1250" s="36"/>
      <c r="AA1250" s="125"/>
      <c r="AB1250" s="871"/>
    </row>
    <row r="1251" spans="1:28" customFormat="false">
      <c r="A1251" s="877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1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1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1">
        <f>IF(ISBLANK(DOE21E!$Y90),"",DOE21E!$Y90)</f>
        <v>16</v>
      </c>
      <c r="K1251" s="123">
        <f>IF(ISBLANK(EnergyPlus1.0!$W90),"",EnergyPlus1.0!$W90)</f>
        <v>26.474673961540901</v>
      </c>
      <c r="L1251" s="879">
        <f>IF(ISBLANK(EnergyPlus1.0!$X90),"",EnergyPlus1.0!$X90)</f>
        <v>40379</v>
      </c>
      <c r="M1251" s="880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1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1">
        <f>IF(ISBLANK('HOT3000'!$Y90),"",'HOT3000'!$Y90)</f>
        <v>15</v>
      </c>
      <c r="T1251" s="123" t="str">
        <f>IF(ISBLANK(YourData!$W90),"",YourData!$W90)</f>
        <v/>
      </c>
      <c r="U1251" s="879" t="str">
        <f>IF(ISBLANK(YourData!$X90),"",YourData!$X90)</f>
        <v/>
      </c>
      <c r="V1251" s="880" t="str">
        <f>IF(ISBLANK(YourData!$Y90),"",YourData!$Y90)</f>
        <v/>
      </c>
      <c r="W1251" s="36"/>
      <c r="X1251" s="125"/>
      <c r="Y1251" s="871"/>
      <c r="Z1251" s="36"/>
      <c r="AA1251" s="125"/>
      <c r="AB1251" s="871"/>
    </row>
    <row r="1252" spans="1:28" customFormat="false">
      <c r="A1252" s="877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1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1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1">
        <f>IF(ISBLANK(DOE21E!$Y91),"",DOE21E!$Y91)</f>
        <v>16</v>
      </c>
      <c r="K1252" s="123">
        <f>IF(ISBLANK(EnergyPlus1.0!$W91),"",EnergyPlus1.0!$W91)</f>
        <v>31.708930896911198</v>
      </c>
      <c r="L1252" s="879">
        <f>IF(ISBLANK(EnergyPlus1.0!$X91),"",EnergyPlus1.0!$X91)</f>
        <v>40379</v>
      </c>
      <c r="M1252" s="880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1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1">
        <f>IF(ISBLANK('HOT3000'!$Y91),"",'HOT3000'!$Y91)</f>
        <v>15</v>
      </c>
      <c r="T1252" s="123" t="str">
        <f>IF(ISBLANK(YourData!$W91),"",YourData!$W91)</f>
        <v/>
      </c>
      <c r="U1252" s="879" t="str">
        <f>IF(ISBLANK(YourData!$X91),"",YourData!$X91)</f>
        <v/>
      </c>
      <c r="V1252" s="880" t="str">
        <f>IF(ISBLANK(YourData!$Y91),"",YourData!$Y91)</f>
        <v/>
      </c>
      <c r="W1252" s="36"/>
      <c r="X1252" s="125"/>
      <c r="Y1252" s="871"/>
      <c r="Z1252" s="36"/>
      <c r="AA1252" s="125"/>
      <c r="AB1252" s="871"/>
    </row>
    <row r="1253" spans="1:28" customFormat="false">
      <c r="A1253" s="877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1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1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1">
        <f>IF(ISBLANK(DOE21E!$Y92),"",DOE21E!$Y92)</f>
        <v>16</v>
      </c>
      <c r="K1253" s="123">
        <f>IF(ISBLANK(EnergyPlus1.0!$W92),"",EnergyPlus1.0!$W92)</f>
        <v>31.068646398753302</v>
      </c>
      <c r="L1253" s="879">
        <f>IF(ISBLANK(EnergyPlus1.0!$X92),"",EnergyPlus1.0!$X92)</f>
        <v>40367</v>
      </c>
      <c r="M1253" s="880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1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1">
        <f>IF(ISBLANK('HOT3000'!$Y92),"",'HOT3000'!$Y92)</f>
        <v>15</v>
      </c>
      <c r="T1253" s="123" t="str">
        <f>IF(ISBLANK(YourData!$W92),"",YourData!$W92)</f>
        <v/>
      </c>
      <c r="U1253" s="879" t="str">
        <f>IF(ISBLANK(YourData!$X92),"",YourData!$X92)</f>
        <v/>
      </c>
      <c r="V1253" s="880" t="str">
        <f>IF(ISBLANK(YourData!$Y92),"",YourData!$Y92)</f>
        <v/>
      </c>
      <c r="W1253" s="36"/>
      <c r="X1253" s="125"/>
      <c r="Y1253" s="871"/>
      <c r="Z1253" s="36"/>
      <c r="AA1253" s="125"/>
      <c r="AB1253" s="871"/>
    </row>
    <row r="1254" spans="1:28" customFormat="false">
      <c r="A1254" s="877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1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1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1">
        <f>IF(ISBLANK(DOE21E!$Y93),"",DOE21E!$Y93)</f>
        <v>16</v>
      </c>
      <c r="K1254" s="123">
        <f>IF(ISBLANK(EnergyPlus1.0!$W93),"",EnergyPlus1.0!$W93)</f>
        <v>31.497743440947801</v>
      </c>
      <c r="L1254" s="879">
        <f>IF(ISBLANK(EnergyPlus1.0!$X93),"",EnergyPlus1.0!$X93)</f>
        <v>40379</v>
      </c>
      <c r="M1254" s="880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1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1">
        <f>IF(ISBLANK('HOT3000'!$Y93),"",'HOT3000'!$Y93)</f>
        <v>15</v>
      </c>
      <c r="T1254" s="123" t="str">
        <f>IF(ISBLANK(YourData!$W93),"",YourData!$W93)</f>
        <v/>
      </c>
      <c r="U1254" s="879" t="str">
        <f>IF(ISBLANK(YourData!$X93),"",YourData!$X93)</f>
        <v/>
      </c>
      <c r="V1254" s="880" t="str">
        <f>IF(ISBLANK(YourData!$Y93),"",YourData!$Y93)</f>
        <v/>
      </c>
      <c r="W1254" s="36"/>
      <c r="X1254" s="125"/>
      <c r="Y1254" s="871"/>
      <c r="Z1254" s="36"/>
      <c r="AA1254" s="125"/>
      <c r="AB1254" s="871"/>
    </row>
    <row r="1255" spans="1:28" customFormat="false">
      <c r="A1255" s="877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1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1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1">
        <f>IF(ISBLANK(DOE21E!$Y94),"",DOE21E!$Y94)</f>
        <v>24</v>
      </c>
      <c r="K1255" s="123">
        <f>IF(ISBLANK(EnergyPlus1.0!$W94),"",EnergyPlus1.0!$W94)</f>
        <v>35.002134392443899</v>
      </c>
      <c r="L1255" s="879">
        <f>IF(ISBLANK(EnergyPlus1.0!$X94),"",EnergyPlus1.0!$X94)</f>
        <v>40452</v>
      </c>
      <c r="M1255" s="880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1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1">
        <f>IF(ISBLANK('HOT3000'!$Y94),"",'HOT3000'!$Y94)</f>
        <v>2</v>
      </c>
      <c r="T1255" s="123" t="str">
        <f>IF(ISBLANK(YourData!$W94),"",YourData!$W94)</f>
        <v/>
      </c>
      <c r="U1255" s="879" t="str">
        <f>IF(ISBLANK(YourData!$X94),"",YourData!$X94)</f>
        <v/>
      </c>
      <c r="V1255" s="880" t="str">
        <f>IF(ISBLANK(YourData!$Y94),"",YourData!$Y94)</f>
        <v/>
      </c>
      <c r="W1255" s="36"/>
      <c r="X1255" s="125"/>
      <c r="Y1255" s="871"/>
      <c r="Z1255" s="36"/>
      <c r="AA1255" s="125"/>
      <c r="AB1255" s="871"/>
    </row>
    <row r="1256" spans="1:28" customFormat="false">
      <c r="A1256" s="877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1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1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1">
        <f>IF(ISBLANK(DOE21E!$Y95),"",DOE21E!$Y95)</f>
        <v>16</v>
      </c>
      <c r="K1256" s="123">
        <f>IF(ISBLANK(EnergyPlus1.0!$W95),"",EnergyPlus1.0!$W95)</f>
        <v>32.510554887001398</v>
      </c>
      <c r="L1256" s="879">
        <f>IF(ISBLANK(EnergyPlus1.0!$X95),"",EnergyPlus1.0!$X95)</f>
        <v>40369</v>
      </c>
      <c r="M1256" s="880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1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1">
        <f>IF(ISBLANK('HOT3000'!$Y95),"",'HOT3000'!$Y95)</f>
        <v>12</v>
      </c>
      <c r="T1256" s="123" t="str">
        <f>IF(ISBLANK(YourData!$W95),"",YourData!$W95)</f>
        <v/>
      </c>
      <c r="U1256" s="879" t="str">
        <f>IF(ISBLANK(YourData!$X95),"",YourData!$X95)</f>
        <v/>
      </c>
      <c r="V1256" s="880" t="str">
        <f>IF(ISBLANK(YourData!$Y95),"",YourData!$Y95)</f>
        <v/>
      </c>
      <c r="W1256" s="36"/>
      <c r="X1256" s="125"/>
      <c r="Y1256" s="871"/>
      <c r="Z1256" s="36"/>
      <c r="AA1256" s="125"/>
      <c r="AB1256" s="871"/>
    </row>
    <row r="1257" spans="1:28" customFormat="false">
      <c r="A1257" s="877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1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1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1">
        <f>IF(ISBLANK(DOE21E!$Y96),"",DOE21E!$Y96)</f>
        <v>16</v>
      </c>
      <c r="K1257" s="123">
        <f>IF(ISBLANK(EnergyPlus1.0!$W96),"",EnergyPlus1.0!$W96)</f>
        <v>26.909873928401801</v>
      </c>
      <c r="L1257" s="879">
        <f>IF(ISBLANK(EnergyPlus1.0!$X96),"",EnergyPlus1.0!$X96)</f>
        <v>40437</v>
      </c>
      <c r="M1257" s="880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1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1">
        <f>IF(ISBLANK('HOT3000'!$Y96),"",'HOT3000'!$Y96)</f>
        <v>15</v>
      </c>
      <c r="T1257" s="123" t="str">
        <f>IF(ISBLANK(YourData!$W96),"",YourData!$W96)</f>
        <v/>
      </c>
      <c r="U1257" s="879" t="str">
        <f>IF(ISBLANK(YourData!$X96),"",YourData!$X96)</f>
        <v/>
      </c>
      <c r="V1257" s="880" t="str">
        <f>IF(ISBLANK(YourData!$Y96),"",YourData!$Y96)</f>
        <v/>
      </c>
      <c r="W1257" s="36"/>
      <c r="X1257" s="125"/>
      <c r="Y1257" s="871"/>
      <c r="Z1257" s="36"/>
      <c r="AA1257" s="125"/>
      <c r="AB1257" s="871"/>
    </row>
    <row r="1258" spans="1:28" customFormat="false">
      <c r="A1258" s="877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1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1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1">
        <f>IF(ISBLANK(DOE21E!$Y97),"",DOE21E!$Y97)</f>
        <v>15</v>
      </c>
      <c r="K1258" s="123" t="str">
        <f>IF(ISBLANK(EnergyPlus1.0!$W97),"",EnergyPlus1.0!$W97)</f>
        <v/>
      </c>
      <c r="L1258" s="879" t="str">
        <f>IF(ISBLANK(EnergyPlus1.0!$X97),"",EnergyPlus1.0!$X97)</f>
        <v/>
      </c>
      <c r="M1258" s="880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1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1">
        <f>IF(ISBLANK('HOT3000'!$Y97),"",'HOT3000'!$Y97)</f>
        <v>15</v>
      </c>
      <c r="T1258" s="123" t="str">
        <f>IF(ISBLANK(YourData!$W97),"",YourData!$W97)</f>
        <v/>
      </c>
      <c r="U1258" s="879" t="str">
        <f>IF(ISBLANK(YourData!$X97),"",YourData!$X97)</f>
        <v/>
      </c>
      <c r="V1258" s="880" t="str">
        <f>IF(ISBLANK(YourData!$Y97),"",YourData!$Y97)</f>
        <v/>
      </c>
      <c r="W1258" s="36"/>
      <c r="X1258" s="125"/>
      <c r="Y1258" s="871"/>
      <c r="Z1258" s="36"/>
      <c r="AA1258" s="125"/>
      <c r="AB1258" s="871"/>
    </row>
    <row r="1259" spans="1:28" customFormat="false">
      <c r="A1259" s="877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1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1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1">
        <f>IF(ISBLANK(DOE21E!$Y98),"",DOE21E!$Y98)</f>
        <v>15</v>
      </c>
      <c r="K1259" s="123">
        <f>IF(ISBLANK(EnergyPlus1.0!$W98),"",EnergyPlus1.0!$W98)</f>
        <v>25.0024756300047</v>
      </c>
      <c r="L1259" s="879">
        <f>IF(ISBLANK(EnergyPlus1.0!$X98),"",EnergyPlus1.0!$X98)</f>
        <v>40444</v>
      </c>
      <c r="M1259" s="880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1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1">
        <f>IF(ISBLANK('HOT3000'!$Y98),"",'HOT3000'!$Y98)</f>
        <v>15</v>
      </c>
      <c r="T1259" s="123" t="str">
        <f>IF(ISBLANK(YourData!$W98),"",YourData!$W98)</f>
        <v/>
      </c>
      <c r="U1259" s="879" t="str">
        <f>IF(ISBLANK(YourData!$X98),"",YourData!$X98)</f>
        <v/>
      </c>
      <c r="V1259" s="880" t="str">
        <f>IF(ISBLANK(YourData!$Y98),"",YourData!$Y98)</f>
        <v/>
      </c>
      <c r="W1259" s="36"/>
      <c r="X1259" s="125"/>
      <c r="Y1259" s="871"/>
      <c r="Z1259" s="36"/>
      <c r="AA1259" s="125"/>
      <c r="AB1259" s="871"/>
    </row>
    <row r="1260" spans="1:28" customFormat="false">
      <c r="A1260" s="877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1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1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1">
        <f>IF(ISBLANK(DOE21E!$Y99),"",DOE21E!$Y99)</f>
        <v>15</v>
      </c>
      <c r="K1260" s="123">
        <f>IF(ISBLANK(EnergyPlus1.0!$W99),"",EnergyPlus1.0!$W99)</f>
        <v>25.0030435700893</v>
      </c>
      <c r="L1260" s="879">
        <f>IF(ISBLANK(EnergyPlus1.0!$X99),"",EnergyPlus1.0!$X99)</f>
        <v>40316</v>
      </c>
      <c r="M1260" s="880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1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1">
        <f>IF(ISBLANK('HOT3000'!$Y99),"",'HOT3000'!$Y99)</f>
        <v>15</v>
      </c>
      <c r="T1260" s="123" t="str">
        <f>IF(ISBLANK(YourData!$W99),"",YourData!$W99)</f>
        <v/>
      </c>
      <c r="U1260" s="879" t="str">
        <f>IF(ISBLANK(YourData!$X99),"",YourData!$X99)</f>
        <v/>
      </c>
      <c r="V1260" s="880" t="str">
        <f>IF(ISBLANK(YourData!$Y99),"",YourData!$Y99)</f>
        <v/>
      </c>
      <c r="W1260" s="36"/>
      <c r="X1260" s="125"/>
      <c r="Y1260" s="871"/>
      <c r="Z1260" s="36"/>
      <c r="AA1260" s="125"/>
      <c r="AB1260" s="871"/>
    </row>
    <row r="1261" spans="1:28" customFormat="false">
      <c r="A1261" s="877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1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1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1">
        <f>IF(ISBLANK(DOE21E!$Y100),"",DOE21E!$Y100)</f>
        <v>15</v>
      </c>
      <c r="K1261" s="123">
        <f>IF(ISBLANK(EnergyPlus1.0!$W100),"",EnergyPlus1.0!$W100)</f>
        <v>25.002970724088598</v>
      </c>
      <c r="L1261" s="879">
        <f>IF(ISBLANK(EnergyPlus1.0!$X100),"",EnergyPlus1.0!$X100)</f>
        <v>40292</v>
      </c>
      <c r="M1261" s="880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1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1">
        <f>IF(ISBLANK('HOT3000'!$Y100),"",'HOT3000'!$Y100)</f>
        <v>15</v>
      </c>
      <c r="T1261" s="123" t="str">
        <f>IF(ISBLANK(YourData!$W100),"",YourData!$W100)</f>
        <v/>
      </c>
      <c r="U1261" s="879" t="str">
        <f>IF(ISBLANK(YourData!$X100),"",YourData!$X100)</f>
        <v/>
      </c>
      <c r="V1261" s="880" t="str">
        <f>IF(ISBLANK(YourData!$Y100),"",YourData!$Y100)</f>
        <v/>
      </c>
      <c r="W1261" s="36"/>
      <c r="X1261" s="125"/>
      <c r="Y1261" s="871"/>
      <c r="Z1261" s="36"/>
      <c r="AA1261" s="125"/>
      <c r="AB1261" s="871"/>
    </row>
    <row r="1262" spans="1:28" customFormat="false">
      <c r="A1262" s="877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1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1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1">
        <f>IF(ISBLANK(DOE21E!$Y101),"",DOE21E!$Y101)</f>
        <v>16</v>
      </c>
      <c r="K1262" s="123">
        <f>IF(ISBLANK(EnergyPlus1.0!$W101),"",EnergyPlus1.0!$W101)</f>
        <v>24.999830894373101</v>
      </c>
      <c r="L1262" s="879">
        <f>IF(ISBLANK(EnergyPlus1.0!$X101),"",EnergyPlus1.0!$X101)</f>
        <v>40268</v>
      </c>
      <c r="M1262" s="880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1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1">
        <f>IF(ISBLANK('HOT3000'!$Y101),"",'HOT3000'!$Y101)</f>
        <v>11</v>
      </c>
      <c r="T1262" s="123" t="str">
        <f>IF(ISBLANK(YourData!$W101),"",YourData!$W101)</f>
        <v/>
      </c>
      <c r="U1262" s="879" t="str">
        <f>IF(ISBLANK(YourData!$X101),"",YourData!$X101)</f>
        <v/>
      </c>
      <c r="V1262" s="880" t="str">
        <f>IF(ISBLANK(YourData!$Y101),"",YourData!$Y101)</f>
        <v/>
      </c>
      <c r="W1262" s="36"/>
      <c r="X1262" s="125"/>
      <c r="Y1262" s="871"/>
      <c r="Z1262" s="36"/>
      <c r="AA1262" s="125"/>
      <c r="AB1262" s="871"/>
    </row>
    <row r="1263" spans="1:28" customFormat="false">
      <c r="A1263" s="877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1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1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1">
        <f>IF(ISBLANK(DOE21E!$Y102),"",DOE21E!$Y102)</f>
        <v>3</v>
      </c>
      <c r="K1263" s="123">
        <f>IF(ISBLANK(EnergyPlus1.0!$W102),"",EnergyPlus1.0!$W102)</f>
        <v>24.999830871415298</v>
      </c>
      <c r="L1263" s="879">
        <f>IF(ISBLANK(EnergyPlus1.0!$X102),"",EnergyPlus1.0!$X102)</f>
        <v>40268</v>
      </c>
      <c r="M1263" s="880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1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1">
        <f>IF(ISBLANK('HOT3000'!$Y102),"",'HOT3000'!$Y102)</f>
        <v>12</v>
      </c>
      <c r="T1263" s="123" t="str">
        <f>IF(ISBLANK(YourData!$W102),"",YourData!$W102)</f>
        <v/>
      </c>
      <c r="U1263" s="879" t="str">
        <f>IF(ISBLANK(YourData!$X102),"",YourData!$X102)</f>
        <v/>
      </c>
      <c r="V1263" s="880" t="str">
        <f>IF(ISBLANK(YourData!$Y102),"",YourData!$Y102)</f>
        <v/>
      </c>
      <c r="W1263" s="36"/>
      <c r="X1263" s="125"/>
      <c r="Y1263" s="871"/>
      <c r="Z1263" s="36"/>
      <c r="AA1263" s="125"/>
      <c r="AB1263" s="871"/>
    </row>
    <row r="1264" spans="1:28" customFormat="false">
      <c r="A1264" s="877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1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1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1">
        <f>IF(ISBLANK(DOE21E!$Y103),"",DOE21E!$Y103)</f>
        <v>16</v>
      </c>
      <c r="K1264" s="123">
        <f>IF(ISBLANK(EnergyPlus1.0!$W103),"",EnergyPlus1.0!$W103)</f>
        <v>15.0004707508725</v>
      </c>
      <c r="L1264" s="879">
        <f>IF(ISBLANK(EnergyPlus1.0!$X103),"",EnergyPlus1.0!$X103)</f>
        <v>40284</v>
      </c>
      <c r="M1264" s="880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1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1">
        <f>IF(ISBLANK('HOT3000'!$Y103),"",'HOT3000'!$Y103)</f>
        <v>16</v>
      </c>
      <c r="T1264" s="123" t="str">
        <f>IF(ISBLANK(YourData!$W103),"",YourData!$W103)</f>
        <v/>
      </c>
      <c r="U1264" s="879" t="str">
        <f>IF(ISBLANK(YourData!$X103),"",YourData!$X103)</f>
        <v/>
      </c>
      <c r="V1264" s="880" t="str">
        <f>IF(ISBLANK(YourData!$Y103),"",YourData!$Y103)</f>
        <v/>
      </c>
      <c r="W1264" s="36"/>
      <c r="X1264" s="125"/>
      <c r="Y1264" s="871"/>
      <c r="Z1264" s="36"/>
      <c r="AA1264" s="125"/>
      <c r="AB1264" s="871"/>
    </row>
    <row r="1265" spans="1:28" customFormat="false">
      <c r="A1265" s="877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1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1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1">
        <f>IF(ISBLANK(DOE21E!$Y104),"",DOE21E!$Y104)</f>
        <v>15</v>
      </c>
      <c r="K1265" s="123">
        <f>IF(ISBLANK(EnergyPlus1.0!$W104),"",EnergyPlus1.0!$W104)</f>
        <v>20.000417961265299</v>
      </c>
      <c r="L1265" s="879">
        <f>IF(ISBLANK(EnergyPlus1.0!$X104),"",EnergyPlus1.0!$X104)</f>
        <v>40284</v>
      </c>
      <c r="M1265" s="880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1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1">
        <f>IF(ISBLANK('HOT3000'!$Y104),"",'HOT3000'!$Y104)</f>
        <v>15</v>
      </c>
      <c r="T1265" s="123" t="str">
        <f>IF(ISBLANK(YourData!$W104),"",YourData!$W104)</f>
        <v/>
      </c>
      <c r="U1265" s="879" t="str">
        <f>IF(ISBLANK(YourData!$X104),"",YourData!$X104)</f>
        <v/>
      </c>
      <c r="V1265" s="880" t="str">
        <f>IF(ISBLANK(YourData!$Y104),"",YourData!$Y104)</f>
        <v/>
      </c>
      <c r="W1265" s="36"/>
      <c r="X1265" s="125"/>
      <c r="Y1265" s="871"/>
      <c r="Z1265" s="36"/>
      <c r="AA1265" s="125"/>
      <c r="AB1265" s="871"/>
    </row>
    <row r="1266" spans="1:28" customFormat="false">
      <c r="A1266" s="877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1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1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1">
        <f>IF(ISBLANK(DOE21E!$Y105),"",DOE21E!$Y105)</f>
        <v>16</v>
      </c>
      <c r="K1266" s="123">
        <f>IF(ISBLANK(EnergyPlus1.0!$W105),"",EnergyPlus1.0!$W105)</f>
        <v>34.999486671695301</v>
      </c>
      <c r="L1266" s="879">
        <f>IF(ISBLANK(EnergyPlus1.0!$X105),"",EnergyPlus1.0!$X105)</f>
        <v>40248</v>
      </c>
      <c r="M1266" s="880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1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1">
        <f>IF(ISBLANK('HOT3000'!$Y105),"",'HOT3000'!$Y105)</f>
        <v>11</v>
      </c>
      <c r="T1266" s="123" t="str">
        <f>IF(ISBLANK(YourData!$W105),"",YourData!$W105)</f>
        <v/>
      </c>
      <c r="U1266" s="879" t="str">
        <f>IF(ISBLANK(YourData!$X105),"",YourData!$X105)</f>
        <v/>
      </c>
      <c r="V1266" s="880" t="str">
        <f>IF(ISBLANK(YourData!$Y105),"",YourData!$Y105)</f>
        <v/>
      </c>
      <c r="W1266" s="36"/>
      <c r="X1266" s="125"/>
      <c r="Y1266" s="871"/>
      <c r="Z1266" s="36"/>
      <c r="AA1266" s="125"/>
      <c r="AB1266" s="871"/>
    </row>
    <row r="1267" spans="1:28" customFormat="false">
      <c r="A1267" s="877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1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1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1">
        <f>IF(ISBLANK(DOE21E!$Y106),"",DOE21E!$Y106)</f>
        <v>16</v>
      </c>
      <c r="K1267" s="123">
        <f>IF(ISBLANK(EnergyPlus1.0!$W106),"",EnergyPlus1.0!$W106)</f>
        <v>25.0002639868767</v>
      </c>
      <c r="L1267" s="879">
        <f>IF(ISBLANK(EnergyPlus1.0!$X106),"",EnergyPlus1.0!$X106)</f>
        <v>40267</v>
      </c>
      <c r="M1267" s="880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1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1">
        <f>IF(ISBLANK('HOT3000'!$Y106),"",'HOT3000'!$Y106)</f>
        <v>11</v>
      </c>
      <c r="T1267" s="123" t="str">
        <f>IF(ISBLANK(YourData!$W106),"",YourData!$W106)</f>
        <v/>
      </c>
      <c r="U1267" s="879" t="str">
        <f>IF(ISBLANK(YourData!$X106),"",YourData!$X106)</f>
        <v/>
      </c>
      <c r="V1267" s="880" t="str">
        <f>IF(ISBLANK(YourData!$Y106),"",YourData!$Y106)</f>
        <v/>
      </c>
      <c r="W1267" s="36"/>
      <c r="X1267" s="125"/>
      <c r="Y1267" s="871"/>
      <c r="Z1267" s="36"/>
      <c r="AA1267" s="125"/>
      <c r="AB1267" s="871"/>
    </row>
    <row r="1268" spans="1:28" customFormat="false">
      <c r="A1268" s="877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1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1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1">
        <f>IF(ISBLANK(DOE21E!$Y107),"",DOE21E!$Y107)</f>
        <v>16</v>
      </c>
      <c r="K1268" s="123">
        <f>IF(ISBLANK(EnergyPlus1.0!$W107),"",EnergyPlus1.0!$W107)</f>
        <v>15.000543280768101</v>
      </c>
      <c r="L1268" s="879">
        <f>IF(ISBLANK(EnergyPlus1.0!$X107),"",EnergyPlus1.0!$X107)</f>
        <v>40262</v>
      </c>
      <c r="M1268" s="880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1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1">
        <f>IF(ISBLANK('HOT3000'!$Y107),"",'HOT3000'!$Y107)</f>
        <v>10</v>
      </c>
      <c r="T1268" s="123" t="str">
        <f>IF(ISBLANK(YourData!$W107),"",YourData!$W107)</f>
        <v/>
      </c>
      <c r="U1268" s="879" t="str">
        <f>IF(ISBLANK(YourData!$X107),"",YourData!$X107)</f>
        <v/>
      </c>
      <c r="V1268" s="880" t="str">
        <f>IF(ISBLANK(YourData!$Y107),"",YourData!$Y107)</f>
        <v/>
      </c>
      <c r="W1268" s="36"/>
      <c r="X1268" s="125"/>
      <c r="Y1268" s="871"/>
      <c r="Z1268" s="36"/>
      <c r="AA1268" s="125"/>
      <c r="AB1268" s="871"/>
    </row>
    <row r="1269" spans="1:28" customFormat="false">
      <c r="A1269" s="877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1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1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1">
        <f>IF(ISBLANK(DOE21E!$Y108),"",DOE21E!$Y108)</f>
        <v>15</v>
      </c>
      <c r="K1269" s="123">
        <f>IF(ISBLANK(EnergyPlus1.0!$W108),"",EnergyPlus1.0!$W108)</f>
        <v>35.000001030649699</v>
      </c>
      <c r="L1269" s="879">
        <f>IF(ISBLANK(EnergyPlus1.0!$X108),"",EnergyPlus1.0!$X108)</f>
        <v>40368</v>
      </c>
      <c r="M1269" s="880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1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1">
        <f>IF(ISBLANK('HOT3000'!$Y108),"",'HOT3000'!$Y108)</f>
        <v>11</v>
      </c>
      <c r="T1269" s="123" t="str">
        <f>IF(ISBLANK(YourData!$W108),"",YourData!$W108)</f>
        <v/>
      </c>
      <c r="U1269" s="879" t="str">
        <f>IF(ISBLANK(YourData!$X108),"",YourData!$X108)</f>
        <v/>
      </c>
      <c r="V1269" s="880" t="str">
        <f>IF(ISBLANK(YourData!$Y108),"",YourData!$Y108)</f>
        <v/>
      </c>
      <c r="W1269" s="36"/>
      <c r="X1269" s="125"/>
      <c r="Y1269" s="871"/>
      <c r="Z1269" s="36"/>
      <c r="AA1269" s="125"/>
      <c r="AB1269" s="871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76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77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1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1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1">
        <f>IF(ISBLANK(DOE21E!$AB89),"",DOE21E!$AB89)</f>
        <v>6</v>
      </c>
      <c r="K1280" s="123">
        <f>IF(ISBLANK(EnergyPlus1.0!$Z89),"",EnergyPlus1.0!$Z89)</f>
        <v>8.7175351037990296</v>
      </c>
      <c r="L1280" s="879">
        <f>IF(ISBLANK(EnergyPlus1.0!$AA89),"",EnergyPlus1.0!$AA89)</f>
        <v>40184</v>
      </c>
      <c r="M1280" s="880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1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1">
        <f>IF(ISBLANK('HOT3000'!$AB89),"",'HOT3000'!$AB89)</f>
        <v>5</v>
      </c>
      <c r="T1280" s="123" t="str">
        <f>IF(ISBLANK(YourData!$Z89),"",YourData!$Z89)</f>
        <v/>
      </c>
      <c r="U1280" s="879" t="str">
        <f>IF(ISBLANK(YourData!$AA89),"",YourData!$AA89)</f>
        <v/>
      </c>
      <c r="V1280" s="880" t="str">
        <f>IF(ISBLANK(YourData!$AB89),"",YourData!$AB89)</f>
        <v/>
      </c>
      <c r="W1280" s="36"/>
      <c r="X1280" s="125"/>
      <c r="Y1280" s="871"/>
      <c r="Z1280" s="36"/>
      <c r="AA1280" s="125"/>
      <c r="AB1280" s="871"/>
    </row>
    <row r="1281" spans="1:28" customFormat="false">
      <c r="A1281" s="877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1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1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1">
        <f>IF(ISBLANK(DOE21E!$AB90),"",DOE21E!$AB90)</f>
        <v>6</v>
      </c>
      <c r="K1281" s="123">
        <f>IF(ISBLANK(EnergyPlus1.0!$Z90),"",EnergyPlus1.0!$Z90)</f>
        <v>8.7174062145670099</v>
      </c>
      <c r="L1281" s="879">
        <f>IF(ISBLANK(EnergyPlus1.0!$AA90),"",EnergyPlus1.0!$AA90)</f>
        <v>40184</v>
      </c>
      <c r="M1281" s="880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1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1">
        <f>IF(ISBLANK('HOT3000'!$AB90),"",'HOT3000'!$AB90)</f>
        <v>5</v>
      </c>
      <c r="T1281" s="123" t="str">
        <f>IF(ISBLANK(YourData!$Z90),"",YourData!$Z90)</f>
        <v/>
      </c>
      <c r="U1281" s="879" t="str">
        <f>IF(ISBLANK(YourData!$AA90),"",YourData!$AA90)</f>
        <v/>
      </c>
      <c r="V1281" s="880" t="str">
        <f>IF(ISBLANK(YourData!$AB90),"",YourData!$AB90)</f>
        <v/>
      </c>
      <c r="W1281" s="36"/>
      <c r="X1281" s="125"/>
      <c r="Y1281" s="871"/>
      <c r="Z1281" s="36"/>
      <c r="AA1281" s="125"/>
      <c r="AB1281" s="871"/>
    </row>
    <row r="1282" spans="1:28" customFormat="false">
      <c r="A1282" s="877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1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1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1">
        <f>IF(ISBLANK(DOE21E!$AB91),"",DOE21E!$AB91)</f>
        <v>7</v>
      </c>
      <c r="K1282" s="123">
        <f>IF(ISBLANK(EnergyPlus1.0!$Z91),"",EnergyPlus1.0!$Z91)</f>
        <v>7.7537314329584399</v>
      </c>
      <c r="L1282" s="879">
        <f>IF(ISBLANK(EnergyPlus1.0!$AA91),"",EnergyPlus1.0!$AA91)</f>
        <v>40184</v>
      </c>
      <c r="M1282" s="880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1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1">
        <f>IF(ISBLANK('HOT3000'!$AB91),"",'HOT3000'!$AB91)</f>
        <v>5</v>
      </c>
      <c r="T1282" s="123" t="str">
        <f>IF(ISBLANK(YourData!$Z91),"",YourData!$Z91)</f>
        <v/>
      </c>
      <c r="U1282" s="879" t="str">
        <f>IF(ISBLANK(YourData!$AA91),"",YourData!$AA91)</f>
        <v/>
      </c>
      <c r="V1282" s="880" t="str">
        <f>IF(ISBLANK(YourData!$AB91),"",YourData!$AB91)</f>
        <v/>
      </c>
      <c r="W1282" s="36"/>
      <c r="X1282" s="125"/>
      <c r="Y1282" s="871"/>
      <c r="Z1282" s="36"/>
      <c r="AA1282" s="125"/>
      <c r="AB1282" s="871"/>
    </row>
    <row r="1283" spans="1:28" customFormat="false">
      <c r="A1283" s="877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1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1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1">
        <f>IF(ISBLANK(DOE21E!$AB92),"",DOE21E!$AB92)</f>
        <v>6</v>
      </c>
      <c r="K1283" s="123">
        <f>IF(ISBLANK(EnergyPlus1.0!$Z92),"",EnergyPlus1.0!$Z92)</f>
        <v>8.7159669992051398</v>
      </c>
      <c r="L1283" s="879">
        <f>IF(ISBLANK(EnergyPlus1.0!$AA92),"",EnergyPlus1.0!$AA92)</f>
        <v>40184</v>
      </c>
      <c r="M1283" s="880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1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1">
        <f>IF(ISBLANK('HOT3000'!$AB92),"",'HOT3000'!$AB92)</f>
        <v>5</v>
      </c>
      <c r="T1283" s="123" t="str">
        <f>IF(ISBLANK(YourData!$Z92),"",YourData!$Z92)</f>
        <v/>
      </c>
      <c r="U1283" s="879" t="str">
        <f>IF(ISBLANK(YourData!$AA92),"",YourData!$AA92)</f>
        <v/>
      </c>
      <c r="V1283" s="880" t="str">
        <f>IF(ISBLANK(YourData!$AB92),"",YourData!$AB92)</f>
        <v/>
      </c>
      <c r="W1283" s="36"/>
      <c r="X1283" s="125"/>
      <c r="Y1283" s="871"/>
      <c r="Z1283" s="36"/>
      <c r="AA1283" s="125"/>
      <c r="AB1283" s="871"/>
    </row>
    <row r="1284" spans="1:28" customFormat="false">
      <c r="A1284" s="877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1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1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1">
        <f>IF(ISBLANK(DOE21E!$AB93),"",DOE21E!$AB93)</f>
        <v>6</v>
      </c>
      <c r="K1284" s="123">
        <f>IF(ISBLANK(EnergyPlus1.0!$Z93),"",EnergyPlus1.0!$Z93)</f>
        <v>8.7159669992051398</v>
      </c>
      <c r="L1284" s="879">
        <f>IF(ISBLANK(EnergyPlus1.0!$AA93),"",EnergyPlus1.0!$AA93)</f>
        <v>40184</v>
      </c>
      <c r="M1284" s="880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1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1">
        <f>IF(ISBLANK('HOT3000'!$AB93),"",'HOT3000'!$AB93)</f>
        <v>5</v>
      </c>
      <c r="T1284" s="123" t="str">
        <f>IF(ISBLANK(YourData!$Z93),"",YourData!$Z93)</f>
        <v/>
      </c>
      <c r="U1284" s="879" t="str">
        <f>IF(ISBLANK(YourData!$AA93),"",YourData!$AA93)</f>
        <v/>
      </c>
      <c r="V1284" s="880" t="str">
        <f>IF(ISBLANK(YourData!$AB93),"",YourData!$AB93)</f>
        <v/>
      </c>
      <c r="W1284" s="36"/>
      <c r="X1284" s="125"/>
      <c r="Y1284" s="871"/>
      <c r="Z1284" s="36"/>
      <c r="AA1284" s="125"/>
      <c r="AB1284" s="871"/>
    </row>
    <row r="1285" spans="1:28" customFormat="false">
      <c r="A1285" s="877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1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1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1">
        <f>IF(ISBLANK(DOE21E!$AB94),"",DOE21E!$AB94)</f>
        <v>6</v>
      </c>
      <c r="K1285" s="123">
        <f>IF(ISBLANK(EnergyPlus1.0!$Z94),"",EnergyPlus1.0!$Z94)</f>
        <v>8.7175351037990296</v>
      </c>
      <c r="L1285" s="879">
        <f>IF(ISBLANK(EnergyPlus1.0!$AA94),"",EnergyPlus1.0!$AA94)</f>
        <v>40184</v>
      </c>
      <c r="M1285" s="880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1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1">
        <f>IF(ISBLANK('HOT3000'!$AB94),"",'HOT3000'!$AB94)</f>
        <v>5</v>
      </c>
      <c r="T1285" s="123" t="str">
        <f>IF(ISBLANK(YourData!$Z94),"",YourData!$Z94)</f>
        <v/>
      </c>
      <c r="U1285" s="879" t="str">
        <f>IF(ISBLANK(YourData!$AA94),"",YourData!$AA94)</f>
        <v/>
      </c>
      <c r="V1285" s="880" t="str">
        <f>IF(ISBLANK(YourData!$AB94),"",YourData!$AB94)</f>
        <v/>
      </c>
      <c r="W1285" s="36"/>
      <c r="X1285" s="125"/>
      <c r="Y1285" s="871"/>
      <c r="Z1285" s="36"/>
      <c r="AA1285" s="125"/>
      <c r="AB1285" s="871"/>
    </row>
    <row r="1286" spans="1:28" customFormat="false">
      <c r="A1286" s="877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1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1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1">
        <f>IF(ISBLANK(DOE21E!$AB95),"",DOE21E!$AB95)</f>
        <v>6</v>
      </c>
      <c r="K1286" s="123">
        <f>IF(ISBLANK(EnergyPlus1.0!$Z95),"",EnergyPlus1.0!$Z95)</f>
        <v>8.7177149330001793</v>
      </c>
      <c r="L1286" s="879">
        <f>IF(ISBLANK(EnergyPlus1.0!$AA95),"",EnergyPlus1.0!$AA95)</f>
        <v>40184</v>
      </c>
      <c r="M1286" s="880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1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1">
        <f>IF(ISBLANK('HOT3000'!$AB95),"",'HOT3000'!$AB95)</f>
        <v>5</v>
      </c>
      <c r="T1286" s="123" t="str">
        <f>IF(ISBLANK(YourData!$Z95),"",YourData!$Z95)</f>
        <v/>
      </c>
      <c r="U1286" s="879" t="str">
        <f>IF(ISBLANK(YourData!$AA95),"",YourData!$AA95)</f>
        <v/>
      </c>
      <c r="V1286" s="880" t="str">
        <f>IF(ISBLANK(YourData!$AB95),"",YourData!$AB95)</f>
        <v/>
      </c>
      <c r="W1286" s="36"/>
      <c r="X1286" s="125"/>
      <c r="Y1286" s="871"/>
      <c r="Z1286" s="36"/>
      <c r="AA1286" s="125"/>
      <c r="AB1286" s="871"/>
    </row>
    <row r="1287" spans="1:28" customFormat="false">
      <c r="A1287" s="877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1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1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1">
        <f>IF(ISBLANK(DOE21E!$AB96),"",DOE21E!$AB96)</f>
        <v>6</v>
      </c>
      <c r="K1287" s="123">
        <f>IF(ISBLANK(EnergyPlus1.0!$Z96),"",EnergyPlus1.0!$Z96)</f>
        <v>8.7175351037989994</v>
      </c>
      <c r="L1287" s="879">
        <f>IF(ISBLANK(EnergyPlus1.0!$AA96),"",EnergyPlus1.0!$AA96)</f>
        <v>40184</v>
      </c>
      <c r="M1287" s="880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1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1">
        <f>IF(ISBLANK('HOT3000'!$AB96),"",'HOT3000'!$AB96)</f>
        <v>5</v>
      </c>
      <c r="T1287" s="123" t="str">
        <f>IF(ISBLANK(YourData!$Z96),"",YourData!$Z96)</f>
        <v/>
      </c>
      <c r="U1287" s="879" t="str">
        <f>IF(ISBLANK(YourData!$AA96),"",YourData!$AA96)</f>
        <v/>
      </c>
      <c r="V1287" s="880" t="str">
        <f>IF(ISBLANK(YourData!$AB96),"",YourData!$AB96)</f>
        <v/>
      </c>
      <c r="W1287" s="36"/>
      <c r="X1287" s="125"/>
      <c r="Y1287" s="871"/>
      <c r="Z1287" s="36"/>
      <c r="AA1287" s="125"/>
      <c r="AB1287" s="871"/>
    </row>
    <row r="1288" spans="1:28" customFormat="false">
      <c r="A1288" s="877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1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1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1">
        <f>IF(ISBLANK(DOE21E!$AB97),"",DOE21E!$AB97)</f>
        <v>6</v>
      </c>
      <c r="K1288" s="123" t="str">
        <f>IF(ISBLANK(EnergyPlus1.0!$Z97),"",EnergyPlus1.0!$Z97)</f>
        <v/>
      </c>
      <c r="L1288" s="879" t="str">
        <f>IF(ISBLANK(EnergyPlus1.0!$AA97),"",EnergyPlus1.0!$AA97)</f>
        <v/>
      </c>
      <c r="M1288" s="880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1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1">
        <f>IF(ISBLANK('HOT3000'!$AB97),"",'HOT3000'!$AB97)</f>
        <v>5</v>
      </c>
      <c r="T1288" s="123" t="str">
        <f>IF(ISBLANK(YourData!$Z97),"",YourData!$Z97)</f>
        <v/>
      </c>
      <c r="U1288" s="879" t="str">
        <f>IF(ISBLANK(YourData!$AA97),"",YourData!$AA97)</f>
        <v/>
      </c>
      <c r="V1288" s="880" t="str">
        <f>IF(ISBLANK(YourData!$AB97),"",YourData!$AB97)</f>
        <v/>
      </c>
      <c r="W1288" s="36"/>
      <c r="X1288" s="125"/>
      <c r="Y1288" s="871"/>
      <c r="Z1288" s="36"/>
      <c r="AA1288" s="125"/>
      <c r="AB1288" s="871"/>
    </row>
    <row r="1289" spans="1:28" customFormat="false">
      <c r="A1289" s="877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1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1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1">
        <f>IF(ISBLANK(DOE21E!$AB98),"",DOE21E!$AB98)</f>
        <v>6</v>
      </c>
      <c r="K1289" s="123">
        <f>IF(ISBLANK(EnergyPlus1.0!$Z98),"",EnergyPlus1.0!$Z98)</f>
        <v>8.7175351037989994</v>
      </c>
      <c r="L1289" s="879">
        <f>IF(ISBLANK(EnergyPlus1.0!$AA98),"",EnergyPlus1.0!$AA98)</f>
        <v>40184</v>
      </c>
      <c r="M1289" s="880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1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1">
        <f>IF(ISBLANK('HOT3000'!$AB98),"",'HOT3000'!$AB98)</f>
        <v>5</v>
      </c>
      <c r="T1289" s="123" t="str">
        <f>IF(ISBLANK(YourData!$Z98),"",YourData!$Z98)</f>
        <v/>
      </c>
      <c r="U1289" s="879" t="str">
        <f>IF(ISBLANK(YourData!$AA98),"",YourData!$AA98)</f>
        <v/>
      </c>
      <c r="V1289" s="880" t="str">
        <f>IF(ISBLANK(YourData!$AB98),"",YourData!$AB98)</f>
        <v/>
      </c>
      <c r="W1289" s="36"/>
      <c r="X1289" s="125"/>
      <c r="Y1289" s="871"/>
      <c r="Z1289" s="36"/>
      <c r="AA1289" s="125"/>
      <c r="AB1289" s="871"/>
    </row>
    <row r="1290" spans="1:28" customFormat="false">
      <c r="A1290" s="877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1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1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1">
        <f>IF(ISBLANK(DOE21E!$AB99),"",DOE21E!$AB99)</f>
        <v>6</v>
      </c>
      <c r="K1290" s="123">
        <f>IF(ISBLANK(EnergyPlus1.0!$Z99),"",EnergyPlus1.0!$Z99)</f>
        <v>8.7175351037989994</v>
      </c>
      <c r="L1290" s="879">
        <f>IF(ISBLANK(EnergyPlus1.0!$AA99),"",EnergyPlus1.0!$AA99)</f>
        <v>40184</v>
      </c>
      <c r="M1290" s="880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1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1">
        <f>IF(ISBLANK('HOT3000'!$AB99),"",'HOT3000'!$AB99)</f>
        <v>5</v>
      </c>
      <c r="T1290" s="123" t="str">
        <f>IF(ISBLANK(YourData!$Z99),"",YourData!$Z99)</f>
        <v/>
      </c>
      <c r="U1290" s="879" t="str">
        <f>IF(ISBLANK(YourData!$AA99),"",YourData!$AA99)</f>
        <v/>
      </c>
      <c r="V1290" s="880" t="str">
        <f>IF(ISBLANK(YourData!$AB99),"",YourData!$AB99)</f>
        <v/>
      </c>
      <c r="W1290" s="36"/>
      <c r="X1290" s="125"/>
      <c r="Y1290" s="871"/>
      <c r="Z1290" s="36"/>
      <c r="AA1290" s="125"/>
      <c r="AB1290" s="871"/>
    </row>
    <row r="1291" spans="1:28" customFormat="false">
      <c r="A1291" s="877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1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1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1">
        <f>IF(ISBLANK(DOE21E!$AB100),"",DOE21E!$AB100)</f>
        <v>6</v>
      </c>
      <c r="K1291" s="123">
        <f>IF(ISBLANK(EnergyPlus1.0!$Z100),"",EnergyPlus1.0!$Z100)</f>
        <v>8.7175351037989994</v>
      </c>
      <c r="L1291" s="879">
        <f>IF(ISBLANK(EnergyPlus1.0!$AA100),"",EnergyPlus1.0!$AA100)</f>
        <v>40184</v>
      </c>
      <c r="M1291" s="880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1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1">
        <f>IF(ISBLANK('HOT3000'!$AB100),"",'HOT3000'!$AB100)</f>
        <v>5</v>
      </c>
      <c r="T1291" s="123" t="str">
        <f>IF(ISBLANK(YourData!$Z100),"",YourData!$Z100)</f>
        <v/>
      </c>
      <c r="U1291" s="879" t="str">
        <f>IF(ISBLANK(YourData!$AA100),"",YourData!$AA100)</f>
        <v/>
      </c>
      <c r="V1291" s="880" t="str">
        <f>IF(ISBLANK(YourData!$AB100),"",YourData!$AB100)</f>
        <v/>
      </c>
      <c r="W1291" s="36"/>
      <c r="X1291" s="125"/>
      <c r="Y1291" s="871"/>
      <c r="Z1291" s="36"/>
      <c r="AA1291" s="125"/>
      <c r="AB1291" s="871"/>
    </row>
    <row r="1292" spans="1:28" customFormat="false">
      <c r="A1292" s="877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1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1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1">
        <f>IF(ISBLANK(DOE21E!$AB101),"",DOE21E!$AB101)</f>
        <v>11</v>
      </c>
      <c r="K1292" s="123">
        <f>IF(ISBLANK(EnergyPlus1.0!$Z101),"",EnergyPlus1.0!$Z101)</f>
        <v>8.9387887450137296</v>
      </c>
      <c r="L1292" s="879">
        <f>IF(ISBLANK(EnergyPlus1.0!$AA101),"",EnergyPlus1.0!$AA101)</f>
        <v>40533</v>
      </c>
      <c r="M1292" s="880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1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1">
        <f>IF(ISBLANK('HOT3000'!$AB101),"",'HOT3000'!$AB101)</f>
        <v>5</v>
      </c>
      <c r="T1292" s="123" t="str">
        <f>IF(ISBLANK(YourData!$Z101),"",YourData!$Z101)</f>
        <v/>
      </c>
      <c r="U1292" s="879" t="str">
        <f>IF(ISBLANK(YourData!$AA101),"",YourData!$AA101)</f>
        <v/>
      </c>
      <c r="V1292" s="880" t="str">
        <f>IF(ISBLANK(YourData!$AB101),"",YourData!$AB101)</f>
        <v/>
      </c>
      <c r="W1292" s="36"/>
      <c r="X1292" s="125"/>
      <c r="Y1292" s="871"/>
      <c r="Z1292" s="36"/>
      <c r="AA1292" s="125"/>
      <c r="AB1292" s="871"/>
    </row>
    <row r="1293" spans="1:28" customFormat="false">
      <c r="A1293" s="877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1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1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1">
        <f>IF(ISBLANK(DOE21E!$AB102),"",DOE21E!$AB102)</f>
        <v>11</v>
      </c>
      <c r="K1293" s="123">
        <f>IF(ISBLANK(EnergyPlus1.0!$Z102),"",EnergyPlus1.0!$Z102)</f>
        <v>8.9387887576149794</v>
      </c>
      <c r="L1293" s="879">
        <f>IF(ISBLANK(EnergyPlus1.0!$AA102),"",EnergyPlus1.0!$AA102)</f>
        <v>40533</v>
      </c>
      <c r="M1293" s="880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1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1">
        <f>IF(ISBLANK('HOT3000'!$AB102),"",'HOT3000'!$AB102)</f>
        <v>5</v>
      </c>
      <c r="T1293" s="123" t="str">
        <f>IF(ISBLANK(YourData!$Z102),"",YourData!$Z102)</f>
        <v/>
      </c>
      <c r="U1293" s="879" t="str">
        <f>IF(ISBLANK(YourData!$AA102),"",YourData!$AA102)</f>
        <v/>
      </c>
      <c r="V1293" s="880" t="str">
        <f>IF(ISBLANK(YourData!$AB102),"",YourData!$AB102)</f>
        <v/>
      </c>
      <c r="W1293" s="36"/>
      <c r="X1293" s="125"/>
      <c r="Y1293" s="871"/>
      <c r="Z1293" s="36"/>
      <c r="AA1293" s="125"/>
      <c r="AB1293" s="871"/>
    </row>
    <row r="1294" spans="1:28" customFormat="false">
      <c r="A1294" s="877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1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1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1">
        <f>IF(ISBLANK(DOE21E!$AB103),"",DOE21E!$AB103)</f>
        <v>12</v>
      </c>
      <c r="K1294" s="123">
        <f>IF(ISBLANK(EnergyPlus1.0!$Z103),"",EnergyPlus1.0!$Z103)</f>
        <v>8.8349624790173493</v>
      </c>
      <c r="L1294" s="879">
        <f>IF(ISBLANK(EnergyPlus1.0!$AA103),"",EnergyPlus1.0!$AA103)</f>
        <v>40533</v>
      </c>
      <c r="M1294" s="880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1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1">
        <f>IF(ISBLANK('HOT3000'!$AB103),"",'HOT3000'!$AB103)</f>
        <v>7</v>
      </c>
      <c r="T1294" s="123" t="str">
        <f>IF(ISBLANK(YourData!$Z103),"",YourData!$Z103)</f>
        <v/>
      </c>
      <c r="U1294" s="879" t="str">
        <f>IF(ISBLANK(YourData!$AA103),"",YourData!$AA103)</f>
        <v/>
      </c>
      <c r="V1294" s="880" t="str">
        <f>IF(ISBLANK(YourData!$AB103),"",YourData!$AB103)</f>
        <v/>
      </c>
      <c r="W1294" s="36"/>
      <c r="X1294" s="125"/>
      <c r="Y1294" s="871"/>
      <c r="Z1294" s="36"/>
      <c r="AA1294" s="125"/>
      <c r="AB1294" s="871"/>
    </row>
    <row r="1295" spans="1:28" customFormat="false">
      <c r="A1295" s="877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1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1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1">
        <f>IF(ISBLANK(DOE21E!$AB104),"",DOE21E!$AB104)</f>
        <v>11</v>
      </c>
      <c r="K1295" s="123">
        <f>IF(ISBLANK(EnergyPlus1.0!$Z104),"",EnergyPlus1.0!$Z104)</f>
        <v>8.8977807339525494</v>
      </c>
      <c r="L1295" s="879">
        <f>IF(ISBLANK(EnergyPlus1.0!$AA104),"",EnergyPlus1.0!$AA104)</f>
        <v>40533</v>
      </c>
      <c r="M1295" s="880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1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1">
        <f>IF(ISBLANK('HOT3000'!$AB104),"",'HOT3000'!$AB104)</f>
        <v>19</v>
      </c>
      <c r="T1295" s="123" t="str">
        <f>IF(ISBLANK(YourData!$Z104),"",YourData!$Z104)</f>
        <v/>
      </c>
      <c r="U1295" s="879" t="str">
        <f>IF(ISBLANK(YourData!$AA104),"",YourData!$AA104)</f>
        <v/>
      </c>
      <c r="V1295" s="880" t="str">
        <f>IF(ISBLANK(YourData!$AB104),"",YourData!$AB104)</f>
        <v/>
      </c>
      <c r="W1295" s="36"/>
      <c r="X1295" s="125"/>
      <c r="Y1295" s="871"/>
      <c r="Z1295" s="36"/>
      <c r="AA1295" s="125"/>
      <c r="AB1295" s="871"/>
    </row>
    <row r="1296" spans="1:28" customFormat="false">
      <c r="A1296" s="877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1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1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1">
        <f>IF(ISBLANK(DOE21E!$AB105),"",DOE21E!$AB105)</f>
        <v>12</v>
      </c>
      <c r="K1296" s="123">
        <f>IF(ISBLANK(EnergyPlus1.0!$Z105),"",EnergyPlus1.0!$Z105)</f>
        <v>9.0147035924762093</v>
      </c>
      <c r="L1296" s="879">
        <f>IF(ISBLANK(EnergyPlus1.0!$AA105),"",EnergyPlus1.0!$AA105)</f>
        <v>40533</v>
      </c>
      <c r="M1296" s="880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1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1">
        <f>IF(ISBLANK('HOT3000'!$AB105),"",'HOT3000'!$AB105)</f>
        <v>8</v>
      </c>
      <c r="T1296" s="123" t="str">
        <f>IF(ISBLANK(YourData!$Z105),"",YourData!$Z105)</f>
        <v/>
      </c>
      <c r="U1296" s="879" t="str">
        <f>IF(ISBLANK(YourData!$AA105),"",YourData!$AA105)</f>
        <v/>
      </c>
      <c r="V1296" s="880" t="str">
        <f>IF(ISBLANK(YourData!$AB105),"",YourData!$AB105)</f>
        <v/>
      </c>
      <c r="W1296" s="36"/>
      <c r="X1296" s="125"/>
      <c r="Y1296" s="871"/>
      <c r="Z1296" s="36"/>
      <c r="AA1296" s="125"/>
      <c r="AB1296" s="871"/>
    </row>
    <row r="1297" spans="1:28" customFormat="false">
      <c r="A1297" s="877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1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1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1">
        <f>IF(ISBLANK(DOE21E!$AB106),"",DOE21E!$AB106)</f>
        <v>11</v>
      </c>
      <c r="K1297" s="123">
        <f>IF(ISBLANK(EnergyPlus1.0!$Z106),"",EnergyPlus1.0!$Z106)</f>
        <v>8.9381035803813695</v>
      </c>
      <c r="L1297" s="879">
        <f>IF(ISBLANK(EnergyPlus1.0!$AA106),"",EnergyPlus1.0!$AA106)</f>
        <v>40533</v>
      </c>
      <c r="M1297" s="880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1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1">
        <f>IF(ISBLANK('HOT3000'!$AB106),"",'HOT3000'!$AB106)</f>
        <v>5</v>
      </c>
      <c r="T1297" s="123" t="str">
        <f>IF(ISBLANK(YourData!$Z106),"",YourData!$Z106)</f>
        <v/>
      </c>
      <c r="U1297" s="879" t="str">
        <f>IF(ISBLANK(YourData!$AA106),"",YourData!$AA106)</f>
        <v/>
      </c>
      <c r="V1297" s="880" t="str">
        <f>IF(ISBLANK(YourData!$AB106),"",YourData!$AB106)</f>
        <v/>
      </c>
      <c r="W1297" s="36"/>
      <c r="X1297" s="125"/>
      <c r="Y1297" s="871"/>
      <c r="Z1297" s="36"/>
      <c r="AA1297" s="125"/>
      <c r="AB1297" s="871"/>
    </row>
    <row r="1298" spans="1:28" customFormat="false">
      <c r="A1298" s="877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1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1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1">
        <f>IF(ISBLANK(DOE21E!$AB107),"",DOE21E!$AB107)</f>
        <v>12</v>
      </c>
      <c r="K1298" s="123">
        <f>IF(ISBLANK(EnergyPlus1.0!$Z107),"",EnergyPlus1.0!$Z107)</f>
        <v>8.8326749980271995</v>
      </c>
      <c r="L1298" s="879">
        <f>IF(ISBLANK(EnergyPlus1.0!$AA107),"",EnergyPlus1.0!$AA107)</f>
        <v>40533</v>
      </c>
      <c r="M1298" s="880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1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1">
        <f>IF(ISBLANK('HOT3000'!$AB107),"",'HOT3000'!$AB107)</f>
        <v>1</v>
      </c>
      <c r="T1298" s="123" t="str">
        <f>IF(ISBLANK(YourData!$Z107),"",YourData!$Z107)</f>
        <v/>
      </c>
      <c r="U1298" s="879" t="str">
        <f>IF(ISBLANK(YourData!$AA107),"",YourData!$AA107)</f>
        <v/>
      </c>
      <c r="V1298" s="880" t="str">
        <f>IF(ISBLANK(YourData!$AB107),"",YourData!$AB107)</f>
        <v/>
      </c>
      <c r="W1298" s="36"/>
      <c r="X1298" s="125"/>
      <c r="Y1298" s="871"/>
      <c r="Z1298" s="36"/>
      <c r="AA1298" s="125"/>
      <c r="AB1298" s="871"/>
    </row>
    <row r="1299" spans="1:28" customFormat="false">
      <c r="A1299" s="877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1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1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1">
        <f>IF(ISBLANK(DOE21E!$AB108),"",DOE21E!$AB108)</f>
        <v>12</v>
      </c>
      <c r="K1299" s="123">
        <f>IF(ISBLANK(EnergyPlus1.0!$Z108),"",EnergyPlus1.0!$Z108)</f>
        <v>9.0131631395212395</v>
      </c>
      <c r="L1299" s="879">
        <f>IF(ISBLANK(EnergyPlus1.0!$AA108),"",EnergyPlus1.0!$AA108)</f>
        <v>40533</v>
      </c>
      <c r="M1299" s="880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1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1">
        <f>IF(ISBLANK('HOT3000'!$AB108),"",'HOT3000'!$AB108)</f>
        <v>8</v>
      </c>
      <c r="T1299" s="123" t="str">
        <f>IF(ISBLANK(YourData!$Z108),"",YourData!$Z108)</f>
        <v/>
      </c>
      <c r="U1299" s="879" t="str">
        <f>IF(ISBLANK(YourData!$AA108),"",YourData!$AA108)</f>
        <v/>
      </c>
      <c r="V1299" s="880" t="str">
        <f>IF(ISBLANK(YourData!$AB108),"",YourData!$AB108)</f>
        <v/>
      </c>
      <c r="W1299" s="36"/>
      <c r="X1299" s="125"/>
      <c r="Y1299" s="871"/>
      <c r="Z1299" s="36"/>
      <c r="AA1299" s="125"/>
      <c r="AB1299" s="871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76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77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1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1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1">
        <f>IF(ISBLANK(DOE21E!$AE89),"",DOE21E!$AE89)</f>
        <v>16</v>
      </c>
      <c r="K1310" s="122">
        <f>IF(ISBLANK(EnergyPlus1.0!$AC89),"",EnergyPlus1.0!$AC89)</f>
        <v>1.3626206691915201E-2</v>
      </c>
      <c r="L1310" s="879">
        <f>IF(ISBLANK(EnergyPlus1.0!$AD89),"",EnergyPlus1.0!$AD89)</f>
        <v>40498</v>
      </c>
      <c r="M1310" s="880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1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1">
        <f>IF(ISBLANK('HOT3000'!$AE89),"",'HOT3000'!$AE89)</f>
        <v>16</v>
      </c>
      <c r="T1310" s="122" t="str">
        <f>IF(ISBLANK(YourData!$AC89),"",YourData!$AC89)</f>
        <v/>
      </c>
      <c r="U1310" s="879" t="str">
        <f>IF(ISBLANK(YourData!$AD89),"",YourData!$AD89)</f>
        <v/>
      </c>
      <c r="V1310" s="880" t="str">
        <f>IF(ISBLANK(YourData!$AE89),"",YourData!$AE89)</f>
        <v/>
      </c>
      <c r="W1310" s="36"/>
      <c r="X1310" s="125"/>
      <c r="Y1310" s="871"/>
      <c r="Z1310" s="36"/>
      <c r="AA1310" s="125"/>
      <c r="AB1310" s="871"/>
    </row>
    <row r="1311" spans="1:28" customFormat="false">
      <c r="A1311" s="877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1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1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1">
        <f>IF(ISBLANK(DOE21E!$AE90),"",DOE21E!$AE90)</f>
        <v>9</v>
      </c>
      <c r="K1311" s="122">
        <f>IF(ISBLANK(EnergyPlus1.0!$AC90),"",EnergyPlus1.0!$AC90)</f>
        <v>1.5637426403087198E-2</v>
      </c>
      <c r="L1311" s="879">
        <f>IF(ISBLANK(EnergyPlus1.0!$AD90),"",EnergyPlus1.0!$AD90)</f>
        <v>40452</v>
      </c>
      <c r="M1311" s="880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1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1">
        <f>IF(ISBLANK('HOT3000'!$AE90),"",'HOT3000'!$AE90)</f>
        <v>8</v>
      </c>
      <c r="T1311" s="122" t="str">
        <f>IF(ISBLANK(YourData!$AC90),"",YourData!$AC90)</f>
        <v/>
      </c>
      <c r="U1311" s="879" t="str">
        <f>IF(ISBLANK(YourData!$AD90),"",YourData!$AD90)</f>
        <v/>
      </c>
      <c r="V1311" s="880" t="str">
        <f>IF(ISBLANK(YourData!$AE90),"",YourData!$AE90)</f>
        <v/>
      </c>
      <c r="W1311" s="36"/>
      <c r="X1311" s="125"/>
      <c r="Y1311" s="871"/>
      <c r="Z1311" s="36"/>
      <c r="AA1311" s="125"/>
      <c r="AB1311" s="871"/>
    </row>
    <row r="1312" spans="1:28" customFormat="false">
      <c r="A1312" s="877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1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1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1">
        <f>IF(ISBLANK(DOE21E!$AE91),"",DOE21E!$AE91)</f>
        <v>12</v>
      </c>
      <c r="K1312" s="122">
        <f>IF(ISBLANK(EnergyPlus1.0!$AC91),"",EnergyPlus1.0!$AC91)</f>
        <v>1.78073313815993E-2</v>
      </c>
      <c r="L1312" s="879">
        <f>IF(ISBLANK(EnergyPlus1.0!$AD91),"",EnergyPlus1.0!$AD91)</f>
        <v>40369</v>
      </c>
      <c r="M1312" s="880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1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1">
        <f>IF(ISBLANK('HOT3000'!$AE91),"",'HOT3000'!$AE91)</f>
        <v>12</v>
      </c>
      <c r="T1312" s="122" t="str">
        <f>IF(ISBLANK(YourData!$AC91),"",YourData!$AC91)</f>
        <v/>
      </c>
      <c r="U1312" s="879" t="str">
        <f>IF(ISBLANK(YourData!$AD91),"",YourData!$AD91)</f>
        <v/>
      </c>
      <c r="V1312" s="880" t="str">
        <f>IF(ISBLANK(YourData!$AE91),"",YourData!$AE91)</f>
        <v/>
      </c>
      <c r="W1312" s="36"/>
      <c r="X1312" s="125"/>
      <c r="Y1312" s="871"/>
      <c r="Z1312" s="36"/>
      <c r="AA1312" s="125"/>
      <c r="AB1312" s="871"/>
    </row>
    <row r="1313" spans="1:28" customFormat="false">
      <c r="A1313" s="877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1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1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1">
        <f>IF(ISBLANK(DOE21E!$AE92),"",DOE21E!$AE92)</f>
        <v>13</v>
      </c>
      <c r="K1313" s="122">
        <f>IF(ISBLANK(EnergyPlus1.0!$AC92),"",EnergyPlus1.0!$AC92)</f>
        <v>1.7933603956252899E-2</v>
      </c>
      <c r="L1313" s="879">
        <f>IF(ISBLANK(EnergyPlus1.0!$AD92),"",EnergyPlus1.0!$AD92)</f>
        <v>40369</v>
      </c>
      <c r="M1313" s="880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1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1">
        <f>IF(ISBLANK('HOT3000'!$AE92),"",'HOT3000'!$AE92)</f>
        <v>12</v>
      </c>
      <c r="T1313" s="122" t="str">
        <f>IF(ISBLANK(YourData!$AC92),"",YourData!$AC92)</f>
        <v/>
      </c>
      <c r="U1313" s="879" t="str">
        <f>IF(ISBLANK(YourData!$AD92),"",YourData!$AD92)</f>
        <v/>
      </c>
      <c r="V1313" s="880" t="str">
        <f>IF(ISBLANK(YourData!$AE92),"",YourData!$AE92)</f>
        <v/>
      </c>
      <c r="W1313" s="36"/>
      <c r="X1313" s="125"/>
      <c r="Y1313" s="871"/>
      <c r="Z1313" s="36"/>
      <c r="AA1313" s="125"/>
      <c r="AB1313" s="871"/>
    </row>
    <row r="1314" spans="1:28" customFormat="false">
      <c r="A1314" s="877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1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1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1">
        <f>IF(ISBLANK(DOE21E!$AE93),"",DOE21E!$AE93)</f>
        <v>12</v>
      </c>
      <c r="K1314" s="122">
        <f>IF(ISBLANK(EnergyPlus1.0!$AC93),"",EnergyPlus1.0!$AC93)</f>
        <v>1.7786988867749501E-2</v>
      </c>
      <c r="L1314" s="879">
        <f>IF(ISBLANK(EnergyPlus1.0!$AD93),"",EnergyPlus1.0!$AD93)</f>
        <v>40369</v>
      </c>
      <c r="M1314" s="880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1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1">
        <f>IF(ISBLANK('HOT3000'!$AE93),"",'HOT3000'!$AE93)</f>
        <v>12</v>
      </c>
      <c r="T1314" s="122" t="str">
        <f>IF(ISBLANK(YourData!$AC93),"",YourData!$AC93)</f>
        <v/>
      </c>
      <c r="U1314" s="879" t="str">
        <f>IF(ISBLANK(YourData!$AD93),"",YourData!$AD93)</f>
        <v/>
      </c>
      <c r="V1314" s="880" t="str">
        <f>IF(ISBLANK(YourData!$AE93),"",YourData!$AE93)</f>
        <v/>
      </c>
      <c r="W1314" s="36"/>
      <c r="X1314" s="125"/>
      <c r="Y1314" s="871"/>
      <c r="Z1314" s="36"/>
      <c r="AA1314" s="125"/>
      <c r="AB1314" s="871"/>
    </row>
    <row r="1315" spans="1:28" customFormat="false">
      <c r="A1315" s="877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1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1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1">
        <f>IF(ISBLANK(DOE21E!$AE94),"",DOE21E!$AE94)</f>
        <v>22</v>
      </c>
      <c r="K1315" s="122">
        <f>IF(ISBLANK(EnergyPlus1.0!$AC94),"",EnergyPlus1.0!$AC94)</f>
        <v>1.71898162376675E-2</v>
      </c>
      <c r="L1315" s="879">
        <f>IF(ISBLANK(EnergyPlus1.0!$AD94),"",EnergyPlus1.0!$AD94)</f>
        <v>40453</v>
      </c>
      <c r="M1315" s="880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1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1">
        <f>IF(ISBLANK('HOT3000'!$AE94),"",'HOT3000'!$AE94)</f>
        <v>1</v>
      </c>
      <c r="T1315" s="122" t="str">
        <f>IF(ISBLANK(YourData!$AC94),"",YourData!$AC94)</f>
        <v/>
      </c>
      <c r="U1315" s="879" t="str">
        <f>IF(ISBLANK(YourData!$AD94),"",YourData!$AD94)</f>
        <v/>
      </c>
      <c r="V1315" s="880" t="str">
        <f>IF(ISBLANK(YourData!$AE94),"",YourData!$AE94)</f>
        <v/>
      </c>
      <c r="W1315" s="36"/>
      <c r="X1315" s="125"/>
      <c r="Y1315" s="871"/>
      <c r="Z1315" s="36"/>
      <c r="AA1315" s="125"/>
      <c r="AB1315" s="871"/>
    </row>
    <row r="1316" spans="1:28" customFormat="false">
      <c r="A1316" s="877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1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1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1">
        <f>IF(ISBLANK(DOE21E!$AE95),"",DOE21E!$AE95)</f>
        <v>16</v>
      </c>
      <c r="K1316" s="122">
        <f>IF(ISBLANK(EnergyPlus1.0!$AC95),"",EnergyPlus1.0!$AC95)</f>
        <v>1.38601955385098E-2</v>
      </c>
      <c r="L1316" s="879">
        <f>IF(ISBLANK(EnergyPlus1.0!$AD95),"",EnergyPlus1.0!$AD95)</f>
        <v>40369</v>
      </c>
      <c r="M1316" s="880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1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1">
        <f>IF(ISBLANK('HOT3000'!$AE95),"",'HOT3000'!$AE95)</f>
        <v>16</v>
      </c>
      <c r="T1316" s="122" t="str">
        <f>IF(ISBLANK(YourData!$AC95),"",YourData!$AC95)</f>
        <v/>
      </c>
      <c r="U1316" s="879" t="str">
        <f>IF(ISBLANK(YourData!$AD95),"",YourData!$AD95)</f>
        <v/>
      </c>
      <c r="V1316" s="880" t="str">
        <f>IF(ISBLANK(YourData!$AE95),"",YourData!$AE95)</f>
        <v/>
      </c>
      <c r="W1316" s="36"/>
      <c r="X1316" s="125"/>
      <c r="Y1316" s="871"/>
      <c r="Z1316" s="36"/>
      <c r="AA1316" s="125"/>
      <c r="AB1316" s="871"/>
    </row>
    <row r="1317" spans="1:28" customFormat="false">
      <c r="A1317" s="877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1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1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1">
        <f>IF(ISBLANK(DOE21E!$AE96),"",DOE21E!$AE96)</f>
        <v>21</v>
      </c>
      <c r="K1317" s="122">
        <f>IF(ISBLANK(EnergyPlus1.0!$AC96),"",EnergyPlus1.0!$AC96)</f>
        <v>1.68762386768187E-2</v>
      </c>
      <c r="L1317" s="879">
        <f>IF(ISBLANK(EnergyPlus1.0!$AD96),"",EnergyPlus1.0!$AD96)</f>
        <v>40273</v>
      </c>
      <c r="M1317" s="880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1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1">
        <f>IF(ISBLANK('HOT3000'!$AE96),"",'HOT3000'!$AE96)</f>
        <v>6</v>
      </c>
      <c r="T1317" s="122" t="str">
        <f>IF(ISBLANK(YourData!$AC96),"",YourData!$AC96)</f>
        <v/>
      </c>
      <c r="U1317" s="879" t="str">
        <f>IF(ISBLANK(YourData!$AD96),"",YourData!$AD96)</f>
        <v/>
      </c>
      <c r="V1317" s="880" t="str">
        <f>IF(ISBLANK(YourData!$AE96),"",YourData!$AE96)</f>
        <v/>
      </c>
      <c r="W1317" s="36"/>
      <c r="X1317" s="125"/>
      <c r="Y1317" s="871"/>
      <c r="Z1317" s="36"/>
      <c r="AA1317" s="125"/>
      <c r="AB1317" s="871"/>
    </row>
    <row r="1318" spans="1:28" customFormat="false">
      <c r="A1318" s="877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1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1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1">
        <f>IF(ISBLANK(DOE21E!$AE97),"",DOE21E!$AE97)</f>
        <v>5</v>
      </c>
      <c r="K1318" s="122" t="str">
        <f>IF(ISBLANK(EnergyPlus1.0!$AC97),"",EnergyPlus1.0!$AC97)</f>
        <v/>
      </c>
      <c r="L1318" s="879" t="str">
        <f>IF(ISBLANK(EnergyPlus1.0!$AD97),"",EnergyPlus1.0!$AD97)</f>
        <v/>
      </c>
      <c r="M1318" s="880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1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1">
        <f>IF(ISBLANK('HOT3000'!$AE97),"",'HOT3000'!$AE97)</f>
        <v>6</v>
      </c>
      <c r="T1318" s="122" t="str">
        <f>IF(ISBLANK(YourData!$AC97),"",YourData!$AC97)</f>
        <v/>
      </c>
      <c r="U1318" s="879" t="str">
        <f>IF(ISBLANK(YourData!$AD97),"",YourData!$AD97)</f>
        <v/>
      </c>
      <c r="V1318" s="880" t="str">
        <f>IF(ISBLANK(YourData!$AE97),"",YourData!$AE97)</f>
        <v/>
      </c>
      <c r="W1318" s="36"/>
      <c r="X1318" s="125"/>
      <c r="Y1318" s="871"/>
      <c r="Z1318" s="36"/>
      <c r="AA1318" s="125"/>
      <c r="AB1318" s="871"/>
    </row>
    <row r="1319" spans="1:28" customFormat="false">
      <c r="A1319" s="877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1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1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1">
        <f>IF(ISBLANK(DOE21E!$AE98),"",DOE21E!$AE98)</f>
        <v>3</v>
      </c>
      <c r="K1319" s="122">
        <f>IF(ISBLANK(EnergyPlus1.0!$AC98),"",EnergyPlus1.0!$AC98)</f>
        <v>1.45925967365662E-2</v>
      </c>
      <c r="L1319" s="879">
        <f>IF(ISBLANK(EnergyPlus1.0!$AD98),"",EnergyPlus1.0!$AD98)</f>
        <v>40270</v>
      </c>
      <c r="M1319" s="880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1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1">
        <f>IF(ISBLANK('HOT3000'!$AE98),"",'HOT3000'!$AE98)</f>
        <v>18</v>
      </c>
      <c r="T1319" s="122" t="str">
        <f>IF(ISBLANK(YourData!$AC98),"",YourData!$AC98)</f>
        <v/>
      </c>
      <c r="U1319" s="879" t="str">
        <f>IF(ISBLANK(YourData!$AD98),"",YourData!$AD98)</f>
        <v/>
      </c>
      <c r="V1319" s="880" t="str">
        <f>IF(ISBLANK(YourData!$AE98),"",YourData!$AE98)</f>
        <v/>
      </c>
      <c r="W1319" s="36"/>
      <c r="X1319" s="125"/>
      <c r="Y1319" s="871"/>
      <c r="Z1319" s="36"/>
      <c r="AA1319" s="125"/>
      <c r="AB1319" s="871"/>
    </row>
    <row r="1320" spans="1:28" customFormat="false">
      <c r="A1320" s="877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1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1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1">
        <f>IF(ISBLANK(DOE21E!$AE99),"",DOE21E!$AE99)</f>
        <v>4</v>
      </c>
      <c r="K1320" s="122">
        <f>IF(ISBLANK(EnergyPlus1.0!$AC99),"",EnergyPlus1.0!$AC99)</f>
        <v>1.6134517152053801E-2</v>
      </c>
      <c r="L1320" s="879">
        <f>IF(ISBLANK(EnergyPlus1.0!$AD99),"",EnergyPlus1.0!$AD99)</f>
        <v>40270</v>
      </c>
      <c r="M1320" s="880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1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1">
        <f>IF(ISBLANK('HOT3000'!$AE99),"",'HOT3000'!$AE99)</f>
        <v>5</v>
      </c>
      <c r="T1320" s="122" t="str">
        <f>IF(ISBLANK(YourData!$AC99),"",YourData!$AC99)</f>
        <v/>
      </c>
      <c r="U1320" s="879" t="str">
        <f>IF(ISBLANK(YourData!$AD99),"",YourData!$AD99)</f>
        <v/>
      </c>
      <c r="V1320" s="880" t="str">
        <f>IF(ISBLANK(YourData!$AE99),"",YourData!$AE99)</f>
        <v/>
      </c>
      <c r="W1320" s="36"/>
      <c r="X1320" s="125"/>
      <c r="Y1320" s="871"/>
      <c r="Z1320" s="36"/>
      <c r="AA1320" s="125"/>
      <c r="AB1320" s="871"/>
    </row>
    <row r="1321" spans="1:28" customFormat="false">
      <c r="A1321" s="877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1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1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1">
        <f>IF(ISBLANK(DOE21E!$AE100),"",DOE21E!$AE100)</f>
        <v>16</v>
      </c>
      <c r="K1321" s="122">
        <f>IF(ISBLANK(EnergyPlus1.0!$AC100),"",EnergyPlus1.0!$AC100)</f>
        <v>1.36262066932849E-2</v>
      </c>
      <c r="L1321" s="879">
        <f>IF(ISBLANK(EnergyPlus1.0!$AD100),"",EnergyPlus1.0!$AD100)</f>
        <v>40498</v>
      </c>
      <c r="M1321" s="880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1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1">
        <f>IF(ISBLANK('HOT3000'!$AE100),"",'HOT3000'!$AE100)</f>
        <v>16</v>
      </c>
      <c r="T1321" s="122" t="str">
        <f>IF(ISBLANK(YourData!$AC100),"",YourData!$AC100)</f>
        <v/>
      </c>
      <c r="U1321" s="879" t="str">
        <f>IF(ISBLANK(YourData!$AD100),"",YourData!$AD100)</f>
        <v/>
      </c>
      <c r="V1321" s="880" t="str">
        <f>IF(ISBLANK(YourData!$AE100),"",YourData!$AE100)</f>
        <v/>
      </c>
      <c r="W1321" s="36"/>
      <c r="X1321" s="125"/>
      <c r="Y1321" s="871"/>
      <c r="Z1321" s="36"/>
      <c r="AA1321" s="125"/>
      <c r="AB1321" s="871"/>
    </row>
    <row r="1322" spans="1:28" customFormat="false">
      <c r="A1322" s="877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1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1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1">
        <f>IF(ISBLANK(DOE21E!$AE101),"",DOE21E!$AE101)</f>
        <v>10</v>
      </c>
      <c r="K1322" s="122">
        <f>IF(ISBLANK(EnergyPlus1.0!$AC101),"",EnergyPlus1.0!$AC101)</f>
        <v>1.16851463056089E-2</v>
      </c>
      <c r="L1322" s="879">
        <f>IF(ISBLANK(EnergyPlus1.0!$AD101),"",EnergyPlus1.0!$AD101)</f>
        <v>40379</v>
      </c>
      <c r="M1322" s="880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1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1">
        <f>IF(ISBLANK('HOT3000'!$AE101),"",'HOT3000'!$AE101)</f>
        <v>10</v>
      </c>
      <c r="T1322" s="122" t="str">
        <f>IF(ISBLANK(YourData!$AC101),"",YourData!$AC101)</f>
        <v/>
      </c>
      <c r="U1322" s="879" t="str">
        <f>IF(ISBLANK(YourData!$AD101),"",YourData!$AD101)</f>
        <v/>
      </c>
      <c r="V1322" s="880" t="str">
        <f>IF(ISBLANK(YourData!$AE101),"",YourData!$AE101)</f>
        <v/>
      </c>
      <c r="W1322" s="36"/>
      <c r="X1322" s="125"/>
      <c r="Y1322" s="871"/>
      <c r="Z1322" s="36"/>
      <c r="AA1322" s="125"/>
      <c r="AB1322" s="871"/>
    </row>
    <row r="1323" spans="1:28" customFormat="false">
      <c r="A1323" s="877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1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1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1">
        <f>IF(ISBLANK(DOE21E!$AE102),"",DOE21E!$AE102)</f>
        <v>15</v>
      </c>
      <c r="K1323" s="122">
        <f>IF(ISBLANK(EnergyPlus1.0!$AC102),"",EnergyPlus1.0!$AC102)</f>
        <v>1.1688552434254901E-2</v>
      </c>
      <c r="L1323" s="879">
        <f>IF(ISBLANK(EnergyPlus1.0!$AD102),"",EnergyPlus1.0!$AD102)</f>
        <v>40379</v>
      </c>
      <c r="M1323" s="880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1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1">
        <f>IF(ISBLANK('HOT3000'!$AE102),"",'HOT3000'!$AE102)</f>
        <v>10</v>
      </c>
      <c r="T1323" s="122" t="str">
        <f>IF(ISBLANK(YourData!$AC102),"",YourData!$AC102)</f>
        <v/>
      </c>
      <c r="U1323" s="879" t="str">
        <f>IF(ISBLANK(YourData!$AD102),"",YourData!$AD102)</f>
        <v/>
      </c>
      <c r="V1323" s="880" t="str">
        <f>IF(ISBLANK(YourData!$AE102),"",YourData!$AE102)</f>
        <v/>
      </c>
      <c r="W1323" s="36"/>
      <c r="X1323" s="125"/>
      <c r="Y1323" s="871"/>
      <c r="Z1323" s="36"/>
      <c r="AA1323" s="125"/>
      <c r="AB1323" s="871"/>
    </row>
    <row r="1324" spans="1:28" customFormat="false">
      <c r="A1324" s="877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1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1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1">
        <f>IF(ISBLANK(DOE21E!$AE103),"",DOE21E!$AE103)</f>
        <v>10</v>
      </c>
      <c r="K1324" s="122">
        <f>IF(ISBLANK(EnergyPlus1.0!$AC103),"",EnergyPlus1.0!$AC103)</f>
        <v>7.0236460791433201E-3</v>
      </c>
      <c r="L1324" s="879">
        <f>IF(ISBLANK(EnergyPlus1.0!$AD103),"",EnergyPlus1.0!$AD103)</f>
        <v>40379</v>
      </c>
      <c r="M1324" s="880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1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1">
        <f>IF(ISBLANK('HOT3000'!$AE103),"",'HOT3000'!$AE103)</f>
        <v>16</v>
      </c>
      <c r="T1324" s="122" t="str">
        <f>IF(ISBLANK(YourData!$AC103),"",YourData!$AC103)</f>
        <v/>
      </c>
      <c r="U1324" s="879" t="str">
        <f>IF(ISBLANK(YourData!$AD103),"",YourData!$AD103)</f>
        <v/>
      </c>
      <c r="V1324" s="880" t="str">
        <f>IF(ISBLANK(YourData!$AE103),"",YourData!$AE103)</f>
        <v/>
      </c>
      <c r="W1324" s="36"/>
      <c r="X1324" s="125"/>
      <c r="Y1324" s="871"/>
      <c r="Z1324" s="36"/>
      <c r="AA1324" s="125"/>
      <c r="AB1324" s="871"/>
    </row>
    <row r="1325" spans="1:28" customFormat="false">
      <c r="A1325" s="877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1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1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1">
        <f>IF(ISBLANK(DOE21E!$AE104),"",DOE21E!$AE104)</f>
        <v>10</v>
      </c>
      <c r="K1325" s="122">
        <f>IF(ISBLANK(EnergyPlus1.0!$AC104),"",EnergyPlus1.0!$AC104)</f>
        <v>9.1109753746587904E-3</v>
      </c>
      <c r="L1325" s="879">
        <f>IF(ISBLANK(EnergyPlus1.0!$AD104),"",EnergyPlus1.0!$AD104)</f>
        <v>40379</v>
      </c>
      <c r="M1325" s="880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1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1">
        <f>IF(ISBLANK('HOT3000'!$AE104),"",'HOT3000'!$AE104)</f>
        <v>2</v>
      </c>
      <c r="T1325" s="122" t="str">
        <f>IF(ISBLANK(YourData!$AC104),"",YourData!$AC104)</f>
        <v/>
      </c>
      <c r="U1325" s="879" t="str">
        <f>IF(ISBLANK(YourData!$AD104),"",YourData!$AD104)</f>
        <v/>
      </c>
      <c r="V1325" s="880" t="str">
        <f>IF(ISBLANK(YourData!$AE104),"",YourData!$AE104)</f>
        <v/>
      </c>
      <c r="W1325" s="36"/>
      <c r="X1325" s="125"/>
      <c r="Y1325" s="871"/>
      <c r="Z1325" s="36"/>
      <c r="AA1325" s="125"/>
      <c r="AB1325" s="871"/>
    </row>
    <row r="1326" spans="1:28" customFormat="false">
      <c r="A1326" s="877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1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1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1">
        <f>IF(ISBLANK(DOE21E!$AE105),"",DOE21E!$AE105)</f>
        <v>15</v>
      </c>
      <c r="K1326" s="122">
        <f>IF(ISBLANK(EnergyPlus1.0!$AC105),"",EnergyPlus1.0!$AC105)</f>
        <v>1.84858925396621E-2</v>
      </c>
      <c r="L1326" s="879">
        <f>IF(ISBLANK(EnergyPlus1.0!$AD105),"",EnergyPlus1.0!$AD105)</f>
        <v>40379</v>
      </c>
      <c r="M1326" s="880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1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1">
        <f>IF(ISBLANK('HOT3000'!$AE105),"",'HOT3000'!$AE105)</f>
        <v>15</v>
      </c>
      <c r="T1326" s="122" t="str">
        <f>IF(ISBLANK(YourData!$AC105),"",YourData!$AC105)</f>
        <v/>
      </c>
      <c r="U1326" s="879" t="str">
        <f>IF(ISBLANK(YourData!$AD105),"",YourData!$AD105)</f>
        <v/>
      </c>
      <c r="V1326" s="880" t="str">
        <f>IF(ISBLANK(YourData!$AE105),"",YourData!$AE105)</f>
        <v/>
      </c>
      <c r="W1326" s="36"/>
      <c r="X1326" s="125"/>
      <c r="Y1326" s="871"/>
      <c r="Z1326" s="36"/>
      <c r="AA1326" s="125"/>
      <c r="AB1326" s="871"/>
    </row>
    <row r="1327" spans="1:28" customFormat="false">
      <c r="A1327" s="877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1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1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1">
        <f>IF(ISBLANK(DOE21E!$AE106),"",DOE21E!$AE106)</f>
        <v>15</v>
      </c>
      <c r="K1327" s="122">
        <f>IF(ISBLANK(EnergyPlus1.0!$AC106),"",EnergyPlus1.0!$AC106)</f>
        <v>6.7755336093230497E-3</v>
      </c>
      <c r="L1327" s="879">
        <f>IF(ISBLANK(EnergyPlus1.0!$AD106),"",EnergyPlus1.0!$AD106)</f>
        <v>40248</v>
      </c>
      <c r="M1327" s="880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1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1">
        <f>IF(ISBLANK('HOT3000'!$AE106),"",'HOT3000'!$AE106)</f>
        <v>9</v>
      </c>
      <c r="T1327" s="122" t="str">
        <f>IF(ISBLANK(YourData!$AC106),"",YourData!$AC106)</f>
        <v/>
      </c>
      <c r="U1327" s="879" t="str">
        <f>IF(ISBLANK(YourData!$AD106),"",YourData!$AD106)</f>
        <v/>
      </c>
      <c r="V1327" s="880" t="str">
        <f>IF(ISBLANK(YourData!$AE106),"",YourData!$AE106)</f>
        <v/>
      </c>
      <c r="W1327" s="36"/>
      <c r="X1327" s="125"/>
      <c r="Y1327" s="871"/>
      <c r="Z1327" s="36"/>
      <c r="AA1327" s="125"/>
      <c r="AB1327" s="871"/>
    </row>
    <row r="1328" spans="1:28" customFormat="false">
      <c r="A1328" s="877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1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1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1">
        <f>IF(ISBLANK(DOE21E!$AE107),"",DOE21E!$AE107)</f>
        <v>8</v>
      </c>
      <c r="K1328" s="122">
        <f>IF(ISBLANK(EnergyPlus1.0!$AC107),"",EnergyPlus1.0!$AC107)</f>
        <v>6.7755336091377396E-3</v>
      </c>
      <c r="L1328" s="879">
        <f>IF(ISBLANK(EnergyPlus1.0!$AD107),"",EnergyPlus1.0!$AD107)</f>
        <v>40248</v>
      </c>
      <c r="M1328" s="880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1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1">
        <f>IF(ISBLANK('HOT3000'!$AE107),"",'HOT3000'!$AE107)</f>
        <v>9</v>
      </c>
      <c r="T1328" s="122" t="str">
        <f>IF(ISBLANK(YourData!$AC107),"",YourData!$AC107)</f>
        <v/>
      </c>
      <c r="U1328" s="879" t="str">
        <f>IF(ISBLANK(YourData!$AD107),"",YourData!$AD107)</f>
        <v/>
      </c>
      <c r="V1328" s="880" t="str">
        <f>IF(ISBLANK(YourData!$AE107),"",YourData!$AE107)</f>
        <v/>
      </c>
      <c r="W1328" s="36"/>
      <c r="X1328" s="125"/>
      <c r="Y1328" s="871"/>
      <c r="Z1328" s="36"/>
      <c r="AA1328" s="125"/>
      <c r="AB1328" s="871"/>
    </row>
    <row r="1329" spans="1:28" customFormat="false">
      <c r="A1329" s="877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1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1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1">
        <f>IF(ISBLANK(DOE21E!$AE108),"",DOE21E!$AE108)</f>
        <v>15</v>
      </c>
      <c r="K1329" s="122">
        <f>IF(ISBLANK(EnergyPlus1.0!$AC108),"",EnergyPlus1.0!$AC108)</f>
        <v>6.7755336093272998E-3</v>
      </c>
      <c r="L1329" s="879">
        <f>IF(ISBLANK(EnergyPlus1.0!$AD108),"",EnergyPlus1.0!$AD108)</f>
        <v>40543</v>
      </c>
      <c r="M1329" s="880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1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1">
        <f>IF(ISBLANK('HOT3000'!$AE108),"",'HOT3000'!$AE108)</f>
        <v>9</v>
      </c>
      <c r="T1329" s="122" t="str">
        <f>IF(ISBLANK(YourData!$AC108),"",YourData!$AC108)</f>
        <v/>
      </c>
      <c r="U1329" s="879" t="str">
        <f>IF(ISBLANK(YourData!$AD108),"",YourData!$AD108)</f>
        <v/>
      </c>
      <c r="V1329" s="880" t="str">
        <f>IF(ISBLANK(YourData!$AE108),"",YourData!$AE108)</f>
        <v/>
      </c>
      <c r="W1329" s="36"/>
      <c r="X1329" s="125"/>
      <c r="Y1329" s="871"/>
      <c r="Z1329" s="36"/>
      <c r="AA1329" s="125"/>
      <c r="AB1329" s="871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76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77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1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1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1">
        <f>IF(ISBLANK(DOE21E!$AH89),"",DOE21E!$AH89)</f>
        <v>24</v>
      </c>
      <c r="K1340" s="122">
        <f>IF(ISBLANK(EnergyPlus1.0!$AF89),"",EnergyPlus1.0!$AF89)</f>
        <v>1.9277034220433499E-3</v>
      </c>
      <c r="L1340" s="879">
        <f>IF(ISBLANK(EnergyPlus1.0!$AG89),"",EnergyPlus1.0!$AG89)</f>
        <v>40189</v>
      </c>
      <c r="M1340" s="880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1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1">
        <f>IF(ISBLANK('HOT3000'!$AH89),"",'HOT3000'!$AH89)</f>
        <v>6</v>
      </c>
      <c r="T1340" s="122" t="str">
        <f>IF(ISBLANK(YourData!$AF89),"",YourData!$AF89)</f>
        <v/>
      </c>
      <c r="U1340" s="879" t="str">
        <f>IF(ISBLANK(YourData!$AG89),"",YourData!$AG89)</f>
        <v/>
      </c>
      <c r="V1340" s="880" t="str">
        <f>IF(ISBLANK(YourData!$AH89),"",YourData!$AH89)</f>
        <v/>
      </c>
      <c r="W1340" s="36"/>
      <c r="X1340" s="125"/>
      <c r="Y1340" s="871"/>
      <c r="Z1340" s="36"/>
      <c r="AA1340" s="125"/>
      <c r="AB1340" s="871"/>
    </row>
    <row r="1341" spans="1:28" customFormat="false">
      <c r="A1341" s="877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1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1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1">
        <f>IF(ISBLANK(DOE21E!$AH90),"",DOE21E!$AH90)</f>
        <v>24</v>
      </c>
      <c r="K1341" s="122">
        <f>IF(ISBLANK(EnergyPlus1.0!$AF90),"",EnergyPlus1.0!$AF90)</f>
        <v>1.9433116500102E-3</v>
      </c>
      <c r="L1341" s="879">
        <f>IF(ISBLANK(EnergyPlus1.0!$AG90),"",EnergyPlus1.0!$AG90)</f>
        <v>40183</v>
      </c>
      <c r="M1341" s="880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1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1">
        <f>IF(ISBLANK('HOT3000'!$AH90),"",'HOT3000'!$AH90)</f>
        <v>7</v>
      </c>
      <c r="T1341" s="122" t="str">
        <f>IF(ISBLANK(YourData!$AF90),"",YourData!$AF90)</f>
        <v/>
      </c>
      <c r="U1341" s="879" t="str">
        <f>IF(ISBLANK(YourData!$AG90),"",YourData!$AG90)</f>
        <v/>
      </c>
      <c r="V1341" s="880" t="str">
        <f>IF(ISBLANK(YourData!$AH90),"",YourData!$AH90)</f>
        <v/>
      </c>
      <c r="W1341" s="36"/>
      <c r="X1341" s="125"/>
      <c r="Y1341" s="871"/>
      <c r="Z1341" s="36"/>
      <c r="AA1341" s="125"/>
      <c r="AB1341" s="871"/>
    </row>
    <row r="1342" spans="1:28" customFormat="false">
      <c r="A1342" s="877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1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1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1">
        <f>IF(ISBLANK(DOE21E!$AH91),"",DOE21E!$AH91)</f>
        <v>24</v>
      </c>
      <c r="K1342" s="122">
        <f>IF(ISBLANK(EnergyPlus1.0!$AF91),"",EnergyPlus1.0!$AF91)</f>
        <v>1.9335706281109501E-3</v>
      </c>
      <c r="L1342" s="879">
        <f>IF(ISBLANK(EnergyPlus1.0!$AG91),"",EnergyPlus1.0!$AG91)</f>
        <v>40189</v>
      </c>
      <c r="M1342" s="880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1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1">
        <f>IF(ISBLANK('HOT3000'!$AH91),"",'HOT3000'!$AH91)</f>
        <v>6</v>
      </c>
      <c r="T1342" s="122" t="str">
        <f>IF(ISBLANK(YourData!$AF91),"",YourData!$AF91)</f>
        <v/>
      </c>
      <c r="U1342" s="879" t="str">
        <f>IF(ISBLANK(YourData!$AG91),"",YourData!$AG91)</f>
        <v/>
      </c>
      <c r="V1342" s="880" t="str">
        <f>IF(ISBLANK(YourData!$AH91),"",YourData!$AH91)</f>
        <v/>
      </c>
      <c r="W1342" s="36"/>
      <c r="X1342" s="125"/>
      <c r="Y1342" s="871"/>
      <c r="Z1342" s="36"/>
      <c r="AA1342" s="125"/>
      <c r="AB1342" s="871"/>
    </row>
    <row r="1343" spans="1:28" customFormat="false">
      <c r="A1343" s="877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1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1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1">
        <f>IF(ISBLANK(DOE21E!$AH92),"",DOE21E!$AH92)</f>
        <v>24</v>
      </c>
      <c r="K1343" s="122">
        <f>IF(ISBLANK(EnergyPlus1.0!$AF92),"",EnergyPlus1.0!$AF92)</f>
        <v>1.92768638621351E-3</v>
      </c>
      <c r="L1343" s="879">
        <f>IF(ISBLANK(EnergyPlus1.0!$AG92),"",EnergyPlus1.0!$AG92)</f>
        <v>40189</v>
      </c>
      <c r="M1343" s="880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1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1">
        <f>IF(ISBLANK('HOT3000'!$AH92),"",'HOT3000'!$AH92)</f>
        <v>6</v>
      </c>
      <c r="T1343" s="122" t="str">
        <f>IF(ISBLANK(YourData!$AF92),"",YourData!$AF92)</f>
        <v/>
      </c>
      <c r="U1343" s="879" t="str">
        <f>IF(ISBLANK(YourData!$AG92),"",YourData!$AG92)</f>
        <v/>
      </c>
      <c r="V1343" s="880" t="str">
        <f>IF(ISBLANK(YourData!$AH92),"",YourData!$AH92)</f>
        <v/>
      </c>
      <c r="W1343" s="36"/>
      <c r="X1343" s="125"/>
      <c r="Y1343" s="871"/>
      <c r="Z1343" s="36"/>
      <c r="AA1343" s="125"/>
      <c r="AB1343" s="871"/>
    </row>
    <row r="1344" spans="1:28" customFormat="false">
      <c r="A1344" s="877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1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1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1">
        <f>IF(ISBLANK(DOE21E!$AH93),"",DOE21E!$AH93)</f>
        <v>24</v>
      </c>
      <c r="K1344" s="122">
        <f>IF(ISBLANK(EnergyPlus1.0!$AF93),"",EnergyPlus1.0!$AF93)</f>
        <v>1.92768638621351E-3</v>
      </c>
      <c r="L1344" s="879">
        <f>IF(ISBLANK(EnergyPlus1.0!$AG93),"",EnergyPlus1.0!$AG93)</f>
        <v>40189</v>
      </c>
      <c r="M1344" s="880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1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1">
        <f>IF(ISBLANK('HOT3000'!$AH93),"",'HOT3000'!$AH93)</f>
        <v>6</v>
      </c>
      <c r="T1344" s="122" t="str">
        <f>IF(ISBLANK(YourData!$AF93),"",YourData!$AF93)</f>
        <v/>
      </c>
      <c r="U1344" s="879" t="str">
        <f>IF(ISBLANK(YourData!$AG93),"",YourData!$AG93)</f>
        <v/>
      </c>
      <c r="V1344" s="880" t="str">
        <f>IF(ISBLANK(YourData!$AH93),"",YourData!$AH93)</f>
        <v/>
      </c>
      <c r="W1344" s="36"/>
      <c r="X1344" s="125"/>
      <c r="Y1344" s="871"/>
      <c r="Z1344" s="36"/>
      <c r="AA1344" s="125"/>
      <c r="AB1344" s="871"/>
    </row>
    <row r="1345" spans="1:28" customFormat="false">
      <c r="A1345" s="877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1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1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1">
        <f>IF(ISBLANK(DOE21E!$AH94),"",DOE21E!$AH94)</f>
        <v>24</v>
      </c>
      <c r="K1345" s="122">
        <f>IF(ISBLANK(EnergyPlus1.0!$AF94),"",EnergyPlus1.0!$AF94)</f>
        <v>1.9277034220433499E-3</v>
      </c>
      <c r="L1345" s="879">
        <f>IF(ISBLANK(EnergyPlus1.0!$AG94),"",EnergyPlus1.0!$AG94)</f>
        <v>40189</v>
      </c>
      <c r="M1345" s="880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1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1">
        <f>IF(ISBLANK('HOT3000'!$AH94),"",'HOT3000'!$AH94)</f>
        <v>6</v>
      </c>
      <c r="T1345" s="122" t="str">
        <f>IF(ISBLANK(YourData!$AF94),"",YourData!$AF94)</f>
        <v/>
      </c>
      <c r="U1345" s="879" t="str">
        <f>IF(ISBLANK(YourData!$AG94),"",YourData!$AG94)</f>
        <v/>
      </c>
      <c r="V1345" s="880" t="str">
        <f>IF(ISBLANK(YourData!$AH94),"",YourData!$AH94)</f>
        <v/>
      </c>
      <c r="W1345" s="36"/>
      <c r="X1345" s="125"/>
      <c r="Y1345" s="871"/>
      <c r="Z1345" s="36"/>
      <c r="AA1345" s="125"/>
      <c r="AB1345" s="871"/>
    </row>
    <row r="1346" spans="1:28" customFormat="false">
      <c r="A1346" s="877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1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1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1">
        <f>IF(ISBLANK(DOE21E!$AH95),"",DOE21E!$AH95)</f>
        <v>24</v>
      </c>
      <c r="K1346" s="122">
        <f>IF(ISBLANK(EnergyPlus1.0!$AF95),"",EnergyPlus1.0!$AF95)</f>
        <v>1.92770339972493E-3</v>
      </c>
      <c r="L1346" s="879">
        <f>IF(ISBLANK(EnergyPlus1.0!$AG95),"",EnergyPlus1.0!$AG95)</f>
        <v>40189</v>
      </c>
      <c r="M1346" s="880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1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1">
        <f>IF(ISBLANK('HOT3000'!$AH95),"",'HOT3000'!$AH95)</f>
        <v>6</v>
      </c>
      <c r="T1346" s="122" t="str">
        <f>IF(ISBLANK(YourData!$AF95),"",YourData!$AF95)</f>
        <v/>
      </c>
      <c r="U1346" s="879" t="str">
        <f>IF(ISBLANK(YourData!$AG95),"",YourData!$AG95)</f>
        <v/>
      </c>
      <c r="V1346" s="880" t="str">
        <f>IF(ISBLANK(YourData!$AH95),"",YourData!$AH95)</f>
        <v/>
      </c>
      <c r="W1346" s="36"/>
      <c r="X1346" s="125"/>
      <c r="Y1346" s="871"/>
      <c r="Z1346" s="36"/>
      <c r="AA1346" s="125"/>
      <c r="AB1346" s="871"/>
    </row>
    <row r="1347" spans="1:28" customFormat="false">
      <c r="A1347" s="877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1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1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1">
        <f>IF(ISBLANK(DOE21E!$AH96),"",DOE21E!$AH96)</f>
        <v>24</v>
      </c>
      <c r="K1347" s="122">
        <f>IF(ISBLANK(EnergyPlus1.0!$AF96),"",EnergyPlus1.0!$AF96)</f>
        <v>1.9277034242487E-3</v>
      </c>
      <c r="L1347" s="879">
        <f>IF(ISBLANK(EnergyPlus1.0!$AG96),"",EnergyPlus1.0!$AG96)</f>
        <v>40189</v>
      </c>
      <c r="M1347" s="880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1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1">
        <f>IF(ISBLANK('HOT3000'!$AH96),"",'HOT3000'!$AH96)</f>
        <v>6</v>
      </c>
      <c r="T1347" s="122" t="str">
        <f>IF(ISBLANK(YourData!$AF96),"",YourData!$AF96)</f>
        <v/>
      </c>
      <c r="U1347" s="879" t="str">
        <f>IF(ISBLANK(YourData!$AG96),"",YourData!$AG96)</f>
        <v/>
      </c>
      <c r="V1347" s="880" t="str">
        <f>IF(ISBLANK(YourData!$AH96),"",YourData!$AH96)</f>
        <v/>
      </c>
      <c r="W1347" s="36"/>
      <c r="X1347" s="125"/>
      <c r="Y1347" s="871"/>
      <c r="Z1347" s="36"/>
      <c r="AA1347" s="125"/>
      <c r="AB1347" s="871"/>
    </row>
    <row r="1348" spans="1:28" customFormat="false">
      <c r="A1348" s="877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1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1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1">
        <f>IF(ISBLANK(DOE21E!$AH97),"",DOE21E!$AH97)</f>
        <v>24</v>
      </c>
      <c r="K1348" s="122" t="str">
        <f>IF(ISBLANK(EnergyPlus1.0!$AF97),"",EnergyPlus1.0!$AF97)</f>
        <v/>
      </c>
      <c r="L1348" s="879" t="str">
        <f>IF(ISBLANK(EnergyPlus1.0!$AG97),"",EnergyPlus1.0!$AG97)</f>
        <v/>
      </c>
      <c r="M1348" s="880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1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1">
        <f>IF(ISBLANK('HOT3000'!$AH97),"",'HOT3000'!$AH97)</f>
        <v>6</v>
      </c>
      <c r="T1348" s="122" t="str">
        <f>IF(ISBLANK(YourData!$AF97),"",YourData!$AF97)</f>
        <v/>
      </c>
      <c r="U1348" s="879" t="str">
        <f>IF(ISBLANK(YourData!$AG97),"",YourData!$AG97)</f>
        <v/>
      </c>
      <c r="V1348" s="880" t="str">
        <f>IF(ISBLANK(YourData!$AH97),"",YourData!$AH97)</f>
        <v/>
      </c>
      <c r="W1348" s="36"/>
      <c r="X1348" s="125"/>
      <c r="Y1348" s="871"/>
      <c r="Z1348" s="36"/>
      <c r="AA1348" s="125"/>
      <c r="AB1348" s="871"/>
    </row>
    <row r="1349" spans="1:28" customFormat="false">
      <c r="A1349" s="877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1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1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1">
        <f>IF(ISBLANK(DOE21E!$AH98),"",DOE21E!$AH98)</f>
        <v>24</v>
      </c>
      <c r="K1349" s="122">
        <f>IF(ISBLANK(EnergyPlus1.0!$AF98),"",EnergyPlus1.0!$AF98)</f>
        <v>1.92770342076213E-3</v>
      </c>
      <c r="L1349" s="879">
        <f>IF(ISBLANK(EnergyPlus1.0!$AG98),"",EnergyPlus1.0!$AG98)</f>
        <v>40189</v>
      </c>
      <c r="M1349" s="880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1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1">
        <f>IF(ISBLANK('HOT3000'!$AH98),"",'HOT3000'!$AH98)</f>
        <v>6</v>
      </c>
      <c r="T1349" s="122" t="str">
        <f>IF(ISBLANK(YourData!$AF98),"",YourData!$AF98)</f>
        <v/>
      </c>
      <c r="U1349" s="879" t="str">
        <f>IF(ISBLANK(YourData!$AG98),"",YourData!$AG98)</f>
        <v/>
      </c>
      <c r="V1349" s="880" t="str">
        <f>IF(ISBLANK(YourData!$AH98),"",YourData!$AH98)</f>
        <v/>
      </c>
      <c r="W1349" s="36"/>
      <c r="X1349" s="125"/>
      <c r="Y1349" s="871"/>
      <c r="Z1349" s="36"/>
      <c r="AA1349" s="125"/>
      <c r="AB1349" s="871"/>
    </row>
    <row r="1350" spans="1:28" customFormat="false">
      <c r="A1350" s="877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1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1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1">
        <f>IF(ISBLANK(DOE21E!$AH99),"",DOE21E!$AH99)</f>
        <v>24</v>
      </c>
      <c r="K1350" s="122">
        <f>IF(ISBLANK(EnergyPlus1.0!$AF99),"",EnergyPlus1.0!$AF99)</f>
        <v>1.9277034242487E-3</v>
      </c>
      <c r="L1350" s="879">
        <f>IF(ISBLANK(EnergyPlus1.0!$AG99),"",EnergyPlus1.0!$AG99)</f>
        <v>40189</v>
      </c>
      <c r="M1350" s="880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1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1">
        <f>IF(ISBLANK('HOT3000'!$AH99),"",'HOT3000'!$AH99)</f>
        <v>6</v>
      </c>
      <c r="T1350" s="122" t="str">
        <f>IF(ISBLANK(YourData!$AF99),"",YourData!$AF99)</f>
        <v/>
      </c>
      <c r="U1350" s="879" t="str">
        <f>IF(ISBLANK(YourData!$AG99),"",YourData!$AG99)</f>
        <v/>
      </c>
      <c r="V1350" s="880" t="str">
        <f>IF(ISBLANK(YourData!$AH99),"",YourData!$AH99)</f>
        <v/>
      </c>
      <c r="W1350" s="36"/>
      <c r="X1350" s="125"/>
      <c r="Y1350" s="871"/>
      <c r="Z1350" s="36"/>
      <c r="AA1350" s="125"/>
      <c r="AB1350" s="871"/>
    </row>
    <row r="1351" spans="1:28" customFormat="false">
      <c r="A1351" s="877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1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1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1">
        <f>IF(ISBLANK(DOE21E!$AH100),"",DOE21E!$AH100)</f>
        <v>24</v>
      </c>
      <c r="K1351" s="122">
        <f>IF(ISBLANK(EnergyPlus1.0!$AF100),"",EnergyPlus1.0!$AF100)</f>
        <v>1.9277034202990399E-3</v>
      </c>
      <c r="L1351" s="879">
        <f>IF(ISBLANK(EnergyPlus1.0!$AG100),"",EnergyPlus1.0!$AG100)</f>
        <v>40189</v>
      </c>
      <c r="M1351" s="880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1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1">
        <f>IF(ISBLANK('HOT3000'!$AH100),"",'HOT3000'!$AH100)</f>
        <v>7</v>
      </c>
      <c r="T1351" s="122" t="str">
        <f>IF(ISBLANK(YourData!$AF100),"",YourData!$AF100)</f>
        <v/>
      </c>
      <c r="U1351" s="879" t="str">
        <f>IF(ISBLANK(YourData!$AG100),"",YourData!$AG100)</f>
        <v/>
      </c>
      <c r="V1351" s="880" t="str">
        <f>IF(ISBLANK(YourData!$AH100),"",YourData!$AH100)</f>
        <v/>
      </c>
      <c r="W1351" s="36"/>
      <c r="X1351" s="125"/>
      <c r="Y1351" s="871"/>
      <c r="Z1351" s="36"/>
      <c r="AA1351" s="125"/>
      <c r="AB1351" s="871"/>
    </row>
    <row r="1352" spans="1:28" customFormat="false">
      <c r="A1352" s="877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1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1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1">
        <f>IF(ISBLANK(DOE21E!$AH101),"",DOE21E!$AH101)</f>
        <v>0</v>
      </c>
      <c r="K1352" s="122">
        <f>IF(ISBLANK(EnergyPlus1.0!$AF101),"",EnergyPlus1.0!$AF101)</f>
        <v>7.00484487156822E-3</v>
      </c>
      <c r="L1352" s="879">
        <f>IF(ISBLANK(EnergyPlus1.0!$AG101),"",EnergyPlus1.0!$AG101)</f>
        <v>40532</v>
      </c>
      <c r="M1352" s="880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1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1">
        <f>IF(ISBLANK('HOT3000'!$AH101),"",'HOT3000'!$AH101)</f>
        <v>2</v>
      </c>
      <c r="T1352" s="122" t="str">
        <f>IF(ISBLANK(YourData!$AF101),"",YourData!$AF101)</f>
        <v/>
      </c>
      <c r="U1352" s="879" t="str">
        <f>IF(ISBLANK(YourData!$AG101),"",YourData!$AG101)</f>
        <v/>
      </c>
      <c r="V1352" s="880" t="str">
        <f>IF(ISBLANK(YourData!$AH101),"",YourData!$AH101)</f>
        <v/>
      </c>
      <c r="W1352" s="36"/>
      <c r="X1352" s="125"/>
      <c r="Y1352" s="871"/>
      <c r="Z1352" s="36"/>
      <c r="AA1352" s="125"/>
      <c r="AB1352" s="871"/>
    </row>
    <row r="1353" spans="1:28" customFormat="false">
      <c r="A1353" s="877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1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1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1">
        <f>IF(ISBLANK(DOE21E!$AH102),"",DOE21E!$AH102)</f>
        <v>0</v>
      </c>
      <c r="K1353" s="122">
        <f>IF(ISBLANK(EnergyPlus1.0!$AF102),"",EnergyPlus1.0!$AF102)</f>
        <v>7.0048448777472001E-3</v>
      </c>
      <c r="L1353" s="879">
        <f>IF(ISBLANK(EnergyPlus1.0!$AG102),"",EnergyPlus1.0!$AG102)</f>
        <v>40532</v>
      </c>
      <c r="M1353" s="880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1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1">
        <f>IF(ISBLANK('HOT3000'!$AH102),"",'HOT3000'!$AH102)</f>
        <v>22</v>
      </c>
      <c r="T1353" s="122" t="str">
        <f>IF(ISBLANK(YourData!$AF102),"",YourData!$AF102)</f>
        <v/>
      </c>
      <c r="U1353" s="879" t="str">
        <f>IF(ISBLANK(YourData!$AG102),"",YourData!$AG102)</f>
        <v/>
      </c>
      <c r="V1353" s="880" t="str">
        <f>IF(ISBLANK(YourData!$AH102),"",YourData!$AH102)</f>
        <v/>
      </c>
      <c r="W1353" s="36"/>
      <c r="X1353" s="125"/>
      <c r="Y1353" s="871"/>
      <c r="Z1353" s="36"/>
      <c r="AA1353" s="125"/>
      <c r="AB1353" s="871"/>
    </row>
    <row r="1354" spans="1:28" customFormat="false">
      <c r="A1354" s="877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1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1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1">
        <f>IF(ISBLANK(DOE21E!$AH103),"",DOE21E!$AH103)</f>
        <v>0</v>
      </c>
      <c r="K1354" s="122">
        <f>IF(ISBLANK(EnergyPlus1.0!$AF103),"",EnergyPlus1.0!$AF103)</f>
        <v>6.5213077895968198E-3</v>
      </c>
      <c r="L1354" s="879">
        <f>IF(ISBLANK(EnergyPlus1.0!$AG103),"",EnergyPlus1.0!$AG103)</f>
        <v>40492</v>
      </c>
      <c r="M1354" s="880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1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1">
        <f>IF(ISBLANK('HOT3000'!$AH103),"",'HOT3000'!$AH103)</f>
        <v>7</v>
      </c>
      <c r="T1354" s="122" t="str">
        <f>IF(ISBLANK(YourData!$AF103),"",YourData!$AF103)</f>
        <v/>
      </c>
      <c r="U1354" s="879" t="str">
        <f>IF(ISBLANK(YourData!$AG103),"",YourData!$AG103)</f>
        <v/>
      </c>
      <c r="V1354" s="880" t="str">
        <f>IF(ISBLANK(YourData!$AH103),"",YourData!$AH103)</f>
        <v/>
      </c>
      <c r="W1354" s="36"/>
      <c r="X1354" s="125"/>
      <c r="Y1354" s="871"/>
      <c r="Z1354" s="36"/>
      <c r="AA1354" s="125"/>
      <c r="AB1354" s="871"/>
    </row>
    <row r="1355" spans="1:28" customFormat="false">
      <c r="A1355" s="877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1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1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1">
        <f>IF(ISBLANK(DOE21E!$AH104),"",DOE21E!$AH104)</f>
        <v>0</v>
      </c>
      <c r="K1355" s="122">
        <f>IF(ISBLANK(EnergyPlus1.0!$AF104),"",EnergyPlus1.0!$AF104)</f>
        <v>6.9846914921732599E-3</v>
      </c>
      <c r="L1355" s="879">
        <f>IF(ISBLANK(EnergyPlus1.0!$AG104),"",EnergyPlus1.0!$AG104)</f>
        <v>40532</v>
      </c>
      <c r="M1355" s="880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1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1">
        <f>IF(ISBLANK('HOT3000'!$AH104),"",'HOT3000'!$AH104)</f>
        <v>21</v>
      </c>
      <c r="T1355" s="122" t="str">
        <f>IF(ISBLANK(YourData!$AF104),"",YourData!$AF104)</f>
        <v/>
      </c>
      <c r="U1355" s="879" t="str">
        <f>IF(ISBLANK(YourData!$AG104),"",YourData!$AG104)</f>
        <v/>
      </c>
      <c r="V1355" s="880" t="str">
        <f>IF(ISBLANK(YourData!$AH104),"",YourData!$AH104)</f>
        <v/>
      </c>
      <c r="W1355" s="36"/>
      <c r="X1355" s="125"/>
      <c r="Y1355" s="871"/>
      <c r="Z1355" s="36"/>
      <c r="AA1355" s="125"/>
      <c r="AB1355" s="871"/>
    </row>
    <row r="1356" spans="1:28" customFormat="false">
      <c r="A1356" s="877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1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1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1">
        <f>IF(ISBLANK(DOE21E!$AH105),"",DOE21E!$AH105)</f>
        <v>0</v>
      </c>
      <c r="K1356" s="122">
        <f>IF(ISBLANK(EnergyPlus1.0!$AF105),"",EnergyPlus1.0!$AF105)</f>
        <v>7.0421306205148398E-3</v>
      </c>
      <c r="L1356" s="879">
        <f>IF(ISBLANK(EnergyPlus1.0!$AG105),"",EnergyPlus1.0!$AG105)</f>
        <v>40532</v>
      </c>
      <c r="M1356" s="880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1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1">
        <f>IF(ISBLANK('HOT3000'!$AH105),"",'HOT3000'!$AH105)</f>
        <v>2</v>
      </c>
      <c r="T1356" s="122" t="str">
        <f>IF(ISBLANK(YourData!$AF105),"",YourData!$AF105)</f>
        <v/>
      </c>
      <c r="U1356" s="879" t="str">
        <f>IF(ISBLANK(YourData!$AG105),"",YourData!$AG105)</f>
        <v/>
      </c>
      <c r="V1356" s="880" t="str">
        <f>IF(ISBLANK(YourData!$AH105),"",YourData!$AH105)</f>
        <v/>
      </c>
      <c r="W1356" s="36"/>
      <c r="X1356" s="125"/>
      <c r="Y1356" s="871"/>
      <c r="Z1356" s="36"/>
      <c r="AA1356" s="125"/>
      <c r="AB1356" s="871"/>
    </row>
    <row r="1357" spans="1:28" customFormat="false">
      <c r="A1357" s="877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1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1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1">
        <f>IF(ISBLANK(DOE21E!$AH106),"",DOE21E!$AH106)</f>
        <v>0</v>
      </c>
      <c r="K1357" s="122">
        <f>IF(ISBLANK(EnergyPlus1.0!$AF106),"",EnergyPlus1.0!$AF106)</f>
        <v>6.7347943345457901E-3</v>
      </c>
      <c r="L1357" s="879">
        <f>IF(ISBLANK(EnergyPlus1.0!$AG106),"",EnergyPlus1.0!$AG106)</f>
        <v>40469</v>
      </c>
      <c r="M1357" s="880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1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1">
        <f>IF(ISBLANK('HOT3000'!$AH106),"",'HOT3000'!$AH106)</f>
        <v>5</v>
      </c>
      <c r="T1357" s="122" t="str">
        <f>IF(ISBLANK(YourData!$AF106),"",YourData!$AF106)</f>
        <v/>
      </c>
      <c r="U1357" s="879" t="str">
        <f>IF(ISBLANK(YourData!$AG106),"",YourData!$AG106)</f>
        <v/>
      </c>
      <c r="V1357" s="880" t="str">
        <f>IF(ISBLANK(YourData!$AH106),"",YourData!$AH106)</f>
        <v/>
      </c>
      <c r="W1357" s="36"/>
      <c r="X1357" s="125"/>
      <c r="Y1357" s="871"/>
      <c r="Z1357" s="36"/>
      <c r="AA1357" s="125"/>
      <c r="AB1357" s="871"/>
    </row>
    <row r="1358" spans="1:28" customFormat="false">
      <c r="A1358" s="877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1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1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1">
        <f>IF(ISBLANK(DOE21E!$AH107),"",DOE21E!$AH107)</f>
        <v>0</v>
      </c>
      <c r="K1358" s="122">
        <f>IF(ISBLANK(EnergyPlus1.0!$AF107),"",EnergyPlus1.0!$AF107)</f>
        <v>3.8185689722755401E-3</v>
      </c>
      <c r="L1358" s="879">
        <f>IF(ISBLANK(EnergyPlus1.0!$AG107),"",EnergyPlus1.0!$AG107)</f>
        <v>40469</v>
      </c>
      <c r="M1358" s="880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1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1">
        <f>IF(ISBLANK('HOT3000'!$AH107),"",'HOT3000'!$AH107)</f>
        <v>5</v>
      </c>
      <c r="T1358" s="122" t="str">
        <f>IF(ISBLANK(YourData!$AF107),"",YourData!$AF107)</f>
        <v/>
      </c>
      <c r="U1358" s="879" t="str">
        <f>IF(ISBLANK(YourData!$AG107),"",YourData!$AG107)</f>
        <v/>
      </c>
      <c r="V1358" s="880" t="str">
        <f>IF(ISBLANK(YourData!$AH107),"",YourData!$AH107)</f>
        <v/>
      </c>
      <c r="W1358" s="36"/>
      <c r="X1358" s="125"/>
      <c r="Y1358" s="871"/>
      <c r="Z1358" s="36"/>
      <c r="AA1358" s="125"/>
      <c r="AB1358" s="871"/>
    </row>
    <row r="1359" spans="1:28" customFormat="false">
      <c r="A1359" s="877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1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1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1">
        <f>IF(ISBLANK(DOE21E!$AH108),"",DOE21E!$AH108)</f>
        <v>0</v>
      </c>
      <c r="K1359" s="122">
        <f>IF(ISBLANK(EnergyPlus1.0!$AF108),"",EnergyPlus1.0!$AF108)</f>
        <v>6.7755336093234001E-3</v>
      </c>
      <c r="L1359" s="879">
        <f>IF(ISBLANK(EnergyPlus1.0!$AG108),"",EnergyPlus1.0!$AG108)</f>
        <v>40269</v>
      </c>
      <c r="M1359" s="880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1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1">
        <f>IF(ISBLANK('HOT3000'!$AH108),"",'HOT3000'!$AH108)</f>
        <v>8</v>
      </c>
      <c r="T1359" s="122" t="str">
        <f>IF(ISBLANK(YourData!$AF108),"",YourData!$AF108)</f>
        <v/>
      </c>
      <c r="U1359" s="879" t="str">
        <f>IF(ISBLANK(YourData!$AG108),"",YourData!$AG108)</f>
        <v/>
      </c>
      <c r="V1359" s="880" t="str">
        <f>IF(ISBLANK(YourData!$AH108),"",YourData!$AH108)</f>
        <v/>
      </c>
      <c r="W1359" s="36"/>
      <c r="X1359" s="125"/>
      <c r="Y1359" s="871"/>
      <c r="Z1359" s="36"/>
      <c r="AA1359" s="125"/>
      <c r="AB1359" s="871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76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77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1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1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1">
        <f>IF(ISBLANK(DOE21E!$AK89),"",DOE21E!$AK89)</f>
        <v>16</v>
      </c>
      <c r="K1370" s="37">
        <f>IF(ISBLANK(EnergyPlus1.0!$AI89),"",EnergyPlus1.0!$AI89)</f>
        <v>68.367315029612101</v>
      </c>
      <c r="L1370" s="879">
        <f>IF(ISBLANK(EnergyPlus1.0!$AJ89),"",EnergyPlus1.0!$AJ89)</f>
        <v>40498</v>
      </c>
      <c r="M1370" s="880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1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1">
        <f>IF(ISBLANK('HOT3000'!$AK89),"",'HOT3000'!$AK89)</f>
        <v>16</v>
      </c>
      <c r="T1370" s="37" t="str">
        <f>IF(ISBLANK(YourData!$AI89),"",YourData!$AI89)</f>
        <v/>
      </c>
      <c r="U1370" s="879" t="str">
        <f>IF(ISBLANK(YourData!$AJ89),"",YourData!$AJ89)</f>
        <v/>
      </c>
      <c r="V1370" s="880" t="str">
        <f>IF(ISBLANK(YourData!$AK89),"",YourData!$AK89)</f>
        <v/>
      </c>
      <c r="W1370" s="36"/>
      <c r="X1370" s="125"/>
      <c r="Y1370" s="871"/>
      <c r="Z1370" s="36"/>
      <c r="AA1370" s="125"/>
      <c r="AB1370" s="871"/>
    </row>
    <row r="1371" spans="1:28" customFormat="false">
      <c r="A1371" s="877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1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1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1">
        <f>IF(ISBLANK(DOE21E!$AK90),"",DOE21E!$AK90)</f>
        <v>9</v>
      </c>
      <c r="K1371" s="37">
        <f>IF(ISBLANK(EnergyPlus1.0!$AI90),"",EnergyPlus1.0!$AI90)</f>
        <v>78.643915315525604</v>
      </c>
      <c r="L1371" s="879">
        <f>IF(ISBLANK(EnergyPlus1.0!$AJ90),"",EnergyPlus1.0!$AJ90)</f>
        <v>40453</v>
      </c>
      <c r="M1371" s="880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1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1">
        <f>IF(ISBLANK('HOT3000'!$AK90),"",'HOT3000'!$AK90)</f>
        <v>8</v>
      </c>
      <c r="T1371" s="37" t="str">
        <f>IF(ISBLANK(YourData!$AI90),"",YourData!$AI90)</f>
        <v/>
      </c>
      <c r="U1371" s="879" t="str">
        <f>IF(ISBLANK(YourData!$AJ90),"",YourData!$AJ90)</f>
        <v/>
      </c>
      <c r="V1371" s="880" t="str">
        <f>IF(ISBLANK(YourData!$AK90),"",YourData!$AK90)</f>
        <v/>
      </c>
      <c r="W1371" s="36"/>
      <c r="X1371" s="125"/>
      <c r="Y1371" s="871"/>
      <c r="Z1371" s="36"/>
      <c r="AA1371" s="125"/>
      <c r="AB1371" s="871"/>
    </row>
    <row r="1372" spans="1:28" customFormat="false">
      <c r="A1372" s="877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1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1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1">
        <f>IF(ISBLANK(DOE21E!$AK91),"",DOE21E!$AK91)</f>
        <v>18</v>
      </c>
      <c r="K1372" s="37">
        <f>IF(ISBLANK(EnergyPlus1.0!$AI91),"",EnergyPlus1.0!$AI91)</f>
        <v>82.966588657155896</v>
      </c>
      <c r="L1372" s="879">
        <f>IF(ISBLANK(EnergyPlus1.0!$AJ91),"",EnergyPlus1.0!$AJ91)</f>
        <v>40439</v>
      </c>
      <c r="M1372" s="880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1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1">
        <f>IF(ISBLANK('HOT3000'!$AK91),"",'HOT3000'!$AK91)</f>
        <v>20</v>
      </c>
      <c r="T1372" s="37" t="str">
        <f>IF(ISBLANK(YourData!$AI91),"",YourData!$AI91)</f>
        <v/>
      </c>
      <c r="U1372" s="879" t="str">
        <f>IF(ISBLANK(YourData!$AJ91),"",YourData!$AJ91)</f>
        <v/>
      </c>
      <c r="V1372" s="880" t="str">
        <f>IF(ISBLANK(YourData!$AK91),"",YourData!$AK91)</f>
        <v/>
      </c>
      <c r="W1372" s="36"/>
      <c r="X1372" s="125"/>
      <c r="Y1372" s="871"/>
      <c r="Z1372" s="36"/>
      <c r="AA1372" s="125"/>
      <c r="AB1372" s="871"/>
    </row>
    <row r="1373" spans="1:28" customFormat="false">
      <c r="A1373" s="877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1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1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1">
        <f>IF(ISBLANK(DOE21E!$AK92),"",DOE21E!$AK92)</f>
        <v>9</v>
      </c>
      <c r="K1373" s="37">
        <f>IF(ISBLANK(EnergyPlus1.0!$AI92),"",EnergyPlus1.0!$AI92)</f>
        <v>76.875455705689902</v>
      </c>
      <c r="L1373" s="879">
        <f>IF(ISBLANK(EnergyPlus1.0!$AJ92),"",EnergyPlus1.0!$AJ92)</f>
        <v>40424</v>
      </c>
      <c r="M1373" s="880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1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1">
        <f>IF(ISBLANK('HOT3000'!$AK92),"",'HOT3000'!$AK92)</f>
        <v>12</v>
      </c>
      <c r="T1373" s="37" t="str">
        <f>IF(ISBLANK(YourData!$AI92),"",YourData!$AI92)</f>
        <v/>
      </c>
      <c r="U1373" s="879" t="str">
        <f>IF(ISBLANK(YourData!$AJ92),"",YourData!$AJ92)</f>
        <v/>
      </c>
      <c r="V1373" s="880" t="str">
        <f>IF(ISBLANK(YourData!$AK92),"",YourData!$AK92)</f>
        <v/>
      </c>
      <c r="W1373" s="36"/>
      <c r="X1373" s="125"/>
      <c r="Y1373" s="871"/>
      <c r="Z1373" s="36"/>
      <c r="AA1373" s="125"/>
      <c r="AB1373" s="871"/>
    </row>
    <row r="1374" spans="1:28" customFormat="false">
      <c r="A1374" s="877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1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1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1">
        <f>IF(ISBLANK(DOE21E!$AK93),"",DOE21E!$AK93)</f>
        <v>18</v>
      </c>
      <c r="K1374" s="37">
        <f>IF(ISBLANK(EnergyPlus1.0!$AI93),"",EnergyPlus1.0!$AI93)</f>
        <v>80.7959749615123</v>
      </c>
      <c r="L1374" s="879">
        <f>IF(ISBLANK(EnergyPlus1.0!$AJ93),"",EnergyPlus1.0!$AJ93)</f>
        <v>40439</v>
      </c>
      <c r="M1374" s="880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1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1">
        <f>IF(ISBLANK('HOT3000'!$AK93),"",'HOT3000'!$AK93)</f>
        <v>20</v>
      </c>
      <c r="T1374" s="37" t="str">
        <f>IF(ISBLANK(YourData!$AI93),"",YourData!$AI93)</f>
        <v/>
      </c>
      <c r="U1374" s="879" t="str">
        <f>IF(ISBLANK(YourData!$AJ93),"",YourData!$AJ93)</f>
        <v/>
      </c>
      <c r="V1374" s="880" t="str">
        <f>IF(ISBLANK(YourData!$AK93),"",YourData!$AK93)</f>
        <v/>
      </c>
      <c r="W1374" s="36"/>
      <c r="X1374" s="125"/>
      <c r="Y1374" s="871"/>
      <c r="Z1374" s="36"/>
      <c r="AA1374" s="125"/>
      <c r="AB1374" s="871"/>
    </row>
    <row r="1375" spans="1:28" customFormat="false">
      <c r="A1375" s="877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1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1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1">
        <f>IF(ISBLANK(DOE21E!$AK94),"",DOE21E!$AK94)</f>
        <v>21</v>
      </c>
      <c r="K1375" s="37">
        <f>IF(ISBLANK(EnergyPlus1.0!$AI94),"",EnergyPlus1.0!$AI94)</f>
        <v>68.367315029612598</v>
      </c>
      <c r="L1375" s="879">
        <f>IF(ISBLANK(EnergyPlus1.0!$AJ94),"",EnergyPlus1.0!$AJ94)</f>
        <v>40498</v>
      </c>
      <c r="M1375" s="880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1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1">
        <f>IF(ISBLANK('HOT3000'!$AK94),"",'HOT3000'!$AK94)</f>
        <v>7</v>
      </c>
      <c r="T1375" s="37" t="str">
        <f>IF(ISBLANK(YourData!$AI94),"",YourData!$AI94)</f>
        <v/>
      </c>
      <c r="U1375" s="879" t="str">
        <f>IF(ISBLANK(YourData!$AJ94),"",YourData!$AJ94)</f>
        <v/>
      </c>
      <c r="V1375" s="880" t="str">
        <f>IF(ISBLANK(YourData!$AK94),"",YourData!$AK94)</f>
        <v/>
      </c>
      <c r="W1375" s="36"/>
      <c r="X1375" s="125"/>
      <c r="Y1375" s="871"/>
      <c r="Z1375" s="36"/>
      <c r="AA1375" s="125"/>
      <c r="AB1375" s="871"/>
    </row>
    <row r="1376" spans="1:28" customFormat="false">
      <c r="A1376" s="877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1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1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1">
        <f>IF(ISBLANK(DOE21E!$AK95),"",DOE21E!$AK95)</f>
        <v>16</v>
      </c>
      <c r="K1376" s="37">
        <f>IF(ISBLANK(EnergyPlus1.0!$AI95),"",EnergyPlus1.0!$AI95)</f>
        <v>68.367148547785405</v>
      </c>
      <c r="L1376" s="879">
        <f>IF(ISBLANK(EnergyPlus1.0!$AJ95),"",EnergyPlus1.0!$AJ95)</f>
        <v>40498</v>
      </c>
      <c r="M1376" s="880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1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1">
        <f>IF(ISBLANK('HOT3000'!$AK95),"",'HOT3000'!$AK95)</f>
        <v>16</v>
      </c>
      <c r="T1376" s="37" t="str">
        <f>IF(ISBLANK(YourData!$AI95),"",YourData!$AI95)</f>
        <v/>
      </c>
      <c r="U1376" s="879" t="str">
        <f>IF(ISBLANK(YourData!$AJ95),"",YourData!$AJ95)</f>
        <v/>
      </c>
      <c r="V1376" s="880" t="str">
        <f>IF(ISBLANK(YourData!$AK95),"",YourData!$AK95)</f>
        <v/>
      </c>
      <c r="W1376" s="36"/>
      <c r="X1376" s="125"/>
      <c r="Y1376" s="871"/>
      <c r="Z1376" s="36"/>
      <c r="AA1376" s="125"/>
      <c r="AB1376" s="871"/>
    </row>
    <row r="1377" spans="1:28" customFormat="false">
      <c r="A1377" s="877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1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1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1">
        <f>IF(ISBLANK(DOE21E!$AK96),"",DOE21E!$AK96)</f>
        <v>21</v>
      </c>
      <c r="K1377" s="37">
        <f>IF(ISBLANK(EnergyPlus1.0!$AI96),"",EnergyPlus1.0!$AI96)</f>
        <v>84.636320389375101</v>
      </c>
      <c r="L1377" s="879">
        <f>IF(ISBLANK(EnergyPlus1.0!$AJ96),"",EnergyPlus1.0!$AJ96)</f>
        <v>40273</v>
      </c>
      <c r="M1377" s="880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1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1">
        <f>IF(ISBLANK('HOT3000'!$AK96),"",'HOT3000'!$AK96)</f>
        <v>6</v>
      </c>
      <c r="T1377" s="37" t="str">
        <f>IF(ISBLANK(YourData!$AI96),"",YourData!$AI96)</f>
        <v/>
      </c>
      <c r="U1377" s="879" t="str">
        <f>IF(ISBLANK(YourData!$AJ96),"",YourData!$AJ96)</f>
        <v/>
      </c>
      <c r="V1377" s="880" t="str">
        <f>IF(ISBLANK(YourData!$AK96),"",YourData!$AK96)</f>
        <v/>
      </c>
      <c r="W1377" s="36"/>
      <c r="X1377" s="125"/>
      <c r="Y1377" s="871"/>
      <c r="Z1377" s="36"/>
      <c r="AA1377" s="125"/>
      <c r="AB1377" s="871"/>
    </row>
    <row r="1378" spans="1:28" customFormat="false">
      <c r="A1378" s="877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1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1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1">
        <f>IF(ISBLANK(DOE21E!$AK97),"",DOE21E!$AK97)</f>
        <v>5</v>
      </c>
      <c r="K1378" s="37" t="str">
        <f>IF(ISBLANK(EnergyPlus1.0!$AI97),"",EnergyPlus1.0!$AI97)</f>
        <v/>
      </c>
      <c r="L1378" s="879" t="str">
        <f>IF(ISBLANK(EnergyPlus1.0!$AJ97),"",EnergyPlus1.0!$AJ97)</f>
        <v/>
      </c>
      <c r="M1378" s="880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1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1">
        <f>IF(ISBLANK('HOT3000'!$AK97),"",'HOT3000'!$AK97)</f>
        <v>6</v>
      </c>
      <c r="T1378" s="37" t="str">
        <f>IF(ISBLANK(YourData!$AI97),"",YourData!$AI97)</f>
        <v/>
      </c>
      <c r="U1378" s="879" t="str">
        <f>IF(ISBLANK(YourData!$AJ97),"",YourData!$AJ97)</f>
        <v/>
      </c>
      <c r="V1378" s="880" t="str">
        <f>IF(ISBLANK(YourData!$AK97),"",YourData!$AK97)</f>
        <v/>
      </c>
      <c r="W1378" s="36"/>
      <c r="X1378" s="125"/>
      <c r="Y1378" s="871"/>
      <c r="Z1378" s="36"/>
      <c r="AA1378" s="125"/>
      <c r="AB1378" s="871"/>
    </row>
    <row r="1379" spans="1:28" customFormat="false">
      <c r="A1379" s="877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1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1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1">
        <f>IF(ISBLANK(DOE21E!$AK98),"",DOE21E!$AK98)</f>
        <v>3</v>
      </c>
      <c r="K1379" s="37">
        <f>IF(ISBLANK(EnergyPlus1.0!$AI98),"",EnergyPlus1.0!$AI98)</f>
        <v>73.284043930684106</v>
      </c>
      <c r="L1379" s="879">
        <f>IF(ISBLANK(EnergyPlus1.0!$AJ98),"",EnergyPlus1.0!$AJ98)</f>
        <v>40270</v>
      </c>
      <c r="M1379" s="880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1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1">
        <f>IF(ISBLANK('HOT3000'!$AK98),"",'HOT3000'!$AK98)</f>
        <v>18</v>
      </c>
      <c r="T1379" s="37" t="str">
        <f>IF(ISBLANK(YourData!$AI98),"",YourData!$AI98)</f>
        <v/>
      </c>
      <c r="U1379" s="879" t="str">
        <f>IF(ISBLANK(YourData!$AJ98),"",YourData!$AJ98)</f>
        <v/>
      </c>
      <c r="V1379" s="880" t="str">
        <f>IF(ISBLANK(YourData!$AK98),"",YourData!$AK98)</f>
        <v/>
      </c>
      <c r="W1379" s="36"/>
      <c r="X1379" s="125"/>
      <c r="Y1379" s="871"/>
      <c r="Z1379" s="36"/>
      <c r="AA1379" s="125"/>
      <c r="AB1379" s="871"/>
    </row>
    <row r="1380" spans="1:28" customFormat="false">
      <c r="A1380" s="877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1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1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1">
        <f>IF(ISBLANK(DOE21E!$AK99),"",DOE21E!$AK99)</f>
        <v>4</v>
      </c>
      <c r="K1380" s="37">
        <f>IF(ISBLANK(EnergyPlus1.0!$AI99),"",EnergyPlus1.0!$AI99)</f>
        <v>80.742718837659694</v>
      </c>
      <c r="L1380" s="879">
        <f>IF(ISBLANK(EnergyPlus1.0!$AJ99),"",EnergyPlus1.0!$AJ99)</f>
        <v>40270</v>
      </c>
      <c r="M1380" s="880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1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1">
        <f>IF(ISBLANK('HOT3000'!$AK99),"",'HOT3000'!$AK99)</f>
        <v>5</v>
      </c>
      <c r="T1380" s="37" t="str">
        <f>IF(ISBLANK(YourData!$AI99),"",YourData!$AI99)</f>
        <v/>
      </c>
      <c r="U1380" s="879" t="str">
        <f>IF(ISBLANK(YourData!$AJ99),"",YourData!$AJ99)</f>
        <v/>
      </c>
      <c r="V1380" s="880" t="str">
        <f>IF(ISBLANK(YourData!$AK99),"",YourData!$AK99)</f>
        <v/>
      </c>
      <c r="W1380" s="36"/>
      <c r="X1380" s="125"/>
      <c r="Y1380" s="871"/>
      <c r="Z1380" s="36"/>
      <c r="AA1380" s="125"/>
      <c r="AB1380" s="871"/>
    </row>
    <row r="1381" spans="1:28" customFormat="false">
      <c r="A1381" s="877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1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1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1">
        <f>IF(ISBLANK(DOE21E!$AK100),"",DOE21E!$AK100)</f>
        <v>16</v>
      </c>
      <c r="K1381" s="37">
        <f>IF(ISBLANK(EnergyPlus1.0!$AI100),"",EnergyPlus1.0!$AI100)</f>
        <v>68.367315036269503</v>
      </c>
      <c r="L1381" s="879">
        <f>IF(ISBLANK(EnergyPlus1.0!$AJ100),"",EnergyPlus1.0!$AJ100)</f>
        <v>40498</v>
      </c>
      <c r="M1381" s="880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1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1">
        <f>IF(ISBLANK('HOT3000'!$AK100),"",'HOT3000'!$AK100)</f>
        <v>16</v>
      </c>
      <c r="T1381" s="37" t="str">
        <f>IF(ISBLANK(YourData!$AI100),"",YourData!$AI100)</f>
        <v/>
      </c>
      <c r="U1381" s="879" t="str">
        <f>IF(ISBLANK(YourData!$AJ100),"",YourData!$AJ100)</f>
        <v/>
      </c>
      <c r="V1381" s="880" t="str">
        <f>IF(ISBLANK(YourData!$AK100),"",YourData!$AK100)</f>
        <v/>
      </c>
      <c r="W1381" s="36"/>
      <c r="X1381" s="125"/>
      <c r="Y1381" s="871"/>
      <c r="Z1381" s="36"/>
      <c r="AA1381" s="125"/>
      <c r="AB1381" s="871"/>
    </row>
    <row r="1382" spans="1:28" customFormat="false">
      <c r="A1382" s="877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1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1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1">
        <f>IF(ISBLANK(DOE21E!$AK101),"",DOE21E!$AK101)</f>
        <v>0</v>
      </c>
      <c r="K1382" s="37">
        <f>IF(ISBLANK(EnergyPlus1.0!$AI101),"",EnergyPlus1.0!$AI101)</f>
        <v>100</v>
      </c>
      <c r="L1382" s="879">
        <f>IF(ISBLANK(EnergyPlus1.0!$AJ101),"",EnergyPlus1.0!$AJ101)</f>
        <v>40503</v>
      </c>
      <c r="M1382" s="880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1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1">
        <f>IF(ISBLANK('HOT3000'!$AK101),"",'HOT3000'!$AK101)</f>
        <v>5</v>
      </c>
      <c r="T1382" s="37" t="str">
        <f>IF(ISBLANK(YourData!$AI101),"",YourData!$AI101)</f>
        <v/>
      </c>
      <c r="U1382" s="879" t="str">
        <f>IF(ISBLANK(YourData!$AJ101),"",YourData!$AJ101)</f>
        <v/>
      </c>
      <c r="V1382" s="880" t="str">
        <f>IF(ISBLANK(YourData!$AK101),"",YourData!$AK101)</f>
        <v/>
      </c>
      <c r="W1382" s="36"/>
      <c r="X1382" s="125"/>
      <c r="Y1382" s="871"/>
      <c r="Z1382" s="36"/>
      <c r="AA1382" s="125"/>
      <c r="AB1382" s="871"/>
    </row>
    <row r="1383" spans="1:28" customFormat="false">
      <c r="A1383" s="877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1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1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1">
        <f>IF(ISBLANK(DOE21E!$AK102),"",DOE21E!$AK102)</f>
        <v>0</v>
      </c>
      <c r="K1383" s="37">
        <f>IF(ISBLANK(EnergyPlus1.0!$AI102),"",EnergyPlus1.0!$AI102)</f>
        <v>100</v>
      </c>
      <c r="L1383" s="879">
        <f>IF(ISBLANK(EnergyPlus1.0!$AJ102),"",EnergyPlus1.0!$AJ102)</f>
        <v>40503</v>
      </c>
      <c r="M1383" s="880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1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1">
        <f>IF(ISBLANK('HOT3000'!$AK102),"",'HOT3000'!$AK102)</f>
        <v>5</v>
      </c>
      <c r="T1383" s="37" t="str">
        <f>IF(ISBLANK(YourData!$AI102),"",YourData!$AI102)</f>
        <v/>
      </c>
      <c r="U1383" s="879" t="str">
        <f>IF(ISBLANK(YourData!$AJ102),"",YourData!$AJ102)</f>
        <v/>
      </c>
      <c r="V1383" s="880" t="str">
        <f>IF(ISBLANK(YourData!$AK102),"",YourData!$AK102)</f>
        <v/>
      </c>
      <c r="W1383" s="36"/>
      <c r="X1383" s="125"/>
      <c r="Y1383" s="871"/>
      <c r="Z1383" s="36"/>
      <c r="AA1383" s="125"/>
      <c r="AB1383" s="871"/>
    </row>
    <row r="1384" spans="1:28" customFormat="false">
      <c r="A1384" s="877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1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1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1">
        <f>IF(ISBLANK(DOE21E!$AK103),"",DOE21E!$AK103)</f>
        <v>0</v>
      </c>
      <c r="K1384" s="37">
        <f>IF(ISBLANK(EnergyPlus1.0!$AI103),"",EnergyPlus1.0!$AI103)</f>
        <v>93.813650045545899</v>
      </c>
      <c r="L1384" s="879">
        <f>IF(ISBLANK(EnergyPlus1.0!$AJ103),"",EnergyPlus1.0!$AJ103)</f>
        <v>40532</v>
      </c>
      <c r="M1384" s="880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1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1">
        <f>IF(ISBLANK('HOT3000'!$AK103),"",'HOT3000'!$AK103)</f>
        <v>17</v>
      </c>
      <c r="T1384" s="37" t="str">
        <f>IF(ISBLANK(YourData!$AI103),"",YourData!$AI103)</f>
        <v/>
      </c>
      <c r="U1384" s="879" t="str">
        <f>IF(ISBLANK(YourData!$AJ103),"",YourData!$AJ103)</f>
        <v/>
      </c>
      <c r="V1384" s="880" t="str">
        <f>IF(ISBLANK(YourData!$AK103),"",YourData!$AK103)</f>
        <v/>
      </c>
      <c r="W1384" s="36"/>
      <c r="X1384" s="125"/>
      <c r="Y1384" s="871"/>
      <c r="Z1384" s="36"/>
      <c r="AA1384" s="125"/>
      <c r="AB1384" s="871"/>
    </row>
    <row r="1385" spans="1:28" customFormat="false">
      <c r="A1385" s="877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1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1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1">
        <f>IF(ISBLANK(DOE21E!$AK104),"",DOE21E!$AK104)</f>
        <v>0</v>
      </c>
      <c r="K1385" s="37">
        <f>IF(ISBLANK(EnergyPlus1.0!$AI104),"",EnergyPlus1.0!$AI104)</f>
        <v>100</v>
      </c>
      <c r="L1385" s="879">
        <f>IF(ISBLANK(EnergyPlus1.0!$AJ104),"",EnergyPlus1.0!$AJ104)</f>
        <v>40527</v>
      </c>
      <c r="M1385" s="880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1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1">
        <f>IF(ISBLANK('HOT3000'!$AK104),"",'HOT3000'!$AK104)</f>
        <v>17</v>
      </c>
      <c r="T1385" s="37" t="str">
        <f>IF(ISBLANK(YourData!$AI104),"",YourData!$AI104)</f>
        <v/>
      </c>
      <c r="U1385" s="879" t="str">
        <f>IF(ISBLANK(YourData!$AJ104),"",YourData!$AJ104)</f>
        <v/>
      </c>
      <c r="V1385" s="880" t="str">
        <f>IF(ISBLANK(YourData!$AK104),"",YourData!$AK104)</f>
        <v/>
      </c>
      <c r="W1385" s="36"/>
      <c r="X1385" s="125"/>
      <c r="Y1385" s="871"/>
      <c r="Z1385" s="36"/>
      <c r="AA1385" s="125"/>
      <c r="AB1385" s="871"/>
    </row>
    <row r="1386" spans="1:28" customFormat="false">
      <c r="A1386" s="877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1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1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1">
        <f>IF(ISBLANK(DOE21E!$AK105),"",DOE21E!$AK105)</f>
        <v>0</v>
      </c>
      <c r="K1386" s="37">
        <f>IF(ISBLANK(EnergyPlus1.0!$AI105),"",EnergyPlus1.0!$AI105)</f>
        <v>100</v>
      </c>
      <c r="L1386" s="879">
        <f>IF(ISBLANK(EnergyPlus1.0!$AJ105),"",EnergyPlus1.0!$AJ105)</f>
        <v>40494</v>
      </c>
      <c r="M1386" s="880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1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1">
        <f>IF(ISBLANK('HOT3000'!$AK105),"",'HOT3000'!$AK105)</f>
        <v>8</v>
      </c>
      <c r="T1386" s="37" t="str">
        <f>IF(ISBLANK(YourData!$AI105),"",YourData!$AI105)</f>
        <v/>
      </c>
      <c r="U1386" s="879" t="str">
        <f>IF(ISBLANK(YourData!$AJ105),"",YourData!$AJ105)</f>
        <v/>
      </c>
      <c r="V1386" s="880" t="str">
        <f>IF(ISBLANK(YourData!$AK105),"",YourData!$AK105)</f>
        <v/>
      </c>
      <c r="W1386" s="36"/>
      <c r="X1386" s="125"/>
      <c r="Y1386" s="871"/>
      <c r="Z1386" s="36"/>
      <c r="AA1386" s="125"/>
      <c r="AB1386" s="871"/>
    </row>
    <row r="1387" spans="1:28" customFormat="false">
      <c r="A1387" s="877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1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1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1">
        <f>IF(ISBLANK(DOE21E!$AK106),"",DOE21E!$AK106)</f>
        <v>0</v>
      </c>
      <c r="K1387" s="37">
        <f>IF(ISBLANK(EnergyPlus1.0!$AI106),"",EnergyPlus1.0!$AI106)</f>
        <v>96.160215780781897</v>
      </c>
      <c r="L1387" s="879">
        <f>IF(ISBLANK(EnergyPlus1.0!$AJ106),"",EnergyPlus1.0!$AJ106)</f>
        <v>40532</v>
      </c>
      <c r="M1387" s="880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1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1">
        <f>IF(ISBLANK('HOT3000'!$AK106),"",'HOT3000'!$AK106)</f>
        <v>21</v>
      </c>
      <c r="T1387" s="37" t="str">
        <f>IF(ISBLANK(YourData!$AI106),"",YourData!$AI106)</f>
        <v/>
      </c>
      <c r="U1387" s="879" t="str">
        <f>IF(ISBLANK(YourData!$AJ106),"",YourData!$AJ106)</f>
        <v/>
      </c>
      <c r="V1387" s="880" t="str">
        <f>IF(ISBLANK(YourData!$AK106),"",YourData!$AK106)</f>
        <v/>
      </c>
      <c r="W1387" s="36"/>
      <c r="X1387" s="125"/>
      <c r="Y1387" s="871"/>
      <c r="Z1387" s="36"/>
      <c r="AA1387" s="125"/>
      <c r="AB1387" s="871"/>
    </row>
    <row r="1388" spans="1:28" customFormat="false">
      <c r="A1388" s="877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1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1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1">
        <f>IF(ISBLANK(DOE21E!$AK107),"",DOE21E!$AK107)</f>
        <v>0</v>
      </c>
      <c r="K1388" s="37">
        <f>IF(ISBLANK(EnergyPlus1.0!$AI107),"",EnergyPlus1.0!$AI107)</f>
        <v>55.1794250617126</v>
      </c>
      <c r="L1388" s="879">
        <f>IF(ISBLANK(EnergyPlus1.0!$AJ107),"",EnergyPlus1.0!$AJ107)</f>
        <v>40532</v>
      </c>
      <c r="M1388" s="880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1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1">
        <f>IF(ISBLANK('HOT3000'!$AK107),"",'HOT3000'!$AK107)</f>
        <v>18</v>
      </c>
      <c r="T1388" s="37" t="str">
        <f>IF(ISBLANK(YourData!$AI107),"",YourData!$AI107)</f>
        <v/>
      </c>
      <c r="U1388" s="879" t="str">
        <f>IF(ISBLANK(YourData!$AJ107),"",YourData!$AJ107)</f>
        <v/>
      </c>
      <c r="V1388" s="880" t="str">
        <f>IF(ISBLANK(YourData!$AK107),"",YourData!$AK107)</f>
        <v/>
      </c>
      <c r="W1388" s="36"/>
      <c r="X1388" s="125"/>
      <c r="Y1388" s="871"/>
      <c r="Z1388" s="36"/>
      <c r="AA1388" s="125"/>
      <c r="AB1388" s="871"/>
    </row>
    <row r="1389" spans="1:28" customFormat="false">
      <c r="A1389" s="877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1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1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1">
        <f>IF(ISBLANK(DOE21E!$AK108),"",DOE21E!$AK108)</f>
        <v>0</v>
      </c>
      <c r="K1389" s="37">
        <f>IF(ISBLANK(EnergyPlus1.0!$AI108),"",EnergyPlus1.0!$AI108)</f>
        <v>96.2348302995685</v>
      </c>
      <c r="L1389" s="879">
        <f>IF(ISBLANK(EnergyPlus1.0!$AJ108),"",EnergyPlus1.0!$AJ108)</f>
        <v>40532</v>
      </c>
      <c r="M1389" s="880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1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1">
        <f>IF(ISBLANK('HOT3000'!$AK108),"",'HOT3000'!$AK108)</f>
        <v>1</v>
      </c>
      <c r="T1389" s="37" t="str">
        <f>IF(ISBLANK(YourData!$AI108),"",YourData!$AI108)</f>
        <v/>
      </c>
      <c r="U1389" s="879" t="str">
        <f>IF(ISBLANK(YourData!$AJ108),"",YourData!$AJ108)</f>
        <v/>
      </c>
      <c r="V1389" s="880" t="str">
        <f>IF(ISBLANK(YourData!$AK108),"",YourData!$AK108)</f>
        <v/>
      </c>
      <c r="W1389" s="36"/>
      <c r="X1389" s="125"/>
      <c r="Y1389" s="871"/>
      <c r="Z1389" s="36"/>
      <c r="AA1389" s="125"/>
      <c r="AB1389" s="871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76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77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1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1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1">
        <f>IF(ISBLANK(DOE21E!$AN89),"",DOE21E!$AN89)</f>
        <v>4</v>
      </c>
      <c r="K1400" s="37">
        <f>IF(ISBLANK(EnergyPlus1.0!$AL89),"",EnergyPlus1.0!$AL89)</f>
        <v>14.402349895637601</v>
      </c>
      <c r="L1400" s="879">
        <f>IF(ISBLANK(EnergyPlus1.0!$AM89),"",EnergyPlus1.0!$AM89)</f>
        <v>40488</v>
      </c>
      <c r="M1400" s="880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1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1">
        <f>IF(ISBLANK('HOT3000'!$AN89),"",'HOT3000'!$AN89)</f>
        <v>8</v>
      </c>
      <c r="T1400" s="37" t="str">
        <f>IF(ISBLANK(YourData!$AL89),"",YourData!$AL89)</f>
        <v/>
      </c>
      <c r="U1400" s="879" t="str">
        <f>IF(ISBLANK(YourData!$AM89),"",YourData!$AM89)</f>
        <v/>
      </c>
      <c r="V1400" s="880" t="str">
        <f>IF(ISBLANK(YourData!$AN89),"",YourData!$AN89)</f>
        <v/>
      </c>
      <c r="W1400" s="36"/>
      <c r="X1400" s="125"/>
      <c r="Y1400" s="871"/>
      <c r="Z1400" s="36"/>
      <c r="AA1400" s="125"/>
      <c r="AB1400" s="871"/>
    </row>
    <row r="1401" spans="1:28" customFormat="false">
      <c r="A1401" s="877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1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1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1">
        <f>IF(ISBLANK(DOE21E!$AN90),"",DOE21E!$AN90)</f>
        <v>4</v>
      </c>
      <c r="K1401" s="37">
        <f>IF(ISBLANK(EnergyPlus1.0!$AL90),"",EnergyPlus1.0!$AL90)</f>
        <v>15.5023152139056</v>
      </c>
      <c r="L1401" s="879">
        <f>IF(ISBLANK(EnergyPlus1.0!$AM90),"",EnergyPlus1.0!$AM90)</f>
        <v>40488</v>
      </c>
      <c r="M1401" s="880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1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1">
        <f>IF(ISBLANK('HOT3000'!$AN90),"",'HOT3000'!$AN90)</f>
        <v>8</v>
      </c>
      <c r="T1401" s="37" t="str">
        <f>IF(ISBLANK(YourData!$AL90),"",YourData!$AL90)</f>
        <v/>
      </c>
      <c r="U1401" s="879" t="str">
        <f>IF(ISBLANK(YourData!$AM90),"",YourData!$AM90)</f>
        <v/>
      </c>
      <c r="V1401" s="880" t="str">
        <f>IF(ISBLANK(YourData!$AN90),"",YourData!$AN90)</f>
        <v/>
      </c>
      <c r="W1401" s="36"/>
      <c r="X1401" s="125"/>
      <c r="Y1401" s="871"/>
      <c r="Z1401" s="36"/>
      <c r="AA1401" s="125"/>
      <c r="AB1401" s="871"/>
    </row>
    <row r="1402" spans="1:28" customFormat="false">
      <c r="A1402" s="877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1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1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1">
        <f>IF(ISBLANK(DOE21E!$AN91),"",DOE21E!$AN91)</f>
        <v>4</v>
      </c>
      <c r="K1402" s="37">
        <f>IF(ISBLANK(EnergyPlus1.0!$AL91),"",EnergyPlus1.0!$AL91)</f>
        <v>14.6415615470383</v>
      </c>
      <c r="L1402" s="879">
        <f>IF(ISBLANK(EnergyPlus1.0!$AM91),"",EnergyPlus1.0!$AM91)</f>
        <v>40488</v>
      </c>
      <c r="M1402" s="880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1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1">
        <f>IF(ISBLANK('HOT3000'!$AN91),"",'HOT3000'!$AN91)</f>
        <v>5</v>
      </c>
      <c r="T1402" s="37" t="str">
        <f>IF(ISBLANK(YourData!$AL91),"",YourData!$AL91)</f>
        <v/>
      </c>
      <c r="U1402" s="879" t="str">
        <f>IF(ISBLANK(YourData!$AM91),"",YourData!$AM91)</f>
        <v/>
      </c>
      <c r="V1402" s="880" t="str">
        <f>IF(ISBLANK(YourData!$AN91),"",YourData!$AN91)</f>
        <v/>
      </c>
      <c r="W1402" s="36"/>
      <c r="X1402" s="125"/>
      <c r="Y1402" s="871"/>
      <c r="Z1402" s="36"/>
      <c r="AA1402" s="125"/>
      <c r="AB1402" s="871"/>
    </row>
    <row r="1403" spans="1:28" customFormat="false">
      <c r="A1403" s="877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1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1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1">
        <f>IF(ISBLANK(DOE21E!$AN92),"",DOE21E!$AN92)</f>
        <v>4</v>
      </c>
      <c r="K1403" s="37">
        <f>IF(ISBLANK(EnergyPlus1.0!$AL92),"",EnergyPlus1.0!$AL92)</f>
        <v>14.402455004228599</v>
      </c>
      <c r="L1403" s="879">
        <f>IF(ISBLANK(EnergyPlus1.0!$AM92),"",EnergyPlus1.0!$AM92)</f>
        <v>40488</v>
      </c>
      <c r="M1403" s="880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1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1">
        <f>IF(ISBLANK('HOT3000'!$AN92),"",'HOT3000'!$AN92)</f>
        <v>8</v>
      </c>
      <c r="T1403" s="37" t="str">
        <f>IF(ISBLANK(YourData!$AL92),"",YourData!$AL92)</f>
        <v/>
      </c>
      <c r="U1403" s="879" t="str">
        <f>IF(ISBLANK(YourData!$AM92),"",YourData!$AM92)</f>
        <v/>
      </c>
      <c r="V1403" s="880" t="str">
        <f>IF(ISBLANK(YourData!$AN92),"",YourData!$AN92)</f>
        <v/>
      </c>
      <c r="W1403" s="36"/>
      <c r="X1403" s="125"/>
      <c r="Y1403" s="871"/>
      <c r="Z1403" s="36"/>
      <c r="AA1403" s="125"/>
      <c r="AB1403" s="871"/>
    </row>
    <row r="1404" spans="1:28" customFormat="false">
      <c r="A1404" s="877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1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1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1">
        <f>IF(ISBLANK(DOE21E!$AN93),"",DOE21E!$AN93)</f>
        <v>4</v>
      </c>
      <c r="K1404" s="37">
        <f>IF(ISBLANK(EnergyPlus1.0!$AL93),"",EnergyPlus1.0!$AL93)</f>
        <v>14.402455004228599</v>
      </c>
      <c r="L1404" s="879">
        <f>IF(ISBLANK(EnergyPlus1.0!$AM93),"",EnergyPlus1.0!$AM93)</f>
        <v>40488</v>
      </c>
      <c r="M1404" s="880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1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1">
        <f>IF(ISBLANK('HOT3000'!$AN93),"",'HOT3000'!$AN93)</f>
        <v>8</v>
      </c>
      <c r="T1404" s="37" t="str">
        <f>IF(ISBLANK(YourData!$AL93),"",YourData!$AL93)</f>
        <v/>
      </c>
      <c r="U1404" s="879" t="str">
        <f>IF(ISBLANK(YourData!$AM93),"",YourData!$AM93)</f>
        <v/>
      </c>
      <c r="V1404" s="880" t="str">
        <f>IF(ISBLANK(YourData!$AN93),"",YourData!$AN93)</f>
        <v/>
      </c>
      <c r="W1404" s="36"/>
      <c r="X1404" s="125"/>
      <c r="Y1404" s="871"/>
      <c r="Z1404" s="36"/>
      <c r="AA1404" s="125"/>
      <c r="AB1404" s="871"/>
    </row>
    <row r="1405" spans="1:28" customFormat="false">
      <c r="A1405" s="877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1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1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1">
        <f>IF(ISBLANK(DOE21E!$AN94),"",DOE21E!$AN94)</f>
        <v>4</v>
      </c>
      <c r="K1405" s="37">
        <f>IF(ISBLANK(EnergyPlus1.0!$AL94),"",EnergyPlus1.0!$AL94)</f>
        <v>14.402349895637601</v>
      </c>
      <c r="L1405" s="879">
        <f>IF(ISBLANK(EnergyPlus1.0!$AM94),"",EnergyPlus1.0!$AM94)</f>
        <v>40488</v>
      </c>
      <c r="M1405" s="880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1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1">
        <f>IF(ISBLANK('HOT3000'!$AN94),"",'HOT3000'!$AN94)</f>
        <v>8</v>
      </c>
      <c r="T1405" s="37" t="str">
        <f>IF(ISBLANK(YourData!$AL94),"",YourData!$AL94)</f>
        <v/>
      </c>
      <c r="U1405" s="879" t="str">
        <f>IF(ISBLANK(YourData!$AM94),"",YourData!$AM94)</f>
        <v/>
      </c>
      <c r="V1405" s="880" t="str">
        <f>IF(ISBLANK(YourData!$AN94),"",YourData!$AN94)</f>
        <v/>
      </c>
      <c r="W1405" s="36"/>
      <c r="X1405" s="125"/>
      <c r="Y1405" s="871"/>
      <c r="Z1405" s="36"/>
      <c r="AA1405" s="125"/>
      <c r="AB1405" s="871"/>
    </row>
    <row r="1406" spans="1:28" customFormat="false">
      <c r="A1406" s="877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1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1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1">
        <f>IF(ISBLANK(DOE21E!$AN95),"",DOE21E!$AN95)</f>
        <v>4</v>
      </c>
      <c r="K1406" s="37">
        <f>IF(ISBLANK(EnergyPlus1.0!$AL95),"",EnergyPlus1.0!$AL95)</f>
        <v>14.4022927082853</v>
      </c>
      <c r="L1406" s="879">
        <f>IF(ISBLANK(EnergyPlus1.0!$AM95),"",EnergyPlus1.0!$AM95)</f>
        <v>40488</v>
      </c>
      <c r="M1406" s="880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1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1">
        <f>IF(ISBLANK('HOT3000'!$AN95),"",'HOT3000'!$AN95)</f>
        <v>8</v>
      </c>
      <c r="T1406" s="37" t="str">
        <f>IF(ISBLANK(YourData!$AL95),"",YourData!$AL95)</f>
        <v/>
      </c>
      <c r="U1406" s="879" t="str">
        <f>IF(ISBLANK(YourData!$AM95),"",YourData!$AM95)</f>
        <v/>
      </c>
      <c r="V1406" s="880" t="str">
        <f>IF(ISBLANK(YourData!$AN95),"",YourData!$AN95)</f>
        <v/>
      </c>
      <c r="W1406" s="36"/>
      <c r="X1406" s="125"/>
      <c r="Y1406" s="871"/>
      <c r="Z1406" s="36"/>
      <c r="AA1406" s="125"/>
      <c r="AB1406" s="871"/>
    </row>
    <row r="1407" spans="1:28" customFormat="false">
      <c r="A1407" s="877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1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1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1">
        <f>IF(ISBLANK(DOE21E!$AN96),"",DOE21E!$AN96)</f>
        <v>4</v>
      </c>
      <c r="K1407" s="37">
        <f>IF(ISBLANK(EnergyPlus1.0!$AL96),"",EnergyPlus1.0!$AL96)</f>
        <v>13.9255712250353</v>
      </c>
      <c r="L1407" s="879">
        <f>IF(ISBLANK(EnergyPlus1.0!$AM96),"",EnergyPlus1.0!$AM96)</f>
        <v>40488</v>
      </c>
      <c r="M1407" s="880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1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1">
        <f>IF(ISBLANK('HOT3000'!$AN96),"",'HOT3000'!$AN96)</f>
        <v>5</v>
      </c>
      <c r="T1407" s="37" t="str">
        <f>IF(ISBLANK(YourData!$AL96),"",YourData!$AL96)</f>
        <v/>
      </c>
      <c r="U1407" s="879" t="str">
        <f>IF(ISBLANK(YourData!$AM96),"",YourData!$AM96)</f>
        <v/>
      </c>
      <c r="V1407" s="880" t="str">
        <f>IF(ISBLANK(YourData!$AN96),"",YourData!$AN96)</f>
        <v/>
      </c>
      <c r="W1407" s="36"/>
      <c r="X1407" s="125"/>
      <c r="Y1407" s="871"/>
      <c r="Z1407" s="36"/>
      <c r="AA1407" s="125"/>
      <c r="AB1407" s="871"/>
    </row>
    <row r="1408" spans="1:28" customFormat="false">
      <c r="A1408" s="877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1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1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1">
        <f>IF(ISBLANK(DOE21E!$AN97),"",DOE21E!$AN97)</f>
        <v>4</v>
      </c>
      <c r="K1408" s="37" t="str">
        <f>IF(ISBLANK(EnergyPlus1.0!$AL97),"",EnergyPlus1.0!$AL97)</f>
        <v/>
      </c>
      <c r="L1408" s="879" t="str">
        <f>IF(ISBLANK(EnergyPlus1.0!$AM97),"",EnergyPlus1.0!$AM97)</f>
        <v/>
      </c>
      <c r="M1408" s="880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1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1">
        <f>IF(ISBLANK('HOT3000'!$AN97),"",'HOT3000'!$AN97)</f>
        <v>5</v>
      </c>
      <c r="T1408" s="37" t="str">
        <f>IF(ISBLANK(YourData!$AL97),"",YourData!$AL97)</f>
        <v/>
      </c>
      <c r="U1408" s="879" t="str">
        <f>IF(ISBLANK(YourData!$AM97),"",YourData!$AM97)</f>
        <v/>
      </c>
      <c r="V1408" s="880" t="str">
        <f>IF(ISBLANK(YourData!$AN97),"",YourData!$AN97)</f>
        <v/>
      </c>
      <c r="W1408" s="36"/>
      <c r="X1408" s="125"/>
      <c r="Y1408" s="871"/>
      <c r="Z1408" s="36"/>
      <c r="AA1408" s="125"/>
      <c r="AB1408" s="871"/>
    </row>
    <row r="1409" spans="1:28" customFormat="false">
      <c r="A1409" s="877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1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1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1">
        <f>IF(ISBLANK(DOE21E!$AN98),"",DOE21E!$AN98)</f>
        <v>4</v>
      </c>
      <c r="K1409" s="37">
        <f>IF(ISBLANK(EnergyPlus1.0!$AL98),"",EnergyPlus1.0!$AL98)</f>
        <v>13.925699448792299</v>
      </c>
      <c r="L1409" s="879">
        <f>IF(ISBLANK(EnergyPlus1.0!$AM98),"",EnergyPlus1.0!$AM98)</f>
        <v>40488</v>
      </c>
      <c r="M1409" s="880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1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1">
        <f>IF(ISBLANK('HOT3000'!$AN98),"",'HOT3000'!$AN98)</f>
        <v>5</v>
      </c>
      <c r="T1409" s="37" t="str">
        <f>IF(ISBLANK(YourData!$AL98),"",YourData!$AL98)</f>
        <v/>
      </c>
      <c r="U1409" s="879" t="str">
        <f>IF(ISBLANK(YourData!$AM98),"",YourData!$AM98)</f>
        <v/>
      </c>
      <c r="V1409" s="880" t="str">
        <f>IF(ISBLANK(YourData!$AN98),"",YourData!$AN98)</f>
        <v/>
      </c>
      <c r="W1409" s="36"/>
      <c r="X1409" s="125"/>
      <c r="Y1409" s="871"/>
      <c r="Z1409" s="36"/>
      <c r="AA1409" s="125"/>
      <c r="AB1409" s="871"/>
    </row>
    <row r="1410" spans="1:28" customFormat="false">
      <c r="A1410" s="877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1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1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1">
        <f>IF(ISBLANK(DOE21E!$AN99),"",DOE21E!$AN99)</f>
        <v>4</v>
      </c>
      <c r="K1410" s="37">
        <f>IF(ISBLANK(EnergyPlus1.0!$AL99),"",EnergyPlus1.0!$AL99)</f>
        <v>13.9255712163163</v>
      </c>
      <c r="L1410" s="879">
        <f>IF(ISBLANK(EnergyPlus1.0!$AM99),"",EnergyPlus1.0!$AM99)</f>
        <v>40488</v>
      </c>
      <c r="M1410" s="880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1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1">
        <f>IF(ISBLANK('HOT3000'!$AN99),"",'HOT3000'!$AN99)</f>
        <v>5</v>
      </c>
      <c r="T1410" s="37" t="str">
        <f>IF(ISBLANK(YourData!$AL99),"",YourData!$AL99)</f>
        <v/>
      </c>
      <c r="U1410" s="879" t="str">
        <f>IF(ISBLANK(YourData!$AM99),"",YourData!$AM99)</f>
        <v/>
      </c>
      <c r="V1410" s="880" t="str">
        <f>IF(ISBLANK(YourData!$AN99),"",YourData!$AN99)</f>
        <v/>
      </c>
      <c r="W1410" s="36"/>
      <c r="X1410" s="125"/>
      <c r="Y1410" s="871"/>
      <c r="Z1410" s="36"/>
      <c r="AA1410" s="125"/>
      <c r="AB1410" s="871"/>
    </row>
    <row r="1411" spans="1:28" customFormat="false">
      <c r="A1411" s="877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1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1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1">
        <f>IF(ISBLANK(DOE21E!$AN100),"",DOE21E!$AN100)</f>
        <v>4</v>
      </c>
      <c r="K1411" s="37">
        <f>IF(ISBLANK(EnergyPlus1.0!$AL100),"",EnergyPlus1.0!$AL100)</f>
        <v>13.925571135426701</v>
      </c>
      <c r="L1411" s="879">
        <f>IF(ISBLANK(EnergyPlus1.0!$AM100),"",EnergyPlus1.0!$AM100)</f>
        <v>40488</v>
      </c>
      <c r="M1411" s="880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1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1">
        <f>IF(ISBLANK('HOT3000'!$AN100),"",'HOT3000'!$AN100)</f>
        <v>5</v>
      </c>
      <c r="T1411" s="37" t="str">
        <f>IF(ISBLANK(YourData!$AL100),"",YourData!$AL100)</f>
        <v/>
      </c>
      <c r="U1411" s="879" t="str">
        <f>IF(ISBLANK(YourData!$AM100),"",YourData!$AM100)</f>
        <v/>
      </c>
      <c r="V1411" s="880" t="str">
        <f>IF(ISBLANK(YourData!$AN100),"",YourData!$AN100)</f>
        <v/>
      </c>
      <c r="W1411" s="36"/>
      <c r="X1411" s="125"/>
      <c r="Y1411" s="871"/>
      <c r="Z1411" s="36"/>
      <c r="AA1411" s="125"/>
      <c r="AB1411" s="871"/>
    </row>
    <row r="1412" spans="1:28" customFormat="false">
      <c r="A1412" s="877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1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1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1">
        <f>IF(ISBLANK(DOE21E!$AN101),"",DOE21E!$AN101)</f>
        <v>0</v>
      </c>
      <c r="K1412" s="37">
        <f>IF(ISBLANK(EnergyPlus1.0!$AL101),"",EnergyPlus1.0!$AL101)</f>
        <v>55.166755336925398</v>
      </c>
      <c r="L1412" s="879">
        <f>IF(ISBLANK(EnergyPlus1.0!$AM101),"",EnergyPlus1.0!$AM101)</f>
        <v>40298</v>
      </c>
      <c r="M1412" s="880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1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1">
        <f>IF(ISBLANK('HOT3000'!$AN101),"",'HOT3000'!$AN101)</f>
        <v>1</v>
      </c>
      <c r="T1412" s="37" t="str">
        <f>IF(ISBLANK(YourData!$AL101),"",YourData!$AL101)</f>
        <v/>
      </c>
      <c r="U1412" s="879" t="str">
        <f>IF(ISBLANK(YourData!$AM101),"",YourData!$AM101)</f>
        <v/>
      </c>
      <c r="V1412" s="880" t="str">
        <f>IF(ISBLANK(YourData!$AN101),"",YourData!$AN101)</f>
        <v/>
      </c>
      <c r="W1412" s="36"/>
      <c r="X1412" s="125"/>
      <c r="Y1412" s="871"/>
      <c r="Z1412" s="36"/>
      <c r="AA1412" s="125"/>
      <c r="AB1412" s="871"/>
    </row>
    <row r="1413" spans="1:28" customFormat="false">
      <c r="A1413" s="877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1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1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1">
        <f>IF(ISBLANK(DOE21E!$AN102),"",DOE21E!$AN102)</f>
        <v>0</v>
      </c>
      <c r="K1413" s="37">
        <f>IF(ISBLANK(EnergyPlus1.0!$AL102),"",EnergyPlus1.0!$AL102)</f>
        <v>55.288401936396198</v>
      </c>
      <c r="L1413" s="879">
        <f>IF(ISBLANK(EnergyPlus1.0!$AM102),"",EnergyPlus1.0!$AM102)</f>
        <v>40302</v>
      </c>
      <c r="M1413" s="880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1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1">
        <f>IF(ISBLANK('HOT3000'!$AN102),"",'HOT3000'!$AN102)</f>
        <v>4</v>
      </c>
      <c r="T1413" s="37" t="str">
        <f>IF(ISBLANK(YourData!$AL102),"",YourData!$AL102)</f>
        <v/>
      </c>
      <c r="U1413" s="879" t="str">
        <f>IF(ISBLANK(YourData!$AM102),"",YourData!$AM102)</f>
        <v/>
      </c>
      <c r="V1413" s="880" t="str">
        <f>IF(ISBLANK(YourData!$AN102),"",YourData!$AN102)</f>
        <v/>
      </c>
      <c r="W1413" s="36"/>
      <c r="X1413" s="125"/>
      <c r="Y1413" s="871"/>
      <c r="Z1413" s="36"/>
      <c r="AA1413" s="125"/>
      <c r="AB1413" s="871"/>
    </row>
    <row r="1414" spans="1:28" customFormat="false">
      <c r="A1414" s="877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1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1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1">
        <f>IF(ISBLANK(DOE21E!$AN103),"",DOE21E!$AN103)</f>
        <v>0</v>
      </c>
      <c r="K1414" s="37">
        <f>IF(ISBLANK(EnergyPlus1.0!$AL103),"",EnergyPlus1.0!$AL103)</f>
        <v>61.726624078887603</v>
      </c>
      <c r="L1414" s="879">
        <f>IF(ISBLANK(EnergyPlus1.0!$AM103),"",EnergyPlus1.0!$AM103)</f>
        <v>40509</v>
      </c>
      <c r="M1414" s="880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1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1">
        <f>IF(ISBLANK('HOT3000'!$AN103),"",'HOT3000'!$AN103)</f>
        <v>15</v>
      </c>
      <c r="T1414" s="37" t="str">
        <f>IF(ISBLANK(YourData!$AL103),"",YourData!$AL103)</f>
        <v/>
      </c>
      <c r="U1414" s="879" t="str">
        <f>IF(ISBLANK(YourData!$AM103),"",YourData!$AM103)</f>
        <v/>
      </c>
      <c r="V1414" s="880" t="str">
        <f>IF(ISBLANK(YourData!$AN103),"",YourData!$AN103)</f>
        <v/>
      </c>
      <c r="W1414" s="36"/>
      <c r="X1414" s="125"/>
      <c r="Y1414" s="871"/>
      <c r="Z1414" s="36"/>
      <c r="AA1414" s="125"/>
      <c r="AB1414" s="871"/>
    </row>
    <row r="1415" spans="1:28" customFormat="false">
      <c r="A1415" s="877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1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1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1">
        <f>IF(ISBLANK(DOE21E!$AN104),"",DOE21E!$AN104)</f>
        <v>0</v>
      </c>
      <c r="K1415" s="37">
        <f>IF(ISBLANK(EnergyPlus1.0!$AL104),"",EnergyPlus1.0!$AL104)</f>
        <v>59.179837957736702</v>
      </c>
      <c r="L1415" s="879">
        <f>IF(ISBLANK(EnergyPlus1.0!$AM104),"",EnergyPlus1.0!$AM104)</f>
        <v>40298</v>
      </c>
      <c r="M1415" s="880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1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1">
        <f>IF(ISBLANK('HOT3000'!$AN104),"",'HOT3000'!$AN104)</f>
        <v>1</v>
      </c>
      <c r="T1415" s="37" t="str">
        <f>IF(ISBLANK(YourData!$AL104),"",YourData!$AL104)</f>
        <v/>
      </c>
      <c r="U1415" s="879" t="str">
        <f>IF(ISBLANK(YourData!$AM104),"",YourData!$AM104)</f>
        <v/>
      </c>
      <c r="V1415" s="880" t="str">
        <f>IF(ISBLANK(YourData!$AN104),"",YourData!$AN104)</f>
        <v/>
      </c>
      <c r="W1415" s="36"/>
      <c r="X1415" s="125"/>
      <c r="Y1415" s="871"/>
      <c r="Z1415" s="36"/>
      <c r="AA1415" s="125"/>
      <c r="AB1415" s="871"/>
    </row>
    <row r="1416" spans="1:28" customFormat="false">
      <c r="A1416" s="877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1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1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1">
        <f>IF(ISBLANK(DOE21E!$AN105),"",DOE21E!$AN105)</f>
        <v>0</v>
      </c>
      <c r="K1416" s="37">
        <f>IF(ISBLANK(EnergyPlus1.0!$AL105),"",EnergyPlus1.0!$AL105)</f>
        <v>47.8518048718039</v>
      </c>
      <c r="L1416" s="879">
        <f>IF(ISBLANK(EnergyPlus1.0!$AM105),"",EnergyPlus1.0!$AM105)</f>
        <v>40456</v>
      </c>
      <c r="M1416" s="880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1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1">
        <f>IF(ISBLANK('HOT3000'!$AN105),"",'HOT3000'!$AN105)</f>
        <v>1</v>
      </c>
      <c r="T1416" s="37" t="str">
        <f>IF(ISBLANK(YourData!$AL105),"",YourData!$AL105)</f>
        <v/>
      </c>
      <c r="U1416" s="879" t="str">
        <f>IF(ISBLANK(YourData!$AM105),"",YourData!$AM105)</f>
        <v/>
      </c>
      <c r="V1416" s="880" t="str">
        <f>IF(ISBLANK(YourData!$AN105),"",YourData!$AN105)</f>
        <v/>
      </c>
      <c r="W1416" s="36"/>
      <c r="X1416" s="125"/>
      <c r="Y1416" s="871"/>
      <c r="Z1416" s="36"/>
      <c r="AA1416" s="125"/>
      <c r="AB1416" s="871"/>
    </row>
    <row r="1417" spans="1:28" customFormat="false">
      <c r="A1417" s="877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1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1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1">
        <f>IF(ISBLANK(DOE21E!$AN106),"",DOE21E!$AN106)</f>
        <v>0</v>
      </c>
      <c r="K1417" s="37">
        <f>IF(ISBLANK(EnergyPlus1.0!$AL106),"",EnergyPlus1.0!$AL106)</f>
        <v>34.0277180193861</v>
      </c>
      <c r="L1417" s="879">
        <f>IF(ISBLANK(EnergyPlus1.0!$AM106),"",EnergyPlus1.0!$AM106)</f>
        <v>40286</v>
      </c>
      <c r="M1417" s="880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1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1">
        <f>IF(ISBLANK('HOT3000'!$AN106),"",'HOT3000'!$AN106)</f>
        <v>13</v>
      </c>
      <c r="T1417" s="37" t="str">
        <f>IF(ISBLANK(YourData!$AL106),"",YourData!$AL106)</f>
        <v/>
      </c>
      <c r="U1417" s="879" t="str">
        <f>IF(ISBLANK(YourData!$AM106),"",YourData!$AM106)</f>
        <v/>
      </c>
      <c r="V1417" s="880" t="str">
        <f>IF(ISBLANK(YourData!$AN106),"",YourData!$AN106)</f>
        <v/>
      </c>
      <c r="W1417" s="36"/>
      <c r="X1417" s="125"/>
      <c r="Y1417" s="871"/>
      <c r="Z1417" s="36"/>
      <c r="AA1417" s="125"/>
      <c r="AB1417" s="871"/>
    </row>
    <row r="1418" spans="1:28" customFormat="false">
      <c r="A1418" s="877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1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1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1">
        <f>IF(ISBLANK(DOE21E!$AN107),"",DOE21E!$AN107)</f>
        <v>0</v>
      </c>
      <c r="K1418" s="37">
        <f>IF(ISBLANK(EnergyPlus1.0!$AL107),"",EnergyPlus1.0!$AL107)</f>
        <v>36.0017477464257</v>
      </c>
      <c r="L1418" s="879">
        <f>IF(ISBLANK(EnergyPlus1.0!$AM107),"",EnergyPlus1.0!$AM107)</f>
        <v>40449</v>
      </c>
      <c r="M1418" s="880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1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1">
        <f>IF(ISBLANK('HOT3000'!$AN107),"",'HOT3000'!$AN107)</f>
        <v>1</v>
      </c>
      <c r="T1418" s="37" t="str">
        <f>IF(ISBLANK(YourData!$AL107),"",YourData!$AL107)</f>
        <v/>
      </c>
      <c r="U1418" s="879" t="str">
        <f>IF(ISBLANK(YourData!$AM107),"",YourData!$AM107)</f>
        <v/>
      </c>
      <c r="V1418" s="880" t="str">
        <f>IF(ISBLANK(YourData!$AN107),"",YourData!$AN107)</f>
        <v/>
      </c>
      <c r="W1418" s="36"/>
      <c r="X1418" s="125"/>
      <c r="Y1418" s="871"/>
      <c r="Z1418" s="36"/>
      <c r="AA1418" s="125"/>
      <c r="AB1418" s="871"/>
    </row>
    <row r="1419" spans="1:28" customFormat="false">
      <c r="A1419" s="877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1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1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1">
        <f>IF(ISBLANK(DOE21E!$AN108),"",DOE21E!$AN108)</f>
        <v>0</v>
      </c>
      <c r="K1419" s="37">
        <f>IF(ISBLANK(EnergyPlus1.0!$AL108),"",EnergyPlus1.0!$AL108)</f>
        <v>19.226982775192901</v>
      </c>
      <c r="L1419" s="879">
        <f>IF(ISBLANK(EnergyPlus1.0!$AM108),"",EnergyPlus1.0!$AM108)</f>
        <v>40286</v>
      </c>
      <c r="M1419" s="880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1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1">
        <f>IF(ISBLANK('HOT3000'!$AN108),"",'HOT3000'!$AN108)</f>
        <v>12</v>
      </c>
      <c r="T1419" s="37" t="str">
        <f>IF(ISBLANK(YourData!$AL108),"",YourData!$AL108)</f>
        <v/>
      </c>
      <c r="U1419" s="879" t="str">
        <f>IF(ISBLANK(YourData!$AM108),"",YourData!$AM108)</f>
        <v/>
      </c>
      <c r="V1419" s="880" t="str">
        <f>IF(ISBLANK(YourData!$AN108),"",YourData!$AN108)</f>
        <v/>
      </c>
      <c r="W1419" s="36"/>
      <c r="X1419" s="125"/>
      <c r="Y1419" s="871"/>
      <c r="Z1419" s="36"/>
      <c r="AA1419" s="125"/>
      <c r="AB1419" s="871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84">
        <f>IF(AND(ISNUMBER(B1051),ISNUMBER(B$1050)),(B1051-B$1050),"")</f>
        <v>968.3644875039754</v>
      </c>
      <c r="C1790" s="884">
        <f>IF(AND(ISNUMBER(E1051),ISNUMBER(E$1050)),(E1051-E$1050),"")</f>
        <v>1019</v>
      </c>
      <c r="D1790" s="884">
        <f>IF(AND(ISNUMBER(H1051),ISNUMBER(H$1050)),(H1051-H$1050),"")</f>
        <v>993</v>
      </c>
      <c r="E1790" s="884">
        <f>IF(AND(ISNUMBER(K1051),ISNUMBER(K$1050)),(K1051-K$1050),"")</f>
        <v>640.95913304050009</v>
      </c>
      <c r="F1790" s="884">
        <f>IF(AND(ISNUMBER(N1051),ISNUMBER(N$1050)),(N1051-N$1050),"")</f>
        <v>721</v>
      </c>
      <c r="G1790" s="884">
        <f>IF(AND(ISNUMBER(Q1051),ISNUMBER(Q$1050)),(Q1051-Q$1050),"")</f>
        <v>614</v>
      </c>
      <c r="H1790" s="884" t="str">
        <f>IF(AND(ISNUMBER(T1051),ISNUMBER(T$1050)),(T1051-T$1050),"")</f>
        <v/>
      </c>
      <c r="I1790" s="884" t="str">
        <f>IF(AND(ISNUMBER(W1051),ISNUMBER(W$1050)),(W1051-W$1050),"")</f>
        <v/>
      </c>
      <c r="J1790" s="884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84">
        <f>IF(AND(ISNUMBER(B1052),ISNUMBER(B$1050)),(B1052-B$1050),"")</f>
        <v>1402.1615356183192</v>
      </c>
      <c r="C1791" s="884">
        <f>IF(AND(ISNUMBER(E1052),ISNUMBER(E$1050)),(E1052-E$1050),"")</f>
        <v>1352</v>
      </c>
      <c r="D1791" s="884">
        <f>IF(AND(ISNUMBER(H1052),ISNUMBER(H$1050)),(H1052-H$1050),"")</f>
        <v>1379</v>
      </c>
      <c r="E1791" s="884">
        <f>IF(AND(ISNUMBER(K1052),ISNUMBER(K$1050)),(K1052-K$1050),"")</f>
        <v>1054.5669696992009</v>
      </c>
      <c r="F1791" s="884">
        <f>IF(AND(ISNUMBER(N1052),ISNUMBER(N$1050)),(N1052-N$1050),"")</f>
        <v>1172</v>
      </c>
      <c r="G1791" s="884">
        <f>IF(AND(ISNUMBER(Q1052),ISNUMBER(Q$1050)),(Q1052-Q$1050),"")</f>
        <v>1327</v>
      </c>
      <c r="H1791" s="884" t="str">
        <f>IF(AND(ISNUMBER(T1052),ISNUMBER(T$1050)),(T1052-T$1050),"")</f>
        <v/>
      </c>
      <c r="I1791" s="884" t="str">
        <f>IF(AND(ISNUMBER(W1052),ISNUMBER(W$1050)),(W1052-W$1050),"")</f>
        <v/>
      </c>
      <c r="J1791" s="884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84">
        <f>IF(AND(ISNUMBER(B1053),ISNUMBER(B$1050)),(B1053-B$1050),"")</f>
        <v>1720.6639535603426</v>
      </c>
      <c r="C1792" s="884">
        <f>IF(AND(ISNUMBER(E1053),ISNUMBER(E$1050)),(E1053-E$1050),"")</f>
        <v>1648</v>
      </c>
      <c r="D1792" s="884">
        <f>IF(AND(ISNUMBER(H1053),ISNUMBER(H$1050)),(H1053-H$1050),"")</f>
        <v>1805</v>
      </c>
      <c r="E1792" s="884">
        <f>IF(AND(ISNUMBER(K1053),ISNUMBER(K$1050)),(K1053-K$1050),"")</f>
        <v>1414.2502173212997</v>
      </c>
      <c r="F1792" s="884">
        <f>IF(AND(ISNUMBER(N1053),ISNUMBER(N$1050)),(N1053-N$1050),"")</f>
        <v>1535</v>
      </c>
      <c r="G1792" s="884">
        <f>IF(AND(ISNUMBER(Q1053),ISNUMBER(Q$1050)),(Q1053-Q$1050),"")</f>
        <v>1787</v>
      </c>
      <c r="H1792" s="884" t="str">
        <f>IF(AND(ISNUMBER(T1053),ISNUMBER(T$1050)),(T1053-T$1050),"")</f>
        <v/>
      </c>
      <c r="I1792" s="884" t="str">
        <f>IF(AND(ISNUMBER(W1053),ISNUMBER(W$1050)),(W1053-W$1050),"")</f>
        <v/>
      </c>
      <c r="J1792" s="884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84">
        <f>IF(AND(ISNUMBER(B1053),ISNUMBER(B1052)),(B1053-B1052),"")</f>
        <v>318.50241794202338</v>
      </c>
      <c r="C1793" s="884">
        <f>IF(AND(ISNUMBER(E1053),ISNUMBER(E1052)),(E1053-E1052),"")</f>
        <v>296</v>
      </c>
      <c r="D1793" s="884">
        <f>IF(AND(ISNUMBER(H1053),ISNUMBER(H1052)),(H1053-H1052),"")</f>
        <v>426</v>
      </c>
      <c r="E1793" s="884">
        <f>IF(AND(ISNUMBER(K1053),ISNUMBER(K1052)),(K1053-K1052),"")</f>
        <v>359.68324762209886</v>
      </c>
      <c r="F1793" s="884">
        <f>IF(AND(ISNUMBER(N1053),ISNUMBER(N1052)),(N1053-N1052),"")</f>
        <v>363</v>
      </c>
      <c r="G1793" s="884">
        <f>IF(AND(ISNUMBER(Q1053),ISNUMBER(Q1052)),(Q1053-Q1052),"")</f>
        <v>460</v>
      </c>
      <c r="H1793" s="884" t="str">
        <f>IF(AND(ISNUMBER(T1053),ISNUMBER(T1052)),(T1053-T1052),"")</f>
        <v/>
      </c>
      <c r="I1793" s="884" t="str">
        <f>IF(AND(ISNUMBER(W1053),ISNUMBER(W1052)),(W1053-W1052),"")</f>
        <v/>
      </c>
      <c r="J1793" s="884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84">
        <f>IF(AND(ISNUMBER(B1054),ISNUMBER(B$1050)),(B1054-B$1050),"")</f>
        <v>1554.8647652256695</v>
      </c>
      <c r="C1794" s="884">
        <f>IF(AND(ISNUMBER(E1054),ISNUMBER(E$1050)),(E1054-E$1050),"")</f>
        <v>1594</v>
      </c>
      <c r="D1794" s="884">
        <f>IF(AND(ISNUMBER(H1054),ISNUMBER(H$1050)),(H1054-H$1050),"")</f>
        <v>1588</v>
      </c>
      <c r="E1794" s="884">
        <f>IF(AND(ISNUMBER(K1054),ISNUMBER(K$1050)),(K1054-K$1050),"")</f>
        <v>1234.3106243532002</v>
      </c>
      <c r="F1794" s="884">
        <f>IF(AND(ISNUMBER(N1054),ISNUMBER(N$1050)),(N1054-N$1050),"")</f>
        <v>1345</v>
      </c>
      <c r="G1794" s="884">
        <f>IF(AND(ISNUMBER(Q1054),ISNUMBER(Q$1050)),(Q1054-Q$1050),"")</f>
        <v>1553</v>
      </c>
      <c r="H1794" s="884" t="str">
        <f>IF(AND(ISNUMBER(T1054),ISNUMBER(T$1050)),(T1054-T$1050),"")</f>
        <v/>
      </c>
      <c r="I1794" s="884" t="str">
        <f>IF(AND(ISNUMBER(W1054),ISNUMBER(W$1050)),(W1054-W$1050),"")</f>
        <v/>
      </c>
      <c r="J1794" s="884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84">
        <f>IF(AND(ISNUMBER(B1053),ISNUMBER(B1054)),(B1053-B1054),"")</f>
        <v>165.79918833467309</v>
      </c>
      <c r="C1795" s="884">
        <f>IF(AND(ISNUMBER(E1053),ISNUMBER(E1054)),(E1053-E1054),"")</f>
        <v>54</v>
      </c>
      <c r="D1795" s="884">
        <f>IF(AND(ISNUMBER(H1053),ISNUMBER(H1054)),(H1053-H1054),"")</f>
        <v>217</v>
      </c>
      <c r="E1795" s="884">
        <f>IF(AND(ISNUMBER(K1053),ISNUMBER(K1054)),(K1053-K1054),"")</f>
        <v>179.93959296809953</v>
      </c>
      <c r="F1795" s="884">
        <f>IF(AND(ISNUMBER(N1053),ISNUMBER(N1054)),(N1053-N1054),"")</f>
        <v>190</v>
      </c>
      <c r="G1795" s="884">
        <f>IF(AND(ISNUMBER(Q1053),ISNUMBER(Q1054)),(Q1053-Q1054),"")</f>
        <v>234</v>
      </c>
      <c r="H1795" s="884" t="str">
        <f>IF(AND(ISNUMBER(T1053),ISNUMBER(T1054)),(T1053-T1054),"")</f>
        <v/>
      </c>
      <c r="I1795" s="884" t="str">
        <f>IF(AND(ISNUMBER(W1053),ISNUMBER(W1054)),(W1053-W1054),"")</f>
        <v/>
      </c>
      <c r="J1795" s="884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84">
        <f t="shared" ref="B1796:B1803" si="206">IF(AND(ISNUMBER(B1055),ISNUMBER(B$1050)),(B1055-B$1050),"")</f>
        <v>0.85194168084126431</v>
      </c>
      <c r="C1796" s="884">
        <f t="shared" ref="C1796:C1803" si="207">IF(AND(ISNUMBER(E1055),ISNUMBER(E$1050)),(E1055-E$1050),"")</f>
        <v>90</v>
      </c>
      <c r="D1796" s="884">
        <f t="shared" ref="D1796:D1803" si="208">IF(AND(ISNUMBER(H1055),ISNUMBER(H$1050)),(H1055-H$1050),"")</f>
        <v>0</v>
      </c>
      <c r="E1796" s="884">
        <f t="shared" ref="E1796:E1803" si="209">IF(AND(ISNUMBER(K1055),ISNUMBER(K$1050)),(K1055-K$1050),"")</f>
        <v>2.1836929008713923E-3</v>
      </c>
      <c r="F1796" s="884">
        <f t="shared" ref="F1796:F1803" si="210">IF(AND(ISNUMBER(N1055),ISNUMBER(N$1050)),(N1055-N$1050),"")</f>
        <v>0</v>
      </c>
      <c r="G1796" s="884">
        <f t="shared" ref="G1796:G1803" si="211">IF(AND(ISNUMBER(Q1055),ISNUMBER(Q$1050)),(Q1055-Q$1050),"")</f>
        <v>-2</v>
      </c>
      <c r="H1796" s="884" t="str">
        <f t="shared" ref="H1796:H1803" si="212">IF(AND(ISNUMBER(T1055),ISNUMBER(T$1050)),(T1055-T$1050),"")</f>
        <v/>
      </c>
      <c r="I1796" s="884" t="str">
        <f t="shared" ref="I1796:I1803" si="213">IF(AND(ISNUMBER(W1055),ISNUMBER(W$1050)),(W1055-W$1050),"")</f>
        <v/>
      </c>
      <c r="J1796" s="884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84">
        <f t="shared" si="206"/>
        <v>1143.4651129168324</v>
      </c>
      <c r="C1797" s="884">
        <f t="shared" si="207"/>
        <v>1172</v>
      </c>
      <c r="D1797" s="884">
        <f t="shared" si="208"/>
        <v>1124</v>
      </c>
      <c r="E1797" s="884">
        <f t="shared" si="209"/>
        <v>844.41859855900111</v>
      </c>
      <c r="F1797" s="884">
        <f t="shared" si="210"/>
        <v>931</v>
      </c>
      <c r="G1797" s="884">
        <f t="shared" si="211"/>
        <v>1214</v>
      </c>
      <c r="H1797" s="884" t="str">
        <f t="shared" si="212"/>
        <v/>
      </c>
      <c r="I1797" s="884" t="str">
        <f t="shared" si="213"/>
        <v/>
      </c>
      <c r="J1797" s="884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84">
        <f t="shared" si="206"/>
        <v>1.8306604180033901</v>
      </c>
      <c r="C1798" s="884">
        <f t="shared" si="207"/>
        <v>0</v>
      </c>
      <c r="D1798" s="884">
        <f t="shared" si="208"/>
        <v>75</v>
      </c>
      <c r="E1798" s="884">
        <f t="shared" si="209"/>
        <v>-1.7555994418216869E-6</v>
      </c>
      <c r="F1798" s="884" t="str">
        <f t="shared" si="210"/>
        <v/>
      </c>
      <c r="G1798" s="884">
        <f t="shared" si="211"/>
        <v>-29</v>
      </c>
      <c r="H1798" s="884" t="str">
        <f t="shared" si="212"/>
        <v/>
      </c>
      <c r="I1798" s="884" t="str">
        <f t="shared" si="213"/>
        <v/>
      </c>
      <c r="J1798" s="884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84">
        <f t="shared" si="206"/>
        <v>1.8306604180033901</v>
      </c>
      <c r="C1799" s="884">
        <f t="shared" si="207"/>
        <v>0</v>
      </c>
      <c r="D1799" s="884">
        <f t="shared" si="208"/>
        <v>0</v>
      </c>
      <c r="E1799" s="884" t="str">
        <f t="shared" si="209"/>
        <v/>
      </c>
      <c r="F1799" s="884" t="str">
        <f t="shared" si="210"/>
        <v/>
      </c>
      <c r="G1799" s="884">
        <f t="shared" si="211"/>
        <v>1</v>
      </c>
      <c r="H1799" s="884" t="str">
        <f t="shared" si="212"/>
        <v/>
      </c>
      <c r="I1799" s="884" t="str">
        <f t="shared" si="213"/>
        <v/>
      </c>
      <c r="J1799" s="884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84">
        <f t="shared" si="206"/>
        <v>0</v>
      </c>
      <c r="C1800" s="884">
        <f t="shared" si="207"/>
        <v>0</v>
      </c>
      <c r="D1800" s="884">
        <f t="shared" si="208"/>
        <v>0</v>
      </c>
      <c r="E1800" s="884">
        <f t="shared" si="209"/>
        <v>0</v>
      </c>
      <c r="F1800" s="884" t="str">
        <f t="shared" si="210"/>
        <v/>
      </c>
      <c r="G1800" s="884">
        <f t="shared" si="211"/>
        <v>0</v>
      </c>
      <c r="H1800" s="884" t="str">
        <f t="shared" si="212"/>
        <v/>
      </c>
      <c r="I1800" s="884" t="str">
        <f t="shared" si="213"/>
        <v/>
      </c>
      <c r="J1800" s="884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84">
        <f t="shared" si="206"/>
        <v>0</v>
      </c>
      <c r="C1801" s="884">
        <f t="shared" si="207"/>
        <v>0</v>
      </c>
      <c r="D1801" s="884">
        <f t="shared" si="208"/>
        <v>0</v>
      </c>
      <c r="E1801" s="884">
        <f t="shared" si="209"/>
        <v>-1.0004441719502211E-10</v>
      </c>
      <c r="F1801" s="884" t="str">
        <f t="shared" si="210"/>
        <v/>
      </c>
      <c r="G1801" s="884">
        <f t="shared" si="211"/>
        <v>0</v>
      </c>
      <c r="H1801" s="884" t="str">
        <f t="shared" si="212"/>
        <v/>
      </c>
      <c r="I1801" s="884" t="str">
        <f t="shared" si="213"/>
        <v/>
      </c>
      <c r="J1801" s="884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84">
        <f t="shared" si="206"/>
        <v>0</v>
      </c>
      <c r="C1802" s="884">
        <f t="shared" si="207"/>
        <v>0</v>
      </c>
      <c r="D1802" s="884">
        <f t="shared" si="208"/>
        <v>0</v>
      </c>
      <c r="E1802" s="884">
        <f t="shared" si="209"/>
        <v>0</v>
      </c>
      <c r="F1802" s="884" t="str">
        <f t="shared" si="210"/>
        <v/>
      </c>
      <c r="G1802" s="884">
        <f t="shared" si="211"/>
        <v>-87</v>
      </c>
      <c r="H1802" s="884" t="str">
        <f t="shared" si="212"/>
        <v/>
      </c>
      <c r="I1802" s="884" t="str">
        <f t="shared" si="213"/>
        <v/>
      </c>
      <c r="J1802" s="884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84">
        <f t="shared" si="206"/>
        <v>-1459.5539439853874</v>
      </c>
      <c r="C1803" s="884">
        <f t="shared" si="207"/>
        <v>-1133</v>
      </c>
      <c r="D1803" s="884">
        <f t="shared" si="208"/>
        <v>-1177</v>
      </c>
      <c r="E1803" s="884">
        <f t="shared" si="209"/>
        <v>-1501.1724408339887</v>
      </c>
      <c r="F1803" s="884">
        <f t="shared" si="210"/>
        <v>-1755</v>
      </c>
      <c r="G1803" s="884">
        <f t="shared" si="211"/>
        <v>-1274</v>
      </c>
      <c r="H1803" s="884" t="str">
        <f t="shared" si="212"/>
        <v/>
      </c>
      <c r="I1803" s="884" t="str">
        <f t="shared" si="213"/>
        <v/>
      </c>
      <c r="J1803" s="884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84">
        <f>IF(AND(ISNUMBER(B1063),ISNUMBER(B1062)),(B1063-B1062),"")</f>
        <v>1038.4136281133397</v>
      </c>
      <c r="C1804" s="884">
        <f>IF(AND(ISNUMBER(E1063),ISNUMBER(E1062)),(E1063-E1062),"")</f>
        <v>1159</v>
      </c>
      <c r="D1804" s="884">
        <f>IF(AND(ISNUMBER(H1063),ISNUMBER(H1062)),(H1063-H1062),"")</f>
        <v>1162</v>
      </c>
      <c r="E1804" s="884">
        <f>IF(AND(ISNUMBER(K1063),ISNUMBER(K1062)),(K1063-K1062),"")</f>
        <v>1011.116194032169</v>
      </c>
      <c r="F1804" s="884">
        <f>IF(AND(ISNUMBER(N1063),ISNUMBER(N1062)),(N1063-N1062),"")</f>
        <v>1009</v>
      </c>
      <c r="G1804" s="884">
        <f>IF(AND(ISNUMBER(Q1063),ISNUMBER(Q1062)),(Q1063-Q1062),"")</f>
        <v>1070</v>
      </c>
      <c r="H1804" s="884" t="str">
        <f>IF(AND(ISNUMBER(T1063),ISNUMBER(T1062)),(T1063-T1062),"")</f>
        <v/>
      </c>
      <c r="I1804" s="884" t="str">
        <f>IF(AND(ISNUMBER(W1063),ISNUMBER(W1062)),(W1063-W1062),"")</f>
        <v/>
      </c>
      <c r="J1804" s="884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84">
        <f>IF(AND(ISNUMBER(B1066),ISNUMBER(B1064)),(B1066-B1064),"")</f>
        <v>-1668.6417470918586</v>
      </c>
      <c r="C1805" s="884">
        <f>IF(AND(ISNUMBER(E1066),ISNUMBER(E1064)),(E1066-E1064),"")</f>
        <v>-1451</v>
      </c>
      <c r="D1805" s="884">
        <f>IF(AND(ISNUMBER(H1066),ISNUMBER(H1064)),(H1066-H1064),"")</f>
        <v>-1483</v>
      </c>
      <c r="E1805" s="884">
        <f>IF(AND(ISNUMBER(K1066),ISNUMBER(K1064)),(K1066-K1064),"")</f>
        <v>-1530.9547319340072</v>
      </c>
      <c r="F1805" s="884">
        <f>IF(AND(ISNUMBER(N1066),ISNUMBER(N1064)),(N1066-N1064),"")</f>
        <v>-1625</v>
      </c>
      <c r="G1805" s="884">
        <f>IF(AND(ISNUMBER(Q1066),ISNUMBER(Q1064)),(Q1066-Q1064),"")</f>
        <v>-1099</v>
      </c>
      <c r="H1805" s="884" t="str">
        <f>IF(AND(ISNUMBER(T1066),ISNUMBER(T1064)),(T1066-T1064),"")</f>
        <v/>
      </c>
      <c r="I1805" s="884" t="str">
        <f>IF(AND(ISNUMBER(W1066),ISNUMBER(W1064)),(W1066-W1064),"")</f>
        <v/>
      </c>
      <c r="J1805" s="884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84">
        <f>IF(AND(ISNUMBER(B1067),ISNUMBER(B1062)),(B1067-B1062),"")</f>
        <v>-2138.1545786625256</v>
      </c>
      <c r="C1806" s="884">
        <f>IF(AND(ISNUMBER(E1067),ISNUMBER(E1062)),(E1067-E1062),"")</f>
        <v>-2372</v>
      </c>
      <c r="D1806" s="884">
        <f>IF(AND(ISNUMBER(H1067),ISNUMBER(H1062)),(H1067-H1062),"")</f>
        <v>-2370</v>
      </c>
      <c r="E1806" s="884">
        <f>IF(AND(ISNUMBER(K1067),ISNUMBER(K1062)),(K1067-K1062),"")</f>
        <v>-2227.6393913845786</v>
      </c>
      <c r="F1806" s="884">
        <f>IF(AND(ISNUMBER(N1067),ISNUMBER(N1062)),(N1067-N1062),"")</f>
        <v>-2185</v>
      </c>
      <c r="G1806" s="884">
        <f>IF(AND(ISNUMBER(Q1067),ISNUMBER(Q1062)),(Q1067-Q1062),"")</f>
        <v>-2185</v>
      </c>
      <c r="H1806" s="884" t="str">
        <f>IF(AND(ISNUMBER(T1067),ISNUMBER(T1062)),(T1067-T1062),"")</f>
        <v/>
      </c>
      <c r="I1806" s="884" t="str">
        <f>IF(AND(ISNUMBER(W1067),ISNUMBER(W1062)),(W1067-W1062),"")</f>
        <v/>
      </c>
      <c r="J1806" s="884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84">
        <f>IF(AND(ISNUMBER(B1069),ISNUMBER(B1068)),(B1069-B1068),"")</f>
        <v>-1494.1291365557972</v>
      </c>
      <c r="C1807" s="884">
        <f>IF(AND(ISNUMBER(E1069),ISNUMBER(E1068)),(E1069-E1068),"")</f>
        <v>-1593</v>
      </c>
      <c r="D1807" s="884">
        <f>IF(AND(ISNUMBER(H1069),ISNUMBER(H1068)),(H1069-H1068),"")</f>
        <v>-1593</v>
      </c>
      <c r="E1807" s="884">
        <f>IF(AND(ISNUMBER(K1069),ISNUMBER(K1068)),(K1069-K1068),"")</f>
        <v>-914.64645384757478</v>
      </c>
      <c r="F1807" s="884">
        <f>IF(AND(ISNUMBER(N1069),ISNUMBER(N1068)),(N1069-N1068),"")</f>
        <v>-1495</v>
      </c>
      <c r="G1807" s="884">
        <f>IF(AND(ISNUMBER(Q1069),ISNUMBER(Q1068)),(Q1069-Q1068),"")</f>
        <v>-1514</v>
      </c>
      <c r="H1807" s="884" t="str">
        <f>IF(AND(ISNUMBER(T1069),ISNUMBER(T1068)),(T1069-T1068),"")</f>
        <v/>
      </c>
      <c r="I1807" s="884" t="str">
        <f>IF(AND(ISNUMBER(W1069),ISNUMBER(W1068)),(W1069-W1068),"")</f>
        <v/>
      </c>
      <c r="J1807" s="884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48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baseColWidth="10" defaultColWidth="9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>
      <c r="A52" s="70" t="s">
        <v>380</v>
      </c>
    </row>
    <row r="53" spans="1:1" customFormat="false">
      <c r="A53" s="448" t="s">
        <v>409</v>
      </c>
    </row>
    <row r="54" spans="1:1" customFormat="false">
      <c r="A54" s="448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28" customFormat="false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28" customFormat="false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28" customFormat="false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0" customFormat="false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>
      <c r="A136" s="70" t="s">
        <v>427</v>
      </c>
    </row>
    <row r="137" spans="1:1" customFormat="false">
      <c r="A137" t="s">
        <v>215</v>
      </c>
    </row>
    <row r="138" spans="1:1" customFormat="false">
      <c r="A138" s="70" t="s">
        <v>368</v>
      </c>
    </row>
    <row r="139" spans="11:11" customFormat="false">
      <c r="K139" s="70"/>
    </row>
    <row r="140" spans="1:40" customFormat="false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14" customFormat="false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14" customFormat="false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14" customFormat="false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70" t="s">
        <v>368</v>
      </c>
    </row>
    <row r="139" spans="11:11" customFormat="false">
      <c r="K139" s="70" t="s">
        <v>216</v>
      </c>
    </row>
    <row r="140" spans="1:40" customFormat="false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5703125" customWidth="1"/>
  </cols>
  <sheetData>
    <row r="1" spans="1:1" customFormat="false">
      <c r="A1" s="55" t="s">
        <v>2211</v>
      </c>
    </row>
    <row r="2" spans="1:1" customFormat="false">
      <c r="A2" s="1034" t="s">
        <v>2212</v>
      </c>
    </row>
    <row r="3" spans="1:1" customFormat="false">
      <c r="A3" s="1038"/>
    </row>
    <row r="4" spans="1:1" customFormat="false">
      <c r="A4" s="1036" t="s">
        <v>2145</v>
      </c>
    </row>
    <row r="5" spans="1:1" customFormat="false">
      <c r="A5" s="1046"/>
    </row>
    <row r="6" spans="1:1" customFormat="false">
      <c r="A6" s="1037" t="s">
        <v>2146</v>
      </c>
    </row>
    <row r="7" spans="1:1" customFormat="false">
      <c r="A7" s="429" t="s">
        <v>2163</v>
      </c>
    </row>
    <row r="8" spans="1:1" customFormat="false">
      <c r="A8" s="1036" t="s">
        <v>2147</v>
      </c>
    </row>
    <row r="9" spans="1:1" customFormat="false">
      <c r="A9" s="1047" t="s">
        <v>2164</v>
      </c>
    </row>
    <row r="10" spans="1:3" customFormat="false">
      <c r="A10" s="1047" t="s">
        <v>2159</v>
      </c>
      <c r="B10" s="46"/>
      <c r="C10" s="46"/>
    </row>
    <row r="11" spans="1:3" customFormat="false">
      <c r="A11" s="1047"/>
      <c r="B11" s="46"/>
      <c r="C11" s="46"/>
    </row>
    <row r="12" spans="1:3" customFormat="false">
      <c r="A12" s="429"/>
      <c r="C12" s="46"/>
    </row>
    <row r="13" spans="1:3" customFormat="false">
      <c r="A13" s="1045"/>
      <c r="C13" s="46"/>
    </row>
    <row r="14" spans="1:2" customFormat="false">
      <c r="A14" s="1039" t="s">
        <v>2154</v>
      </c>
      <c r="B14" s="46"/>
    </row>
    <row r="15" spans="1:6" customFormat="false">
      <c r="A15" s="1035"/>
      <c r="B15" s="679" t="s">
        <v>588</v>
      </c>
      <c r="C15" s="680"/>
      <c r="D15" s="680"/>
      <c r="E15" s="680"/>
      <c r="F15" s="680"/>
    </row>
    <row r="16" spans="1:6" customFormat="false">
      <c r="A16" s="1035"/>
      <c r="B16" s="1072" t="s">
        <v>2148</v>
      </c>
      <c r="C16" s="1073"/>
      <c r="D16" s="1073"/>
      <c r="E16" s="1073"/>
      <c r="F16" s="1074"/>
    </row>
    <row r="17" spans="1:6" customFormat="false">
      <c r="A17" s="1035"/>
      <c r="B17" s="1041" t="s">
        <v>589</v>
      </c>
      <c r="C17" s="1040"/>
      <c r="D17" s="1040"/>
      <c r="E17" s="1034"/>
      <c r="F17" s="1043">
        <v>39814</v>
      </c>
    </row>
    <row r="18" spans="1:6" customFormat="false">
      <c r="A18" s="1035"/>
      <c r="B18" s="1041" t="s">
        <v>2149</v>
      </c>
      <c r="C18" s="1040"/>
      <c r="D18" s="1040"/>
      <c r="E18" s="1040"/>
      <c r="F18" s="1044" t="s">
        <v>2150</v>
      </c>
    </row>
    <row r="19" spans="1:6" customFormat="false">
      <c r="A19" s="1035"/>
      <c r="B19" s="1041" t="s">
        <v>590</v>
      </c>
      <c r="C19" s="1040"/>
      <c r="D19" s="1040"/>
      <c r="E19" s="1034"/>
      <c r="F19" s="1043">
        <v>40179</v>
      </c>
    </row>
    <row r="20" spans="2:6" customFormat="false">
      <c r="B20" s="1041" t="s">
        <v>591</v>
      </c>
      <c r="C20" s="1034"/>
      <c r="D20" s="1034"/>
      <c r="E20" s="1034"/>
      <c r="F20" s="1042"/>
    </row>
    <row r="21" spans="2:6" customFormat="false">
      <c r="B21" s="1072" t="s">
        <v>2151</v>
      </c>
      <c r="C21" s="1073"/>
      <c r="D21" s="1073"/>
      <c r="E21" s="1073"/>
      <c r="F21" s="1074"/>
    </row>
    <row r="22" spans="2:6" customFormat="false">
      <c r="B22" s="1041" t="s">
        <v>592</v>
      </c>
      <c r="C22" s="1040"/>
      <c r="D22" s="1040"/>
      <c r="E22" s="1040"/>
      <c r="F22" s="1044" t="s">
        <v>2152</v>
      </c>
    </row>
    <row r="23" spans="1:1" customFormat="false">
      <c r="A23" s="1033"/>
    </row>
    <row r="24" spans="1:1" customFormat="false">
      <c r="A24" s="1045" t="s">
        <v>2153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>
      <c r="A32" s="41" t="s">
        <v>445</v>
      </c>
      <c r="B32" s="989" t="s">
        <v>878</v>
      </c>
      <c r="C32" s="882" t="s">
        <v>879</v>
      </c>
      <c r="D32" s="400" t="s">
        <v>880</v>
      </c>
      <c r="E32" s="988" t="s">
        <v>881</v>
      </c>
      <c r="F32" s="989" t="s">
        <v>882</v>
      </c>
      <c r="G32" s="882" t="s">
        <v>883</v>
      </c>
      <c r="H32" s="988" t="s">
        <v>884</v>
      </c>
      <c r="I32" s="990" t="s">
        <v>885</v>
      </c>
      <c r="J32" s="991" t="s">
        <v>886</v>
      </c>
      <c r="K32" s="992" t="s">
        <v>887</v>
      </c>
      <c r="L32" s="993" t="s">
        <v>888</v>
      </c>
      <c r="M32" s="999" t="s">
        <v>1109</v>
      </c>
      <c r="N32" s="1000" t="s">
        <v>1110</v>
      </c>
      <c r="O32" s="96"/>
      <c r="P32" s="41" t="s">
        <v>445</v>
      </c>
      <c r="Q32" s="989" t="s">
        <v>1111</v>
      </c>
      <c r="R32" s="400" t="s">
        <v>1112</v>
      </c>
      <c r="S32" s="1001" t="s">
        <v>1113</v>
      </c>
      <c r="T32" s="989" t="s">
        <v>1114</v>
      </c>
      <c r="U32" s="400" t="s">
        <v>1115</v>
      </c>
      <c r="V32" s="1001" t="s">
        <v>1116</v>
      </c>
      <c r="W32" s="989" t="s">
        <v>1117</v>
      </c>
      <c r="X32" s="400" t="s">
        <v>1118</v>
      </c>
      <c r="Y32" s="1001" t="s">
        <v>1119</v>
      </c>
      <c r="Z32" s="989" t="s">
        <v>1120</v>
      </c>
      <c r="AA32" s="400" t="s">
        <v>1121</v>
      </c>
      <c r="AB32" s="1002" t="s">
        <v>1122</v>
      </c>
      <c r="AC32" s="417" t="s">
        <v>2139</v>
      </c>
      <c r="AD32" s="417" t="s">
        <v>2140</v>
      </c>
      <c r="AE32" s="1006" t="s">
        <v>2141</v>
      </c>
      <c r="AF32" s="1007" t="s">
        <v>2142</v>
      </c>
      <c r="AG32" s="417" t="s">
        <v>2143</v>
      </c>
      <c r="AH32" s="1006" t="s">
        <v>2144</v>
      </c>
    </row>
    <row r="33" spans="1:28" customFormat="false">
      <c r="A33" s="41" t="s">
        <v>446</v>
      </c>
      <c r="B33" s="989" t="s">
        <v>889</v>
      </c>
      <c r="C33" s="882" t="s">
        <v>890</v>
      </c>
      <c r="D33" s="400" t="s">
        <v>891</v>
      </c>
      <c r="E33" s="988" t="s">
        <v>892</v>
      </c>
      <c r="F33" s="989" t="s">
        <v>893</v>
      </c>
      <c r="G33" s="882" t="s">
        <v>894</v>
      </c>
      <c r="H33" s="988" t="s">
        <v>895</v>
      </c>
      <c r="I33" s="990" t="s">
        <v>896</v>
      </c>
      <c r="J33" s="991" t="s">
        <v>897</v>
      </c>
      <c r="K33" s="992" t="s">
        <v>898</v>
      </c>
      <c r="L33" s="993" t="s">
        <v>899</v>
      </c>
      <c r="M33" s="1032"/>
      <c r="N33" s="400"/>
      <c r="O33" s="58"/>
      <c r="P33" s="41" t="s">
        <v>446</v>
      </c>
      <c r="Q33" s="989" t="s">
        <v>1123</v>
      </c>
      <c r="R33" s="400" t="s">
        <v>1124</v>
      </c>
      <c r="S33" s="1001" t="s">
        <v>1125</v>
      </c>
      <c r="T33" s="989" t="s">
        <v>1126</v>
      </c>
      <c r="U33" s="400" t="s">
        <v>1127</v>
      </c>
      <c r="V33" s="1001" t="s">
        <v>1128</v>
      </c>
      <c r="W33" s="989" t="s">
        <v>1129</v>
      </c>
      <c r="X33" s="400" t="s">
        <v>1130</v>
      </c>
      <c r="Y33" s="1001" t="s">
        <v>1131</v>
      </c>
      <c r="Z33" s="989" t="s">
        <v>1132</v>
      </c>
      <c r="AA33" s="400" t="s">
        <v>1133</v>
      </c>
      <c r="AB33" s="1003" t="s">
        <v>1134</v>
      </c>
    </row>
    <row r="34" spans="1:28" customFormat="false">
      <c r="A34" s="41" t="s">
        <v>447</v>
      </c>
      <c r="B34" s="989" t="s">
        <v>900</v>
      </c>
      <c r="C34" s="882" t="s">
        <v>901</v>
      </c>
      <c r="D34" s="400" t="s">
        <v>902</v>
      </c>
      <c r="E34" s="988" t="s">
        <v>903</v>
      </c>
      <c r="F34" s="989" t="s">
        <v>904</v>
      </c>
      <c r="G34" s="882" t="s">
        <v>905</v>
      </c>
      <c r="H34" s="988" t="s">
        <v>906</v>
      </c>
      <c r="I34" s="990" t="s">
        <v>907</v>
      </c>
      <c r="J34" s="991" t="s">
        <v>908</v>
      </c>
      <c r="K34" s="992" t="s">
        <v>909</v>
      </c>
      <c r="L34" s="993" t="s">
        <v>910</v>
      </c>
      <c r="M34" s="1032"/>
      <c r="N34" s="400"/>
      <c r="O34" s="58"/>
      <c r="P34" s="41" t="s">
        <v>447</v>
      </c>
      <c r="Q34" s="989" t="s">
        <v>1135</v>
      </c>
      <c r="R34" s="400" t="s">
        <v>1136</v>
      </c>
      <c r="S34" s="1001" t="s">
        <v>1137</v>
      </c>
      <c r="T34" s="989" t="s">
        <v>1138</v>
      </c>
      <c r="U34" s="400" t="s">
        <v>1139</v>
      </c>
      <c r="V34" s="1001" t="s">
        <v>1140</v>
      </c>
      <c r="W34" s="989" t="s">
        <v>1141</v>
      </c>
      <c r="X34" s="400" t="s">
        <v>1142</v>
      </c>
      <c r="Y34" s="1001" t="s">
        <v>1143</v>
      </c>
      <c r="Z34" s="989" t="s">
        <v>1144</v>
      </c>
      <c r="AA34" s="400" t="s">
        <v>1145</v>
      </c>
      <c r="AB34" s="1003" t="s">
        <v>1146</v>
      </c>
    </row>
    <row r="35" spans="1:28" customFormat="false">
      <c r="A35" s="41" t="s">
        <v>448</v>
      </c>
      <c r="B35" s="989" t="s">
        <v>911</v>
      </c>
      <c r="C35" s="882" t="s">
        <v>912</v>
      </c>
      <c r="D35" s="400" t="s">
        <v>913</v>
      </c>
      <c r="E35" s="988" t="s">
        <v>914</v>
      </c>
      <c r="F35" s="989" t="s">
        <v>915</v>
      </c>
      <c r="G35" s="882" t="s">
        <v>916</v>
      </c>
      <c r="H35" s="988" t="s">
        <v>917</v>
      </c>
      <c r="I35" s="990" t="s">
        <v>918</v>
      </c>
      <c r="J35" s="991" t="s">
        <v>919</v>
      </c>
      <c r="K35" s="992" t="s">
        <v>920</v>
      </c>
      <c r="L35" s="993" t="s">
        <v>921</v>
      </c>
      <c r="M35" s="1032"/>
      <c r="N35" s="400"/>
      <c r="O35" s="58"/>
      <c r="P35" s="41" t="s">
        <v>448</v>
      </c>
      <c r="Q35" s="989" t="s">
        <v>1147</v>
      </c>
      <c r="R35" s="400" t="s">
        <v>1148</v>
      </c>
      <c r="S35" s="1001" t="s">
        <v>1149</v>
      </c>
      <c r="T35" s="989" t="s">
        <v>1150</v>
      </c>
      <c r="U35" s="400" t="s">
        <v>1151</v>
      </c>
      <c r="V35" s="1001" t="s">
        <v>1152</v>
      </c>
      <c r="W35" s="989" t="s">
        <v>1153</v>
      </c>
      <c r="X35" s="400" t="s">
        <v>1154</v>
      </c>
      <c r="Y35" s="1001" t="s">
        <v>1155</v>
      </c>
      <c r="Z35" s="989" t="s">
        <v>1156</v>
      </c>
      <c r="AA35" s="400" t="s">
        <v>1157</v>
      </c>
      <c r="AB35" s="1003" t="s">
        <v>1158</v>
      </c>
    </row>
    <row r="36" spans="1:28" customFormat="false">
      <c r="A36" s="41" t="s">
        <v>449</v>
      </c>
      <c r="B36" s="989" t="s">
        <v>922</v>
      </c>
      <c r="C36" s="882" t="s">
        <v>923</v>
      </c>
      <c r="D36" s="400" t="s">
        <v>924</v>
      </c>
      <c r="E36" s="988" t="s">
        <v>925</v>
      </c>
      <c r="F36" s="989" t="s">
        <v>926</v>
      </c>
      <c r="G36" s="882" t="s">
        <v>927</v>
      </c>
      <c r="H36" s="988" t="s">
        <v>928</v>
      </c>
      <c r="I36" s="990" t="s">
        <v>929</v>
      </c>
      <c r="J36" s="991" t="s">
        <v>930</v>
      </c>
      <c r="K36" s="992" t="s">
        <v>931</v>
      </c>
      <c r="L36" s="993" t="s">
        <v>932</v>
      </c>
      <c r="M36" s="1032"/>
      <c r="N36" s="400"/>
      <c r="O36" s="58"/>
      <c r="P36" s="41" t="s">
        <v>449</v>
      </c>
      <c r="Q36" s="989" t="s">
        <v>1159</v>
      </c>
      <c r="R36" s="400" t="s">
        <v>1160</v>
      </c>
      <c r="S36" s="1001" t="s">
        <v>1161</v>
      </c>
      <c r="T36" s="989" t="s">
        <v>1162</v>
      </c>
      <c r="U36" s="400" t="s">
        <v>1163</v>
      </c>
      <c r="V36" s="1001" t="s">
        <v>1164</v>
      </c>
      <c r="W36" s="989" t="s">
        <v>1165</v>
      </c>
      <c r="X36" s="400" t="s">
        <v>1166</v>
      </c>
      <c r="Y36" s="1001" t="s">
        <v>1167</v>
      </c>
      <c r="Z36" s="989" t="s">
        <v>1168</v>
      </c>
      <c r="AA36" s="400" t="s">
        <v>1169</v>
      </c>
      <c r="AB36" s="1003" t="s">
        <v>1170</v>
      </c>
    </row>
    <row r="37" spans="1:28" customFormat="false">
      <c r="A37" s="41" t="s">
        <v>450</v>
      </c>
      <c r="B37" s="989" t="s">
        <v>933</v>
      </c>
      <c r="C37" s="882" t="s">
        <v>934</v>
      </c>
      <c r="D37" s="400" t="s">
        <v>935</v>
      </c>
      <c r="E37" s="988" t="s">
        <v>936</v>
      </c>
      <c r="F37" s="989" t="s">
        <v>937</v>
      </c>
      <c r="G37" s="882" t="s">
        <v>938</v>
      </c>
      <c r="H37" s="988" t="s">
        <v>939</v>
      </c>
      <c r="I37" s="990" t="s">
        <v>940</v>
      </c>
      <c r="J37" s="991" t="s">
        <v>941</v>
      </c>
      <c r="K37" s="992" t="s">
        <v>942</v>
      </c>
      <c r="L37" s="993" t="s">
        <v>943</v>
      </c>
      <c r="M37" s="1032"/>
      <c r="N37" s="400"/>
      <c r="O37" s="58"/>
      <c r="P37" s="41" t="s">
        <v>450</v>
      </c>
      <c r="Q37" s="989" t="s">
        <v>1171</v>
      </c>
      <c r="R37" s="400" t="s">
        <v>1172</v>
      </c>
      <c r="S37" s="1001" t="s">
        <v>1173</v>
      </c>
      <c r="T37" s="989" t="s">
        <v>1174</v>
      </c>
      <c r="U37" s="400" t="s">
        <v>1175</v>
      </c>
      <c r="V37" s="1001" t="s">
        <v>1176</v>
      </c>
      <c r="W37" s="989" t="s">
        <v>1177</v>
      </c>
      <c r="X37" s="400" t="s">
        <v>1178</v>
      </c>
      <c r="Y37" s="1001" t="s">
        <v>1179</v>
      </c>
      <c r="Z37" s="989" t="s">
        <v>1180</v>
      </c>
      <c r="AA37" s="400" t="s">
        <v>1181</v>
      </c>
      <c r="AB37" s="1003" t="s">
        <v>1182</v>
      </c>
    </row>
    <row r="38" spans="1:28" customFormat="false">
      <c r="A38" s="42" t="s">
        <v>451</v>
      </c>
      <c r="B38" s="994" t="s">
        <v>944</v>
      </c>
      <c r="C38" s="883" t="s">
        <v>945</v>
      </c>
      <c r="D38" s="404" t="s">
        <v>946</v>
      </c>
      <c r="E38" s="883" t="s">
        <v>947</v>
      </c>
      <c r="F38" s="994" t="s">
        <v>948</v>
      </c>
      <c r="G38" s="883" t="s">
        <v>949</v>
      </c>
      <c r="H38" s="883" t="s">
        <v>950</v>
      </c>
      <c r="I38" s="995" t="s">
        <v>951</v>
      </c>
      <c r="J38" s="996" t="s">
        <v>952</v>
      </c>
      <c r="K38" s="997" t="s">
        <v>953</v>
      </c>
      <c r="L38" s="998" t="s">
        <v>954</v>
      </c>
      <c r="M38" s="1032"/>
      <c r="N38" s="400"/>
      <c r="O38" s="58"/>
      <c r="P38" s="42" t="s">
        <v>451</v>
      </c>
      <c r="Q38" s="994" t="s">
        <v>1183</v>
      </c>
      <c r="R38" s="404" t="s">
        <v>1184</v>
      </c>
      <c r="S38" s="1004" t="s">
        <v>1185</v>
      </c>
      <c r="T38" s="994" t="s">
        <v>1186</v>
      </c>
      <c r="U38" s="404" t="s">
        <v>1187</v>
      </c>
      <c r="V38" s="1004" t="s">
        <v>1188</v>
      </c>
      <c r="W38" s="994" t="s">
        <v>1189</v>
      </c>
      <c r="X38" s="404" t="s">
        <v>1190</v>
      </c>
      <c r="Y38" s="1004" t="s">
        <v>1191</v>
      </c>
      <c r="Z38" s="994" t="s">
        <v>1192</v>
      </c>
      <c r="AA38" s="404" t="s">
        <v>1193</v>
      </c>
      <c r="AB38" s="1005" t="s">
        <v>1194</v>
      </c>
    </row>
    <row r="39" spans="1:28" customFormat="false">
      <c r="A39" s="41" t="s">
        <v>462</v>
      </c>
      <c r="B39" s="989" t="s">
        <v>955</v>
      </c>
      <c r="C39" s="882" t="s">
        <v>956</v>
      </c>
      <c r="D39" s="400" t="s">
        <v>957</v>
      </c>
      <c r="E39" s="988" t="s">
        <v>958</v>
      </c>
      <c r="F39" s="989" t="s">
        <v>959</v>
      </c>
      <c r="G39" s="882" t="s">
        <v>960</v>
      </c>
      <c r="H39" s="988" t="s">
        <v>961</v>
      </c>
      <c r="I39" s="990" t="s">
        <v>962</v>
      </c>
      <c r="J39" s="991" t="s">
        <v>963</v>
      </c>
      <c r="K39" s="992" t="s">
        <v>964</v>
      </c>
      <c r="L39" s="993" t="s">
        <v>965</v>
      </c>
      <c r="M39" s="1032"/>
      <c r="N39" s="400"/>
      <c r="O39" s="58"/>
      <c r="P39" s="41" t="s">
        <v>462</v>
      </c>
      <c r="Q39" s="989" t="s">
        <v>1195</v>
      </c>
      <c r="R39" s="400" t="s">
        <v>1196</v>
      </c>
      <c r="S39" s="1001" t="s">
        <v>1197</v>
      </c>
      <c r="T39" s="989" t="s">
        <v>1198</v>
      </c>
      <c r="U39" s="400" t="s">
        <v>1199</v>
      </c>
      <c r="V39" s="1001" t="s">
        <v>1200</v>
      </c>
      <c r="W39" s="989" t="s">
        <v>1201</v>
      </c>
      <c r="X39" s="400" t="s">
        <v>1202</v>
      </c>
      <c r="Y39" s="1001" t="s">
        <v>1203</v>
      </c>
      <c r="Z39" s="989" t="s">
        <v>1204</v>
      </c>
      <c r="AA39" s="400" t="s">
        <v>1205</v>
      </c>
      <c r="AB39" s="1003" t="s">
        <v>1206</v>
      </c>
    </row>
    <row r="40" spans="1:28" customFormat="false">
      <c r="A40" s="41" t="s">
        <v>463</v>
      </c>
      <c r="B40" s="989" t="s">
        <v>966</v>
      </c>
      <c r="C40" s="882" t="s">
        <v>967</v>
      </c>
      <c r="D40" s="400" t="s">
        <v>968</v>
      </c>
      <c r="E40" s="988" t="s">
        <v>969</v>
      </c>
      <c r="F40" s="989" t="s">
        <v>970</v>
      </c>
      <c r="G40" s="882" t="s">
        <v>971</v>
      </c>
      <c r="H40" s="988" t="s">
        <v>972</v>
      </c>
      <c r="I40" s="990" t="s">
        <v>973</v>
      </c>
      <c r="J40" s="991" t="s">
        <v>974</v>
      </c>
      <c r="K40" s="992" t="s">
        <v>975</v>
      </c>
      <c r="L40" s="993" t="s">
        <v>976</v>
      </c>
      <c r="M40" s="1032"/>
      <c r="N40" s="400"/>
      <c r="O40" s="58"/>
      <c r="P40" s="41" t="s">
        <v>463</v>
      </c>
      <c r="Q40" s="989" t="s">
        <v>1207</v>
      </c>
      <c r="R40" s="400" t="s">
        <v>1208</v>
      </c>
      <c r="S40" s="1001" t="s">
        <v>1209</v>
      </c>
      <c r="T40" s="989" t="s">
        <v>1210</v>
      </c>
      <c r="U40" s="400" t="s">
        <v>1211</v>
      </c>
      <c r="V40" s="1001" t="s">
        <v>1212</v>
      </c>
      <c r="W40" s="989" t="s">
        <v>1213</v>
      </c>
      <c r="X40" s="400" t="s">
        <v>1214</v>
      </c>
      <c r="Y40" s="1001" t="s">
        <v>1215</v>
      </c>
      <c r="Z40" s="989" t="s">
        <v>1216</v>
      </c>
      <c r="AA40" s="400" t="s">
        <v>1217</v>
      </c>
      <c r="AB40" s="1003" t="s">
        <v>1218</v>
      </c>
    </row>
    <row r="41" spans="1:28" customFormat="false">
      <c r="A41" s="41" t="s">
        <v>464</v>
      </c>
      <c r="B41" s="989" t="s">
        <v>977</v>
      </c>
      <c r="C41" s="882" t="s">
        <v>978</v>
      </c>
      <c r="D41" s="400" t="s">
        <v>979</v>
      </c>
      <c r="E41" s="988" t="s">
        <v>980</v>
      </c>
      <c r="F41" s="989" t="s">
        <v>981</v>
      </c>
      <c r="G41" s="882" t="s">
        <v>982</v>
      </c>
      <c r="H41" s="988" t="s">
        <v>983</v>
      </c>
      <c r="I41" s="990" t="s">
        <v>984</v>
      </c>
      <c r="J41" s="991" t="s">
        <v>985</v>
      </c>
      <c r="K41" s="992" t="s">
        <v>986</v>
      </c>
      <c r="L41" s="993" t="s">
        <v>987</v>
      </c>
      <c r="M41" s="1032"/>
      <c r="N41" s="400"/>
      <c r="O41" s="58"/>
      <c r="P41" s="41" t="s">
        <v>464</v>
      </c>
      <c r="Q41" s="989" t="s">
        <v>1219</v>
      </c>
      <c r="R41" s="400" t="s">
        <v>1220</v>
      </c>
      <c r="S41" s="1001" t="s">
        <v>1221</v>
      </c>
      <c r="T41" s="989" t="s">
        <v>1222</v>
      </c>
      <c r="U41" s="400" t="s">
        <v>1223</v>
      </c>
      <c r="V41" s="1001" t="s">
        <v>1224</v>
      </c>
      <c r="W41" s="989" t="s">
        <v>1225</v>
      </c>
      <c r="X41" s="400" t="s">
        <v>1226</v>
      </c>
      <c r="Y41" s="1001" t="s">
        <v>1227</v>
      </c>
      <c r="Z41" s="989" t="s">
        <v>1228</v>
      </c>
      <c r="AA41" s="400" t="s">
        <v>1229</v>
      </c>
      <c r="AB41" s="1003" t="s">
        <v>1230</v>
      </c>
    </row>
    <row r="42" spans="1:28" customFormat="false">
      <c r="A42" s="41" t="s">
        <v>465</v>
      </c>
      <c r="B42" s="989" t="s">
        <v>988</v>
      </c>
      <c r="C42" s="882" t="s">
        <v>989</v>
      </c>
      <c r="D42" s="400" t="s">
        <v>990</v>
      </c>
      <c r="E42" s="988" t="s">
        <v>991</v>
      </c>
      <c r="F42" s="989" t="s">
        <v>992</v>
      </c>
      <c r="G42" s="882" t="s">
        <v>993</v>
      </c>
      <c r="H42" s="988" t="s">
        <v>994</v>
      </c>
      <c r="I42" s="990" t="s">
        <v>995</v>
      </c>
      <c r="J42" s="991" t="s">
        <v>996</v>
      </c>
      <c r="K42" s="992" t="s">
        <v>997</v>
      </c>
      <c r="L42" s="993" t="s">
        <v>998</v>
      </c>
      <c r="M42" s="1032"/>
      <c r="N42" s="400"/>
      <c r="O42" s="58"/>
      <c r="P42" s="41" t="s">
        <v>465</v>
      </c>
      <c r="Q42" s="989" t="s">
        <v>1231</v>
      </c>
      <c r="R42" s="400" t="s">
        <v>1232</v>
      </c>
      <c r="S42" s="1001" t="s">
        <v>1233</v>
      </c>
      <c r="T42" s="989" t="s">
        <v>1234</v>
      </c>
      <c r="U42" s="400" t="s">
        <v>1235</v>
      </c>
      <c r="V42" s="1001" t="s">
        <v>1236</v>
      </c>
      <c r="W42" s="989" t="s">
        <v>1237</v>
      </c>
      <c r="X42" s="400" t="s">
        <v>1238</v>
      </c>
      <c r="Y42" s="1001" t="s">
        <v>1239</v>
      </c>
      <c r="Z42" s="989" t="s">
        <v>1240</v>
      </c>
      <c r="AA42" s="400" t="s">
        <v>1241</v>
      </c>
      <c r="AB42" s="1003" t="s">
        <v>1242</v>
      </c>
    </row>
    <row r="43" spans="1:28" customFormat="false">
      <c r="A43" s="42" t="s">
        <v>466</v>
      </c>
      <c r="B43" s="994" t="s">
        <v>999</v>
      </c>
      <c r="C43" s="883" t="s">
        <v>1000</v>
      </c>
      <c r="D43" s="404" t="s">
        <v>1001</v>
      </c>
      <c r="E43" s="883" t="s">
        <v>1002</v>
      </c>
      <c r="F43" s="994" t="s">
        <v>1003</v>
      </c>
      <c r="G43" s="883" t="s">
        <v>1004</v>
      </c>
      <c r="H43" s="883" t="s">
        <v>1005</v>
      </c>
      <c r="I43" s="995" t="s">
        <v>1006</v>
      </c>
      <c r="J43" s="996" t="s">
        <v>1007</v>
      </c>
      <c r="K43" s="997" t="s">
        <v>1008</v>
      </c>
      <c r="L43" s="998" t="s">
        <v>1009</v>
      </c>
      <c r="M43" s="1032"/>
      <c r="N43" s="400"/>
      <c r="O43" s="58"/>
      <c r="P43" s="42" t="s">
        <v>466</v>
      </c>
      <c r="Q43" s="994" t="s">
        <v>1243</v>
      </c>
      <c r="R43" s="404" t="s">
        <v>1244</v>
      </c>
      <c r="S43" s="1004" t="s">
        <v>1245</v>
      </c>
      <c r="T43" s="994" t="s">
        <v>1246</v>
      </c>
      <c r="U43" s="404" t="s">
        <v>1247</v>
      </c>
      <c r="V43" s="1004" t="s">
        <v>1248</v>
      </c>
      <c r="W43" s="994" t="s">
        <v>1249</v>
      </c>
      <c r="X43" s="404" t="s">
        <v>1250</v>
      </c>
      <c r="Y43" s="1004" t="s">
        <v>1251</v>
      </c>
      <c r="Z43" s="994" t="s">
        <v>1252</v>
      </c>
      <c r="AA43" s="404" t="s">
        <v>1253</v>
      </c>
      <c r="AB43" s="1005" t="s">
        <v>1254</v>
      </c>
    </row>
    <row r="44" spans="1:28" customFormat="false">
      <c r="A44" s="41" t="s">
        <v>473</v>
      </c>
      <c r="B44" s="989" t="s">
        <v>1010</v>
      </c>
      <c r="C44" s="882" t="s">
        <v>1011</v>
      </c>
      <c r="D44" s="400" t="s">
        <v>1012</v>
      </c>
      <c r="E44" s="988" t="s">
        <v>1013</v>
      </c>
      <c r="F44" s="989" t="s">
        <v>1014</v>
      </c>
      <c r="G44" s="882" t="s">
        <v>1015</v>
      </c>
      <c r="H44" s="988" t="s">
        <v>1016</v>
      </c>
      <c r="I44" s="990" t="s">
        <v>1017</v>
      </c>
      <c r="J44" s="991" t="s">
        <v>1018</v>
      </c>
      <c r="K44" s="992" t="s">
        <v>1019</v>
      </c>
      <c r="L44" s="993" t="s">
        <v>1020</v>
      </c>
      <c r="M44" s="1032"/>
      <c r="N44" s="400"/>
      <c r="O44" s="58"/>
      <c r="P44" s="41" t="s">
        <v>474</v>
      </c>
      <c r="Q44" s="989" t="s">
        <v>1255</v>
      </c>
      <c r="R44" s="400" t="s">
        <v>1256</v>
      </c>
      <c r="S44" s="1001" t="s">
        <v>1257</v>
      </c>
      <c r="T44" s="989" t="s">
        <v>1258</v>
      </c>
      <c r="U44" s="400" t="s">
        <v>1259</v>
      </c>
      <c r="V44" s="1001" t="s">
        <v>1260</v>
      </c>
      <c r="W44" s="989" t="s">
        <v>1261</v>
      </c>
      <c r="X44" s="400" t="s">
        <v>1262</v>
      </c>
      <c r="Y44" s="1001" t="s">
        <v>1263</v>
      </c>
      <c r="Z44" s="989" t="s">
        <v>1264</v>
      </c>
      <c r="AA44" s="400" t="s">
        <v>1265</v>
      </c>
      <c r="AB44" s="1003" t="s">
        <v>1266</v>
      </c>
    </row>
    <row r="45" spans="1:28" customFormat="false">
      <c r="A45" s="41" t="s">
        <v>475</v>
      </c>
      <c r="B45" s="989" t="s">
        <v>1021</v>
      </c>
      <c r="C45" s="882" t="s">
        <v>1022</v>
      </c>
      <c r="D45" s="400" t="s">
        <v>1023</v>
      </c>
      <c r="E45" s="988" t="s">
        <v>1024</v>
      </c>
      <c r="F45" s="989" t="s">
        <v>1025</v>
      </c>
      <c r="G45" s="882" t="s">
        <v>1026</v>
      </c>
      <c r="H45" s="988" t="s">
        <v>1027</v>
      </c>
      <c r="I45" s="990" t="s">
        <v>1028</v>
      </c>
      <c r="J45" s="991" t="s">
        <v>1029</v>
      </c>
      <c r="K45" s="992" t="s">
        <v>1030</v>
      </c>
      <c r="L45" s="993" t="s">
        <v>1031</v>
      </c>
      <c r="M45" s="1032"/>
      <c r="N45" s="400"/>
      <c r="O45" s="58"/>
      <c r="P45" s="41" t="s">
        <v>476</v>
      </c>
      <c r="Q45" s="989" t="s">
        <v>1267</v>
      </c>
      <c r="R45" s="400" t="s">
        <v>1268</v>
      </c>
      <c r="S45" s="1001" t="s">
        <v>1269</v>
      </c>
      <c r="T45" s="989" t="s">
        <v>1270</v>
      </c>
      <c r="U45" s="400" t="s">
        <v>1271</v>
      </c>
      <c r="V45" s="1001" t="s">
        <v>1272</v>
      </c>
      <c r="W45" s="989" t="s">
        <v>1273</v>
      </c>
      <c r="X45" s="400" t="s">
        <v>1274</v>
      </c>
      <c r="Y45" s="1001" t="s">
        <v>1275</v>
      </c>
      <c r="Z45" s="989" t="s">
        <v>1276</v>
      </c>
      <c r="AA45" s="400" t="s">
        <v>1277</v>
      </c>
      <c r="AB45" s="1003" t="s">
        <v>1278</v>
      </c>
    </row>
    <row r="46" spans="1:28" customFormat="false">
      <c r="A46" s="41" t="s">
        <v>477</v>
      </c>
      <c r="B46" s="989" t="s">
        <v>1032</v>
      </c>
      <c r="C46" s="882" t="s">
        <v>1033</v>
      </c>
      <c r="D46" s="400" t="s">
        <v>1034</v>
      </c>
      <c r="E46" s="988" t="s">
        <v>1035</v>
      </c>
      <c r="F46" s="989" t="s">
        <v>1036</v>
      </c>
      <c r="G46" s="882" t="s">
        <v>1037</v>
      </c>
      <c r="H46" s="988" t="s">
        <v>1038</v>
      </c>
      <c r="I46" s="990" t="s">
        <v>1039</v>
      </c>
      <c r="J46" s="991" t="s">
        <v>1040</v>
      </c>
      <c r="K46" s="992" t="s">
        <v>1041</v>
      </c>
      <c r="L46" s="993" t="s">
        <v>1042</v>
      </c>
      <c r="M46" s="1032"/>
      <c r="N46" s="400"/>
      <c r="O46" s="58"/>
      <c r="P46" s="41" t="s">
        <v>478</v>
      </c>
      <c r="Q46" s="989" t="s">
        <v>1279</v>
      </c>
      <c r="R46" s="400" t="s">
        <v>1280</v>
      </c>
      <c r="S46" s="1001" t="s">
        <v>1281</v>
      </c>
      <c r="T46" s="989" t="s">
        <v>1282</v>
      </c>
      <c r="U46" s="400" t="s">
        <v>1283</v>
      </c>
      <c r="V46" s="1001" t="s">
        <v>1284</v>
      </c>
      <c r="W46" s="989" t="s">
        <v>1285</v>
      </c>
      <c r="X46" s="400" t="s">
        <v>1286</v>
      </c>
      <c r="Y46" s="1001" t="s">
        <v>1287</v>
      </c>
      <c r="Z46" s="989" t="s">
        <v>1288</v>
      </c>
      <c r="AA46" s="400" t="s">
        <v>1289</v>
      </c>
      <c r="AB46" s="1003" t="s">
        <v>1290</v>
      </c>
    </row>
    <row r="47" spans="1:28" customFormat="false">
      <c r="A47" s="41" t="s">
        <v>478</v>
      </c>
      <c r="B47" s="989" t="s">
        <v>1043</v>
      </c>
      <c r="C47" s="882" t="s">
        <v>1044</v>
      </c>
      <c r="D47" s="400" t="s">
        <v>1045</v>
      </c>
      <c r="E47" s="988" t="s">
        <v>1046</v>
      </c>
      <c r="F47" s="989" t="s">
        <v>1047</v>
      </c>
      <c r="G47" s="882" t="s">
        <v>1048</v>
      </c>
      <c r="H47" s="988" t="s">
        <v>1049</v>
      </c>
      <c r="I47" s="990" t="s">
        <v>1050</v>
      </c>
      <c r="J47" s="991" t="s">
        <v>1051</v>
      </c>
      <c r="K47" s="992" t="s">
        <v>1052</v>
      </c>
      <c r="L47" s="993" t="s">
        <v>1053</v>
      </c>
      <c r="M47" s="1032"/>
      <c r="N47" s="400"/>
      <c r="O47" s="58"/>
      <c r="P47" s="41" t="s">
        <v>479</v>
      </c>
      <c r="Q47" s="989" t="s">
        <v>1291</v>
      </c>
      <c r="R47" s="400" t="s">
        <v>1292</v>
      </c>
      <c r="S47" s="1001" t="s">
        <v>1293</v>
      </c>
      <c r="T47" s="989" t="s">
        <v>1294</v>
      </c>
      <c r="U47" s="400" t="s">
        <v>1295</v>
      </c>
      <c r="V47" s="1001" t="s">
        <v>1296</v>
      </c>
      <c r="W47" s="989" t="s">
        <v>1297</v>
      </c>
      <c r="X47" s="400" t="s">
        <v>1298</v>
      </c>
      <c r="Y47" s="1001" t="s">
        <v>1299</v>
      </c>
      <c r="Z47" s="989" t="s">
        <v>1300</v>
      </c>
      <c r="AA47" s="400" t="s">
        <v>1301</v>
      </c>
      <c r="AB47" s="1003" t="s">
        <v>1302</v>
      </c>
    </row>
    <row r="48" spans="1:28" customFormat="false">
      <c r="A48" s="41" t="s">
        <v>479</v>
      </c>
      <c r="B48" s="989" t="s">
        <v>1054</v>
      </c>
      <c r="C48" s="882" t="s">
        <v>1055</v>
      </c>
      <c r="D48" s="400" t="s">
        <v>1056</v>
      </c>
      <c r="E48" s="988" t="s">
        <v>1057</v>
      </c>
      <c r="F48" s="989" t="s">
        <v>1058</v>
      </c>
      <c r="G48" s="882" t="s">
        <v>1059</v>
      </c>
      <c r="H48" s="988" t="s">
        <v>1060</v>
      </c>
      <c r="I48" s="990" t="s">
        <v>1061</v>
      </c>
      <c r="J48" s="991" t="s">
        <v>1062</v>
      </c>
      <c r="K48" s="992" t="s">
        <v>1063</v>
      </c>
      <c r="L48" s="993" t="s">
        <v>1064</v>
      </c>
      <c r="M48" s="1032"/>
      <c r="N48" s="400"/>
      <c r="O48" s="58"/>
      <c r="P48" s="41" t="s">
        <v>480</v>
      </c>
      <c r="Q48" s="989" t="s">
        <v>1303</v>
      </c>
      <c r="R48" s="400" t="s">
        <v>1304</v>
      </c>
      <c r="S48" s="1001" t="s">
        <v>1305</v>
      </c>
      <c r="T48" s="989" t="s">
        <v>1306</v>
      </c>
      <c r="U48" s="400" t="s">
        <v>1307</v>
      </c>
      <c r="V48" s="1001" t="s">
        <v>1308</v>
      </c>
      <c r="W48" s="989" t="s">
        <v>1309</v>
      </c>
      <c r="X48" s="400" t="s">
        <v>1310</v>
      </c>
      <c r="Y48" s="1001" t="s">
        <v>1311</v>
      </c>
      <c r="Z48" s="989" t="s">
        <v>1312</v>
      </c>
      <c r="AA48" s="400" t="s">
        <v>1313</v>
      </c>
      <c r="AB48" s="1003" t="s">
        <v>1314</v>
      </c>
    </row>
    <row r="49" spans="1:28" customFormat="false">
      <c r="A49" s="41" t="s">
        <v>480</v>
      </c>
      <c r="B49" s="989" t="s">
        <v>1065</v>
      </c>
      <c r="C49" s="882" t="s">
        <v>1066</v>
      </c>
      <c r="D49" s="400" t="s">
        <v>1067</v>
      </c>
      <c r="E49" s="988" t="s">
        <v>1068</v>
      </c>
      <c r="F49" s="989" t="s">
        <v>1069</v>
      </c>
      <c r="G49" s="882" t="s">
        <v>1070</v>
      </c>
      <c r="H49" s="988" t="s">
        <v>1071</v>
      </c>
      <c r="I49" s="990" t="s">
        <v>1072</v>
      </c>
      <c r="J49" s="991" t="s">
        <v>1073</v>
      </c>
      <c r="K49" s="992" t="s">
        <v>1074</v>
      </c>
      <c r="L49" s="993" t="s">
        <v>1075</v>
      </c>
      <c r="M49" s="1032"/>
      <c r="N49" s="400"/>
      <c r="O49" s="58"/>
      <c r="P49" s="41" t="s">
        <v>481</v>
      </c>
      <c r="Q49" s="989" t="s">
        <v>1315</v>
      </c>
      <c r="R49" s="400" t="s">
        <v>1316</v>
      </c>
      <c r="S49" s="1001" t="s">
        <v>1317</v>
      </c>
      <c r="T49" s="989" t="s">
        <v>1318</v>
      </c>
      <c r="U49" s="400" t="s">
        <v>1319</v>
      </c>
      <c r="V49" s="1001" t="s">
        <v>1320</v>
      </c>
      <c r="W49" s="989" t="s">
        <v>1321</v>
      </c>
      <c r="X49" s="400" t="s">
        <v>1322</v>
      </c>
      <c r="Y49" s="1001" t="s">
        <v>1323</v>
      </c>
      <c r="Z49" s="989" t="s">
        <v>1324</v>
      </c>
      <c r="AA49" s="400" t="s">
        <v>1325</v>
      </c>
      <c r="AB49" s="1003" t="s">
        <v>1326</v>
      </c>
    </row>
    <row r="50" spans="1:28" customFormat="false">
      <c r="A50" s="41" t="s">
        <v>481</v>
      </c>
      <c r="B50" s="989" t="s">
        <v>1076</v>
      </c>
      <c r="C50" s="882" t="s">
        <v>1077</v>
      </c>
      <c r="D50" s="400" t="s">
        <v>1078</v>
      </c>
      <c r="E50" s="988" t="s">
        <v>1079</v>
      </c>
      <c r="F50" s="989" t="s">
        <v>1080</v>
      </c>
      <c r="G50" s="882" t="s">
        <v>1081</v>
      </c>
      <c r="H50" s="988" t="s">
        <v>1082</v>
      </c>
      <c r="I50" s="990" t="s">
        <v>1083</v>
      </c>
      <c r="J50" s="991" t="s">
        <v>1084</v>
      </c>
      <c r="K50" s="992" t="s">
        <v>1085</v>
      </c>
      <c r="L50" s="993" t="s">
        <v>1086</v>
      </c>
      <c r="M50" s="1032"/>
      <c r="N50" s="400"/>
      <c r="O50" s="58"/>
      <c r="P50" s="41" t="s">
        <v>482</v>
      </c>
      <c r="Q50" s="989" t="s">
        <v>1327</v>
      </c>
      <c r="R50" s="400" t="s">
        <v>1328</v>
      </c>
      <c r="S50" s="1001" t="s">
        <v>1329</v>
      </c>
      <c r="T50" s="989" t="s">
        <v>1330</v>
      </c>
      <c r="U50" s="400" t="s">
        <v>1331</v>
      </c>
      <c r="V50" s="1001" t="s">
        <v>1332</v>
      </c>
      <c r="W50" s="989" t="s">
        <v>1333</v>
      </c>
      <c r="X50" s="400" t="s">
        <v>1334</v>
      </c>
      <c r="Y50" s="1001" t="s">
        <v>1335</v>
      </c>
      <c r="Z50" s="989" t="s">
        <v>1336</v>
      </c>
      <c r="AA50" s="400" t="s">
        <v>1337</v>
      </c>
      <c r="AB50" s="1003" t="s">
        <v>1338</v>
      </c>
    </row>
    <row r="51" spans="1:28" customFormat="false">
      <c r="A51" s="41" t="s">
        <v>482</v>
      </c>
      <c r="B51" s="989" t="s">
        <v>1087</v>
      </c>
      <c r="C51" s="882" t="s">
        <v>1088</v>
      </c>
      <c r="D51" s="400" t="s">
        <v>1089</v>
      </c>
      <c r="E51" s="988" t="s">
        <v>1090</v>
      </c>
      <c r="F51" s="989" t="s">
        <v>1091</v>
      </c>
      <c r="G51" s="882" t="s">
        <v>1092</v>
      </c>
      <c r="H51" s="988" t="s">
        <v>1093</v>
      </c>
      <c r="I51" s="990" t="s">
        <v>1094</v>
      </c>
      <c r="J51" s="991" t="s">
        <v>1095</v>
      </c>
      <c r="K51" s="992" t="s">
        <v>1096</v>
      </c>
      <c r="L51" s="993" t="s">
        <v>1097</v>
      </c>
      <c r="M51" s="1032"/>
      <c r="N51" s="400"/>
      <c r="O51" s="58"/>
      <c r="P51" s="42" t="s">
        <v>483</v>
      </c>
      <c r="Q51" s="994" t="s">
        <v>1339</v>
      </c>
      <c r="R51" s="466" t="s">
        <v>1340</v>
      </c>
      <c r="S51" s="1005" t="s">
        <v>1341</v>
      </c>
      <c r="T51" s="994" t="s">
        <v>1342</v>
      </c>
      <c r="U51" s="404" t="s">
        <v>1343</v>
      </c>
      <c r="V51" s="1004" t="s">
        <v>1344</v>
      </c>
      <c r="W51" s="994" t="s">
        <v>1345</v>
      </c>
      <c r="X51" s="404" t="s">
        <v>1346</v>
      </c>
      <c r="Y51" s="1004" t="s">
        <v>1347</v>
      </c>
      <c r="Z51" s="994" t="s">
        <v>1348</v>
      </c>
      <c r="AA51" s="404" t="s">
        <v>1349</v>
      </c>
      <c r="AB51" s="1005" t="s">
        <v>1350</v>
      </c>
    </row>
    <row r="52" spans="1:15" customFormat="false">
      <c r="A52" s="42" t="s">
        <v>483</v>
      </c>
      <c r="B52" s="994" t="s">
        <v>1098</v>
      </c>
      <c r="C52" s="883" t="s">
        <v>1099</v>
      </c>
      <c r="D52" s="404" t="s">
        <v>1100</v>
      </c>
      <c r="E52" s="883" t="s">
        <v>1101</v>
      </c>
      <c r="F52" s="994" t="s">
        <v>1102</v>
      </c>
      <c r="G52" s="883" t="s">
        <v>1103</v>
      </c>
      <c r="H52" s="883" t="s">
        <v>1104</v>
      </c>
      <c r="I52" s="995" t="s">
        <v>1105</v>
      </c>
      <c r="J52" s="996" t="s">
        <v>1106</v>
      </c>
      <c r="K52" s="997" t="s">
        <v>1107</v>
      </c>
      <c r="L52" s="998" t="s">
        <v>1108</v>
      </c>
      <c r="M52" s="1032"/>
      <c r="N52" s="402"/>
      <c r="O52" s="96"/>
    </row>
    <row r="54" spans="1:41" customFormat="false">
      <c r="A54" s="38"/>
      <c r="B54" s="38"/>
      <c r="C54" s="39"/>
      <c r="D54" s="39"/>
      <c r="E54" s="39" t="s">
        <v>587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 customFormat="false">
      <c r="A59" s="41" t="s">
        <v>157</v>
      </c>
      <c r="B59" s="989" t="s">
        <v>1351</v>
      </c>
      <c r="C59" s="882" t="s">
        <v>1352</v>
      </c>
      <c r="D59" s="989" t="s">
        <v>1353</v>
      </c>
      <c r="E59" s="882" t="s">
        <v>1354</v>
      </c>
      <c r="F59" s="988" t="s">
        <v>1355</v>
      </c>
      <c r="G59" s="1008" t="s">
        <v>1356</v>
      </c>
      <c r="H59" s="1009" t="s">
        <v>1357</v>
      </c>
      <c r="I59" s="1010" t="s">
        <v>1358</v>
      </c>
      <c r="J59" s="1010" t="s">
        <v>1359</v>
      </c>
      <c r="K59" s="1011" t="s">
        <v>1360</v>
      </c>
      <c r="L59" s="1012" t="s">
        <v>1361</v>
      </c>
      <c r="P59" s="41" t="s">
        <v>445</v>
      </c>
      <c r="Q59" s="990" t="s">
        <v>1615</v>
      </c>
      <c r="R59" s="400" t="s">
        <v>1616</v>
      </c>
      <c r="S59" s="1001" t="s">
        <v>1617</v>
      </c>
      <c r="T59" s="990" t="s">
        <v>1618</v>
      </c>
      <c r="U59" s="400" t="s">
        <v>1619</v>
      </c>
      <c r="V59" s="1001" t="s">
        <v>1620</v>
      </c>
      <c r="W59" s="1019" t="s">
        <v>1621</v>
      </c>
      <c r="X59" s="400" t="s">
        <v>1622</v>
      </c>
      <c r="Y59" s="1001" t="s">
        <v>1623</v>
      </c>
      <c r="Z59" s="1019" t="s">
        <v>1624</v>
      </c>
      <c r="AA59" s="400" t="s">
        <v>1625</v>
      </c>
      <c r="AB59" s="1001" t="s">
        <v>1626</v>
      </c>
      <c r="AC59" s="1008" t="s">
        <v>1627</v>
      </c>
      <c r="AD59" s="400" t="s">
        <v>1628</v>
      </c>
      <c r="AE59" s="1001" t="s">
        <v>1629</v>
      </c>
      <c r="AF59" s="1008" t="s">
        <v>1630</v>
      </c>
      <c r="AG59" s="400" t="s">
        <v>1631</v>
      </c>
      <c r="AH59" s="1001" t="s">
        <v>1632</v>
      </c>
      <c r="AI59" s="1019" t="s">
        <v>1633</v>
      </c>
      <c r="AJ59" s="400" t="s">
        <v>1634</v>
      </c>
      <c r="AK59" s="1001" t="s">
        <v>1635</v>
      </c>
      <c r="AL59" s="1019" t="s">
        <v>1636</v>
      </c>
      <c r="AM59" s="400" t="s">
        <v>1637</v>
      </c>
      <c r="AN59" s="1002" t="s">
        <v>1638</v>
      </c>
      <c r="AO59" s="88" t="s">
        <v>445</v>
      </c>
    </row>
    <row r="60" spans="1:41" customFormat="false">
      <c r="A60" s="41" t="s">
        <v>164</v>
      </c>
      <c r="B60" s="989" t="s">
        <v>1362</v>
      </c>
      <c r="C60" s="882" t="s">
        <v>1363</v>
      </c>
      <c r="D60" s="989" t="s">
        <v>1364</v>
      </c>
      <c r="E60" s="882" t="s">
        <v>1365</v>
      </c>
      <c r="F60" s="988" t="s">
        <v>1366</v>
      </c>
      <c r="G60" s="1008" t="s">
        <v>1367</v>
      </c>
      <c r="H60" s="1009" t="s">
        <v>1368</v>
      </c>
      <c r="I60" s="1010" t="s">
        <v>1369</v>
      </c>
      <c r="J60" s="1010" t="s">
        <v>1370</v>
      </c>
      <c r="K60" s="1013" t="s">
        <v>1371</v>
      </c>
      <c r="L60" s="1012" t="s">
        <v>1372</v>
      </c>
      <c r="P60" s="41" t="s">
        <v>446</v>
      </c>
      <c r="Q60" s="990" t="s">
        <v>1639</v>
      </c>
      <c r="R60" s="400" t="s">
        <v>1640</v>
      </c>
      <c r="S60" s="1001" t="s">
        <v>1641</v>
      </c>
      <c r="T60" s="990" t="s">
        <v>1642</v>
      </c>
      <c r="U60" s="400" t="s">
        <v>1643</v>
      </c>
      <c r="V60" s="1001" t="s">
        <v>1644</v>
      </c>
      <c r="W60" s="1019" t="s">
        <v>1645</v>
      </c>
      <c r="X60" s="400" t="s">
        <v>1646</v>
      </c>
      <c r="Y60" s="1001" t="s">
        <v>1647</v>
      </c>
      <c r="Z60" s="1019" t="s">
        <v>1648</v>
      </c>
      <c r="AA60" s="400" t="s">
        <v>1649</v>
      </c>
      <c r="AB60" s="1001" t="s">
        <v>1650</v>
      </c>
      <c r="AC60" s="1008" t="s">
        <v>1651</v>
      </c>
      <c r="AD60" s="400" t="s">
        <v>1652</v>
      </c>
      <c r="AE60" s="1001" t="s">
        <v>1653</v>
      </c>
      <c r="AF60" s="1008" t="s">
        <v>1654</v>
      </c>
      <c r="AG60" s="400" t="s">
        <v>1655</v>
      </c>
      <c r="AH60" s="1001" t="s">
        <v>1656</v>
      </c>
      <c r="AI60" s="1019" t="s">
        <v>1657</v>
      </c>
      <c r="AJ60" s="400" t="s">
        <v>1658</v>
      </c>
      <c r="AK60" s="1001" t="s">
        <v>1659</v>
      </c>
      <c r="AL60" s="1019" t="s">
        <v>1660</v>
      </c>
      <c r="AM60" s="400" t="s">
        <v>1661</v>
      </c>
      <c r="AN60" s="1020" t="s">
        <v>1662</v>
      </c>
      <c r="AO60" s="88" t="s">
        <v>446</v>
      </c>
    </row>
    <row r="61" spans="1:41" customFormat="false">
      <c r="A61" s="41" t="s">
        <v>167</v>
      </c>
      <c r="B61" s="989" t="s">
        <v>1373</v>
      </c>
      <c r="C61" s="882" t="s">
        <v>1374</v>
      </c>
      <c r="D61" s="989" t="s">
        <v>1375</v>
      </c>
      <c r="E61" s="882" t="s">
        <v>1376</v>
      </c>
      <c r="F61" s="988" t="s">
        <v>1377</v>
      </c>
      <c r="G61" s="1008" t="s">
        <v>1378</v>
      </c>
      <c r="H61" s="1009" t="s">
        <v>1379</v>
      </c>
      <c r="I61" s="1010" t="s">
        <v>1380</v>
      </c>
      <c r="J61" s="1010" t="s">
        <v>1381</v>
      </c>
      <c r="K61" s="1013" t="s">
        <v>1382</v>
      </c>
      <c r="L61" s="1012" t="s">
        <v>1383</v>
      </c>
      <c r="P61" s="41" t="s">
        <v>447</v>
      </c>
      <c r="Q61" s="990" t="s">
        <v>1663</v>
      </c>
      <c r="R61" s="400" t="s">
        <v>1664</v>
      </c>
      <c r="S61" s="1001" t="s">
        <v>1665</v>
      </c>
      <c r="T61" s="990" t="s">
        <v>1666</v>
      </c>
      <c r="U61" s="400" t="s">
        <v>1667</v>
      </c>
      <c r="V61" s="1001" t="s">
        <v>1668</v>
      </c>
      <c r="W61" s="1019" t="s">
        <v>1669</v>
      </c>
      <c r="X61" s="400" t="s">
        <v>1670</v>
      </c>
      <c r="Y61" s="1001" t="s">
        <v>1671</v>
      </c>
      <c r="Z61" s="1019" t="s">
        <v>1672</v>
      </c>
      <c r="AA61" s="400" t="s">
        <v>1673</v>
      </c>
      <c r="AB61" s="1001" t="s">
        <v>1674</v>
      </c>
      <c r="AC61" s="1008" t="s">
        <v>1675</v>
      </c>
      <c r="AD61" s="400" t="s">
        <v>1676</v>
      </c>
      <c r="AE61" s="1001" t="s">
        <v>1677</v>
      </c>
      <c r="AF61" s="1008" t="s">
        <v>1678</v>
      </c>
      <c r="AG61" s="400" t="s">
        <v>1679</v>
      </c>
      <c r="AH61" s="1001" t="s">
        <v>1680</v>
      </c>
      <c r="AI61" s="1019" t="s">
        <v>1681</v>
      </c>
      <c r="AJ61" s="400" t="s">
        <v>1682</v>
      </c>
      <c r="AK61" s="1001" t="s">
        <v>1683</v>
      </c>
      <c r="AL61" s="1019" t="s">
        <v>1684</v>
      </c>
      <c r="AM61" s="400" t="s">
        <v>1685</v>
      </c>
      <c r="AN61" s="1020" t="s">
        <v>1686</v>
      </c>
      <c r="AO61" s="88" t="s">
        <v>447</v>
      </c>
    </row>
    <row r="62" spans="1:41" customFormat="false">
      <c r="A62" s="41" t="s">
        <v>169</v>
      </c>
      <c r="B62" s="989" t="s">
        <v>1384</v>
      </c>
      <c r="C62" s="882" t="s">
        <v>1385</v>
      </c>
      <c r="D62" s="989" t="s">
        <v>1386</v>
      </c>
      <c r="E62" s="882" t="s">
        <v>1387</v>
      </c>
      <c r="F62" s="988" t="s">
        <v>1388</v>
      </c>
      <c r="G62" s="1008" t="s">
        <v>1389</v>
      </c>
      <c r="H62" s="1009" t="s">
        <v>1390</v>
      </c>
      <c r="I62" s="1010" t="s">
        <v>1391</v>
      </c>
      <c r="J62" s="1010" t="s">
        <v>1392</v>
      </c>
      <c r="K62" s="1013" t="s">
        <v>1393</v>
      </c>
      <c r="L62" s="1012" t="s">
        <v>1394</v>
      </c>
      <c r="P62" s="41" t="s">
        <v>448</v>
      </c>
      <c r="Q62" s="990" t="s">
        <v>1687</v>
      </c>
      <c r="R62" s="400" t="s">
        <v>1688</v>
      </c>
      <c r="S62" s="1001" t="s">
        <v>1689</v>
      </c>
      <c r="T62" s="990" t="s">
        <v>1690</v>
      </c>
      <c r="U62" s="400" t="s">
        <v>1691</v>
      </c>
      <c r="V62" s="1001" t="s">
        <v>1692</v>
      </c>
      <c r="W62" s="1019" t="s">
        <v>1693</v>
      </c>
      <c r="X62" s="400" t="s">
        <v>1694</v>
      </c>
      <c r="Y62" s="1001" t="s">
        <v>1695</v>
      </c>
      <c r="Z62" s="1019" t="s">
        <v>1696</v>
      </c>
      <c r="AA62" s="400" t="s">
        <v>1697</v>
      </c>
      <c r="AB62" s="1001" t="s">
        <v>1698</v>
      </c>
      <c r="AC62" s="1008" t="s">
        <v>1699</v>
      </c>
      <c r="AD62" s="400" t="s">
        <v>1700</v>
      </c>
      <c r="AE62" s="1001" t="s">
        <v>1701</v>
      </c>
      <c r="AF62" s="1008" t="s">
        <v>1702</v>
      </c>
      <c r="AG62" s="400" t="s">
        <v>1703</v>
      </c>
      <c r="AH62" s="1001" t="s">
        <v>1704</v>
      </c>
      <c r="AI62" s="1019" t="s">
        <v>1705</v>
      </c>
      <c r="AJ62" s="400" t="s">
        <v>1706</v>
      </c>
      <c r="AK62" s="1001" t="s">
        <v>1707</v>
      </c>
      <c r="AL62" s="1019" t="s">
        <v>1708</v>
      </c>
      <c r="AM62" s="400" t="s">
        <v>1709</v>
      </c>
      <c r="AN62" s="1020" t="s">
        <v>1710</v>
      </c>
      <c r="AO62" s="88" t="s">
        <v>448</v>
      </c>
    </row>
    <row r="63" spans="1:41" customFormat="false">
      <c r="A63" s="41" t="s">
        <v>171</v>
      </c>
      <c r="B63" s="989" t="s">
        <v>1395</v>
      </c>
      <c r="C63" s="882" t="s">
        <v>1396</v>
      </c>
      <c r="D63" s="989" t="s">
        <v>1397</v>
      </c>
      <c r="E63" s="882" t="s">
        <v>1398</v>
      </c>
      <c r="F63" s="988" t="s">
        <v>1399</v>
      </c>
      <c r="G63" s="1008" t="s">
        <v>1400</v>
      </c>
      <c r="H63" s="1009" t="s">
        <v>1401</v>
      </c>
      <c r="I63" s="1010" t="s">
        <v>1402</v>
      </c>
      <c r="J63" s="1010" t="s">
        <v>1403</v>
      </c>
      <c r="K63" s="1013" t="s">
        <v>1404</v>
      </c>
      <c r="L63" s="1012" t="s">
        <v>1405</v>
      </c>
      <c r="P63" s="41" t="s">
        <v>449</v>
      </c>
      <c r="Q63" s="990" t="s">
        <v>1711</v>
      </c>
      <c r="R63" s="400" t="s">
        <v>1712</v>
      </c>
      <c r="S63" s="1001" t="s">
        <v>1713</v>
      </c>
      <c r="T63" s="990" t="s">
        <v>1714</v>
      </c>
      <c r="U63" s="400" t="s">
        <v>1715</v>
      </c>
      <c r="V63" s="1001" t="s">
        <v>1716</v>
      </c>
      <c r="W63" s="1019" t="s">
        <v>1717</v>
      </c>
      <c r="X63" s="400" t="s">
        <v>1718</v>
      </c>
      <c r="Y63" s="1001" t="s">
        <v>1719</v>
      </c>
      <c r="Z63" s="1019" t="s">
        <v>1720</v>
      </c>
      <c r="AA63" s="400" t="s">
        <v>1721</v>
      </c>
      <c r="AB63" s="1001" t="s">
        <v>1722</v>
      </c>
      <c r="AC63" s="1008" t="s">
        <v>1723</v>
      </c>
      <c r="AD63" s="400" t="s">
        <v>1724</v>
      </c>
      <c r="AE63" s="1001" t="s">
        <v>1725</v>
      </c>
      <c r="AF63" s="1008" t="s">
        <v>1726</v>
      </c>
      <c r="AG63" s="400" t="s">
        <v>1727</v>
      </c>
      <c r="AH63" s="1001" t="s">
        <v>1728</v>
      </c>
      <c r="AI63" s="1019" t="s">
        <v>1729</v>
      </c>
      <c r="AJ63" s="400" t="s">
        <v>1730</v>
      </c>
      <c r="AK63" s="1001" t="s">
        <v>1731</v>
      </c>
      <c r="AL63" s="1019" t="s">
        <v>1732</v>
      </c>
      <c r="AM63" s="400" t="s">
        <v>1733</v>
      </c>
      <c r="AN63" s="1020" t="s">
        <v>1734</v>
      </c>
      <c r="AO63" s="88" t="s">
        <v>449</v>
      </c>
    </row>
    <row r="64" spans="1:41" customFormat="false">
      <c r="A64" s="41" t="s">
        <v>172</v>
      </c>
      <c r="B64" s="989" t="s">
        <v>1406</v>
      </c>
      <c r="C64" s="882" t="s">
        <v>1407</v>
      </c>
      <c r="D64" s="989" t="s">
        <v>1408</v>
      </c>
      <c r="E64" s="882" t="s">
        <v>1409</v>
      </c>
      <c r="F64" s="988" t="s">
        <v>1410</v>
      </c>
      <c r="G64" s="1008" t="s">
        <v>1411</v>
      </c>
      <c r="H64" s="1009" t="s">
        <v>1412</v>
      </c>
      <c r="I64" s="1010" t="s">
        <v>1413</v>
      </c>
      <c r="J64" s="1010" t="s">
        <v>1414</v>
      </c>
      <c r="K64" s="1013" t="s">
        <v>1415</v>
      </c>
      <c r="L64" s="1012" t="s">
        <v>1416</v>
      </c>
      <c r="P64" s="41" t="s">
        <v>450</v>
      </c>
      <c r="Q64" s="990" t="s">
        <v>1735</v>
      </c>
      <c r="R64" s="400" t="s">
        <v>1736</v>
      </c>
      <c r="S64" s="1001" t="s">
        <v>1737</v>
      </c>
      <c r="T64" s="990" t="s">
        <v>1738</v>
      </c>
      <c r="U64" s="400" t="s">
        <v>1739</v>
      </c>
      <c r="V64" s="1001" t="s">
        <v>1740</v>
      </c>
      <c r="W64" s="1019" t="s">
        <v>1741</v>
      </c>
      <c r="X64" s="400" t="s">
        <v>1742</v>
      </c>
      <c r="Y64" s="1001" t="s">
        <v>1743</v>
      </c>
      <c r="Z64" s="1019" t="s">
        <v>1744</v>
      </c>
      <c r="AA64" s="400" t="s">
        <v>1745</v>
      </c>
      <c r="AB64" s="1001" t="s">
        <v>1746</v>
      </c>
      <c r="AC64" s="1008" t="s">
        <v>1747</v>
      </c>
      <c r="AD64" s="400" t="s">
        <v>1748</v>
      </c>
      <c r="AE64" s="1001" t="s">
        <v>1749</v>
      </c>
      <c r="AF64" s="1008" t="s">
        <v>1750</v>
      </c>
      <c r="AG64" s="400" t="s">
        <v>1751</v>
      </c>
      <c r="AH64" s="1001" t="s">
        <v>1752</v>
      </c>
      <c r="AI64" s="1019" t="s">
        <v>1753</v>
      </c>
      <c r="AJ64" s="400" t="s">
        <v>1754</v>
      </c>
      <c r="AK64" s="1001" t="s">
        <v>1755</v>
      </c>
      <c r="AL64" s="1019" t="s">
        <v>1756</v>
      </c>
      <c r="AM64" s="400" t="s">
        <v>1757</v>
      </c>
      <c r="AN64" s="1020" t="s">
        <v>1758</v>
      </c>
      <c r="AO64" s="88" t="s">
        <v>450</v>
      </c>
    </row>
    <row r="65" spans="1:41" customFormat="false">
      <c r="A65" s="41" t="s">
        <v>174</v>
      </c>
      <c r="B65" s="989" t="s">
        <v>1417</v>
      </c>
      <c r="C65" s="882" t="s">
        <v>1418</v>
      </c>
      <c r="D65" s="989" t="s">
        <v>1419</v>
      </c>
      <c r="E65" s="882" t="s">
        <v>1420</v>
      </c>
      <c r="F65" s="988" t="s">
        <v>1421</v>
      </c>
      <c r="G65" s="1008" t="s">
        <v>1422</v>
      </c>
      <c r="H65" s="1009" t="s">
        <v>1423</v>
      </c>
      <c r="I65" s="1010" t="s">
        <v>1424</v>
      </c>
      <c r="J65" s="1010" t="s">
        <v>1425</v>
      </c>
      <c r="K65" s="1013" t="s">
        <v>1426</v>
      </c>
      <c r="L65" s="1012" t="s">
        <v>1427</v>
      </c>
      <c r="P65" s="42" t="s">
        <v>451</v>
      </c>
      <c r="Q65" s="995" t="s">
        <v>1759</v>
      </c>
      <c r="R65" s="404" t="s">
        <v>1760</v>
      </c>
      <c r="S65" s="1004" t="s">
        <v>1761</v>
      </c>
      <c r="T65" s="995" t="s">
        <v>1762</v>
      </c>
      <c r="U65" s="404" t="s">
        <v>1763</v>
      </c>
      <c r="V65" s="1004" t="s">
        <v>1764</v>
      </c>
      <c r="W65" s="1021" t="s">
        <v>1765</v>
      </c>
      <c r="X65" s="404" t="s">
        <v>1766</v>
      </c>
      <c r="Y65" s="1004" t="s">
        <v>1767</v>
      </c>
      <c r="Z65" s="1021" t="s">
        <v>1768</v>
      </c>
      <c r="AA65" s="404" t="s">
        <v>1769</v>
      </c>
      <c r="AB65" s="1004" t="s">
        <v>1770</v>
      </c>
      <c r="AC65" s="1014" t="s">
        <v>1771</v>
      </c>
      <c r="AD65" s="404" t="s">
        <v>1772</v>
      </c>
      <c r="AE65" s="1004" t="s">
        <v>1773</v>
      </c>
      <c r="AF65" s="1014" t="s">
        <v>1774</v>
      </c>
      <c r="AG65" s="404" t="s">
        <v>1775</v>
      </c>
      <c r="AH65" s="1004" t="s">
        <v>1776</v>
      </c>
      <c r="AI65" s="1021" t="s">
        <v>1777</v>
      </c>
      <c r="AJ65" s="404" t="s">
        <v>1778</v>
      </c>
      <c r="AK65" s="1004" t="s">
        <v>1779</v>
      </c>
      <c r="AL65" s="1021" t="s">
        <v>1780</v>
      </c>
      <c r="AM65" s="404" t="s">
        <v>1781</v>
      </c>
      <c r="AN65" s="1022" t="s">
        <v>1782</v>
      </c>
      <c r="AO65" s="587" t="s">
        <v>451</v>
      </c>
    </row>
    <row r="66" spans="1:41" customFormat="false">
      <c r="A66" s="41" t="s">
        <v>176</v>
      </c>
      <c r="B66" s="989" t="s">
        <v>1428</v>
      </c>
      <c r="C66" s="882" t="s">
        <v>1429</v>
      </c>
      <c r="D66" s="989" t="s">
        <v>1430</v>
      </c>
      <c r="E66" s="882" t="s">
        <v>1431</v>
      </c>
      <c r="F66" s="988" t="s">
        <v>1432</v>
      </c>
      <c r="G66" s="1008" t="s">
        <v>1433</v>
      </c>
      <c r="H66" s="1009" t="s">
        <v>1434</v>
      </c>
      <c r="I66" s="1010" t="s">
        <v>1435</v>
      </c>
      <c r="J66" s="1010" t="s">
        <v>1436</v>
      </c>
      <c r="K66" s="1013" t="s">
        <v>1437</v>
      </c>
      <c r="L66" s="1012" t="s">
        <v>1438</v>
      </c>
      <c r="P66" s="41" t="s">
        <v>462</v>
      </c>
      <c r="Q66" s="990" t="s">
        <v>1783</v>
      </c>
      <c r="R66" s="400" t="s">
        <v>1784</v>
      </c>
      <c r="S66" s="1001" t="s">
        <v>1785</v>
      </c>
      <c r="T66" s="990" t="s">
        <v>1786</v>
      </c>
      <c r="U66" s="400" t="s">
        <v>1787</v>
      </c>
      <c r="V66" s="1001" t="s">
        <v>1788</v>
      </c>
      <c r="W66" s="1019" t="s">
        <v>1789</v>
      </c>
      <c r="X66" s="400" t="s">
        <v>1790</v>
      </c>
      <c r="Y66" s="1001" t="s">
        <v>1791</v>
      </c>
      <c r="Z66" s="1019" t="s">
        <v>1792</v>
      </c>
      <c r="AA66" s="400" t="s">
        <v>1793</v>
      </c>
      <c r="AB66" s="1001" t="s">
        <v>1794</v>
      </c>
      <c r="AC66" s="1008" t="s">
        <v>1795</v>
      </c>
      <c r="AD66" s="400" t="s">
        <v>1796</v>
      </c>
      <c r="AE66" s="1001" t="s">
        <v>1797</v>
      </c>
      <c r="AF66" s="1008" t="s">
        <v>1798</v>
      </c>
      <c r="AG66" s="400" t="s">
        <v>1799</v>
      </c>
      <c r="AH66" s="1001" t="s">
        <v>1800</v>
      </c>
      <c r="AI66" s="1019" t="s">
        <v>1801</v>
      </c>
      <c r="AJ66" s="400" t="s">
        <v>1802</v>
      </c>
      <c r="AK66" s="1001" t="s">
        <v>1803</v>
      </c>
      <c r="AL66" s="1019" t="s">
        <v>1804</v>
      </c>
      <c r="AM66" s="400" t="s">
        <v>1805</v>
      </c>
      <c r="AN66" s="1020" t="s">
        <v>1806</v>
      </c>
      <c r="AO66" s="88" t="s">
        <v>462</v>
      </c>
    </row>
    <row r="67" spans="1:41" customFormat="false">
      <c r="A67" s="41" t="s">
        <v>178</v>
      </c>
      <c r="B67" s="989" t="s">
        <v>1439</v>
      </c>
      <c r="C67" s="882" t="s">
        <v>1440</v>
      </c>
      <c r="D67" s="989" t="s">
        <v>1441</v>
      </c>
      <c r="E67" s="882" t="s">
        <v>1442</v>
      </c>
      <c r="F67" s="988" t="s">
        <v>1443</v>
      </c>
      <c r="G67" s="1008" t="s">
        <v>1444</v>
      </c>
      <c r="H67" s="1009" t="s">
        <v>1445</v>
      </c>
      <c r="I67" s="1010" t="s">
        <v>1446</v>
      </c>
      <c r="J67" s="1010" t="s">
        <v>1447</v>
      </c>
      <c r="K67" s="1013" t="s">
        <v>1448</v>
      </c>
      <c r="L67" s="1012" t="s">
        <v>1449</v>
      </c>
      <c r="P67" s="41" t="s">
        <v>463</v>
      </c>
      <c r="Q67" s="990" t="s">
        <v>1807</v>
      </c>
      <c r="R67" s="400" t="s">
        <v>1808</v>
      </c>
      <c r="S67" s="1001" t="s">
        <v>1809</v>
      </c>
      <c r="T67" s="990" t="s">
        <v>1810</v>
      </c>
      <c r="U67" s="400" t="s">
        <v>1811</v>
      </c>
      <c r="V67" s="1001" t="s">
        <v>1812</v>
      </c>
      <c r="W67" s="1019" t="s">
        <v>1813</v>
      </c>
      <c r="X67" s="400" t="s">
        <v>1814</v>
      </c>
      <c r="Y67" s="1001" t="s">
        <v>1815</v>
      </c>
      <c r="Z67" s="1019" t="s">
        <v>1816</v>
      </c>
      <c r="AA67" s="400" t="s">
        <v>1817</v>
      </c>
      <c r="AB67" s="1001" t="s">
        <v>1818</v>
      </c>
      <c r="AC67" s="1008" t="s">
        <v>1819</v>
      </c>
      <c r="AD67" s="400" t="s">
        <v>1820</v>
      </c>
      <c r="AE67" s="1001" t="s">
        <v>1821</v>
      </c>
      <c r="AF67" s="1008" t="s">
        <v>1822</v>
      </c>
      <c r="AG67" s="400" t="s">
        <v>1823</v>
      </c>
      <c r="AH67" s="1001" t="s">
        <v>1824</v>
      </c>
      <c r="AI67" s="1019" t="s">
        <v>1825</v>
      </c>
      <c r="AJ67" s="400" t="s">
        <v>1826</v>
      </c>
      <c r="AK67" s="1001" t="s">
        <v>1827</v>
      </c>
      <c r="AL67" s="1019" t="s">
        <v>1828</v>
      </c>
      <c r="AM67" s="400" t="s">
        <v>1829</v>
      </c>
      <c r="AN67" s="1020" t="s">
        <v>1830</v>
      </c>
      <c r="AO67" s="88" t="s">
        <v>463</v>
      </c>
    </row>
    <row r="68" spans="1:41" customFormat="false">
      <c r="A68" s="41" t="s">
        <v>181</v>
      </c>
      <c r="B68" s="989" t="s">
        <v>1450</v>
      </c>
      <c r="C68" s="882" t="s">
        <v>1451</v>
      </c>
      <c r="D68" s="989" t="s">
        <v>1452</v>
      </c>
      <c r="E68" s="882" t="s">
        <v>1453</v>
      </c>
      <c r="F68" s="988" t="s">
        <v>1454</v>
      </c>
      <c r="G68" s="1008" t="s">
        <v>1455</v>
      </c>
      <c r="H68" s="1009" t="s">
        <v>1456</v>
      </c>
      <c r="I68" s="1010" t="s">
        <v>1457</v>
      </c>
      <c r="J68" s="1010" t="s">
        <v>1458</v>
      </c>
      <c r="K68" s="1013" t="s">
        <v>1459</v>
      </c>
      <c r="L68" s="1012" t="s">
        <v>1460</v>
      </c>
      <c r="P68" s="41" t="s">
        <v>464</v>
      </c>
      <c r="Q68" s="990" t="s">
        <v>1831</v>
      </c>
      <c r="R68" s="400" t="s">
        <v>1832</v>
      </c>
      <c r="S68" s="1001" t="s">
        <v>1833</v>
      </c>
      <c r="T68" s="990" t="s">
        <v>1834</v>
      </c>
      <c r="U68" s="400" t="s">
        <v>1835</v>
      </c>
      <c r="V68" s="1001" t="s">
        <v>1836</v>
      </c>
      <c r="W68" s="1019" t="s">
        <v>1837</v>
      </c>
      <c r="X68" s="400" t="s">
        <v>1838</v>
      </c>
      <c r="Y68" s="1001" t="s">
        <v>1839</v>
      </c>
      <c r="Z68" s="1019" t="s">
        <v>1840</v>
      </c>
      <c r="AA68" s="400" t="s">
        <v>1841</v>
      </c>
      <c r="AB68" s="1001" t="s">
        <v>1842</v>
      </c>
      <c r="AC68" s="1008" t="s">
        <v>1843</v>
      </c>
      <c r="AD68" s="400" t="s">
        <v>1844</v>
      </c>
      <c r="AE68" s="1001" t="s">
        <v>1845</v>
      </c>
      <c r="AF68" s="1008" t="s">
        <v>1846</v>
      </c>
      <c r="AG68" s="400" t="s">
        <v>1847</v>
      </c>
      <c r="AH68" s="1001" t="s">
        <v>1848</v>
      </c>
      <c r="AI68" s="1019" t="s">
        <v>1849</v>
      </c>
      <c r="AJ68" s="400" t="s">
        <v>1850</v>
      </c>
      <c r="AK68" s="1001" t="s">
        <v>1851</v>
      </c>
      <c r="AL68" s="1019" t="s">
        <v>1852</v>
      </c>
      <c r="AM68" s="400" t="s">
        <v>1853</v>
      </c>
      <c r="AN68" s="1020" t="s">
        <v>1854</v>
      </c>
      <c r="AO68" s="88" t="s">
        <v>464</v>
      </c>
    </row>
    <row r="69" spans="1:41" customFormat="false">
      <c r="A69" s="41" t="s">
        <v>184</v>
      </c>
      <c r="B69" s="989" t="s">
        <v>1461</v>
      </c>
      <c r="C69" s="882" t="s">
        <v>1462</v>
      </c>
      <c r="D69" s="989" t="s">
        <v>1463</v>
      </c>
      <c r="E69" s="882" t="s">
        <v>1464</v>
      </c>
      <c r="F69" s="988" t="s">
        <v>1465</v>
      </c>
      <c r="G69" s="1008" t="s">
        <v>1466</v>
      </c>
      <c r="H69" s="1009" t="s">
        <v>1467</v>
      </c>
      <c r="I69" s="1010" t="s">
        <v>1468</v>
      </c>
      <c r="J69" s="1010" t="s">
        <v>1469</v>
      </c>
      <c r="K69" s="1013" t="s">
        <v>1470</v>
      </c>
      <c r="L69" s="1012" t="s">
        <v>1471</v>
      </c>
      <c r="P69" s="41" t="s">
        <v>465</v>
      </c>
      <c r="Q69" s="990" t="s">
        <v>1855</v>
      </c>
      <c r="R69" s="400" t="s">
        <v>1856</v>
      </c>
      <c r="S69" s="1001" t="s">
        <v>1857</v>
      </c>
      <c r="T69" s="990" t="s">
        <v>1858</v>
      </c>
      <c r="U69" s="400" t="s">
        <v>1859</v>
      </c>
      <c r="V69" s="1001" t="s">
        <v>1860</v>
      </c>
      <c r="W69" s="1019" t="s">
        <v>1861</v>
      </c>
      <c r="X69" s="400" t="s">
        <v>1862</v>
      </c>
      <c r="Y69" s="1001" t="s">
        <v>1863</v>
      </c>
      <c r="Z69" s="1019" t="s">
        <v>1864</v>
      </c>
      <c r="AA69" s="400" t="s">
        <v>1865</v>
      </c>
      <c r="AB69" s="1001" t="s">
        <v>1866</v>
      </c>
      <c r="AC69" s="1008" t="s">
        <v>1867</v>
      </c>
      <c r="AD69" s="400" t="s">
        <v>1868</v>
      </c>
      <c r="AE69" s="1001" t="s">
        <v>1869</v>
      </c>
      <c r="AF69" s="1008" t="s">
        <v>1870</v>
      </c>
      <c r="AG69" s="400" t="s">
        <v>1871</v>
      </c>
      <c r="AH69" s="1001" t="s">
        <v>1872</v>
      </c>
      <c r="AI69" s="1019" t="s">
        <v>1873</v>
      </c>
      <c r="AJ69" s="400" t="s">
        <v>1874</v>
      </c>
      <c r="AK69" s="1001" t="s">
        <v>1875</v>
      </c>
      <c r="AL69" s="1019" t="s">
        <v>1876</v>
      </c>
      <c r="AM69" s="400" t="s">
        <v>1877</v>
      </c>
      <c r="AN69" s="1020" t="s">
        <v>1878</v>
      </c>
      <c r="AO69" s="88" t="s">
        <v>465</v>
      </c>
    </row>
    <row r="70" spans="1:41" customFormat="false">
      <c r="A70" s="41" t="s">
        <v>185</v>
      </c>
      <c r="B70" s="989" t="s">
        <v>1472</v>
      </c>
      <c r="C70" s="882" t="s">
        <v>1473</v>
      </c>
      <c r="D70" s="989" t="s">
        <v>1474</v>
      </c>
      <c r="E70" s="882" t="s">
        <v>1475</v>
      </c>
      <c r="F70" s="988" t="s">
        <v>1476</v>
      </c>
      <c r="G70" s="1008" t="s">
        <v>1477</v>
      </c>
      <c r="H70" s="1009" t="s">
        <v>1478</v>
      </c>
      <c r="I70" s="1010" t="s">
        <v>1479</v>
      </c>
      <c r="J70" s="1010" t="s">
        <v>1480</v>
      </c>
      <c r="K70" s="1013" t="s">
        <v>1481</v>
      </c>
      <c r="L70" s="1012" t="s">
        <v>1482</v>
      </c>
      <c r="P70" s="42" t="s">
        <v>466</v>
      </c>
      <c r="Q70" s="995" t="s">
        <v>1879</v>
      </c>
      <c r="R70" s="404" t="s">
        <v>1880</v>
      </c>
      <c r="S70" s="1004" t="s">
        <v>1881</v>
      </c>
      <c r="T70" s="995" t="s">
        <v>1882</v>
      </c>
      <c r="U70" s="404" t="s">
        <v>1883</v>
      </c>
      <c r="V70" s="1005" t="s">
        <v>1884</v>
      </c>
      <c r="W70" s="1021" t="s">
        <v>1885</v>
      </c>
      <c r="X70" s="404" t="s">
        <v>1886</v>
      </c>
      <c r="Y70" s="1004" t="s">
        <v>1887</v>
      </c>
      <c r="Z70" s="1021" t="s">
        <v>1888</v>
      </c>
      <c r="AA70" s="404" t="s">
        <v>1889</v>
      </c>
      <c r="AB70" s="1004" t="s">
        <v>1890</v>
      </c>
      <c r="AC70" s="1014" t="s">
        <v>1891</v>
      </c>
      <c r="AD70" s="404" t="s">
        <v>1892</v>
      </c>
      <c r="AE70" s="1004" t="s">
        <v>1893</v>
      </c>
      <c r="AF70" s="1014" t="s">
        <v>1894</v>
      </c>
      <c r="AG70" s="404" t="s">
        <v>1895</v>
      </c>
      <c r="AH70" s="1004" t="s">
        <v>1896</v>
      </c>
      <c r="AI70" s="1021" t="s">
        <v>1897</v>
      </c>
      <c r="AJ70" s="404" t="s">
        <v>1898</v>
      </c>
      <c r="AK70" s="1004" t="s">
        <v>1899</v>
      </c>
      <c r="AL70" s="1021" t="s">
        <v>1900</v>
      </c>
      <c r="AM70" s="404" t="s">
        <v>1901</v>
      </c>
      <c r="AN70" s="1022" t="s">
        <v>1902</v>
      </c>
      <c r="AO70" s="587" t="s">
        <v>466</v>
      </c>
    </row>
    <row r="71" spans="1:41" customFormat="false">
      <c r="A71" s="41" t="s">
        <v>189</v>
      </c>
      <c r="B71" s="989" t="s">
        <v>1483</v>
      </c>
      <c r="C71" s="882" t="s">
        <v>1484</v>
      </c>
      <c r="D71" s="989" t="s">
        <v>1485</v>
      </c>
      <c r="E71" s="882" t="s">
        <v>1486</v>
      </c>
      <c r="F71" s="988" t="s">
        <v>1487</v>
      </c>
      <c r="G71" s="1008" t="s">
        <v>1488</v>
      </c>
      <c r="H71" s="1009" t="s">
        <v>1489</v>
      </c>
      <c r="I71" s="1010" t="s">
        <v>1490</v>
      </c>
      <c r="J71" s="1010" t="s">
        <v>1491</v>
      </c>
      <c r="K71" s="1013" t="s">
        <v>1492</v>
      </c>
      <c r="L71" s="1012" t="s">
        <v>1493</v>
      </c>
      <c r="P71" s="41" t="s">
        <v>474</v>
      </c>
      <c r="Q71" s="990" t="s">
        <v>1903</v>
      </c>
      <c r="R71" s="400" t="s">
        <v>1904</v>
      </c>
      <c r="S71" s="1001" t="s">
        <v>1905</v>
      </c>
      <c r="T71" s="990" t="s">
        <v>1906</v>
      </c>
      <c r="U71" s="400" t="s">
        <v>1907</v>
      </c>
      <c r="V71" s="1001" t="s">
        <v>1908</v>
      </c>
      <c r="W71" s="1019" t="s">
        <v>1909</v>
      </c>
      <c r="X71" s="400" t="s">
        <v>1910</v>
      </c>
      <c r="Y71" s="1001" t="s">
        <v>1911</v>
      </c>
      <c r="Z71" s="1019" t="s">
        <v>1912</v>
      </c>
      <c r="AA71" s="400" t="s">
        <v>1913</v>
      </c>
      <c r="AB71" s="1001" t="s">
        <v>1914</v>
      </c>
      <c r="AC71" s="1008" t="s">
        <v>1915</v>
      </c>
      <c r="AD71" s="400" t="s">
        <v>1916</v>
      </c>
      <c r="AE71" s="1001" t="s">
        <v>1917</v>
      </c>
      <c r="AF71" s="1008" t="s">
        <v>1918</v>
      </c>
      <c r="AG71" s="400" t="s">
        <v>1919</v>
      </c>
      <c r="AH71" s="1001" t="s">
        <v>1920</v>
      </c>
      <c r="AI71" s="1019" t="s">
        <v>1921</v>
      </c>
      <c r="AJ71" s="400" t="s">
        <v>1922</v>
      </c>
      <c r="AK71" s="1001" t="s">
        <v>1923</v>
      </c>
      <c r="AL71" s="1019" t="s">
        <v>1924</v>
      </c>
      <c r="AM71" s="400" t="s">
        <v>1925</v>
      </c>
      <c r="AN71" s="1020" t="s">
        <v>1926</v>
      </c>
      <c r="AO71" s="88" t="s">
        <v>474</v>
      </c>
    </row>
    <row r="72" spans="1:41" customFormat="false">
      <c r="A72" s="41" t="s">
        <v>192</v>
      </c>
      <c r="B72" s="989" t="s">
        <v>1494</v>
      </c>
      <c r="C72" s="882" t="s">
        <v>1495</v>
      </c>
      <c r="D72" s="989" t="s">
        <v>1496</v>
      </c>
      <c r="E72" s="882" t="s">
        <v>1497</v>
      </c>
      <c r="F72" s="988" t="s">
        <v>1498</v>
      </c>
      <c r="G72" s="1008" t="s">
        <v>1499</v>
      </c>
      <c r="H72" s="1009" t="s">
        <v>1500</v>
      </c>
      <c r="I72" s="1010" t="s">
        <v>1501</v>
      </c>
      <c r="J72" s="1010" t="s">
        <v>1502</v>
      </c>
      <c r="K72" s="1013" t="s">
        <v>1503</v>
      </c>
      <c r="L72" s="1012" t="s">
        <v>1504</v>
      </c>
      <c r="P72" s="41" t="s">
        <v>476</v>
      </c>
      <c r="Q72" s="990" t="s">
        <v>1927</v>
      </c>
      <c r="R72" s="400" t="s">
        <v>1928</v>
      </c>
      <c r="S72" s="1001" t="s">
        <v>1929</v>
      </c>
      <c r="T72" s="990" t="s">
        <v>1930</v>
      </c>
      <c r="U72" s="400" t="s">
        <v>1931</v>
      </c>
      <c r="V72" s="1001" t="s">
        <v>1932</v>
      </c>
      <c r="W72" s="1019" t="s">
        <v>1933</v>
      </c>
      <c r="X72" s="400" t="s">
        <v>1934</v>
      </c>
      <c r="Y72" s="1001" t="s">
        <v>1935</v>
      </c>
      <c r="Z72" s="1019" t="s">
        <v>1936</v>
      </c>
      <c r="AA72" s="400" t="s">
        <v>1937</v>
      </c>
      <c r="AB72" s="1001" t="s">
        <v>1938</v>
      </c>
      <c r="AC72" s="1008" t="s">
        <v>1939</v>
      </c>
      <c r="AD72" s="400" t="s">
        <v>1940</v>
      </c>
      <c r="AE72" s="1001" t="s">
        <v>1941</v>
      </c>
      <c r="AF72" s="1008" t="s">
        <v>1942</v>
      </c>
      <c r="AG72" s="400" t="s">
        <v>1943</v>
      </c>
      <c r="AH72" s="1001" t="s">
        <v>1944</v>
      </c>
      <c r="AI72" s="1019" t="s">
        <v>1945</v>
      </c>
      <c r="AJ72" s="400" t="s">
        <v>1946</v>
      </c>
      <c r="AK72" s="1001" t="s">
        <v>1947</v>
      </c>
      <c r="AL72" s="1019" t="s">
        <v>1948</v>
      </c>
      <c r="AM72" s="400" t="s">
        <v>1949</v>
      </c>
      <c r="AN72" s="1020" t="s">
        <v>1950</v>
      </c>
      <c r="AO72" s="88" t="s">
        <v>476</v>
      </c>
    </row>
    <row r="73" spans="1:41" customFormat="false">
      <c r="A73" s="41" t="s">
        <v>77</v>
      </c>
      <c r="B73" s="989" t="s">
        <v>1505</v>
      </c>
      <c r="C73" s="882" t="s">
        <v>1506</v>
      </c>
      <c r="D73" s="989" t="s">
        <v>1507</v>
      </c>
      <c r="E73" s="882" t="s">
        <v>1508</v>
      </c>
      <c r="F73" s="988" t="s">
        <v>1509</v>
      </c>
      <c r="G73" s="1008" t="s">
        <v>1510</v>
      </c>
      <c r="H73" s="1009" t="s">
        <v>1511</v>
      </c>
      <c r="I73" s="1010" t="s">
        <v>1512</v>
      </c>
      <c r="J73" s="1010" t="s">
        <v>1513</v>
      </c>
      <c r="K73" s="1013" t="s">
        <v>1514</v>
      </c>
      <c r="L73" s="1012" t="s">
        <v>1515</v>
      </c>
      <c r="P73" s="41" t="s">
        <v>478</v>
      </c>
      <c r="Q73" s="990" t="s">
        <v>1951</v>
      </c>
      <c r="R73" s="400" t="s">
        <v>1952</v>
      </c>
      <c r="S73" s="1001" t="s">
        <v>1953</v>
      </c>
      <c r="T73" s="990" t="s">
        <v>1954</v>
      </c>
      <c r="U73" s="400" t="s">
        <v>1955</v>
      </c>
      <c r="V73" s="1001" t="s">
        <v>1956</v>
      </c>
      <c r="W73" s="1019" t="s">
        <v>1957</v>
      </c>
      <c r="X73" s="400" t="s">
        <v>1958</v>
      </c>
      <c r="Y73" s="1001" t="s">
        <v>1959</v>
      </c>
      <c r="Z73" s="1019" t="s">
        <v>1960</v>
      </c>
      <c r="AA73" s="400" t="s">
        <v>1961</v>
      </c>
      <c r="AB73" s="1001" t="s">
        <v>1962</v>
      </c>
      <c r="AC73" s="1008" t="s">
        <v>1963</v>
      </c>
      <c r="AD73" s="400" t="s">
        <v>1964</v>
      </c>
      <c r="AE73" s="1001" t="s">
        <v>1965</v>
      </c>
      <c r="AF73" s="1008" t="s">
        <v>1966</v>
      </c>
      <c r="AG73" s="400" t="s">
        <v>1967</v>
      </c>
      <c r="AH73" s="1001" t="s">
        <v>1968</v>
      </c>
      <c r="AI73" s="1019" t="s">
        <v>1969</v>
      </c>
      <c r="AJ73" s="400" t="s">
        <v>1970</v>
      </c>
      <c r="AK73" s="1001" t="s">
        <v>1971</v>
      </c>
      <c r="AL73" s="1019" t="s">
        <v>1972</v>
      </c>
      <c r="AM73" s="400" t="s">
        <v>1973</v>
      </c>
      <c r="AN73" s="1020" t="s">
        <v>1974</v>
      </c>
      <c r="AO73" s="88" t="s">
        <v>478</v>
      </c>
    </row>
    <row r="74" spans="1:41" customFormat="false">
      <c r="A74" s="41" t="s">
        <v>196</v>
      </c>
      <c r="B74" s="989" t="s">
        <v>1516</v>
      </c>
      <c r="C74" s="882" t="s">
        <v>1517</v>
      </c>
      <c r="D74" s="989" t="s">
        <v>1518</v>
      </c>
      <c r="E74" s="882" t="s">
        <v>1519</v>
      </c>
      <c r="F74" s="988" t="s">
        <v>1520</v>
      </c>
      <c r="G74" s="1008" t="s">
        <v>1521</v>
      </c>
      <c r="H74" s="1009" t="s">
        <v>1522</v>
      </c>
      <c r="I74" s="1010" t="s">
        <v>1523</v>
      </c>
      <c r="J74" s="1010" t="s">
        <v>1524</v>
      </c>
      <c r="K74" s="1013" t="s">
        <v>1525</v>
      </c>
      <c r="L74" s="1012" t="s">
        <v>1526</v>
      </c>
      <c r="P74" s="41" t="s">
        <v>479</v>
      </c>
      <c r="Q74" s="990" t="s">
        <v>1975</v>
      </c>
      <c r="R74" s="400" t="s">
        <v>1976</v>
      </c>
      <c r="S74" s="1001" t="s">
        <v>1977</v>
      </c>
      <c r="T74" s="990" t="s">
        <v>1978</v>
      </c>
      <c r="U74" s="400" t="s">
        <v>1979</v>
      </c>
      <c r="V74" s="1001" t="s">
        <v>1980</v>
      </c>
      <c r="W74" s="1019" t="s">
        <v>1981</v>
      </c>
      <c r="X74" s="400" t="s">
        <v>1982</v>
      </c>
      <c r="Y74" s="1001" t="s">
        <v>1983</v>
      </c>
      <c r="Z74" s="1019" t="s">
        <v>1984</v>
      </c>
      <c r="AA74" s="400" t="s">
        <v>1985</v>
      </c>
      <c r="AB74" s="1001" t="s">
        <v>1986</v>
      </c>
      <c r="AC74" s="1008" t="s">
        <v>1987</v>
      </c>
      <c r="AD74" s="400" t="s">
        <v>1988</v>
      </c>
      <c r="AE74" s="1001" t="s">
        <v>1989</v>
      </c>
      <c r="AF74" s="1008" t="s">
        <v>1990</v>
      </c>
      <c r="AG74" s="400" t="s">
        <v>1991</v>
      </c>
      <c r="AH74" s="1001" t="s">
        <v>1992</v>
      </c>
      <c r="AI74" s="1019" t="s">
        <v>1993</v>
      </c>
      <c r="AJ74" s="400" t="s">
        <v>1994</v>
      </c>
      <c r="AK74" s="1001" t="s">
        <v>1995</v>
      </c>
      <c r="AL74" s="1019" t="s">
        <v>1996</v>
      </c>
      <c r="AM74" s="400" t="s">
        <v>1997</v>
      </c>
      <c r="AN74" s="1020" t="s">
        <v>1998</v>
      </c>
      <c r="AO74" s="88" t="s">
        <v>479</v>
      </c>
    </row>
    <row r="75" spans="1:41" customFormat="false">
      <c r="A75" s="41" t="s">
        <v>199</v>
      </c>
      <c r="B75" s="989" t="s">
        <v>1527</v>
      </c>
      <c r="C75" s="882" t="s">
        <v>1528</v>
      </c>
      <c r="D75" s="989" t="s">
        <v>1529</v>
      </c>
      <c r="E75" s="882" t="s">
        <v>1530</v>
      </c>
      <c r="F75" s="988" t="s">
        <v>1531</v>
      </c>
      <c r="G75" s="1008" t="s">
        <v>1532</v>
      </c>
      <c r="H75" s="1009" t="s">
        <v>1533</v>
      </c>
      <c r="I75" s="1010" t="s">
        <v>1534</v>
      </c>
      <c r="J75" s="1010" t="s">
        <v>1535</v>
      </c>
      <c r="K75" s="1013" t="s">
        <v>1536</v>
      </c>
      <c r="L75" s="1012" t="s">
        <v>1537</v>
      </c>
      <c r="P75" s="41" t="s">
        <v>480</v>
      </c>
      <c r="Q75" s="990" t="s">
        <v>1999</v>
      </c>
      <c r="R75" s="400" t="s">
        <v>2000</v>
      </c>
      <c r="S75" s="1001" t="s">
        <v>2001</v>
      </c>
      <c r="T75" s="990" t="s">
        <v>2002</v>
      </c>
      <c r="U75" s="400" t="s">
        <v>2003</v>
      </c>
      <c r="V75" s="1001" t="s">
        <v>2004</v>
      </c>
      <c r="W75" s="1019" t="s">
        <v>2005</v>
      </c>
      <c r="X75" s="400" t="s">
        <v>2006</v>
      </c>
      <c r="Y75" s="1001" t="s">
        <v>2007</v>
      </c>
      <c r="Z75" s="1019" t="s">
        <v>2008</v>
      </c>
      <c r="AA75" s="400" t="s">
        <v>2009</v>
      </c>
      <c r="AB75" s="1001" t="s">
        <v>2010</v>
      </c>
      <c r="AC75" s="1008" t="s">
        <v>2011</v>
      </c>
      <c r="AD75" s="400" t="s">
        <v>2012</v>
      </c>
      <c r="AE75" s="1001" t="s">
        <v>2013</v>
      </c>
      <c r="AF75" s="1008" t="s">
        <v>2014</v>
      </c>
      <c r="AG75" s="400" t="s">
        <v>2015</v>
      </c>
      <c r="AH75" s="1001" t="s">
        <v>2016</v>
      </c>
      <c r="AI75" s="1019" t="s">
        <v>2017</v>
      </c>
      <c r="AJ75" s="400" t="s">
        <v>2018</v>
      </c>
      <c r="AK75" s="1001" t="s">
        <v>2019</v>
      </c>
      <c r="AL75" s="1019" t="s">
        <v>2020</v>
      </c>
      <c r="AM75" s="400" t="s">
        <v>2021</v>
      </c>
      <c r="AN75" s="1020" t="s">
        <v>2022</v>
      </c>
      <c r="AO75" s="88" t="s">
        <v>480</v>
      </c>
    </row>
    <row r="76" spans="1:41" customFormat="false">
      <c r="A76" s="41" t="s">
        <v>202</v>
      </c>
      <c r="B76" s="989" t="s">
        <v>1538</v>
      </c>
      <c r="C76" s="882" t="s">
        <v>1539</v>
      </c>
      <c r="D76" s="989" t="s">
        <v>1540</v>
      </c>
      <c r="E76" s="882" t="s">
        <v>1541</v>
      </c>
      <c r="F76" s="988" t="s">
        <v>1542</v>
      </c>
      <c r="G76" s="1008" t="s">
        <v>1543</v>
      </c>
      <c r="H76" s="1009" t="s">
        <v>1544</v>
      </c>
      <c r="I76" s="1010" t="s">
        <v>1545</v>
      </c>
      <c r="J76" s="1010" t="s">
        <v>1546</v>
      </c>
      <c r="K76" s="1013" t="s">
        <v>1547</v>
      </c>
      <c r="L76" s="1012" t="s">
        <v>1548</v>
      </c>
      <c r="P76" s="41" t="s">
        <v>481</v>
      </c>
      <c r="Q76" s="990" t="s">
        <v>2023</v>
      </c>
      <c r="R76" s="400" t="s">
        <v>2024</v>
      </c>
      <c r="S76" s="1001" t="s">
        <v>2025</v>
      </c>
      <c r="T76" s="990" t="s">
        <v>2026</v>
      </c>
      <c r="U76" s="400" t="s">
        <v>2027</v>
      </c>
      <c r="V76" s="1001" t="s">
        <v>2028</v>
      </c>
      <c r="W76" s="1019" t="s">
        <v>2029</v>
      </c>
      <c r="X76" s="400" t="s">
        <v>2030</v>
      </c>
      <c r="Y76" s="1001" t="s">
        <v>2031</v>
      </c>
      <c r="Z76" s="1019" t="s">
        <v>2032</v>
      </c>
      <c r="AA76" s="400" t="s">
        <v>2033</v>
      </c>
      <c r="AB76" s="1001" t="s">
        <v>2034</v>
      </c>
      <c r="AC76" s="1008" t="s">
        <v>2035</v>
      </c>
      <c r="AD76" s="400" t="s">
        <v>2036</v>
      </c>
      <c r="AE76" s="1001" t="s">
        <v>2037</v>
      </c>
      <c r="AF76" s="1008" t="s">
        <v>2038</v>
      </c>
      <c r="AG76" s="400" t="s">
        <v>2039</v>
      </c>
      <c r="AH76" s="1001" t="s">
        <v>2040</v>
      </c>
      <c r="AI76" s="1019" t="s">
        <v>2041</v>
      </c>
      <c r="AJ76" s="400" t="s">
        <v>2042</v>
      </c>
      <c r="AK76" s="1001" t="s">
        <v>2043</v>
      </c>
      <c r="AL76" s="1019" t="s">
        <v>2044</v>
      </c>
      <c r="AM76" s="400" t="s">
        <v>2045</v>
      </c>
      <c r="AN76" s="1020" t="s">
        <v>2046</v>
      </c>
      <c r="AO76" s="88" t="s">
        <v>481</v>
      </c>
    </row>
    <row r="77" spans="1:41" customFormat="false">
      <c r="A77" s="41" t="s">
        <v>204</v>
      </c>
      <c r="B77" s="989" t="s">
        <v>1549</v>
      </c>
      <c r="C77" s="882" t="s">
        <v>1550</v>
      </c>
      <c r="D77" s="989" t="s">
        <v>1551</v>
      </c>
      <c r="E77" s="882" t="s">
        <v>1552</v>
      </c>
      <c r="F77" s="988" t="s">
        <v>1553</v>
      </c>
      <c r="G77" s="1008" t="s">
        <v>1554</v>
      </c>
      <c r="H77" s="1009" t="s">
        <v>1555</v>
      </c>
      <c r="I77" s="1010" t="s">
        <v>1556</v>
      </c>
      <c r="J77" s="1010" t="s">
        <v>1557</v>
      </c>
      <c r="K77" s="1013" t="s">
        <v>1558</v>
      </c>
      <c r="L77" s="1012" t="s">
        <v>1559</v>
      </c>
      <c r="P77" s="41" t="s">
        <v>482</v>
      </c>
      <c r="Q77" s="990" t="s">
        <v>2047</v>
      </c>
      <c r="R77" s="400" t="s">
        <v>2048</v>
      </c>
      <c r="S77" s="1001" t="s">
        <v>2049</v>
      </c>
      <c r="T77" s="990" t="s">
        <v>2050</v>
      </c>
      <c r="U77" s="400" t="s">
        <v>2051</v>
      </c>
      <c r="V77" s="1001" t="s">
        <v>2052</v>
      </c>
      <c r="W77" s="1019" t="s">
        <v>2053</v>
      </c>
      <c r="X77" s="400" t="s">
        <v>2054</v>
      </c>
      <c r="Y77" s="1001" t="s">
        <v>2055</v>
      </c>
      <c r="Z77" s="1019" t="s">
        <v>2056</v>
      </c>
      <c r="AA77" s="400" t="s">
        <v>2057</v>
      </c>
      <c r="AB77" s="1001" t="s">
        <v>2058</v>
      </c>
      <c r="AC77" s="1008" t="s">
        <v>2059</v>
      </c>
      <c r="AD77" s="400" t="s">
        <v>2060</v>
      </c>
      <c r="AE77" s="1001" t="s">
        <v>2061</v>
      </c>
      <c r="AF77" s="1008" t="s">
        <v>2062</v>
      </c>
      <c r="AG77" s="400" t="s">
        <v>2063</v>
      </c>
      <c r="AH77" s="1001" t="s">
        <v>2064</v>
      </c>
      <c r="AI77" s="1019" t="s">
        <v>2065</v>
      </c>
      <c r="AJ77" s="400" t="s">
        <v>2066</v>
      </c>
      <c r="AK77" s="1001" t="s">
        <v>2067</v>
      </c>
      <c r="AL77" s="1019" t="s">
        <v>2068</v>
      </c>
      <c r="AM77" s="400" t="s">
        <v>2069</v>
      </c>
      <c r="AN77" s="1020" t="s">
        <v>2070</v>
      </c>
      <c r="AO77" s="88" t="s">
        <v>482</v>
      </c>
    </row>
    <row r="78" spans="1:41" customFormat="false">
      <c r="A78" s="41" t="s">
        <v>205</v>
      </c>
      <c r="B78" s="989" t="s">
        <v>1560</v>
      </c>
      <c r="C78" s="882" t="s">
        <v>1561</v>
      </c>
      <c r="D78" s="989" t="s">
        <v>1562</v>
      </c>
      <c r="E78" s="882" t="s">
        <v>1563</v>
      </c>
      <c r="F78" s="988" t="s">
        <v>1564</v>
      </c>
      <c r="G78" s="1008" t="s">
        <v>1565</v>
      </c>
      <c r="H78" s="1009" t="s">
        <v>1566</v>
      </c>
      <c r="I78" s="1010" t="s">
        <v>1567</v>
      </c>
      <c r="J78" s="1010" t="s">
        <v>1568</v>
      </c>
      <c r="K78" s="1013" t="s">
        <v>1569</v>
      </c>
      <c r="L78" s="1012" t="s">
        <v>1570</v>
      </c>
      <c r="P78" s="42" t="s">
        <v>483</v>
      </c>
      <c r="Q78" s="995" t="s">
        <v>2071</v>
      </c>
      <c r="R78" s="404" t="s">
        <v>2072</v>
      </c>
      <c r="S78" s="1004" t="s">
        <v>2073</v>
      </c>
      <c r="T78" s="995" t="s">
        <v>2074</v>
      </c>
      <c r="U78" s="404" t="s">
        <v>2075</v>
      </c>
      <c r="V78" s="1004" t="s">
        <v>2076</v>
      </c>
      <c r="W78" s="1021" t="s">
        <v>2077</v>
      </c>
      <c r="X78" s="404" t="s">
        <v>2078</v>
      </c>
      <c r="Y78" s="1004" t="s">
        <v>2079</v>
      </c>
      <c r="Z78" s="1021" t="s">
        <v>2080</v>
      </c>
      <c r="AA78" s="404" t="s">
        <v>2081</v>
      </c>
      <c r="AB78" s="1004" t="s">
        <v>2082</v>
      </c>
      <c r="AC78" s="1014" t="s">
        <v>2083</v>
      </c>
      <c r="AD78" s="404" t="s">
        <v>2084</v>
      </c>
      <c r="AE78" s="1004" t="s">
        <v>2085</v>
      </c>
      <c r="AF78" s="1014" t="s">
        <v>2086</v>
      </c>
      <c r="AG78" s="404" t="s">
        <v>2087</v>
      </c>
      <c r="AH78" s="1004" t="s">
        <v>2088</v>
      </c>
      <c r="AI78" s="1021" t="s">
        <v>2089</v>
      </c>
      <c r="AJ78" s="404" t="s">
        <v>2090</v>
      </c>
      <c r="AK78" s="1004" t="s">
        <v>2091</v>
      </c>
      <c r="AL78" s="1021" t="s">
        <v>2092</v>
      </c>
      <c r="AM78" s="404" t="s">
        <v>2093</v>
      </c>
      <c r="AN78" s="1022" t="s">
        <v>2094</v>
      </c>
      <c r="AO78" s="587" t="s">
        <v>483</v>
      </c>
    </row>
    <row r="79" spans="1:16" customFormat="false">
      <c r="A79" s="41" t="s">
        <v>206</v>
      </c>
      <c r="B79" s="989" t="s">
        <v>1571</v>
      </c>
      <c r="C79" s="882" t="s">
        <v>1572</v>
      </c>
      <c r="D79" s="989" t="s">
        <v>1573</v>
      </c>
      <c r="E79" s="882" t="s">
        <v>1574</v>
      </c>
      <c r="F79" s="988" t="s">
        <v>1575</v>
      </c>
      <c r="G79" s="1008" t="s">
        <v>1576</v>
      </c>
      <c r="H79" s="1009" t="s">
        <v>1577</v>
      </c>
      <c r="I79" s="1010" t="s">
        <v>1578</v>
      </c>
      <c r="J79" s="1010" t="s">
        <v>1579</v>
      </c>
      <c r="K79" s="1013" t="s">
        <v>1580</v>
      </c>
      <c r="L79" s="1012" t="s">
        <v>1581</v>
      </c>
      <c r="P79" s="314" t="s">
        <v>337</v>
      </c>
    </row>
    <row r="80" spans="1:12" customFormat="false">
      <c r="A80" s="41" t="s">
        <v>207</v>
      </c>
      <c r="B80" s="989" t="s">
        <v>1582</v>
      </c>
      <c r="C80" s="882" t="s">
        <v>1583</v>
      </c>
      <c r="D80" s="989" t="s">
        <v>1584</v>
      </c>
      <c r="E80" s="882" t="s">
        <v>1585</v>
      </c>
      <c r="F80" s="988" t="s">
        <v>1586</v>
      </c>
      <c r="G80" s="1008" t="s">
        <v>1587</v>
      </c>
      <c r="H80" s="1009" t="s">
        <v>1588</v>
      </c>
      <c r="I80" s="1010" t="s">
        <v>1589</v>
      </c>
      <c r="J80" s="1010" t="s">
        <v>1590</v>
      </c>
      <c r="K80" s="1013" t="s">
        <v>1591</v>
      </c>
      <c r="L80" s="1012" t="s">
        <v>1592</v>
      </c>
    </row>
    <row r="81" spans="1:12" customFormat="false">
      <c r="A81" s="41" t="s">
        <v>208</v>
      </c>
      <c r="B81" s="989" t="s">
        <v>1593</v>
      </c>
      <c r="C81" s="882" t="s">
        <v>1594</v>
      </c>
      <c r="D81" s="989" t="s">
        <v>1595</v>
      </c>
      <c r="E81" s="882" t="s">
        <v>1596</v>
      </c>
      <c r="F81" s="988" t="s">
        <v>1597</v>
      </c>
      <c r="G81" s="1008" t="s">
        <v>1598</v>
      </c>
      <c r="H81" s="1009" t="s">
        <v>1599</v>
      </c>
      <c r="I81" s="1010" t="s">
        <v>1600</v>
      </c>
      <c r="J81" s="1010" t="s">
        <v>1601</v>
      </c>
      <c r="K81" s="1013" t="s">
        <v>1602</v>
      </c>
      <c r="L81" s="1012" t="s">
        <v>1603</v>
      </c>
    </row>
    <row r="82" spans="1:12" customFormat="false">
      <c r="A82" s="42" t="s">
        <v>209</v>
      </c>
      <c r="B82" s="994" t="s">
        <v>1604</v>
      </c>
      <c r="C82" s="883" t="s">
        <v>1605</v>
      </c>
      <c r="D82" s="994" t="s">
        <v>1606</v>
      </c>
      <c r="E82" s="883" t="s">
        <v>1607</v>
      </c>
      <c r="F82" s="883" t="s">
        <v>1608</v>
      </c>
      <c r="G82" s="1014" t="s">
        <v>1609</v>
      </c>
      <c r="H82" s="1015" t="s">
        <v>1610</v>
      </c>
      <c r="I82" s="1016" t="s">
        <v>1611</v>
      </c>
      <c r="J82" s="1016" t="s">
        <v>1612</v>
      </c>
      <c r="K82" s="1017" t="s">
        <v>1613</v>
      </c>
      <c r="L82" s="1018" t="s">
        <v>1614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5" t="s">
        <v>141</v>
      </c>
      <c r="C87" s="1076"/>
      <c r="D87" s="1076"/>
      <c r="E87" s="1077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>
      <c r="A90" s="99" t="s">
        <v>212</v>
      </c>
      <c r="B90" s="989" t="s">
        <v>2095</v>
      </c>
      <c r="C90" s="882" t="s">
        <v>2096</v>
      </c>
      <c r="D90" s="400" t="s">
        <v>2097</v>
      </c>
      <c r="E90" s="1023" t="s">
        <v>2098</v>
      </c>
      <c r="F90" s="882" t="s">
        <v>2099</v>
      </c>
      <c r="G90" s="882" t="s">
        <v>2100</v>
      </c>
      <c r="H90" s="1023" t="s">
        <v>2101</v>
      </c>
      <c r="I90" s="1024" t="s">
        <v>2102</v>
      </c>
      <c r="J90" s="1009" t="s">
        <v>2103</v>
      </c>
      <c r="K90" s="1025" t="s">
        <v>2104</v>
      </c>
      <c r="L90" s="1026" t="s">
        <v>2105</v>
      </c>
    </row>
    <row r="91" spans="1:12" customFormat="false">
      <c r="A91" s="100" t="s">
        <v>213</v>
      </c>
      <c r="B91" s="994" t="s">
        <v>2106</v>
      </c>
      <c r="C91" s="1027" t="s">
        <v>2107</v>
      </c>
      <c r="D91" s="404" t="s">
        <v>2108</v>
      </c>
      <c r="E91" s="1028" t="s">
        <v>2109</v>
      </c>
      <c r="F91" s="1027" t="s">
        <v>2110</v>
      </c>
      <c r="G91" s="1027" t="s">
        <v>2111</v>
      </c>
      <c r="H91" s="1028" t="s">
        <v>2112</v>
      </c>
      <c r="I91" s="1029" t="s">
        <v>2113</v>
      </c>
      <c r="J91" s="1015" t="s">
        <v>2114</v>
      </c>
      <c r="K91" s="1030" t="s">
        <v>2115</v>
      </c>
      <c r="L91" s="1031" t="s">
        <v>2116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5" t="s">
        <v>141</v>
      </c>
      <c r="C96" s="1076"/>
      <c r="D96" s="1076"/>
      <c r="E96" s="1077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>
      <c r="A99" s="99" t="s">
        <v>212</v>
      </c>
      <c r="B99" s="989" t="s">
        <v>2117</v>
      </c>
      <c r="C99" s="882" t="s">
        <v>2118</v>
      </c>
      <c r="D99" s="400" t="s">
        <v>2119</v>
      </c>
      <c r="E99" s="1023" t="s">
        <v>2120</v>
      </c>
      <c r="F99" s="882" t="s">
        <v>2121</v>
      </c>
      <c r="G99" s="882" t="s">
        <v>2122</v>
      </c>
      <c r="H99" s="1023" t="s">
        <v>2123</v>
      </c>
      <c r="I99" s="1024" t="s">
        <v>2124</v>
      </c>
      <c r="J99" s="1009" t="s">
        <v>2125</v>
      </c>
      <c r="K99" s="1025" t="s">
        <v>2126</v>
      </c>
      <c r="L99" s="1026" t="s">
        <v>2127</v>
      </c>
    </row>
    <row r="100" spans="1:12" customFormat="false">
      <c r="A100" s="100" t="s">
        <v>213</v>
      </c>
      <c r="B100" s="994" t="s">
        <v>2128</v>
      </c>
      <c r="C100" s="1027" t="s">
        <v>2129</v>
      </c>
      <c r="D100" s="404" t="s">
        <v>2130</v>
      </c>
      <c r="E100" s="1028" t="s">
        <v>2131</v>
      </c>
      <c r="F100" s="1027" t="s">
        <v>2132</v>
      </c>
      <c r="G100" s="1027" t="s">
        <v>2133</v>
      </c>
      <c r="H100" s="1028" t="s">
        <v>2134</v>
      </c>
      <c r="I100" s="1029" t="s">
        <v>2135</v>
      </c>
      <c r="J100" s="1015" t="s">
        <v>2136</v>
      </c>
      <c r="K100" s="1030" t="s">
        <v>2137</v>
      </c>
      <c r="L100" s="1031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7109375" defaultRowHeight="16"/>
  <cols>
    <col min="19" max="19" width="8.85546875" style="115"/>
    <col min="22" max="22" width="8.85546875" style="115"/>
    <col min="25" max="25" width="8.85546875" style="115"/>
    <col min="28" max="28" width="8.85546875" style="115"/>
    <col min="31" max="31" width="8.85546875" style="115"/>
    <col min="34" max="34" width="8.85546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>
      <c r="A53" s="399" t="s">
        <v>388</v>
      </c>
    </row>
    <row r="54" spans="1:1" customFormat="false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39"/>
      <c r="T56" s="221"/>
      <c r="U56" s="221"/>
      <c r="V56" s="939"/>
      <c r="W56" s="39"/>
      <c r="X56" s="39"/>
      <c r="Y56" s="943"/>
      <c r="Z56" s="39"/>
      <c r="AA56" s="39"/>
      <c r="AB56" s="940"/>
      <c r="AC56" s="38"/>
      <c r="AD56" s="39" t="s">
        <v>290</v>
      </c>
      <c r="AE56" s="943"/>
      <c r="AF56" s="39"/>
      <c r="AG56" s="39"/>
      <c r="AH56" s="9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4"/>
      <c r="AC57" s="42"/>
      <c r="AD57" s="43"/>
      <c r="AE57" s="254"/>
      <c r="AF57" s="43"/>
      <c r="AG57" s="43"/>
      <c r="AH57" s="9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0"/>
      <c r="T58" s="119"/>
      <c r="U58" s="119"/>
      <c r="V58" s="320"/>
      <c r="W58" s="119"/>
      <c r="X58" s="119"/>
      <c r="Y58" s="320"/>
      <c r="Z58" s="119"/>
      <c r="AA58" s="119"/>
      <c r="AB58" s="941"/>
      <c r="AD58" t="s">
        <v>294</v>
      </c>
      <c r="AH58" s="9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1"/>
      <c r="T59" s="119"/>
      <c r="V59" s="115" t="s">
        <v>81</v>
      </c>
      <c r="AB59" s="941"/>
      <c r="AE59" s="941"/>
      <c r="AH59" s="941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1"/>
      <c r="AD60" t="s">
        <v>298</v>
      </c>
      <c r="AE60" s="941"/>
      <c r="AF60" t="s">
        <v>299</v>
      </c>
      <c r="AH60" s="941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2" t="s">
        <v>76</v>
      </c>
      <c r="T61" s="49" t="s">
        <v>88</v>
      </c>
      <c r="U61" s="50" t="s">
        <v>75</v>
      </c>
      <c r="V61" s="942" t="s">
        <v>76</v>
      </c>
      <c r="W61" s="49" t="s">
        <v>88</v>
      </c>
      <c r="X61" s="50" t="s">
        <v>75</v>
      </c>
      <c r="Y61" s="942" t="s">
        <v>76</v>
      </c>
      <c r="Z61" s="49" t="s">
        <v>88</v>
      </c>
      <c r="AA61" s="50" t="s">
        <v>75</v>
      </c>
      <c r="AB61" s="945" t="s">
        <v>76</v>
      </c>
      <c r="AC61" s="49" t="s">
        <v>28</v>
      </c>
      <c r="AD61" s="50" t="s">
        <v>75</v>
      </c>
      <c r="AE61" s="945" t="s">
        <v>76</v>
      </c>
      <c r="AF61" s="50" t="s">
        <v>29</v>
      </c>
      <c r="AG61" s="50" t="s">
        <v>75</v>
      </c>
      <c r="AH61" s="945" t="s">
        <v>76</v>
      </c>
    </row>
    <row r="62" spans="1:50" customFormat="false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48">
        <v>40379</v>
      </c>
      <c r="S62" s="75">
        <v>15</v>
      </c>
      <c r="T62" s="74">
        <v>23530.807464313915</v>
      </c>
      <c r="U62" s="948">
        <v>40379</v>
      </c>
      <c r="V62" s="75">
        <v>15</v>
      </c>
      <c r="W62" s="74">
        <v>10234.821717834529</v>
      </c>
      <c r="X62" s="948">
        <v>40369</v>
      </c>
      <c r="Y62" s="75">
        <v>13</v>
      </c>
      <c r="Z62" s="74">
        <v>32733.255596879997</v>
      </c>
      <c r="AA62" s="948">
        <v>40379</v>
      </c>
      <c r="AB62" s="420">
        <v>15</v>
      </c>
      <c r="AC62" s="227">
        <v>34.774999999999999</v>
      </c>
      <c r="AD62" s="951">
        <v>40379</v>
      </c>
      <c r="AE62" s="946">
        <v>15</v>
      </c>
      <c r="AF62" s="301">
        <v>2.18418081964879E-2</v>
      </c>
      <c r="AG62" s="951">
        <v>40453</v>
      </c>
      <c r="AH62" s="946">
        <v>9</v>
      </c>
      <c r="AQ62" s="947"/>
      <c r="AR62" s="947"/>
      <c r="AS62" s="947"/>
      <c r="AT62" s="947"/>
      <c r="AU62" s="947"/>
      <c r="AV62" s="947"/>
      <c r="AW62" s="947"/>
      <c r="AX62" s="947"/>
    </row>
    <row r="63" spans="1:50" customFormat="false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48">
        <v>40379</v>
      </c>
      <c r="S63" s="75">
        <v>15</v>
      </c>
      <c r="T63" s="74">
        <v>23276.459069933499</v>
      </c>
      <c r="U63" s="948">
        <v>40370</v>
      </c>
      <c r="V63" s="75">
        <v>16</v>
      </c>
      <c r="W63" s="74">
        <v>16274.837923311194</v>
      </c>
      <c r="X63" s="948">
        <v>40394</v>
      </c>
      <c r="Y63" s="75">
        <v>15</v>
      </c>
      <c r="Z63" s="74">
        <v>37126.479468571393</v>
      </c>
      <c r="AA63" s="948">
        <v>40438</v>
      </c>
      <c r="AB63" s="249">
        <v>15</v>
      </c>
      <c r="AQ63" s="947"/>
      <c r="AR63" s="947"/>
      <c r="AS63" s="947"/>
      <c r="AT63" s="947"/>
      <c r="AU63" s="947"/>
      <c r="AV63" s="947"/>
      <c r="AW63" s="947"/>
      <c r="AX63" s="947"/>
    </row>
    <row r="64" spans="1:50" customFormat="false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48">
        <v>40379</v>
      </c>
      <c r="S64" s="75">
        <v>15</v>
      </c>
      <c r="T64" s="74">
        <v>31972.084926899999</v>
      </c>
      <c r="U64" s="948">
        <v>40292</v>
      </c>
      <c r="V64" s="75">
        <v>15</v>
      </c>
      <c r="W64" s="74">
        <v>22195.471166755364</v>
      </c>
      <c r="X64" s="948">
        <v>40453</v>
      </c>
      <c r="Y64" s="75">
        <v>10</v>
      </c>
      <c r="Z64" s="74">
        <v>39765.182849620003</v>
      </c>
      <c r="AA64" s="948">
        <v>40424</v>
      </c>
      <c r="AB64" s="249">
        <v>16</v>
      </c>
      <c r="AQ64" s="947"/>
      <c r="AR64" s="947"/>
      <c r="AS64" s="947"/>
      <c r="AT64" s="947"/>
      <c r="AU64" s="947"/>
      <c r="AV64" s="947"/>
      <c r="AW64" s="947"/>
      <c r="AX64" s="947"/>
    </row>
    <row r="65" spans="1:50" customFormat="false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48">
        <v>40379</v>
      </c>
      <c r="S65" s="75">
        <v>15</v>
      </c>
      <c r="T65" s="74">
        <v>34764.779406125555</v>
      </c>
      <c r="U65" s="948">
        <v>40343</v>
      </c>
      <c r="V65" s="75">
        <v>15</v>
      </c>
      <c r="W65" s="74">
        <v>27134.314868476751</v>
      </c>
      <c r="X65" s="948">
        <v>40439</v>
      </c>
      <c r="Y65" s="75">
        <v>16</v>
      </c>
      <c r="Z65" s="74">
        <v>43445.080810040832</v>
      </c>
      <c r="AA65" s="948">
        <v>40453</v>
      </c>
      <c r="AB65" s="249">
        <v>9</v>
      </c>
      <c r="AQ65" s="947"/>
      <c r="AR65" s="947"/>
      <c r="AS65" s="947"/>
      <c r="AT65" s="947"/>
      <c r="AU65" s="947"/>
      <c r="AV65" s="947"/>
      <c r="AW65" s="947"/>
      <c r="AX65" s="947"/>
    </row>
    <row r="66" spans="1:50" customFormat="false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48">
        <v>40379</v>
      </c>
      <c r="S66" s="75">
        <v>15</v>
      </c>
      <c r="T66" s="74">
        <v>32887.784255231389</v>
      </c>
      <c r="U66" s="948">
        <v>40292</v>
      </c>
      <c r="V66" s="75">
        <v>15</v>
      </c>
      <c r="W66" s="74">
        <v>23911.241495511138</v>
      </c>
      <c r="X66" s="948">
        <v>40453</v>
      </c>
      <c r="Y66" s="75">
        <v>10</v>
      </c>
      <c r="Z66" s="74">
        <v>41328.273605188333</v>
      </c>
      <c r="AA66" s="948">
        <v>40453</v>
      </c>
      <c r="AB66" s="249">
        <v>10</v>
      </c>
      <c r="AQ66" s="947"/>
      <c r="AR66" s="947"/>
      <c r="AS66" s="947"/>
      <c r="AT66" s="947"/>
      <c r="AU66" s="947"/>
      <c r="AV66" s="947"/>
      <c r="AW66" s="947"/>
      <c r="AX66" s="947"/>
    </row>
    <row r="67" spans="1:50" customFormat="false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48">
        <v>40379</v>
      </c>
      <c r="S67" s="75">
        <v>15</v>
      </c>
      <c r="T67" s="74">
        <v>23530.80708457439</v>
      </c>
      <c r="U67" s="948">
        <v>40379</v>
      </c>
      <c r="V67" s="75">
        <v>15</v>
      </c>
      <c r="W67" s="74">
        <v>10235.353160549585</v>
      </c>
      <c r="X67" s="948">
        <v>40369</v>
      </c>
      <c r="Y67" s="75">
        <v>13</v>
      </c>
      <c r="Z67" s="74">
        <v>32733.264971190001</v>
      </c>
      <c r="AA67" s="948">
        <v>40379</v>
      </c>
      <c r="AB67" s="249">
        <v>15</v>
      </c>
      <c r="AQ67" s="947"/>
      <c r="AR67" s="947"/>
      <c r="AS67" s="947"/>
      <c r="AT67" s="947"/>
      <c r="AU67" s="947"/>
      <c r="AV67" s="947"/>
      <c r="AW67" s="947"/>
      <c r="AX67" s="947"/>
    </row>
    <row r="68" spans="1:50" customFormat="false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49">
        <v>40379</v>
      </c>
      <c r="S68" s="84">
        <v>15</v>
      </c>
      <c r="T68" s="82">
        <v>32620.913103262777</v>
      </c>
      <c r="U68" s="949">
        <v>40292</v>
      </c>
      <c r="V68" s="84">
        <v>16</v>
      </c>
      <c r="W68" s="82">
        <v>8520.3176358191668</v>
      </c>
      <c r="X68" s="949">
        <v>40453</v>
      </c>
      <c r="Y68" s="84">
        <v>11</v>
      </c>
      <c r="Z68" s="82">
        <v>38459.728186112501</v>
      </c>
      <c r="AA68" s="949">
        <v>40453</v>
      </c>
      <c r="AB68" s="116">
        <v>11</v>
      </c>
      <c r="AQ68" s="947"/>
      <c r="AR68" s="947"/>
      <c r="AS68" s="947"/>
      <c r="AT68" s="947"/>
      <c r="AU68" s="947"/>
      <c r="AV68" s="947"/>
      <c r="AW68" s="947"/>
      <c r="AX68" s="947"/>
    </row>
    <row r="69" spans="1:50" customFormat="false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48">
        <v>40379</v>
      </c>
      <c r="S69" s="75">
        <v>15</v>
      </c>
      <c r="T69" s="74">
        <v>23530.807456945582</v>
      </c>
      <c r="U69" s="948">
        <v>40379</v>
      </c>
      <c r="V69" s="75">
        <v>15</v>
      </c>
      <c r="W69" s="74">
        <v>26317.281802013167</v>
      </c>
      <c r="X69" s="948">
        <v>40437</v>
      </c>
      <c r="Y69" s="75">
        <v>14</v>
      </c>
      <c r="Z69" s="74">
        <v>40728.142203556665</v>
      </c>
      <c r="AA69" s="948">
        <v>40437</v>
      </c>
      <c r="AB69" s="249">
        <v>15</v>
      </c>
      <c r="AQ69" s="947"/>
      <c r="AR69" s="947"/>
      <c r="AS69" s="947"/>
      <c r="AT69" s="947"/>
      <c r="AU69" s="947"/>
      <c r="AV69" s="947"/>
      <c r="AW69" s="947"/>
      <c r="AX69" s="947"/>
    </row>
    <row r="70" spans="1:50" customFormat="false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48" t="s">
        <v>739</v>
      </c>
      <c r="S70" s="75"/>
      <c r="T70" s="74"/>
      <c r="U70" s="948" t="s">
        <v>739</v>
      </c>
      <c r="V70" s="75"/>
      <c r="W70" s="74"/>
      <c r="X70" s="948" t="s">
        <v>739</v>
      </c>
      <c r="Y70" s="75"/>
      <c r="Z70" s="74"/>
      <c r="AA70" s="948" t="s">
        <v>739</v>
      </c>
      <c r="AB70" s="249"/>
      <c r="AQ70" s="947"/>
      <c r="AR70" s="947"/>
      <c r="AS70" s="947"/>
      <c r="AT70" s="947"/>
      <c r="AU70" s="947"/>
      <c r="AV70" s="947"/>
      <c r="AW70" s="947"/>
      <c r="AX70" s="947"/>
    </row>
    <row r="71" spans="1:50" customFormat="false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48">
        <v>40379</v>
      </c>
      <c r="S71" s="75">
        <v>15</v>
      </c>
      <c r="T71" s="74">
        <v>23530.807464313886</v>
      </c>
      <c r="U71" s="948">
        <v>40379</v>
      </c>
      <c r="V71" s="75">
        <v>15</v>
      </c>
      <c r="W71" s="74">
        <v>10234.821717834473</v>
      </c>
      <c r="X71" s="948">
        <v>40369</v>
      </c>
      <c r="Y71" s="75">
        <v>13</v>
      </c>
      <c r="Z71" s="74">
        <v>32733.255596879997</v>
      </c>
      <c r="AA71" s="948">
        <v>40379</v>
      </c>
      <c r="AB71" s="249">
        <v>15</v>
      </c>
      <c r="AQ71" s="947"/>
      <c r="AR71" s="947"/>
      <c r="AS71" s="947"/>
      <c r="AT71" s="947"/>
      <c r="AU71" s="947"/>
      <c r="AV71" s="947"/>
      <c r="AW71" s="947"/>
      <c r="AX71" s="947"/>
    </row>
    <row r="72" spans="1:50" customFormat="false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48">
        <v>40379</v>
      </c>
      <c r="S72" s="75">
        <v>15</v>
      </c>
      <c r="T72" s="74">
        <v>23530.807464313501</v>
      </c>
      <c r="U72" s="948">
        <v>40379</v>
      </c>
      <c r="V72" s="75">
        <v>15</v>
      </c>
      <c r="W72" s="74">
        <v>11073.773911647362</v>
      </c>
      <c r="X72" s="948">
        <v>40475</v>
      </c>
      <c r="Y72" s="75">
        <v>13</v>
      </c>
      <c r="Z72" s="74">
        <v>32733.255596879444</v>
      </c>
      <c r="AA72" s="948">
        <v>40379</v>
      </c>
      <c r="AB72" s="249">
        <v>15</v>
      </c>
      <c r="AQ72" s="947"/>
      <c r="AR72" s="947"/>
      <c r="AS72" s="947"/>
      <c r="AT72" s="947"/>
      <c r="AU72" s="947"/>
      <c r="AV72" s="947"/>
      <c r="AW72" s="947"/>
      <c r="AX72" s="947"/>
    </row>
    <row r="73" spans="1:50" customFormat="false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49">
        <v>40379</v>
      </c>
      <c r="S73" s="84">
        <v>15</v>
      </c>
      <c r="T73" s="82">
        <v>23530.807464313752</v>
      </c>
      <c r="U73" s="949">
        <v>40379</v>
      </c>
      <c r="V73" s="84">
        <v>15</v>
      </c>
      <c r="W73" s="82">
        <v>10234.8217178345</v>
      </c>
      <c r="X73" s="949">
        <v>40369</v>
      </c>
      <c r="Y73" s="84">
        <v>13</v>
      </c>
      <c r="Z73" s="82">
        <v>32733.255596879721</v>
      </c>
      <c r="AA73" s="949">
        <v>40379</v>
      </c>
      <c r="AB73" s="116">
        <v>15</v>
      </c>
      <c r="AQ73" s="947"/>
      <c r="AR73" s="947"/>
      <c r="AS73" s="947"/>
      <c r="AT73" s="947"/>
      <c r="AU73" s="947"/>
      <c r="AV73" s="947"/>
      <c r="AW73" s="947"/>
      <c r="AX73" s="947"/>
    </row>
    <row r="74" spans="1:50" customFormat="false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48">
        <v>40379</v>
      </c>
      <c r="S74" s="75">
        <v>15</v>
      </c>
      <c r="T74" s="74">
        <v>19849.290091316332</v>
      </c>
      <c r="U74" s="948">
        <v>40379</v>
      </c>
      <c r="V74" s="75">
        <v>15</v>
      </c>
      <c r="W74" s="74">
        <v>7838.7203372169997</v>
      </c>
      <c r="X74" s="948">
        <v>40358</v>
      </c>
      <c r="Y74" s="75">
        <v>16</v>
      </c>
      <c r="Z74" s="74">
        <v>27646.425616607528</v>
      </c>
      <c r="AA74" s="948">
        <v>40358</v>
      </c>
      <c r="AB74" s="249">
        <v>16</v>
      </c>
      <c r="AQ74" s="947"/>
      <c r="AR74" s="947"/>
      <c r="AS74" s="947"/>
      <c r="AT74" s="947"/>
      <c r="AU74" s="947"/>
      <c r="AV74" s="947"/>
      <c r="AW74" s="947"/>
      <c r="AX74" s="947"/>
    </row>
    <row r="75" spans="1:50" customFormat="false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48">
        <v>40379</v>
      </c>
      <c r="S75" s="75">
        <v>15</v>
      </c>
      <c r="T75" s="74">
        <v>22290.311677514888</v>
      </c>
      <c r="U75" s="948">
        <v>40379</v>
      </c>
      <c r="V75" s="75">
        <v>15</v>
      </c>
      <c r="W75" s="74">
        <v>8954.7918008669731</v>
      </c>
      <c r="X75" s="948">
        <v>40346</v>
      </c>
      <c r="Y75" s="75">
        <v>14</v>
      </c>
      <c r="Z75" s="74">
        <v>31177.750996972223</v>
      </c>
      <c r="AA75" s="948">
        <v>40346</v>
      </c>
      <c r="AB75" s="249">
        <v>14</v>
      </c>
      <c r="AQ75" s="947"/>
      <c r="AR75" s="947"/>
      <c r="AS75" s="947"/>
      <c r="AT75" s="947"/>
      <c r="AU75" s="947"/>
      <c r="AV75" s="947"/>
      <c r="AW75" s="947"/>
      <c r="AX75" s="947"/>
    </row>
    <row r="76" spans="1:50" customFormat="false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48">
        <v>40379</v>
      </c>
      <c r="S76" s="75">
        <v>15</v>
      </c>
      <c r="T76" s="74">
        <v>19999.293649496391</v>
      </c>
      <c r="U76" s="948">
        <v>40379</v>
      </c>
      <c r="V76" s="75">
        <v>15</v>
      </c>
      <c r="W76" s="74">
        <v>7698.5341556048888</v>
      </c>
      <c r="X76" s="948">
        <v>40358</v>
      </c>
      <c r="Y76" s="75">
        <v>16</v>
      </c>
      <c r="Z76" s="74">
        <v>27652.695428857136</v>
      </c>
      <c r="AA76" s="948">
        <v>40358</v>
      </c>
      <c r="AB76" s="249">
        <v>16</v>
      </c>
      <c r="AQ76" s="947"/>
      <c r="AR76" s="947"/>
      <c r="AS76" s="947"/>
      <c r="AT76" s="947"/>
      <c r="AU76" s="947"/>
      <c r="AV76" s="947"/>
      <c r="AW76" s="947"/>
      <c r="AX76" s="947"/>
    </row>
    <row r="77" spans="1:50" customFormat="false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48">
        <v>40379</v>
      </c>
      <c r="S77" s="75">
        <v>15</v>
      </c>
      <c r="T77" s="74">
        <v>19933.506201421638</v>
      </c>
      <c r="U77" s="948">
        <v>40379</v>
      </c>
      <c r="V77" s="75">
        <v>15</v>
      </c>
      <c r="W77" s="74">
        <v>7769.7702360302783</v>
      </c>
      <c r="X77" s="948">
        <v>40358</v>
      </c>
      <c r="Y77" s="75">
        <v>16</v>
      </c>
      <c r="Z77" s="74">
        <v>27658.791782768196</v>
      </c>
      <c r="AA77" s="948">
        <v>40358</v>
      </c>
      <c r="AB77" s="249">
        <v>16</v>
      </c>
      <c r="AQ77" s="947"/>
      <c r="AR77" s="947"/>
      <c r="AS77" s="947"/>
      <c r="AT77" s="947"/>
      <c r="AU77" s="947"/>
      <c r="AV77" s="947"/>
      <c r="AW77" s="947"/>
      <c r="AX77" s="947"/>
    </row>
    <row r="78" spans="1:50" customFormat="false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48">
        <v>40379</v>
      </c>
      <c r="S78" s="75">
        <v>15</v>
      </c>
      <c r="T78" s="74">
        <v>19663.672191737052</v>
      </c>
      <c r="U78" s="948">
        <v>40379</v>
      </c>
      <c r="V78" s="75">
        <v>15</v>
      </c>
      <c r="W78" s="74">
        <v>7947.3919267814717</v>
      </c>
      <c r="X78" s="948">
        <v>40358</v>
      </c>
      <c r="Y78" s="75">
        <v>16</v>
      </c>
      <c r="Z78" s="74">
        <v>27576.513708109</v>
      </c>
      <c r="AA78" s="948">
        <v>40358</v>
      </c>
      <c r="AB78" s="249">
        <v>16</v>
      </c>
      <c r="AQ78" s="947"/>
      <c r="AR78" s="947"/>
      <c r="AS78" s="947"/>
      <c r="AT78" s="947"/>
      <c r="AU78" s="947"/>
      <c r="AV78" s="947"/>
      <c r="AW78" s="947"/>
      <c r="AX78" s="947"/>
    </row>
    <row r="79" spans="1:50" customFormat="false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48">
        <v>40379</v>
      </c>
      <c r="S79" s="75">
        <v>15</v>
      </c>
      <c r="T79" s="74">
        <v>19638.765670699806</v>
      </c>
      <c r="U79" s="948">
        <v>40379</v>
      </c>
      <c r="V79" s="75">
        <v>15</v>
      </c>
      <c r="W79" s="74">
        <v>1.058729622971214</v>
      </c>
      <c r="X79" s="948">
        <v>40253</v>
      </c>
      <c r="Y79" s="75">
        <v>10</v>
      </c>
      <c r="Z79" s="74">
        <v>19638.765670699806</v>
      </c>
      <c r="AA79" s="948">
        <v>40379</v>
      </c>
      <c r="AB79" s="249">
        <v>15</v>
      </c>
      <c r="AQ79" s="947"/>
      <c r="AR79" s="947"/>
      <c r="AS79" s="947"/>
      <c r="AT79" s="947"/>
      <c r="AU79" s="947"/>
      <c r="AV79" s="947"/>
      <c r="AW79" s="947"/>
      <c r="AX79" s="947"/>
    </row>
    <row r="80" spans="1:50" customFormat="false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48">
        <v>40379</v>
      </c>
      <c r="S80" s="75">
        <v>15</v>
      </c>
      <c r="T80" s="74">
        <v>19726.320024435558</v>
      </c>
      <c r="U80" s="948">
        <v>40379</v>
      </c>
      <c r="V80" s="75">
        <v>15</v>
      </c>
      <c r="W80" s="74">
        <v>1654.9514186530416</v>
      </c>
      <c r="X80" s="948">
        <v>40248</v>
      </c>
      <c r="Y80" s="75">
        <v>10</v>
      </c>
      <c r="Z80" s="74">
        <v>19726.320024435558</v>
      </c>
      <c r="AA80" s="948">
        <v>40379</v>
      </c>
      <c r="AB80" s="249">
        <v>15</v>
      </c>
      <c r="AQ80" s="947"/>
      <c r="AR80" s="947"/>
      <c r="AS80" s="947"/>
      <c r="AT80" s="947"/>
      <c r="AU80" s="947"/>
      <c r="AV80" s="947"/>
      <c r="AW80" s="947"/>
      <c r="AX80" s="947"/>
    </row>
    <row r="81" spans="1:50" customFormat="false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0">
        <v>40379</v>
      </c>
      <c r="S81" s="116">
        <v>15</v>
      </c>
      <c r="T81" s="82">
        <v>19539.708108324583</v>
      </c>
      <c r="U81" s="950">
        <v>40379</v>
      </c>
      <c r="V81" s="84">
        <v>15</v>
      </c>
      <c r="W81" s="82">
        <v>8.2784228854709169E-12</v>
      </c>
      <c r="X81" s="950">
        <v>40321</v>
      </c>
      <c r="Y81" s="84">
        <v>15</v>
      </c>
      <c r="Z81" s="82">
        <v>19539.708108324583</v>
      </c>
      <c r="AA81" s="950">
        <v>40379</v>
      </c>
      <c r="AB81" s="116">
        <v>15</v>
      </c>
      <c r="AQ81" s="947"/>
      <c r="AR81" s="947"/>
      <c r="AS81" s="947"/>
      <c r="AT81" s="947"/>
      <c r="AU81" s="947"/>
      <c r="AV81" s="947"/>
      <c r="AW81" s="947"/>
      <c r="AX81" s="947"/>
    </row>
    <row r="82" spans="1:15" customFormat="false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3"/>
      <c r="T84" s="39" t="s">
        <v>140</v>
      </c>
      <c r="U84" s="39"/>
      <c r="V84" s="943"/>
      <c r="W84" s="39"/>
      <c r="X84" s="39"/>
      <c r="Y84" s="943"/>
      <c r="Z84" s="39"/>
      <c r="AA84" s="39"/>
      <c r="AB84" s="943"/>
      <c r="AC84" s="39"/>
      <c r="AD84" s="39"/>
      <c r="AE84" s="943"/>
      <c r="AF84" s="39"/>
      <c r="AG84" s="39"/>
      <c r="AH84" s="943"/>
      <c r="AI84" s="39"/>
      <c r="AJ84" s="39"/>
      <c r="AK84" s="39"/>
      <c r="AL84" s="39"/>
      <c r="AM84" s="39"/>
      <c r="AN84" s="40"/>
      <c r="AO84" s="586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2" t="s">
        <v>76</v>
      </c>
      <c r="T88" s="49" t="s">
        <v>84</v>
      </c>
      <c r="U88" s="50" t="s">
        <v>75</v>
      </c>
      <c r="V88" s="942" t="s">
        <v>76</v>
      </c>
      <c r="W88" s="49" t="s">
        <v>28</v>
      </c>
      <c r="X88" s="50" t="s">
        <v>75</v>
      </c>
      <c r="Y88" s="942" t="s">
        <v>76</v>
      </c>
      <c r="Z88" s="49" t="s">
        <v>28</v>
      </c>
      <c r="AA88" s="50" t="s">
        <v>75</v>
      </c>
      <c r="AB88" s="942" t="s">
        <v>76</v>
      </c>
      <c r="AC88" s="49" t="s">
        <v>29</v>
      </c>
      <c r="AD88" s="50" t="s">
        <v>75</v>
      </c>
      <c r="AE88" s="942" t="s">
        <v>76</v>
      </c>
      <c r="AF88" s="49" t="s">
        <v>29</v>
      </c>
      <c r="AG88" s="50" t="s">
        <v>75</v>
      </c>
      <c r="AH88" s="942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 customFormat="false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48">
        <v>40298</v>
      </c>
      <c r="S89" s="75">
        <v>15</v>
      </c>
      <c r="T89" s="60">
        <v>2.7815288137980563</v>
      </c>
      <c r="U89" s="948">
        <v>40342</v>
      </c>
      <c r="V89" s="75">
        <v>17</v>
      </c>
      <c r="W89" s="57">
        <v>25.002475630020101</v>
      </c>
      <c r="X89" s="948">
        <v>40444</v>
      </c>
      <c r="Y89" s="75">
        <v>8</v>
      </c>
      <c r="Z89" s="57">
        <v>8.7175351037990296</v>
      </c>
      <c r="AA89" s="948">
        <v>40184</v>
      </c>
      <c r="AB89" s="75">
        <v>6</v>
      </c>
      <c r="AC89" s="92">
        <v>1.3626206691915201E-2</v>
      </c>
      <c r="AD89" s="948">
        <v>40498</v>
      </c>
      <c r="AE89" s="75">
        <v>17</v>
      </c>
      <c r="AF89" s="92">
        <v>1.9277034220433499E-3</v>
      </c>
      <c r="AG89" s="948">
        <v>40189</v>
      </c>
      <c r="AH89" s="75">
        <v>3</v>
      </c>
      <c r="AI89" s="57">
        <v>68.367315029612101</v>
      </c>
      <c r="AJ89" s="948">
        <v>40498</v>
      </c>
      <c r="AK89" s="75">
        <v>17</v>
      </c>
      <c r="AL89" s="57">
        <v>14.402349895637601</v>
      </c>
      <c r="AM89" s="948">
        <v>40488</v>
      </c>
      <c r="AN89" s="420">
        <v>6</v>
      </c>
      <c r="AO89" s="88" t="s">
        <v>89</v>
      </c>
      <c r="AQ89" s="947"/>
      <c r="AR89" s="947"/>
      <c r="AS89" s="947"/>
      <c r="AT89" s="947"/>
      <c r="AU89" s="947"/>
      <c r="AV89" s="947"/>
      <c r="AW89" s="947"/>
      <c r="AX89" s="947"/>
    </row>
    <row r="90" spans="1:50" customFormat="false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48">
        <v>40298</v>
      </c>
      <c r="S90" s="75">
        <v>15</v>
      </c>
      <c r="T90" s="60">
        <v>2.8926579421717062</v>
      </c>
      <c r="U90" s="948">
        <v>40513</v>
      </c>
      <c r="V90" s="75">
        <v>15</v>
      </c>
      <c r="W90" s="57">
        <v>26.474673961540901</v>
      </c>
      <c r="X90" s="948">
        <v>40379</v>
      </c>
      <c r="Y90" s="75">
        <v>16</v>
      </c>
      <c r="Z90" s="57">
        <v>8.7174062145670099</v>
      </c>
      <c r="AA90" s="948">
        <v>40184</v>
      </c>
      <c r="AB90" s="75">
        <v>6</v>
      </c>
      <c r="AC90" s="92">
        <v>1.5637426403087198E-2</v>
      </c>
      <c r="AD90" s="948">
        <v>40452</v>
      </c>
      <c r="AE90" s="75">
        <v>8</v>
      </c>
      <c r="AF90" s="92">
        <v>1.9433116500102E-3</v>
      </c>
      <c r="AG90" s="948">
        <v>40183</v>
      </c>
      <c r="AH90" s="75">
        <v>7</v>
      </c>
      <c r="AI90" s="57">
        <v>78.643915315525604</v>
      </c>
      <c r="AJ90" s="948">
        <v>40453</v>
      </c>
      <c r="AK90" s="75">
        <v>8</v>
      </c>
      <c r="AL90" s="57">
        <v>15.5023152139056</v>
      </c>
      <c r="AM90" s="948">
        <v>40488</v>
      </c>
      <c r="AN90" s="249">
        <v>8</v>
      </c>
      <c r="AO90" s="88" t="s">
        <v>94</v>
      </c>
      <c r="AQ90" s="947"/>
      <c r="AR90" s="947"/>
      <c r="AS90" s="947"/>
      <c r="AT90" s="947"/>
      <c r="AU90" s="947"/>
      <c r="AV90" s="947"/>
      <c r="AW90" s="947"/>
      <c r="AX90" s="947"/>
    </row>
    <row r="91" spans="1:50" customFormat="false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48">
        <v>40437</v>
      </c>
      <c r="S91" s="75">
        <v>15</v>
      </c>
      <c r="T91" s="60">
        <v>2.8415125615897106</v>
      </c>
      <c r="U91" s="948">
        <v>40268</v>
      </c>
      <c r="V91" s="75">
        <v>15</v>
      </c>
      <c r="W91" s="57">
        <v>31.708930896911198</v>
      </c>
      <c r="X91" s="948">
        <v>40379</v>
      </c>
      <c r="Y91" s="75">
        <v>15</v>
      </c>
      <c r="Z91" s="57">
        <v>7.7537314329584399</v>
      </c>
      <c r="AA91" s="948">
        <v>40184</v>
      </c>
      <c r="AB91" s="75">
        <v>6</v>
      </c>
      <c r="AC91" s="92">
        <v>1.78073313815993E-2</v>
      </c>
      <c r="AD91" s="948">
        <v>40369</v>
      </c>
      <c r="AE91" s="75">
        <v>13</v>
      </c>
      <c r="AF91" s="92">
        <v>1.9335706281109501E-3</v>
      </c>
      <c r="AG91" s="948">
        <v>40189</v>
      </c>
      <c r="AH91" s="75">
        <v>3</v>
      </c>
      <c r="AI91" s="57">
        <v>82.966588657155896</v>
      </c>
      <c r="AJ91" s="948">
        <v>40439</v>
      </c>
      <c r="AK91" s="75">
        <v>10</v>
      </c>
      <c r="AL91" s="57">
        <v>14.6415615470383</v>
      </c>
      <c r="AM91" s="948">
        <v>40488</v>
      </c>
      <c r="AN91" s="249">
        <v>6</v>
      </c>
      <c r="AO91" s="88" t="s">
        <v>96</v>
      </c>
      <c r="AQ91" s="947"/>
      <c r="AR91" s="947"/>
      <c r="AS91" s="947"/>
      <c r="AT91" s="947"/>
      <c r="AU91" s="947"/>
      <c r="AV91" s="947"/>
      <c r="AW91" s="947"/>
      <c r="AX91" s="947"/>
    </row>
    <row r="92" spans="1:50" customFormat="false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48">
        <v>40437</v>
      </c>
      <c r="S92" s="75">
        <v>14</v>
      </c>
      <c r="T92" s="60">
        <v>2.8440881169332326</v>
      </c>
      <c r="U92" s="948">
        <v>40268</v>
      </c>
      <c r="V92" s="75">
        <v>15</v>
      </c>
      <c r="W92" s="57">
        <v>31.068646398753302</v>
      </c>
      <c r="X92" s="948">
        <v>40367</v>
      </c>
      <c r="Y92" s="75">
        <v>16</v>
      </c>
      <c r="Z92" s="57">
        <v>8.7159669992051398</v>
      </c>
      <c r="AA92" s="948">
        <v>40184</v>
      </c>
      <c r="AB92" s="75">
        <v>6</v>
      </c>
      <c r="AC92" s="92">
        <v>1.7933603956252899E-2</v>
      </c>
      <c r="AD92" s="948">
        <v>40369</v>
      </c>
      <c r="AE92" s="75">
        <v>12</v>
      </c>
      <c r="AF92" s="92">
        <v>1.92768638621351E-3</v>
      </c>
      <c r="AG92" s="948">
        <v>40189</v>
      </c>
      <c r="AH92" s="75">
        <v>3</v>
      </c>
      <c r="AI92" s="57">
        <v>76.875455705689902</v>
      </c>
      <c r="AJ92" s="948">
        <v>40424</v>
      </c>
      <c r="AK92" s="75">
        <v>10</v>
      </c>
      <c r="AL92" s="57">
        <v>14.402455004228599</v>
      </c>
      <c r="AM92" s="948">
        <v>40488</v>
      </c>
      <c r="AN92" s="249">
        <v>6</v>
      </c>
      <c r="AO92" s="88" t="s">
        <v>100</v>
      </c>
      <c r="AQ92" s="947"/>
      <c r="AR92" s="947"/>
      <c r="AS92" s="947"/>
      <c r="AT92" s="947"/>
      <c r="AU92" s="947"/>
      <c r="AV92" s="947"/>
      <c r="AW92" s="947"/>
      <c r="AX92" s="947"/>
    </row>
    <row r="93" spans="1:50" customFormat="false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48">
        <v>40437</v>
      </c>
      <c r="S93" s="75">
        <v>15</v>
      </c>
      <c r="T93" s="60">
        <v>2.8440881169332326</v>
      </c>
      <c r="U93" s="948">
        <v>40268</v>
      </c>
      <c r="V93" s="75">
        <v>15</v>
      </c>
      <c r="W93" s="57">
        <v>31.497743440947801</v>
      </c>
      <c r="X93" s="948">
        <v>40379</v>
      </c>
      <c r="Y93" s="75">
        <v>15</v>
      </c>
      <c r="Z93" s="57">
        <v>8.7159669992051398</v>
      </c>
      <c r="AA93" s="948">
        <v>40184</v>
      </c>
      <c r="AB93" s="75">
        <v>6</v>
      </c>
      <c r="AC93" s="92">
        <v>1.7786988867749501E-2</v>
      </c>
      <c r="AD93" s="948">
        <v>40369</v>
      </c>
      <c r="AE93" s="75">
        <v>12</v>
      </c>
      <c r="AF93" s="92">
        <v>1.92768638621351E-3</v>
      </c>
      <c r="AG93" s="948">
        <v>40189</v>
      </c>
      <c r="AH93" s="75">
        <v>3</v>
      </c>
      <c r="AI93" s="57">
        <v>80.7959749615123</v>
      </c>
      <c r="AJ93" s="948">
        <v>40439</v>
      </c>
      <c r="AK93" s="75">
        <v>10</v>
      </c>
      <c r="AL93" s="57">
        <v>14.402455004228599</v>
      </c>
      <c r="AM93" s="948">
        <v>40488</v>
      </c>
      <c r="AN93" s="249">
        <v>6</v>
      </c>
      <c r="AO93" s="88" t="s">
        <v>287</v>
      </c>
      <c r="AQ93" s="947"/>
      <c r="AR93" s="947"/>
      <c r="AS93" s="947"/>
      <c r="AT93" s="947"/>
      <c r="AU93" s="947"/>
      <c r="AV93" s="947"/>
      <c r="AW93" s="947"/>
      <c r="AX93" s="947"/>
    </row>
    <row r="94" spans="1:50" customFormat="false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48">
        <v>40464</v>
      </c>
      <c r="S94" s="75">
        <v>1</v>
      </c>
      <c r="T94" s="60">
        <v>2.7815283883544684</v>
      </c>
      <c r="U94" s="948">
        <v>40342</v>
      </c>
      <c r="V94" s="75">
        <v>17</v>
      </c>
      <c r="W94" s="57">
        <v>35.002134392443899</v>
      </c>
      <c r="X94" s="948">
        <v>40452</v>
      </c>
      <c r="Y94" s="75">
        <v>2</v>
      </c>
      <c r="Z94" s="57">
        <v>8.7175351037990296</v>
      </c>
      <c r="AA94" s="948">
        <v>40184</v>
      </c>
      <c r="AB94" s="75">
        <v>6</v>
      </c>
      <c r="AC94" s="92">
        <v>1.71898162376675E-2</v>
      </c>
      <c r="AD94" s="948">
        <v>40453</v>
      </c>
      <c r="AE94" s="75">
        <v>1</v>
      </c>
      <c r="AF94" s="92">
        <v>1.9277034220433499E-3</v>
      </c>
      <c r="AG94" s="948">
        <v>40189</v>
      </c>
      <c r="AH94" s="75">
        <v>3</v>
      </c>
      <c r="AI94" s="57">
        <v>68.367315029612598</v>
      </c>
      <c r="AJ94" s="948">
        <v>40498</v>
      </c>
      <c r="AK94" s="75">
        <v>17</v>
      </c>
      <c r="AL94" s="57">
        <v>14.402349895637601</v>
      </c>
      <c r="AM94" s="948">
        <v>40488</v>
      </c>
      <c r="AN94" s="249">
        <v>6</v>
      </c>
      <c r="AO94" s="88" t="s">
        <v>103</v>
      </c>
      <c r="AQ94" s="947"/>
      <c r="AR94" s="947"/>
      <c r="AS94" s="947"/>
      <c r="AT94" s="947"/>
      <c r="AU94" s="947"/>
      <c r="AV94" s="947"/>
      <c r="AW94" s="947"/>
      <c r="AX94" s="947"/>
    </row>
    <row r="95" spans="1:50" customFormat="false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49">
        <v>40455</v>
      </c>
      <c r="S95" s="84">
        <v>24</v>
      </c>
      <c r="T95" s="65">
        <v>2.8440900655966801</v>
      </c>
      <c r="U95" s="949">
        <v>40268</v>
      </c>
      <c r="V95" s="84">
        <v>15</v>
      </c>
      <c r="W95" s="62">
        <v>32.510554887001398</v>
      </c>
      <c r="X95" s="949">
        <v>40369</v>
      </c>
      <c r="Y95" s="84">
        <v>13</v>
      </c>
      <c r="Z95" s="62">
        <v>8.7177149330001793</v>
      </c>
      <c r="AA95" s="949">
        <v>40184</v>
      </c>
      <c r="AB95" s="84">
        <v>6</v>
      </c>
      <c r="AC95" s="97">
        <v>1.38601955385098E-2</v>
      </c>
      <c r="AD95" s="949">
        <v>40369</v>
      </c>
      <c r="AE95" s="84">
        <v>13</v>
      </c>
      <c r="AF95" s="97">
        <v>1.92770339972493E-3</v>
      </c>
      <c r="AG95" s="949">
        <v>40189</v>
      </c>
      <c r="AH95" s="84">
        <v>3</v>
      </c>
      <c r="AI95" s="62">
        <v>68.367148547785405</v>
      </c>
      <c r="AJ95" s="949">
        <v>40498</v>
      </c>
      <c r="AK95" s="84">
        <v>17</v>
      </c>
      <c r="AL95" s="62">
        <v>14.4022927082853</v>
      </c>
      <c r="AM95" s="949">
        <v>40488</v>
      </c>
      <c r="AN95" s="116">
        <v>6</v>
      </c>
      <c r="AO95" s="587" t="s">
        <v>106</v>
      </c>
      <c r="AQ95" s="947"/>
      <c r="AR95" s="947"/>
      <c r="AS95" s="947"/>
      <c r="AT95" s="947"/>
      <c r="AU95" s="947"/>
      <c r="AV95" s="947"/>
      <c r="AW95" s="947"/>
      <c r="AX95" s="947"/>
    </row>
    <row r="96" spans="1:50" customFormat="false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48">
        <v>40437</v>
      </c>
      <c r="S96" s="75">
        <v>14</v>
      </c>
      <c r="T96" s="60">
        <v>2.7815284146135895</v>
      </c>
      <c r="U96" s="948">
        <v>40342</v>
      </c>
      <c r="V96" s="75">
        <v>17</v>
      </c>
      <c r="W96" s="57">
        <v>26.909873928401801</v>
      </c>
      <c r="X96" s="948">
        <v>40437</v>
      </c>
      <c r="Y96" s="75">
        <v>16</v>
      </c>
      <c r="Z96" s="57">
        <v>8.7175351037989994</v>
      </c>
      <c r="AA96" s="948">
        <v>40184</v>
      </c>
      <c r="AB96" s="75">
        <v>6</v>
      </c>
      <c r="AC96" s="92">
        <v>1.68762386768187E-2</v>
      </c>
      <c r="AD96" s="948">
        <v>40273</v>
      </c>
      <c r="AE96" s="75">
        <v>22</v>
      </c>
      <c r="AF96" s="92">
        <v>1.9277034242487E-3</v>
      </c>
      <c r="AG96" s="948">
        <v>40189</v>
      </c>
      <c r="AH96" s="75">
        <v>3</v>
      </c>
      <c r="AI96" s="57">
        <v>84.636320389375101</v>
      </c>
      <c r="AJ96" s="948">
        <v>40273</v>
      </c>
      <c r="AK96" s="75">
        <v>22</v>
      </c>
      <c r="AL96" s="57">
        <v>13.9255712250353</v>
      </c>
      <c r="AM96" s="948">
        <v>40488</v>
      </c>
      <c r="AN96" s="249">
        <v>6</v>
      </c>
      <c r="AO96" s="88" t="s">
        <v>107</v>
      </c>
      <c r="AQ96" s="947"/>
      <c r="AR96" s="947"/>
      <c r="AS96" s="947"/>
      <c r="AT96" s="947"/>
      <c r="AU96" s="947"/>
      <c r="AV96" s="947"/>
      <c r="AW96" s="947"/>
      <c r="AX96" s="947"/>
    </row>
    <row r="97" spans="1:50" customFormat="false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48" t="s">
        <v>739</v>
      </c>
      <c r="S97" s="75"/>
      <c r="T97" s="60"/>
      <c r="U97" s="948" t="s">
        <v>739</v>
      </c>
      <c r="V97" s="75"/>
      <c r="W97" s="57"/>
      <c r="X97" s="948" t="s">
        <v>739</v>
      </c>
      <c r="Y97" s="75"/>
      <c r="Z97" s="57"/>
      <c r="AA97" s="948" t="s">
        <v>739</v>
      </c>
      <c r="AB97" s="75"/>
      <c r="AC97" s="92"/>
      <c r="AD97" s="948" t="s">
        <v>739</v>
      </c>
      <c r="AE97" s="75"/>
      <c r="AF97" s="92"/>
      <c r="AG97" s="948" t="s">
        <v>739</v>
      </c>
      <c r="AH97" s="75"/>
      <c r="AI97" s="57"/>
      <c r="AJ97" s="948" t="s">
        <v>739</v>
      </c>
      <c r="AK97" s="75"/>
      <c r="AL97" s="57"/>
      <c r="AM97" s="948" t="s">
        <v>739</v>
      </c>
      <c r="AN97" s="249"/>
      <c r="AO97" s="88" t="s">
        <v>109</v>
      </c>
      <c r="AQ97" s="947"/>
      <c r="AR97" s="947"/>
      <c r="AS97" s="947"/>
      <c r="AT97" s="947"/>
      <c r="AU97" s="947"/>
      <c r="AV97" s="947"/>
      <c r="AW97" s="947"/>
      <c r="AX97" s="947"/>
    </row>
    <row r="98" spans="1:50" customFormat="false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48">
        <v>40319</v>
      </c>
      <c r="S98" s="75">
        <v>15</v>
      </c>
      <c r="T98" s="60">
        <v>2.7815288137980563</v>
      </c>
      <c r="U98" s="948">
        <v>40342</v>
      </c>
      <c r="V98" s="75">
        <v>17</v>
      </c>
      <c r="W98" s="57">
        <v>25.0024756300047</v>
      </c>
      <c r="X98" s="948">
        <v>40444</v>
      </c>
      <c r="Y98" s="75">
        <v>8</v>
      </c>
      <c r="Z98" s="57">
        <v>8.7175351037989994</v>
      </c>
      <c r="AA98" s="948">
        <v>40184</v>
      </c>
      <c r="AB98" s="75">
        <v>6</v>
      </c>
      <c r="AC98" s="92">
        <v>1.45925967365662E-2</v>
      </c>
      <c r="AD98" s="948">
        <v>40270</v>
      </c>
      <c r="AE98" s="75">
        <v>18</v>
      </c>
      <c r="AF98" s="92">
        <v>1.92770342076213E-3</v>
      </c>
      <c r="AG98" s="948">
        <v>40189</v>
      </c>
      <c r="AH98" s="75">
        <v>3</v>
      </c>
      <c r="AI98" s="57">
        <v>73.284043930684106</v>
      </c>
      <c r="AJ98" s="948">
        <v>40270</v>
      </c>
      <c r="AK98" s="75">
        <v>18</v>
      </c>
      <c r="AL98" s="57">
        <v>13.925699448792299</v>
      </c>
      <c r="AM98" s="948">
        <v>40488</v>
      </c>
      <c r="AN98" s="249">
        <v>6</v>
      </c>
      <c r="AO98" s="88" t="s">
        <v>110</v>
      </c>
      <c r="AQ98" s="947"/>
      <c r="AR98" s="947"/>
      <c r="AS98" s="947"/>
      <c r="AT98" s="947"/>
      <c r="AU98" s="947"/>
      <c r="AV98" s="947"/>
      <c r="AW98" s="947"/>
      <c r="AX98" s="947"/>
    </row>
    <row r="99" spans="1:50" customFormat="false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48">
        <v>40319</v>
      </c>
      <c r="S99" s="75">
        <v>16</v>
      </c>
      <c r="T99" s="60">
        <v>2.7815288137980563</v>
      </c>
      <c r="U99" s="948">
        <v>40342</v>
      </c>
      <c r="V99" s="75">
        <v>17</v>
      </c>
      <c r="W99" s="57">
        <v>25.0030435700893</v>
      </c>
      <c r="X99" s="948">
        <v>40316</v>
      </c>
      <c r="Y99" s="75">
        <v>19</v>
      </c>
      <c r="Z99" s="57">
        <v>8.7175351037989994</v>
      </c>
      <c r="AA99" s="948">
        <v>40184</v>
      </c>
      <c r="AB99" s="75">
        <v>6</v>
      </c>
      <c r="AC99" s="92">
        <v>1.6134517152053801E-2</v>
      </c>
      <c r="AD99" s="948">
        <v>40270</v>
      </c>
      <c r="AE99" s="75">
        <v>5</v>
      </c>
      <c r="AF99" s="92">
        <v>1.9277034242487E-3</v>
      </c>
      <c r="AG99" s="948">
        <v>40189</v>
      </c>
      <c r="AH99" s="75">
        <v>3</v>
      </c>
      <c r="AI99" s="57">
        <v>80.742718837659694</v>
      </c>
      <c r="AJ99" s="948">
        <v>40270</v>
      </c>
      <c r="AK99" s="75">
        <v>5</v>
      </c>
      <c r="AL99" s="57">
        <v>13.9255712163163</v>
      </c>
      <c r="AM99" s="948">
        <v>40488</v>
      </c>
      <c r="AN99" s="249">
        <v>6</v>
      </c>
      <c r="AO99" s="88" t="s">
        <v>111</v>
      </c>
      <c r="AQ99" s="947"/>
      <c r="AR99" s="947"/>
      <c r="AS99" s="947"/>
      <c r="AT99" s="947"/>
      <c r="AU99" s="947"/>
      <c r="AV99" s="947"/>
      <c r="AW99" s="947"/>
      <c r="AX99" s="947"/>
    </row>
    <row r="100" spans="1:50" customFormat="false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49">
        <v>40319</v>
      </c>
      <c r="S100" s="84">
        <v>15</v>
      </c>
      <c r="T100" s="65">
        <v>2.7815288137980514</v>
      </c>
      <c r="U100" s="949">
        <v>40342</v>
      </c>
      <c r="V100" s="116">
        <v>17</v>
      </c>
      <c r="W100" s="62">
        <v>25.002970724088598</v>
      </c>
      <c r="X100" s="949">
        <v>40292</v>
      </c>
      <c r="Y100" s="84">
        <v>19</v>
      </c>
      <c r="Z100" s="62">
        <v>8.7175351037989994</v>
      </c>
      <c r="AA100" s="949">
        <v>40184</v>
      </c>
      <c r="AB100" s="84">
        <v>6</v>
      </c>
      <c r="AC100" s="97">
        <v>1.36262066932849E-2</v>
      </c>
      <c r="AD100" s="949">
        <v>40498</v>
      </c>
      <c r="AE100" s="84">
        <v>17</v>
      </c>
      <c r="AF100" s="97">
        <v>1.9277034202990399E-3</v>
      </c>
      <c r="AG100" s="949">
        <v>40189</v>
      </c>
      <c r="AH100" s="84">
        <v>3</v>
      </c>
      <c r="AI100" s="62">
        <v>68.367315036269503</v>
      </c>
      <c r="AJ100" s="949">
        <v>40498</v>
      </c>
      <c r="AK100" s="84">
        <v>17</v>
      </c>
      <c r="AL100" s="62">
        <v>13.925571135426701</v>
      </c>
      <c r="AM100" s="949">
        <v>40488</v>
      </c>
      <c r="AN100" s="116">
        <v>6</v>
      </c>
      <c r="AO100" s="587" t="s">
        <v>112</v>
      </c>
      <c r="AQ100" s="947"/>
      <c r="AR100" s="947"/>
      <c r="AS100" s="947"/>
      <c r="AT100" s="947"/>
      <c r="AU100" s="947"/>
      <c r="AV100" s="947"/>
      <c r="AW100" s="947"/>
      <c r="AX100" s="947"/>
    </row>
    <row r="101" spans="1:50" customFormat="false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48">
        <v>40253</v>
      </c>
      <c r="S101" s="75">
        <v>10</v>
      </c>
      <c r="T101" s="60">
        <v>2.705455314779194</v>
      </c>
      <c r="U101" s="948">
        <v>40389</v>
      </c>
      <c r="V101" s="75">
        <v>12</v>
      </c>
      <c r="W101" s="57">
        <v>24.999830894373101</v>
      </c>
      <c r="X101" s="948">
        <v>40268</v>
      </c>
      <c r="Y101" s="75">
        <v>18</v>
      </c>
      <c r="Z101" s="57">
        <v>8.9387887450137296</v>
      </c>
      <c r="AA101" s="948">
        <v>40533</v>
      </c>
      <c r="AB101" s="75">
        <v>2</v>
      </c>
      <c r="AC101" s="92">
        <v>1.16851463056089E-2</v>
      </c>
      <c r="AD101" s="948">
        <v>40379</v>
      </c>
      <c r="AE101" s="75">
        <v>15</v>
      </c>
      <c r="AF101" s="92">
        <v>7.00484487156822E-3</v>
      </c>
      <c r="AG101" s="948">
        <v>40532</v>
      </c>
      <c r="AH101" s="75">
        <v>12</v>
      </c>
      <c r="AI101" s="57">
        <v>100</v>
      </c>
      <c r="AJ101" s="948">
        <v>40503</v>
      </c>
      <c r="AK101" s="75">
        <v>9</v>
      </c>
      <c r="AL101" s="57">
        <v>55.166755336925398</v>
      </c>
      <c r="AM101" s="948">
        <v>40298</v>
      </c>
      <c r="AN101" s="249">
        <v>4</v>
      </c>
      <c r="AO101" s="88" t="s">
        <v>113</v>
      </c>
      <c r="AQ101" s="947"/>
      <c r="AR101" s="947"/>
      <c r="AS101" s="947"/>
      <c r="AT101" s="947"/>
      <c r="AU101" s="947"/>
      <c r="AV101" s="947"/>
      <c r="AW101" s="947"/>
      <c r="AX101" s="947"/>
    </row>
    <row r="102" spans="1:50" customFormat="false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48">
        <v>40456</v>
      </c>
      <c r="S102" s="75">
        <v>1</v>
      </c>
      <c r="T102" s="60">
        <v>2.8652878472614263</v>
      </c>
      <c r="U102" s="948">
        <v>40268</v>
      </c>
      <c r="V102" s="75">
        <v>18</v>
      </c>
      <c r="W102" s="57">
        <v>24.999830871415298</v>
      </c>
      <c r="X102" s="948">
        <v>40268</v>
      </c>
      <c r="Y102" s="75">
        <v>18</v>
      </c>
      <c r="Z102" s="57">
        <v>8.9387887576149794</v>
      </c>
      <c r="AA102" s="948">
        <v>40533</v>
      </c>
      <c r="AB102" s="75">
        <v>2</v>
      </c>
      <c r="AC102" s="92">
        <v>1.1688552434254901E-2</v>
      </c>
      <c r="AD102" s="948">
        <v>40379</v>
      </c>
      <c r="AE102" s="75">
        <v>15</v>
      </c>
      <c r="AF102" s="92">
        <v>7.0048448777472001E-3</v>
      </c>
      <c r="AG102" s="948">
        <v>40532</v>
      </c>
      <c r="AH102" s="75">
        <v>12</v>
      </c>
      <c r="AI102" s="57">
        <v>100</v>
      </c>
      <c r="AJ102" s="948">
        <v>40503</v>
      </c>
      <c r="AK102" s="75">
        <v>9</v>
      </c>
      <c r="AL102" s="57">
        <v>55.288401936396198</v>
      </c>
      <c r="AM102" s="948">
        <v>40302</v>
      </c>
      <c r="AN102" s="249">
        <v>3</v>
      </c>
      <c r="AO102" s="88" t="s">
        <v>119</v>
      </c>
      <c r="AQ102" s="947"/>
      <c r="AR102" s="947"/>
      <c r="AS102" s="947"/>
      <c r="AT102" s="947"/>
      <c r="AU102" s="947"/>
      <c r="AV102" s="947"/>
      <c r="AW102" s="947"/>
      <c r="AX102" s="947"/>
    </row>
    <row r="103" spans="1:50" customFormat="false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48">
        <v>40298</v>
      </c>
      <c r="S103" s="75">
        <v>15</v>
      </c>
      <c r="T103" s="60">
        <v>2.5316490013574851</v>
      </c>
      <c r="U103" s="948">
        <v>40389</v>
      </c>
      <c r="V103" s="75">
        <v>12</v>
      </c>
      <c r="W103" s="57">
        <v>15.0004707508725</v>
      </c>
      <c r="X103" s="948">
        <v>40284</v>
      </c>
      <c r="Y103" s="75">
        <v>1</v>
      </c>
      <c r="Z103" s="57">
        <v>8.8349624790173493</v>
      </c>
      <c r="AA103" s="948">
        <v>40533</v>
      </c>
      <c r="AB103" s="75">
        <v>1</v>
      </c>
      <c r="AC103" s="92">
        <v>7.0236460791433201E-3</v>
      </c>
      <c r="AD103" s="948">
        <v>40379</v>
      </c>
      <c r="AE103" s="75">
        <v>15</v>
      </c>
      <c r="AF103" s="92">
        <v>6.5213077895968198E-3</v>
      </c>
      <c r="AG103" s="948">
        <v>40492</v>
      </c>
      <c r="AH103" s="75">
        <v>9</v>
      </c>
      <c r="AI103" s="57">
        <v>93.813650045545899</v>
      </c>
      <c r="AJ103" s="948">
        <v>40532</v>
      </c>
      <c r="AK103" s="75">
        <v>11</v>
      </c>
      <c r="AL103" s="57">
        <v>61.726624078887603</v>
      </c>
      <c r="AM103" s="948">
        <v>40509</v>
      </c>
      <c r="AN103" s="249">
        <v>24</v>
      </c>
      <c r="AO103" s="88" t="s">
        <v>123</v>
      </c>
      <c r="AQ103" s="947"/>
      <c r="AR103" s="947"/>
      <c r="AS103" s="947"/>
      <c r="AT103" s="947"/>
      <c r="AU103" s="947"/>
      <c r="AV103" s="947"/>
      <c r="AW103" s="947"/>
      <c r="AX103" s="947"/>
    </row>
    <row r="104" spans="1:50" customFormat="false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48">
        <v>40298</v>
      </c>
      <c r="S104" s="75">
        <v>15</v>
      </c>
      <c r="T104" s="60">
        <v>2.6133718260519858</v>
      </c>
      <c r="U104" s="948">
        <v>40389</v>
      </c>
      <c r="V104" s="75">
        <v>12</v>
      </c>
      <c r="W104" s="57">
        <v>20.000417961265299</v>
      </c>
      <c r="X104" s="948">
        <v>40284</v>
      </c>
      <c r="Y104" s="75">
        <v>20</v>
      </c>
      <c r="Z104" s="57">
        <v>8.8977807339525494</v>
      </c>
      <c r="AA104" s="948">
        <v>40533</v>
      </c>
      <c r="AB104" s="75">
        <v>1</v>
      </c>
      <c r="AC104" s="92">
        <v>9.1109753746587904E-3</v>
      </c>
      <c r="AD104" s="948">
        <v>40379</v>
      </c>
      <c r="AE104" s="75">
        <v>15</v>
      </c>
      <c r="AF104" s="92">
        <v>6.9846914921732599E-3</v>
      </c>
      <c r="AG104" s="948">
        <v>40532</v>
      </c>
      <c r="AH104" s="75">
        <v>12</v>
      </c>
      <c r="AI104" s="57">
        <v>100</v>
      </c>
      <c r="AJ104" s="948">
        <v>40527</v>
      </c>
      <c r="AK104" s="75">
        <v>22</v>
      </c>
      <c r="AL104" s="57">
        <v>59.179837957736702</v>
      </c>
      <c r="AM104" s="948">
        <v>40298</v>
      </c>
      <c r="AN104" s="249">
        <v>4</v>
      </c>
      <c r="AO104" s="88" t="s">
        <v>125</v>
      </c>
      <c r="AQ104" s="947"/>
      <c r="AR104" s="947"/>
      <c r="AS104" s="947"/>
      <c r="AT104" s="947"/>
      <c r="AU104" s="947"/>
      <c r="AV104" s="947"/>
      <c r="AW104" s="947"/>
      <c r="AX104" s="947"/>
    </row>
    <row r="105" spans="1:50" customFormat="false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48">
        <v>40253</v>
      </c>
      <c r="S105" s="75">
        <v>10</v>
      </c>
      <c r="T105" s="60">
        <v>2.9396032426642393</v>
      </c>
      <c r="U105" s="948">
        <v>40389</v>
      </c>
      <c r="V105" s="75">
        <v>12</v>
      </c>
      <c r="W105" s="57">
        <v>34.999486671695301</v>
      </c>
      <c r="X105" s="948">
        <v>40248</v>
      </c>
      <c r="Y105" s="75">
        <v>12</v>
      </c>
      <c r="Z105" s="57">
        <v>9.0147035924762093</v>
      </c>
      <c r="AA105" s="948">
        <v>40533</v>
      </c>
      <c r="AB105" s="75">
        <v>2</v>
      </c>
      <c r="AC105" s="92">
        <v>1.84858925396621E-2</v>
      </c>
      <c r="AD105" s="948">
        <v>40379</v>
      </c>
      <c r="AE105" s="75">
        <v>15</v>
      </c>
      <c r="AF105" s="92">
        <v>7.0421306205148398E-3</v>
      </c>
      <c r="AG105" s="948">
        <v>40532</v>
      </c>
      <c r="AH105" s="75">
        <v>12</v>
      </c>
      <c r="AI105" s="57">
        <v>100</v>
      </c>
      <c r="AJ105" s="948">
        <v>40494</v>
      </c>
      <c r="AK105" s="75">
        <v>19</v>
      </c>
      <c r="AL105" s="57">
        <v>47.8518048718039</v>
      </c>
      <c r="AM105" s="948">
        <v>40456</v>
      </c>
      <c r="AN105" s="249">
        <v>2</v>
      </c>
      <c r="AO105" s="88" t="s">
        <v>128</v>
      </c>
      <c r="AQ105" s="947"/>
      <c r="AR105" s="947"/>
      <c r="AS105" s="947"/>
      <c r="AT105" s="947"/>
      <c r="AU105" s="947"/>
      <c r="AV105" s="947"/>
      <c r="AW105" s="947"/>
      <c r="AX105" s="947"/>
    </row>
    <row r="106" spans="1:50" customFormat="false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48">
        <v>40253</v>
      </c>
      <c r="S106" s="75">
        <v>10</v>
      </c>
      <c r="T106" s="60">
        <v>2.531957178864193</v>
      </c>
      <c r="U106" s="948">
        <v>40389</v>
      </c>
      <c r="V106" s="75">
        <v>12</v>
      </c>
      <c r="W106" s="57">
        <v>25.0002639868767</v>
      </c>
      <c r="X106" s="948">
        <v>40267</v>
      </c>
      <c r="Y106" s="75">
        <v>17</v>
      </c>
      <c r="Z106" s="57">
        <v>8.9381035803813695</v>
      </c>
      <c r="AA106" s="948">
        <v>40533</v>
      </c>
      <c r="AB106" s="75">
        <v>2</v>
      </c>
      <c r="AC106" s="92">
        <v>6.7755336093230497E-3</v>
      </c>
      <c r="AD106" s="948">
        <v>40248</v>
      </c>
      <c r="AE106" s="75">
        <v>1</v>
      </c>
      <c r="AF106" s="92">
        <v>6.7347943345457901E-3</v>
      </c>
      <c r="AG106" s="948">
        <v>40469</v>
      </c>
      <c r="AH106" s="75">
        <v>12</v>
      </c>
      <c r="AI106" s="57">
        <v>96.160215780781897</v>
      </c>
      <c r="AJ106" s="948">
        <v>40532</v>
      </c>
      <c r="AK106" s="75">
        <v>11</v>
      </c>
      <c r="AL106" s="57">
        <v>34.0277180193861</v>
      </c>
      <c r="AM106" s="948">
        <v>40286</v>
      </c>
      <c r="AN106" s="249">
        <v>18</v>
      </c>
      <c r="AO106" s="88" t="s">
        <v>130</v>
      </c>
      <c r="AQ106" s="947"/>
      <c r="AR106" s="947"/>
      <c r="AS106" s="947"/>
      <c r="AT106" s="947"/>
      <c r="AU106" s="947"/>
      <c r="AV106" s="947"/>
      <c r="AW106" s="947"/>
      <c r="AX106" s="947"/>
    </row>
    <row r="107" spans="1:50" customFormat="false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48">
        <v>40253</v>
      </c>
      <c r="S107" s="75">
        <v>10</v>
      </c>
      <c r="T107" s="60">
        <v>2.3828084795728874</v>
      </c>
      <c r="U107" s="948">
        <v>40389</v>
      </c>
      <c r="V107" s="75">
        <v>12</v>
      </c>
      <c r="W107" s="57">
        <v>15.000543280768101</v>
      </c>
      <c r="X107" s="948">
        <v>40262</v>
      </c>
      <c r="Y107" s="75">
        <v>8</v>
      </c>
      <c r="Z107" s="57">
        <v>8.8326749980271995</v>
      </c>
      <c r="AA107" s="948">
        <v>40533</v>
      </c>
      <c r="AB107" s="75">
        <v>1</v>
      </c>
      <c r="AC107" s="92">
        <v>6.7755336091377396E-3</v>
      </c>
      <c r="AD107" s="948">
        <v>40248</v>
      </c>
      <c r="AE107" s="75">
        <v>1</v>
      </c>
      <c r="AF107" s="92">
        <v>3.8185689722755401E-3</v>
      </c>
      <c r="AG107" s="948">
        <v>40469</v>
      </c>
      <c r="AH107" s="75">
        <v>9</v>
      </c>
      <c r="AI107" s="57">
        <v>55.1794250617126</v>
      </c>
      <c r="AJ107" s="948">
        <v>40532</v>
      </c>
      <c r="AK107" s="75">
        <v>11</v>
      </c>
      <c r="AL107" s="57">
        <v>36.0017477464257</v>
      </c>
      <c r="AM107" s="948">
        <v>40449</v>
      </c>
      <c r="AN107" s="249">
        <v>16</v>
      </c>
      <c r="AO107" s="88" t="s">
        <v>133</v>
      </c>
      <c r="AQ107" s="947"/>
      <c r="AR107" s="947"/>
      <c r="AS107" s="947"/>
      <c r="AT107" s="947"/>
      <c r="AU107" s="947"/>
      <c r="AV107" s="947"/>
      <c r="AW107" s="947"/>
      <c r="AX107" s="947"/>
    </row>
    <row r="108" spans="1:50" customFormat="false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0">
        <v>40253</v>
      </c>
      <c r="S108" s="84">
        <v>10</v>
      </c>
      <c r="T108" s="65">
        <v>2.6599534760342136</v>
      </c>
      <c r="U108" s="950">
        <v>40389</v>
      </c>
      <c r="V108" s="84">
        <v>12</v>
      </c>
      <c r="W108" s="62">
        <v>35.000001030649699</v>
      </c>
      <c r="X108" s="950">
        <v>40368</v>
      </c>
      <c r="Y108" s="84">
        <v>22</v>
      </c>
      <c r="Z108" s="62">
        <v>9.0131631395212395</v>
      </c>
      <c r="AA108" s="950">
        <v>40533</v>
      </c>
      <c r="AB108" s="84">
        <v>2</v>
      </c>
      <c r="AC108" s="97">
        <v>6.7755336093272998E-3</v>
      </c>
      <c r="AD108" s="950">
        <v>40543</v>
      </c>
      <c r="AE108" s="84">
        <v>7</v>
      </c>
      <c r="AF108" s="97">
        <v>6.7755336093234001E-3</v>
      </c>
      <c r="AG108" s="950">
        <v>40269</v>
      </c>
      <c r="AH108" s="84">
        <v>2</v>
      </c>
      <c r="AI108" s="62">
        <v>96.2348302995685</v>
      </c>
      <c r="AJ108" s="950">
        <v>40532</v>
      </c>
      <c r="AK108" s="84">
        <v>11</v>
      </c>
      <c r="AL108" s="62">
        <v>19.226982775192901</v>
      </c>
      <c r="AM108" s="950">
        <v>40286</v>
      </c>
      <c r="AN108" s="116">
        <v>17</v>
      </c>
      <c r="AO108" s="587" t="s">
        <v>136</v>
      </c>
      <c r="AQ108" s="947"/>
      <c r="AR108" s="947"/>
      <c r="AS108" s="947"/>
      <c r="AT108" s="947"/>
      <c r="AU108" s="947"/>
      <c r="AV108" s="947"/>
      <c r="AW108" s="947"/>
      <c r="AX108" s="947"/>
    </row>
    <row r="109" spans="1:16" customFormat="false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12" customFormat="false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12" customFormat="false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12" customFormat="false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 customFormat="false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 customFormat="false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 customFormat="false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 customFormat="false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 customFormat="false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 customFormat="false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3" customFormat="false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3" customFormat="false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3" customFormat="false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 customFormat="false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3" customFormat="false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3" customFormat="false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3" customFormat="false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3" customFormat="false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3" customFormat="false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3" customFormat="false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3" customFormat="false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3" customFormat="false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3" customFormat="false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3" customFormat="false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3" customFormat="false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3" customFormat="false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3" customFormat="false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3" customFormat="false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33" customFormat="false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15" customFormat="false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44:44" customFormat="false">
      <c r="AR83" s="119"/>
    </row>
    <row r="84" spans="1:44" customFormat="false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 customFormat="false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 customFormat="false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 customFormat="false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 customFormat="false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 customFormat="false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 customFormat="false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 customFormat="false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 customFormat="false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 customFormat="false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 customFormat="false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 customFormat="false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 customFormat="false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 customFormat="false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 customFormat="false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 customFormat="false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 customFormat="false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 customFormat="false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 customFormat="false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 customFormat="false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 customFormat="false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3" customFormat="false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3" customFormat="false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3" customFormat="false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3" customFormat="false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16" customFormat="false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35" customFormat="false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12" customFormat="false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12" customFormat="false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 customFormat="false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 customFormat="false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 customFormat="false">
      <c r="A117" s="471"/>
      <c r="B117" s="1098" t="s">
        <v>141</v>
      </c>
      <c r="C117" s="1099"/>
      <c r="D117" s="1099"/>
      <c r="E117" s="1100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 customFormat="false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 customFormat="false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 customFormat="false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 customFormat="false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 customFormat="false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 customFormat="false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 customFormat="false">
      <c r="A126" s="471"/>
      <c r="B126" s="1098" t="s">
        <v>141</v>
      </c>
      <c r="C126" s="1099"/>
      <c r="D126" s="1099"/>
      <c r="E126" s="1100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 customFormat="false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 customFormat="false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 customFormat="false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 customFormat="false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 customFormat="false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 customFormat="false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16" customFormat="false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12" customFormat="false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12" customFormat="false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12" customFormat="false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20:40" customFormat="false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zoomScale="80" zoomScaleNormal="80" workbookViewId="0">
      <selection activeCell="F2" sqref="F2:J2"/>
    </sheetView>
  </sheetViews>
  <sheetFormatPr baseColWidth="10" defaultColWidth="8.7109375" defaultRowHeight="16"/>
  <cols>
    <col min="1" max="1" width="11.28515625" customWidth="1"/>
    <col min="9" max="9" width="14.42578125" customWidth="1"/>
    <col min="10" max="10" width="10.5703125" customWidth="1"/>
  </cols>
  <sheetData>
    <row r="1" spans="1:11" customFormat="false" ht="18">
      <c r="A1" s="1052" t="s">
        <v>876</v>
      </c>
      <c r="B1" s="429"/>
      <c r="C1" s="429"/>
      <c r="D1" s="429"/>
      <c r="E1" s="429"/>
      <c r="F1" s="679" t="s">
        <v>588</v>
      </c>
      <c r="G1" s="1048"/>
      <c r="H1" s="1048"/>
      <c r="I1" s="1048"/>
      <c r="J1" s="1048"/>
      <c r="K1" s="429"/>
    </row>
    <row r="2" spans="1:11" customFormat="false">
      <c r="A2" s="429" t="s">
        <v>30</v>
      </c>
      <c r="B2" s="429"/>
      <c r="C2" s="429"/>
      <c r="D2" s="429"/>
      <c r="E2" s="429"/>
      <c r="F2" s="1072" t="str">
        <v>EnergyPlus 22.2</v>
      </c>
      <c r="G2" s="1073"/>
      <c r="H2" s="1073"/>
      <c r="I2" s="1073"/>
      <c r="J2" s="1074"/>
      <c r="K2" s="429"/>
    </row>
    <row r="3" spans="1:11" customFormat="false">
      <c r="A3" s="773"/>
      <c r="B3" s="429"/>
      <c r="C3" s="429"/>
      <c r="D3" s="429"/>
      <c r="E3" s="429"/>
      <c r="F3" s="1041" t="s">
        <v>589</v>
      </c>
      <c r="G3" s="1040"/>
      <c r="H3" s="1040"/>
      <c r="I3" s="1036"/>
      <c r="J3" s="1043" t="str">
        <v>09/27/22</v>
      </c>
      <c r="K3" s="429"/>
    </row>
    <row r="4" spans="1:11" customFormat="false">
      <c r="A4" s="773" t="s">
        <v>877</v>
      </c>
      <c r="B4" s="429"/>
      <c r="C4" s="429"/>
      <c r="D4" s="429"/>
      <c r="E4" s="429"/>
      <c r="F4" s="1041" t="s">
        <v>2149</v>
      </c>
      <c r="G4" s="1040"/>
      <c r="H4" s="1040"/>
      <c r="I4" s="1040"/>
      <c r="J4" s="1044" t="str">
        <v>E+</v>
      </c>
      <c r="K4" s="429"/>
    </row>
    <row r="5" spans="1:11" customFormat="false">
      <c r="A5" s="429"/>
      <c r="B5" s="429"/>
      <c r="C5" s="429"/>
      <c r="D5" s="429"/>
      <c r="E5" s="429"/>
      <c r="F5" s="1041" t="s">
        <v>590</v>
      </c>
      <c r="G5" s="1040"/>
      <c r="H5" s="1040"/>
      <c r="I5" s="1036"/>
      <c r="J5" s="1043" t="str">
        <v>11/03/2022</v>
      </c>
      <c r="K5" s="429"/>
    </row>
    <row r="6" spans="1:11" customFormat="false">
      <c r="A6" s="429" t="s">
        <v>21</v>
      </c>
      <c r="B6" s="429"/>
      <c r="C6" s="429"/>
      <c r="D6" s="429"/>
      <c r="E6" s="429"/>
      <c r="F6" s="1041" t="s">
        <v>591</v>
      </c>
      <c r="G6" s="1036"/>
      <c r="H6" s="1036"/>
      <c r="I6" s="1036"/>
      <c r="J6" s="1042"/>
      <c r="K6" s="429"/>
    </row>
    <row r="7" spans="1:11" customFormat="false">
      <c r="A7" s="429"/>
      <c r="B7" s="429"/>
      <c r="C7" s="429"/>
      <c r="D7" s="429"/>
      <c r="E7" s="429"/>
      <c r="F7" s="1072" t="str">
        <v>National Renewable Energy Laboratory</v>
      </c>
      <c r="G7" s="1073"/>
      <c r="H7" s="1073"/>
      <c r="I7" s="1073"/>
      <c r="J7" s="1074"/>
      <c r="K7" s="429"/>
    </row>
    <row r="8" spans="1:11" customFormat="false">
      <c r="A8" s="429" t="s">
        <v>31</v>
      </c>
      <c r="B8" s="429"/>
      <c r="C8" s="429"/>
      <c r="D8" s="429"/>
      <c r="E8" s="429"/>
      <c r="F8" s="1041" t="s">
        <v>592</v>
      </c>
      <c r="G8" s="1040"/>
      <c r="H8" s="1040"/>
      <c r="I8" s="1040"/>
      <c r="J8" s="1044" t="str">
        <v>NREL</v>
      </c>
      <c r="K8" s="429"/>
    </row>
    <row r="9" spans="1:11" customFormat="false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 customFormat="false">
      <c r="A10" s="429"/>
      <c r="B10" s="724" t="s">
        <v>305</v>
      </c>
      <c r="C10" s="724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 customFormat="false">
      <c r="A11" s="429"/>
      <c r="B11" s="724" t="s">
        <v>306</v>
      </c>
      <c r="C11" s="724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 customFormat="false">
      <c r="A12" s="429"/>
      <c r="B12" s="724" t="s">
        <v>308</v>
      </c>
      <c r="C12" s="724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 customFormat="false">
      <c r="A13" s="429"/>
      <c r="B13" s="724" t="s">
        <v>309</v>
      </c>
      <c r="C13" s="724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 customFormat="false">
      <c r="A14" s="429"/>
      <c r="B14" s="724" t="s">
        <v>310</v>
      </c>
      <c r="C14" s="724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 customFormat="false">
      <c r="A15" s="429"/>
      <c r="B15" s="724" t="s">
        <v>311</v>
      </c>
      <c r="C15" s="724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 customFormat="false">
      <c r="A16" s="429"/>
      <c r="B16" s="724" t="s">
        <v>312</v>
      </c>
      <c r="C16" s="724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 customFormat="false">
      <c r="A17" s="429"/>
      <c r="B17" s="724" t="s">
        <v>314</v>
      </c>
      <c r="C17" s="724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 customFormat="false">
      <c r="A18" s="429"/>
      <c r="B18" s="724"/>
      <c r="C18" s="724"/>
      <c r="D18" s="429"/>
      <c r="E18" s="429"/>
      <c r="F18" s="429"/>
      <c r="G18" s="429"/>
      <c r="H18" s="429"/>
      <c r="I18" s="429"/>
      <c r="J18" s="429"/>
      <c r="K18" s="429"/>
    </row>
    <row r="19" spans="1:11" customFormat="false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 customFormat="false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 customFormat="false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 customFormat="false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 customFormat="false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 customFormat="false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 customFormat="false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 customFormat="false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 customFormat="false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 customFormat="false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 customFormat="false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 customFormat="false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 customFormat="false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 customFormat="false">
      <c r="A32" s="429"/>
      <c r="B32" s="429" t="s">
        <v>47</v>
      </c>
      <c r="C32" s="429"/>
      <c r="D32" s="1049" t="s">
        <v>48</v>
      </c>
      <c r="E32" s="429"/>
      <c r="F32" s="429"/>
      <c r="G32" s="429"/>
      <c r="H32" s="429"/>
      <c r="I32" s="429"/>
      <c r="J32" s="429"/>
      <c r="K32" s="429"/>
    </row>
    <row r="33" spans="1:11" customFormat="false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 customFormat="false">
      <c r="A34" s="429"/>
      <c r="B34" s="429" t="s">
        <v>49</v>
      </c>
      <c r="C34" s="429"/>
      <c r="D34" s="1049" t="s">
        <v>50</v>
      </c>
      <c r="E34" s="429"/>
      <c r="F34" s="429"/>
      <c r="G34" s="429"/>
      <c r="H34" s="429"/>
      <c r="I34" s="429"/>
      <c r="J34" s="429"/>
      <c r="K34" s="429"/>
    </row>
    <row r="35" spans="1:11" customFormat="false">
      <c r="A35" s="429"/>
      <c r="B35" s="429" t="s">
        <v>51</v>
      </c>
      <c r="C35" s="429"/>
      <c r="D35" s="1049" t="s">
        <v>52</v>
      </c>
      <c r="E35" s="429"/>
      <c r="F35" s="429"/>
      <c r="G35" s="429"/>
      <c r="H35" s="429"/>
      <c r="I35" s="429"/>
      <c r="J35" s="429"/>
      <c r="K35" s="429"/>
    </row>
    <row r="36" spans="1:11" customFormat="false">
      <c r="A36" s="429"/>
      <c r="B36" s="429" t="s">
        <v>53</v>
      </c>
      <c r="C36" s="429"/>
      <c r="D36" s="1049" t="s">
        <v>54</v>
      </c>
      <c r="E36" s="429"/>
      <c r="F36" s="429"/>
      <c r="G36" s="429"/>
      <c r="H36" s="429"/>
      <c r="I36" s="429"/>
      <c r="J36" s="429"/>
      <c r="K36" s="429"/>
    </row>
    <row r="37" spans="1:11" customFormat="false">
      <c r="A37" s="429"/>
      <c r="B37" s="429" t="s">
        <v>55</v>
      </c>
      <c r="C37" s="429"/>
      <c r="D37" s="1049" t="s">
        <v>56</v>
      </c>
      <c r="E37" s="429"/>
      <c r="F37" s="429"/>
      <c r="G37" s="429"/>
      <c r="H37" s="429"/>
      <c r="I37" s="429"/>
      <c r="J37" s="429"/>
      <c r="K37" s="429"/>
    </row>
    <row r="38" spans="1:11" customFormat="false">
      <c r="A38" s="429"/>
      <c r="B38" s="429" t="s">
        <v>57</v>
      </c>
      <c r="C38" s="429"/>
      <c r="D38" s="1049" t="s">
        <v>58</v>
      </c>
      <c r="E38" s="429"/>
      <c r="F38" s="429"/>
      <c r="G38" s="429"/>
      <c r="H38" s="429"/>
      <c r="I38" s="429"/>
      <c r="J38" s="429"/>
      <c r="K38" s="429"/>
    </row>
    <row r="39" spans="1:11" customFormat="false">
      <c r="A39" s="429"/>
      <c r="B39" s="429" t="s">
        <v>59</v>
      </c>
      <c r="C39" s="429"/>
      <c r="D39" s="1049" t="s">
        <v>60</v>
      </c>
      <c r="E39" s="429"/>
      <c r="F39" s="429"/>
      <c r="G39" s="429"/>
      <c r="H39" s="429"/>
      <c r="I39" s="429"/>
      <c r="J39" s="429"/>
      <c r="K39" s="429"/>
    </row>
    <row r="40" spans="1:11" customFormat="false">
      <c r="A40" s="429"/>
      <c r="B40" s="429" t="s">
        <v>61</v>
      </c>
      <c r="C40" s="429"/>
      <c r="D40" s="1049" t="s">
        <v>62</v>
      </c>
      <c r="E40" s="429"/>
      <c r="F40" s="429"/>
      <c r="G40" s="429"/>
      <c r="H40" s="429"/>
      <c r="I40" s="429"/>
      <c r="J40" s="429"/>
      <c r="K40" s="429"/>
    </row>
    <row r="41" spans="1:11" customFormat="false">
      <c r="A41" s="429"/>
      <c r="B41" s="429" t="s">
        <v>63</v>
      </c>
      <c r="C41" s="429"/>
      <c r="D41" s="1049" t="s">
        <v>64</v>
      </c>
      <c r="E41" s="429"/>
      <c r="F41" s="429"/>
      <c r="G41" s="429"/>
      <c r="H41" s="429"/>
      <c r="I41" s="429"/>
      <c r="J41" s="429"/>
      <c r="K41" s="429"/>
    </row>
    <row r="42" spans="1:11" customFormat="false">
      <c r="A42" s="429"/>
      <c r="B42" s="429" t="s">
        <v>65</v>
      </c>
      <c r="C42" s="429"/>
      <c r="D42" s="1049" t="s">
        <v>66</v>
      </c>
      <c r="E42" s="429"/>
      <c r="F42" s="429"/>
      <c r="G42" s="429"/>
      <c r="H42" s="429"/>
      <c r="I42" s="429"/>
      <c r="J42" s="429"/>
      <c r="K42" s="429"/>
    </row>
    <row r="43" spans="1:11" customFormat="false">
      <c r="A43" s="429"/>
      <c r="B43" s="429" t="s">
        <v>67</v>
      </c>
      <c r="C43" s="429"/>
      <c r="D43" s="1049" t="s">
        <v>68</v>
      </c>
      <c r="E43" s="429"/>
      <c r="F43" s="429"/>
      <c r="G43" s="429"/>
      <c r="H43" s="429"/>
      <c r="I43" s="429"/>
      <c r="J43" s="429"/>
      <c r="K43" s="429"/>
    </row>
    <row r="44" spans="1:11" customFormat="false">
      <c r="A44" s="429"/>
      <c r="B44" s="429" t="s">
        <v>69</v>
      </c>
      <c r="C44" s="429"/>
      <c r="D44" s="1049" t="s">
        <v>70</v>
      </c>
      <c r="E44" s="429"/>
      <c r="F44" s="429"/>
      <c r="G44" s="429"/>
      <c r="H44" s="429"/>
      <c r="I44" s="429"/>
      <c r="J44" s="429"/>
      <c r="K44" s="429"/>
    </row>
    <row r="45" spans="1:11" customFormat="false">
      <c r="A45" s="429"/>
      <c r="B45" s="429" t="s">
        <v>71</v>
      </c>
      <c r="C45" s="429"/>
      <c r="D45" s="1049" t="s">
        <v>72</v>
      </c>
      <c r="E45" s="429"/>
      <c r="F45" s="429"/>
      <c r="G45" s="429"/>
      <c r="H45" s="429"/>
      <c r="I45" s="429"/>
      <c r="J45" s="429"/>
      <c r="K45" s="429"/>
    </row>
    <row r="46" spans="1:11" customFormat="false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 customFormat="false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 customFormat="false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11" customFormat="false">
      <c r="A49" s="429"/>
      <c r="B49" s="724" t="s">
        <v>75</v>
      </c>
      <c r="C49" s="724"/>
      <c r="D49" s="1049" t="s">
        <v>76</v>
      </c>
      <c r="E49" s="429"/>
      <c r="F49" s="429"/>
      <c r="G49" s="429"/>
      <c r="H49" s="429"/>
      <c r="I49" s="429"/>
      <c r="J49" s="429"/>
      <c r="K49" s="429"/>
    </row>
    <row r="50" spans="1:11" customFormat="false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11" customFormat="false">
      <c r="A51" s="429"/>
      <c r="B51" s="1050">
        <v>36388</v>
      </c>
      <c r="C51" s="1050"/>
      <c r="D51" s="1049" t="s">
        <v>77</v>
      </c>
      <c r="E51" s="429"/>
      <c r="F51" s="429"/>
      <c r="G51" s="429"/>
      <c r="H51" s="429"/>
      <c r="I51" s="429"/>
      <c r="J51" s="429"/>
      <c r="K51" s="429"/>
    </row>
    <row r="52" spans="1:11" customFormat="false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11" customFormat="false">
      <c r="A53" s="1051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1" customFormat="false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445</v>
      </c>
      <c r="B62" s="74">
        <v>35068.4</v>
      </c>
      <c r="C62" s="237"/>
      <c r="D62" s="400"/>
      <c r="E62" s="75">
        <v>10862.1</v>
      </c>
      <c r="F62" s="74">
        <v>78483.2</v>
      </c>
      <c r="G62" s="237">
        <v>55162.5</v>
      </c>
      <c r="H62" s="75">
        <v>23320.7</v>
      </c>
      <c r="I62" s="60">
        <v>3.24226</v>
      </c>
      <c r="J62" s="77">
        <v>24.09</v>
      </c>
      <c r="K62" s="61">
        <v>0.00914524</v>
      </c>
      <c r="L62" s="59">
        <v>47.8416</v>
      </c>
      <c r="M62" s="401">
        <v>19.9141</v>
      </c>
      <c r="N62" s="239">
        <v>0.0116079</v>
      </c>
      <c r="O62" s="96"/>
      <c r="P62" s="41" t="s">
        <v>445</v>
      </c>
      <c r="Q62" s="74">
        <v>12008.3</v>
      </c>
      <c r="R62" s="400" t="str">
        <v>20-Jul</v>
      </c>
      <c r="S62" s="433">
        <v>15</v>
      </c>
      <c r="T62" s="74">
        <v>23460.4</v>
      </c>
      <c r="U62" s="400" t="str">
        <v>20-Jul</v>
      </c>
      <c r="V62" s="433">
        <v>15</v>
      </c>
      <c r="W62" s="74">
        <v>10627.1</v>
      </c>
      <c r="X62" s="400" t="str">
        <v>10-Jul</v>
      </c>
      <c r="Y62" s="433">
        <v>13</v>
      </c>
      <c r="Z62" s="74">
        <v>33102.8</v>
      </c>
      <c r="AA62" s="400" t="str">
        <v>20-Jul</v>
      </c>
      <c r="AB62" s="1069">
        <v>15</v>
      </c>
      <c r="AC62" s="227">
        <v>34.775</v>
      </c>
      <c r="AD62" s="417" t="str">
        <v>20-Jul</v>
      </c>
      <c r="AE62" s="1071">
        <v>15</v>
      </c>
      <c r="AF62" s="301">
        <v>0.0218679</v>
      </c>
      <c r="AG62" s="417" t="str">
        <v>02-Oct</v>
      </c>
      <c r="AH62" s="1071">
        <v>9</v>
      </c>
    </row>
    <row r="63" spans="1:28" customFormat="false">
      <c r="A63" s="41" t="s">
        <v>446</v>
      </c>
      <c r="B63" s="74">
        <v>39454.7</v>
      </c>
      <c r="C63" s="237"/>
      <c r="D63" s="400"/>
      <c r="E63" s="75">
        <v>10862.1</v>
      </c>
      <c r="F63" s="74">
        <v>97424.1</v>
      </c>
      <c r="G63" s="237">
        <v>55040.5</v>
      </c>
      <c r="H63" s="75">
        <v>42383.5</v>
      </c>
      <c r="I63" s="60">
        <v>3.40731</v>
      </c>
      <c r="J63" s="77">
        <v>24.0992</v>
      </c>
      <c r="K63" s="61">
        <v>0.0111403</v>
      </c>
      <c r="L63" s="59">
        <v>57.8642</v>
      </c>
      <c r="M63" s="73"/>
      <c r="N63" s="58"/>
      <c r="O63" s="58"/>
      <c r="P63" s="41" t="s">
        <v>446</v>
      </c>
      <c r="Q63" s="74">
        <v>12572.9</v>
      </c>
      <c r="R63" s="400" t="str">
        <v>20-Jul</v>
      </c>
      <c r="S63" s="433">
        <v>15</v>
      </c>
      <c r="T63" s="74">
        <v>23130.2</v>
      </c>
      <c r="U63" s="400" t="str">
        <v>11-Jul</v>
      </c>
      <c r="V63" s="433">
        <v>16</v>
      </c>
      <c r="W63" s="74">
        <v>16663.8</v>
      </c>
      <c r="X63" s="400" t="str">
        <v>04-Aug</v>
      </c>
      <c r="Y63" s="433">
        <v>15</v>
      </c>
      <c r="Z63" s="74">
        <v>37377.4</v>
      </c>
      <c r="AA63" s="400" t="str">
        <v>17-Sep</v>
      </c>
      <c r="AB63" s="1070">
        <v>15</v>
      </c>
    </row>
    <row r="64" spans="1:28" customFormat="false">
      <c r="A64" s="41" t="s">
        <v>447</v>
      </c>
      <c r="B64" s="74">
        <v>39401.2</v>
      </c>
      <c r="C64" s="237"/>
      <c r="D64" s="400"/>
      <c r="E64" s="75">
        <v>10862.1</v>
      </c>
      <c r="F64" s="74">
        <v>97530.6</v>
      </c>
      <c r="G64" s="237">
        <v>61680.8</v>
      </c>
      <c r="H64" s="75">
        <v>35849.8</v>
      </c>
      <c r="I64" s="60">
        <v>3.41743</v>
      </c>
      <c r="J64" s="77">
        <v>24.2374</v>
      </c>
      <c r="K64" s="61">
        <v>0.0100249</v>
      </c>
      <c r="L64" s="59">
        <v>51.3749</v>
      </c>
      <c r="M64" s="73"/>
      <c r="N64" s="58"/>
      <c r="O64" s="58"/>
      <c r="P64" s="41" t="s">
        <v>447</v>
      </c>
      <c r="Q64" s="74">
        <v>12990.4</v>
      </c>
      <c r="R64" s="400" t="str">
        <v>20-Jul</v>
      </c>
      <c r="S64" s="433">
        <v>15</v>
      </c>
      <c r="T64" s="74">
        <v>31510.9</v>
      </c>
      <c r="U64" s="400" t="str">
        <v>24-Apr</v>
      </c>
      <c r="V64" s="433">
        <v>16</v>
      </c>
      <c r="W64" s="74">
        <v>22783.2</v>
      </c>
      <c r="X64" s="400" t="str">
        <v>02-Oct</v>
      </c>
      <c r="Y64" s="433">
        <v>10</v>
      </c>
      <c r="Z64" s="74">
        <v>40101.2</v>
      </c>
      <c r="AA64" s="400" t="str">
        <v>02-Oct</v>
      </c>
      <c r="AB64" s="1070">
        <v>10</v>
      </c>
    </row>
    <row r="65" spans="1:28" customFormat="false">
      <c r="A65" s="41" t="s">
        <v>448</v>
      </c>
      <c r="B65" s="74">
        <v>40517.6</v>
      </c>
      <c r="C65" s="237"/>
      <c r="D65" s="400"/>
      <c r="E65" s="75">
        <v>10862.1</v>
      </c>
      <c r="F65" s="74">
        <v>104008</v>
      </c>
      <c r="G65" s="237">
        <v>62978</v>
      </c>
      <c r="H65" s="75">
        <v>41030.1</v>
      </c>
      <c r="I65" s="60">
        <v>3.50721</v>
      </c>
      <c r="J65" s="77">
        <v>24.3005</v>
      </c>
      <c r="K65" s="61">
        <v>0.00986575</v>
      </c>
      <c r="L65" s="59">
        <v>50.5144</v>
      </c>
      <c r="M65" s="73"/>
      <c r="N65" s="58"/>
      <c r="O65" s="58"/>
      <c r="P65" s="41" t="s">
        <v>448</v>
      </c>
      <c r="Q65" s="74">
        <v>13358.2</v>
      </c>
      <c r="R65" s="400" t="str">
        <v>20-Jul</v>
      </c>
      <c r="S65" s="433">
        <v>15</v>
      </c>
      <c r="T65" s="74">
        <v>34588.6</v>
      </c>
      <c r="U65" s="400" t="str">
        <v>14-Jun</v>
      </c>
      <c r="V65" s="433">
        <v>14</v>
      </c>
      <c r="W65" s="74">
        <v>27609.7</v>
      </c>
      <c r="X65" s="400" t="str">
        <v>18-Sep</v>
      </c>
      <c r="Y65" s="433">
        <v>16</v>
      </c>
      <c r="Z65" s="74">
        <v>43602.8</v>
      </c>
      <c r="AA65" s="400" t="str">
        <v>02-Oct</v>
      </c>
      <c r="AB65" s="1070">
        <v>9</v>
      </c>
    </row>
    <row r="66" spans="1:28" customFormat="false">
      <c r="A66" s="41" t="s">
        <v>449</v>
      </c>
      <c r="B66" s="74">
        <v>40108.1</v>
      </c>
      <c r="C66" s="237"/>
      <c r="D66" s="400"/>
      <c r="E66" s="75">
        <v>10862.1</v>
      </c>
      <c r="F66" s="74">
        <v>101274</v>
      </c>
      <c r="G66" s="237">
        <v>62312.3</v>
      </c>
      <c r="H66" s="75">
        <v>38961.4</v>
      </c>
      <c r="I66" s="60">
        <v>3.46282</v>
      </c>
      <c r="J66" s="77">
        <v>24.3151</v>
      </c>
      <c r="K66" s="61">
        <v>0.00988868</v>
      </c>
      <c r="L66" s="59">
        <v>50.5645</v>
      </c>
      <c r="M66" s="73"/>
      <c r="N66" s="58"/>
      <c r="O66" s="58"/>
      <c r="P66" s="41" t="s">
        <v>449</v>
      </c>
      <c r="Q66" s="74">
        <v>13176.7</v>
      </c>
      <c r="R66" s="400" t="str">
        <v>20-Jul</v>
      </c>
      <c r="S66" s="433">
        <v>15</v>
      </c>
      <c r="T66" s="74">
        <v>32733</v>
      </c>
      <c r="U66" s="400" t="str">
        <v>24-Apr</v>
      </c>
      <c r="V66" s="433">
        <v>15</v>
      </c>
      <c r="W66" s="74">
        <v>24471.4</v>
      </c>
      <c r="X66" s="400" t="str">
        <v>02-Oct</v>
      </c>
      <c r="Y66" s="433">
        <v>10</v>
      </c>
      <c r="Z66" s="74">
        <v>41613.2</v>
      </c>
      <c r="AA66" s="400" t="str">
        <v>02-Oct</v>
      </c>
      <c r="AB66" s="1070">
        <v>10</v>
      </c>
    </row>
    <row r="67" spans="1:28" customFormat="false">
      <c r="A67" s="41" t="s">
        <v>450</v>
      </c>
      <c r="B67" s="74">
        <v>31418.4</v>
      </c>
      <c r="C67" s="237"/>
      <c r="D67" s="400"/>
      <c r="E67" s="75">
        <v>10862.1</v>
      </c>
      <c r="F67" s="74">
        <v>66739.7</v>
      </c>
      <c r="G67" s="237">
        <v>48329.2</v>
      </c>
      <c r="H67" s="75">
        <v>18410.5</v>
      </c>
      <c r="I67" s="60">
        <v>3.24668</v>
      </c>
      <c r="J67" s="77">
        <v>26.238</v>
      </c>
      <c r="K67" s="61">
        <v>0.00977683</v>
      </c>
      <c r="L67" s="59">
        <v>44.5051</v>
      </c>
      <c r="M67" s="73"/>
      <c r="N67" s="58"/>
      <c r="O67" s="58"/>
      <c r="P67" s="41" t="s">
        <v>450</v>
      </c>
      <c r="Q67" s="74">
        <v>12008.3</v>
      </c>
      <c r="R67" s="400" t="str">
        <v>20-Jul</v>
      </c>
      <c r="S67" s="433">
        <v>15</v>
      </c>
      <c r="T67" s="74">
        <v>23460.4</v>
      </c>
      <c r="U67" s="400" t="str">
        <v>20-Jul</v>
      </c>
      <c r="V67" s="433">
        <v>15</v>
      </c>
      <c r="W67" s="74">
        <v>10627.7</v>
      </c>
      <c r="X67" s="400" t="str">
        <v>10-Jul</v>
      </c>
      <c r="Y67" s="433">
        <v>13</v>
      </c>
      <c r="Z67" s="74">
        <v>33102.8</v>
      </c>
      <c r="AA67" s="400" t="str">
        <v>20-Jul</v>
      </c>
      <c r="AB67" s="1070">
        <v>15</v>
      </c>
    </row>
    <row r="68" spans="1:28" customFormat="false">
      <c r="A68" s="42" t="s">
        <v>451</v>
      </c>
      <c r="B68" s="82">
        <v>54965.7</v>
      </c>
      <c r="C68" s="84"/>
      <c r="D68" s="404"/>
      <c r="E68" s="84">
        <v>10862.1</v>
      </c>
      <c r="F68" s="82">
        <v>162309</v>
      </c>
      <c r="G68" s="84">
        <v>134626</v>
      </c>
      <c r="H68" s="84">
        <v>27683.1</v>
      </c>
      <c r="I68" s="65">
        <v>3.68018</v>
      </c>
      <c r="J68" s="86">
        <v>25.4584</v>
      </c>
      <c r="K68" s="66">
        <v>0.00858259</v>
      </c>
      <c r="L68" s="418">
        <v>41.1929</v>
      </c>
      <c r="M68" s="73"/>
      <c r="N68" s="58"/>
      <c r="O68" s="58"/>
      <c r="P68" s="42" t="s">
        <v>451</v>
      </c>
      <c r="Q68" s="82">
        <v>12778.1</v>
      </c>
      <c r="R68" s="404" t="str">
        <v>20-Jul</v>
      </c>
      <c r="S68" s="1067">
        <v>15</v>
      </c>
      <c r="T68" s="82">
        <v>32382.2</v>
      </c>
      <c r="U68" s="404" t="str">
        <v>24-Apr</v>
      </c>
      <c r="V68" s="1067">
        <v>16</v>
      </c>
      <c r="W68" s="82">
        <v>8943.89</v>
      </c>
      <c r="X68" s="404" t="str">
        <v>02-Oct</v>
      </c>
      <c r="Y68" s="1067">
        <v>10</v>
      </c>
      <c r="Z68" s="82">
        <v>38701.5</v>
      </c>
      <c r="AA68" s="404" t="str">
        <v>02-Oct</v>
      </c>
      <c r="AB68" s="1068">
        <v>11</v>
      </c>
    </row>
    <row r="69" spans="1:28" customFormat="false">
      <c r="A69" s="41" t="s">
        <v>462</v>
      </c>
      <c r="B69" s="74">
        <v>30806.6</v>
      </c>
      <c r="C69" s="237"/>
      <c r="D69" s="400"/>
      <c r="E69" s="75">
        <v>10862.1</v>
      </c>
      <c r="F69" s="74">
        <v>64232</v>
      </c>
      <c r="G69" s="237">
        <v>41879.7</v>
      </c>
      <c r="H69" s="75">
        <v>22352.3</v>
      </c>
      <c r="I69" s="60">
        <v>3.22053</v>
      </c>
      <c r="J69" s="77">
        <v>23.1744</v>
      </c>
      <c r="K69" s="61">
        <v>0.00975815</v>
      </c>
      <c r="L69" s="59">
        <v>53.6426</v>
      </c>
      <c r="M69" s="73"/>
      <c r="N69" s="58"/>
      <c r="O69" s="58"/>
      <c r="P69" s="41" t="s">
        <v>462</v>
      </c>
      <c r="Q69" s="74">
        <v>12008.3</v>
      </c>
      <c r="R69" s="400" t="str">
        <v>20-Jul</v>
      </c>
      <c r="S69" s="433">
        <v>15</v>
      </c>
      <c r="T69" s="74">
        <v>23460.4</v>
      </c>
      <c r="U69" s="400" t="str">
        <v>20-Jul</v>
      </c>
      <c r="V69" s="433">
        <v>15</v>
      </c>
      <c r="W69" s="74">
        <v>22710.3</v>
      </c>
      <c r="X69" s="400" t="str">
        <v>17-Jun</v>
      </c>
      <c r="Y69" s="433">
        <v>16</v>
      </c>
      <c r="Z69" s="74">
        <v>39126.4</v>
      </c>
      <c r="AA69" s="400" t="str">
        <v>25-Oct</v>
      </c>
      <c r="AB69" s="1070">
        <v>15</v>
      </c>
    </row>
    <row r="70" spans="1:28" customFormat="false">
      <c r="A70" s="41" t="s">
        <v>463</v>
      </c>
      <c r="B70" s="74">
        <v>30806.6</v>
      </c>
      <c r="C70" s="237"/>
      <c r="D70" s="400"/>
      <c r="E70" s="75">
        <v>10862.1</v>
      </c>
      <c r="F70" s="74">
        <v>64232</v>
      </c>
      <c r="G70" s="237">
        <v>41879.7</v>
      </c>
      <c r="H70" s="75">
        <v>22352.3</v>
      </c>
      <c r="I70" s="60">
        <v>3.22053</v>
      </c>
      <c r="J70" s="77">
        <v>23.1744</v>
      </c>
      <c r="K70" s="61">
        <v>0.00975815</v>
      </c>
      <c r="L70" s="59">
        <v>53.6426</v>
      </c>
      <c r="M70" s="73"/>
      <c r="N70" s="58"/>
      <c r="O70" s="58"/>
      <c r="P70" s="41" t="s">
        <v>463</v>
      </c>
      <c r="Q70" s="74">
        <v>12008.3</v>
      </c>
      <c r="R70" s="400" t="str">
        <v>20-Jul</v>
      </c>
      <c r="S70" s="433">
        <v>15</v>
      </c>
      <c r="T70" s="74">
        <v>23460.4</v>
      </c>
      <c r="U70" s="400" t="str">
        <v>20-Jul</v>
      </c>
      <c r="V70" s="433">
        <v>15</v>
      </c>
      <c r="W70" s="74">
        <v>22710.3</v>
      </c>
      <c r="X70" s="400" t="str">
        <v>17-Jun</v>
      </c>
      <c r="Y70" s="433">
        <v>16</v>
      </c>
      <c r="Z70" s="74">
        <v>39126.4</v>
      </c>
      <c r="AA70" s="400" t="str">
        <v>25-Oct</v>
      </c>
      <c r="AB70" s="1070">
        <v>15</v>
      </c>
    </row>
    <row r="71" spans="1:28" customFormat="false">
      <c r="A71" s="41" t="s">
        <v>464</v>
      </c>
      <c r="B71" s="74">
        <v>32979.1</v>
      </c>
      <c r="C71" s="237"/>
      <c r="D71" s="400"/>
      <c r="E71" s="75">
        <v>10862.1</v>
      </c>
      <c r="F71" s="74">
        <v>71255.7</v>
      </c>
      <c r="G71" s="237">
        <v>49340.7</v>
      </c>
      <c r="H71" s="75">
        <v>21915</v>
      </c>
      <c r="I71" s="60">
        <v>3.22177</v>
      </c>
      <c r="J71" s="77">
        <v>23.2471</v>
      </c>
      <c r="K71" s="61">
        <v>0.00932827</v>
      </c>
      <c r="L71" s="59">
        <v>51.2369</v>
      </c>
      <c r="M71" s="73"/>
      <c r="N71" s="58"/>
      <c r="O71" s="58"/>
      <c r="P71" s="41" t="s">
        <v>464</v>
      </c>
      <c r="Q71" s="74">
        <v>12008.3</v>
      </c>
      <c r="R71" s="400" t="str">
        <v>20-Jul</v>
      </c>
      <c r="S71" s="433">
        <v>15</v>
      </c>
      <c r="T71" s="74">
        <v>23460.4</v>
      </c>
      <c r="U71" s="400" t="str">
        <v>20-Jul</v>
      </c>
      <c r="V71" s="433">
        <v>15</v>
      </c>
      <c r="W71" s="74">
        <v>10627.1</v>
      </c>
      <c r="X71" s="400" t="str">
        <v>10-Jul</v>
      </c>
      <c r="Y71" s="433">
        <v>13</v>
      </c>
      <c r="Z71" s="74">
        <v>33102.8</v>
      </c>
      <c r="AA71" s="400" t="str">
        <v>20-Jul</v>
      </c>
      <c r="AB71" s="1070">
        <v>15</v>
      </c>
    </row>
    <row r="72" spans="1:28" customFormat="false">
      <c r="A72" s="41" t="s">
        <v>465</v>
      </c>
      <c r="B72" s="74">
        <v>32145.9</v>
      </c>
      <c r="C72" s="237"/>
      <c r="D72" s="400"/>
      <c r="E72" s="75">
        <v>10862.1</v>
      </c>
      <c r="F72" s="74">
        <v>68494.9</v>
      </c>
      <c r="G72" s="237">
        <v>46967.3</v>
      </c>
      <c r="H72" s="75">
        <v>21527.6</v>
      </c>
      <c r="I72" s="60">
        <v>3.21816</v>
      </c>
      <c r="J72" s="77">
        <v>23.2048</v>
      </c>
      <c r="K72" s="61">
        <v>0.00935956</v>
      </c>
      <c r="L72" s="59">
        <v>51.5407</v>
      </c>
      <c r="M72" s="73"/>
      <c r="N72" s="58"/>
      <c r="O72" s="58"/>
      <c r="P72" s="41" t="s">
        <v>465</v>
      </c>
      <c r="Q72" s="74">
        <v>12008.3</v>
      </c>
      <c r="R72" s="400" t="str">
        <v>20-Jul</v>
      </c>
      <c r="S72" s="433">
        <v>15</v>
      </c>
      <c r="T72" s="74">
        <v>23460.4</v>
      </c>
      <c r="U72" s="400" t="str">
        <v>20-Jul</v>
      </c>
      <c r="V72" s="433">
        <v>15</v>
      </c>
      <c r="W72" s="74">
        <v>11370</v>
      </c>
      <c r="X72" s="400" t="str">
        <v>24-Oct</v>
      </c>
      <c r="Y72" s="433">
        <v>13</v>
      </c>
      <c r="Z72" s="74">
        <v>33102.8</v>
      </c>
      <c r="AA72" s="400" t="str">
        <v>20-Jul</v>
      </c>
      <c r="AB72" s="1070">
        <v>15</v>
      </c>
    </row>
    <row r="73" spans="1:28" customFormat="false">
      <c r="A73" s="42" t="s">
        <v>466</v>
      </c>
      <c r="B73" s="82">
        <v>33306.7</v>
      </c>
      <c r="C73" s="84"/>
      <c r="D73" s="404"/>
      <c r="E73" s="84">
        <v>10862.1</v>
      </c>
      <c r="F73" s="82">
        <v>72440.2</v>
      </c>
      <c r="G73" s="84">
        <v>49950.6</v>
      </c>
      <c r="H73" s="84">
        <v>22489.6</v>
      </c>
      <c r="I73" s="65">
        <v>3.22751</v>
      </c>
      <c r="J73" s="86">
        <v>23.3644</v>
      </c>
      <c r="K73" s="66">
        <v>0.00920805</v>
      </c>
      <c r="L73" s="418">
        <v>50.1304</v>
      </c>
      <c r="M73" s="73"/>
      <c r="N73" s="58"/>
      <c r="O73" s="58"/>
      <c r="P73" s="42" t="s">
        <v>466</v>
      </c>
      <c r="Q73" s="82">
        <v>12008.3</v>
      </c>
      <c r="R73" s="404" t="str">
        <v>20-Jul</v>
      </c>
      <c r="S73" s="1067">
        <v>15</v>
      </c>
      <c r="T73" s="82">
        <v>23460.4</v>
      </c>
      <c r="U73" s="404" t="str">
        <v>20-Jul</v>
      </c>
      <c r="V73" s="1067">
        <v>15</v>
      </c>
      <c r="W73" s="82">
        <v>10627.1</v>
      </c>
      <c r="X73" s="404" t="str">
        <v>10-Jul</v>
      </c>
      <c r="Y73" s="1067">
        <v>13</v>
      </c>
      <c r="Z73" s="82">
        <v>33102.8</v>
      </c>
      <c r="AA73" s="404" t="str">
        <v>20-Jul</v>
      </c>
      <c r="AB73" s="1068">
        <v>15</v>
      </c>
    </row>
    <row r="74" spans="1:28" customFormat="false">
      <c r="A74" s="41" t="s">
        <v>473</v>
      </c>
      <c r="B74" s="74">
        <v>23081.6</v>
      </c>
      <c r="C74" s="237"/>
      <c r="D74" s="400"/>
      <c r="E74" s="75">
        <v>2631.63</v>
      </c>
      <c r="F74" s="74">
        <v>65590.5</v>
      </c>
      <c r="G74" s="237">
        <v>47359.2</v>
      </c>
      <c r="H74" s="75">
        <v>18231.3</v>
      </c>
      <c r="I74" s="60">
        <v>3.20737</v>
      </c>
      <c r="J74" s="77">
        <v>20.4527</v>
      </c>
      <c r="K74" s="61">
        <v>0.00912115</v>
      </c>
      <c r="L74" s="59">
        <v>57.6611</v>
      </c>
      <c r="M74" s="73"/>
      <c r="N74" s="58"/>
      <c r="O74" s="58"/>
      <c r="P74" s="41" t="s">
        <v>474</v>
      </c>
      <c r="Q74" s="74">
        <v>10435.6</v>
      </c>
      <c r="R74" s="400" t="str">
        <v>20-Jul</v>
      </c>
      <c r="S74" s="433">
        <v>15</v>
      </c>
      <c r="T74" s="74">
        <v>19788.3</v>
      </c>
      <c r="U74" s="400" t="str">
        <v>20-Jul</v>
      </c>
      <c r="V74" s="433">
        <v>15</v>
      </c>
      <c r="W74" s="74">
        <v>7905.77</v>
      </c>
      <c r="X74" s="400" t="str">
        <v>29-Jun</v>
      </c>
      <c r="Y74" s="433">
        <v>16</v>
      </c>
      <c r="Z74" s="74">
        <v>27650.3</v>
      </c>
      <c r="AA74" s="400" t="str">
        <v>29-Jun</v>
      </c>
      <c r="AB74" s="1070">
        <v>16</v>
      </c>
    </row>
    <row r="75" spans="1:28" customFormat="false">
      <c r="A75" s="41" t="s">
        <v>475</v>
      </c>
      <c r="B75" s="74">
        <v>18035.1</v>
      </c>
      <c r="C75" s="237"/>
      <c r="D75" s="400"/>
      <c r="E75" s="75">
        <v>2031.6</v>
      </c>
      <c r="F75" s="74">
        <v>50356.3</v>
      </c>
      <c r="G75" s="237">
        <v>36366.4</v>
      </c>
      <c r="H75" s="75">
        <v>13989.9</v>
      </c>
      <c r="I75" s="60">
        <v>3.14658</v>
      </c>
      <c r="J75" s="77">
        <v>25.0003</v>
      </c>
      <c r="K75" s="61">
        <v>0.0109548</v>
      </c>
      <c r="L75" s="59">
        <v>55.3803</v>
      </c>
      <c r="M75" s="73"/>
      <c r="N75" s="58"/>
      <c r="O75" s="58"/>
      <c r="P75" s="41" t="s">
        <v>476</v>
      </c>
      <c r="Q75" s="74">
        <v>11451.2</v>
      </c>
      <c r="R75" s="400" t="str">
        <v>20-Jul</v>
      </c>
      <c r="S75" s="433">
        <v>15</v>
      </c>
      <c r="T75" s="74">
        <v>22227.9</v>
      </c>
      <c r="U75" s="400" t="str">
        <v>20-Jul</v>
      </c>
      <c r="V75" s="433">
        <v>15</v>
      </c>
      <c r="W75" s="74">
        <v>9037.8</v>
      </c>
      <c r="X75" s="400" t="str">
        <v>17-Jun</v>
      </c>
      <c r="Y75" s="433">
        <v>14</v>
      </c>
      <c r="Z75" s="74">
        <v>31189.2</v>
      </c>
      <c r="AA75" s="400" t="str">
        <v>17-Jun</v>
      </c>
      <c r="AB75" s="1070">
        <v>14</v>
      </c>
    </row>
    <row r="76" spans="1:28" customFormat="false">
      <c r="A76" s="41" t="s">
        <v>477</v>
      </c>
      <c r="B76" s="74">
        <v>35791.5</v>
      </c>
      <c r="C76" s="237"/>
      <c r="D76" s="400"/>
      <c r="E76" s="75">
        <v>4065.93</v>
      </c>
      <c r="F76" s="74">
        <v>112796</v>
      </c>
      <c r="G76" s="237">
        <v>81316.5</v>
      </c>
      <c r="H76" s="75">
        <v>31479.4</v>
      </c>
      <c r="I76" s="60">
        <v>3.55536</v>
      </c>
      <c r="J76" s="77">
        <v>25.0001</v>
      </c>
      <c r="K76" s="61">
        <v>0.0109748</v>
      </c>
      <c r="L76" s="59">
        <v>55.4805</v>
      </c>
      <c r="M76" s="73"/>
      <c r="N76" s="58"/>
      <c r="O76" s="58"/>
      <c r="P76" s="41" t="s">
        <v>478</v>
      </c>
      <c r="Q76" s="74">
        <v>11261.9</v>
      </c>
      <c r="R76" s="400" t="str">
        <v>20-Jul</v>
      </c>
      <c r="S76" s="433">
        <v>15</v>
      </c>
      <c r="T76" s="74">
        <v>20009.7</v>
      </c>
      <c r="U76" s="400" t="str">
        <v>20-Jul</v>
      </c>
      <c r="V76" s="433">
        <v>16</v>
      </c>
      <c r="W76" s="74">
        <v>7783.51</v>
      </c>
      <c r="X76" s="400" t="str">
        <v>29-Jun</v>
      </c>
      <c r="Y76" s="433">
        <v>16</v>
      </c>
      <c r="Z76" s="74">
        <v>27726.7</v>
      </c>
      <c r="AA76" s="400" t="str">
        <v>29-Jun</v>
      </c>
      <c r="AB76" s="1070">
        <v>16</v>
      </c>
    </row>
    <row r="77" spans="1:28" customFormat="false">
      <c r="A77" s="41" t="s">
        <v>478</v>
      </c>
      <c r="B77" s="74">
        <v>25814.2</v>
      </c>
      <c r="C77" s="237"/>
      <c r="D77" s="400"/>
      <c r="E77" s="75">
        <v>3140.93</v>
      </c>
      <c r="F77" s="74">
        <v>66213.2</v>
      </c>
      <c r="G77" s="237">
        <v>47984.5</v>
      </c>
      <c r="H77" s="75">
        <v>18228.8</v>
      </c>
      <c r="I77" s="60">
        <v>2.92032</v>
      </c>
      <c r="J77" s="77">
        <v>13.6682</v>
      </c>
      <c r="K77" s="61">
        <v>0.00599769</v>
      </c>
      <c r="L77" s="59">
        <v>60.6002</v>
      </c>
      <c r="M77" s="73"/>
      <c r="N77" s="58"/>
      <c r="O77" s="58"/>
      <c r="P77" s="41" t="s">
        <v>479</v>
      </c>
      <c r="Q77" s="74">
        <v>10899.4</v>
      </c>
      <c r="R77" s="400" t="str">
        <v>20-Jul</v>
      </c>
      <c r="S77" s="433">
        <v>15</v>
      </c>
      <c r="T77" s="74">
        <v>19894.5</v>
      </c>
      <c r="U77" s="400" t="str">
        <v>20-Jul</v>
      </c>
      <c r="V77" s="433">
        <v>15</v>
      </c>
      <c r="W77" s="74">
        <v>7847.84</v>
      </c>
      <c r="X77" s="400" t="str">
        <v>29-Jun</v>
      </c>
      <c r="Y77" s="433">
        <v>16</v>
      </c>
      <c r="Z77" s="74">
        <v>27693.3</v>
      </c>
      <c r="AA77" s="400" t="str">
        <v>29-Jun</v>
      </c>
      <c r="AB77" s="1070">
        <v>16</v>
      </c>
    </row>
    <row r="78" spans="1:28" customFormat="false">
      <c r="A78" s="41" t="s">
        <v>479</v>
      </c>
      <c r="B78" s="74">
        <v>24389.1</v>
      </c>
      <c r="C78" s="237"/>
      <c r="D78" s="400"/>
      <c r="E78" s="75">
        <v>2879.52</v>
      </c>
      <c r="F78" s="74">
        <v>65894.6</v>
      </c>
      <c r="G78" s="237">
        <v>47664.6</v>
      </c>
      <c r="H78" s="75">
        <v>18230</v>
      </c>
      <c r="I78" s="60">
        <v>3.06349</v>
      </c>
      <c r="J78" s="77">
        <v>17.0792</v>
      </c>
      <c r="K78" s="61">
        <v>0.0074596</v>
      </c>
      <c r="L78" s="59">
        <v>59.392</v>
      </c>
      <c r="M78" s="73"/>
      <c r="N78" s="58"/>
      <c r="O78" s="58"/>
      <c r="P78" s="41" t="s">
        <v>480</v>
      </c>
      <c r="Q78" s="74">
        <v>9585.57</v>
      </c>
      <c r="R78" s="400" t="str">
        <v>20-Jul</v>
      </c>
      <c r="S78" s="433">
        <v>15</v>
      </c>
      <c r="T78" s="74">
        <v>19590.8</v>
      </c>
      <c r="U78" s="400" t="str">
        <v>20-Jul</v>
      </c>
      <c r="V78" s="433">
        <v>15</v>
      </c>
      <c r="W78" s="74">
        <v>8001.29</v>
      </c>
      <c r="X78" s="400" t="str">
        <v>29-Jun</v>
      </c>
      <c r="Y78" s="433">
        <v>16</v>
      </c>
      <c r="Z78" s="74">
        <v>27558.2</v>
      </c>
      <c r="AA78" s="400" t="str">
        <v>29-Jun</v>
      </c>
      <c r="AB78" s="1070">
        <v>16</v>
      </c>
    </row>
    <row r="79" spans="1:28" customFormat="false">
      <c r="A79" s="41" t="s">
        <v>480</v>
      </c>
      <c r="B79" s="74">
        <v>20791.2</v>
      </c>
      <c r="C79" s="237"/>
      <c r="D79" s="400"/>
      <c r="E79" s="75">
        <v>2194.14</v>
      </c>
      <c r="F79" s="74">
        <v>65029.4</v>
      </c>
      <c r="G79" s="237">
        <v>46798.5</v>
      </c>
      <c r="H79" s="75">
        <v>18230.8</v>
      </c>
      <c r="I79" s="60">
        <v>3.49675</v>
      </c>
      <c r="J79" s="77">
        <v>27.1806</v>
      </c>
      <c r="K79" s="61">
        <v>0.0133285</v>
      </c>
      <c r="L79" s="59">
        <v>53.4435</v>
      </c>
      <c r="M79" s="73"/>
      <c r="N79" s="58"/>
      <c r="O79" s="58"/>
      <c r="P79" s="41" t="s">
        <v>481</v>
      </c>
      <c r="Q79" s="74">
        <v>8296.96</v>
      </c>
      <c r="R79" s="400" t="str">
        <v>20-Jul</v>
      </c>
      <c r="S79" s="433">
        <v>15</v>
      </c>
      <c r="T79" s="74">
        <v>19656.9</v>
      </c>
      <c r="U79" s="400" t="str">
        <v>20-Jul</v>
      </c>
      <c r="V79" s="433">
        <v>15</v>
      </c>
      <c r="W79" s="74">
        <v>118.546</v>
      </c>
      <c r="X79" s="400" t="str">
        <v>16-Mar</v>
      </c>
      <c r="Y79" s="433">
        <v>10</v>
      </c>
      <c r="Z79" s="74">
        <v>19656.9</v>
      </c>
      <c r="AA79" s="400" t="str">
        <v>20-Jul</v>
      </c>
      <c r="AB79" s="1070">
        <v>15</v>
      </c>
    </row>
    <row r="80" spans="1:28" customFormat="false">
      <c r="A80" s="41" t="s">
        <v>481</v>
      </c>
      <c r="B80" s="74">
        <v>18005.8</v>
      </c>
      <c r="C80" s="237"/>
      <c r="D80" s="400"/>
      <c r="E80" s="75">
        <v>2123.87</v>
      </c>
      <c r="F80" s="74">
        <v>46991.8</v>
      </c>
      <c r="G80" s="237">
        <v>46991.5</v>
      </c>
      <c r="H80" s="75">
        <v>0.299659</v>
      </c>
      <c r="I80" s="60">
        <v>2.95882</v>
      </c>
      <c r="J80" s="77">
        <v>20.5927</v>
      </c>
      <c r="K80" s="61">
        <v>0.00642885</v>
      </c>
      <c r="L80" s="59">
        <v>47.2083</v>
      </c>
      <c r="M80" s="73"/>
      <c r="N80" s="58"/>
      <c r="O80" s="58"/>
      <c r="P80" s="41" t="s">
        <v>482</v>
      </c>
      <c r="Q80" s="74">
        <v>9079.35</v>
      </c>
      <c r="R80" s="400" t="str">
        <v>20-Jul</v>
      </c>
      <c r="S80" s="433">
        <v>15</v>
      </c>
      <c r="T80" s="74">
        <v>19813</v>
      </c>
      <c r="U80" s="400" t="str">
        <v>20-Jul</v>
      </c>
      <c r="V80" s="433">
        <v>15</v>
      </c>
      <c r="W80" s="74">
        <v>1652.71</v>
      </c>
      <c r="X80" s="400" t="str">
        <v>11-Mar</v>
      </c>
      <c r="Y80" s="433">
        <v>10</v>
      </c>
      <c r="Z80" s="74">
        <v>19813</v>
      </c>
      <c r="AA80" s="400" t="str">
        <v>20-Jul</v>
      </c>
      <c r="AB80" s="1070">
        <v>15</v>
      </c>
    </row>
    <row r="81" spans="1:28" customFormat="false">
      <c r="A81" s="41" t="s">
        <v>482</v>
      </c>
      <c r="B81" s="74">
        <v>20131</v>
      </c>
      <c r="C81" s="237"/>
      <c r="D81" s="400"/>
      <c r="E81" s="75">
        <v>2495.13</v>
      </c>
      <c r="F81" s="74">
        <v>47484.3</v>
      </c>
      <c r="G81" s="237">
        <v>47475.3</v>
      </c>
      <c r="H81" s="75">
        <v>8.97345</v>
      </c>
      <c r="I81" s="60">
        <v>2.69248</v>
      </c>
      <c r="J81" s="77">
        <v>13.7992</v>
      </c>
      <c r="K81" s="61">
        <v>0.00430839</v>
      </c>
      <c r="L81" s="59">
        <v>45.874</v>
      </c>
      <c r="M81" s="73"/>
      <c r="N81" s="58"/>
      <c r="O81" s="58"/>
      <c r="P81" s="42" t="s">
        <v>483</v>
      </c>
      <c r="Q81" s="82">
        <v>7768.34</v>
      </c>
      <c r="R81" s="466" t="str">
        <v>20-Jul</v>
      </c>
      <c r="S81" s="1068">
        <v>15</v>
      </c>
      <c r="T81" s="82">
        <v>19538.9</v>
      </c>
      <c r="U81" s="404" t="str">
        <v>20-Jul</v>
      </c>
      <c r="V81" s="1067">
        <v>15</v>
      </c>
      <c r="W81" s="82">
        <v>7.27596e-12</v>
      </c>
      <c r="X81" s="404" t="str">
        <v>26-Apr</v>
      </c>
      <c r="Y81" s="1067">
        <v>16</v>
      </c>
      <c r="Z81" s="82">
        <v>19538.9</v>
      </c>
      <c r="AA81" s="404" t="str">
        <v>20-Jul</v>
      </c>
      <c r="AB81" s="1068">
        <v>15</v>
      </c>
    </row>
    <row r="82" spans="1:15" customFormat="false">
      <c r="A82" s="42" t="s">
        <v>483</v>
      </c>
      <c r="B82" s="82">
        <v>16610.1</v>
      </c>
      <c r="C82" s="84"/>
      <c r="D82" s="404"/>
      <c r="E82" s="84">
        <v>1865.43</v>
      </c>
      <c r="F82" s="82">
        <v>46636.8</v>
      </c>
      <c r="G82" s="84">
        <v>46636.8</v>
      </c>
      <c r="H82" s="84">
        <v>7.09469e-14</v>
      </c>
      <c r="I82" s="65">
        <v>3.16295</v>
      </c>
      <c r="J82" s="86">
        <v>27.3198</v>
      </c>
      <c r="K82" s="66">
        <v>0.00674762</v>
      </c>
      <c r="L82" s="418">
        <v>38.6413</v>
      </c>
      <c r="M82" s="73"/>
      <c r="N82" s="96"/>
      <c r="O82" s="96"/>
    </row>
    <row r="83" spans="2:3" customFormat="false">
      <c r="B83" s="1101" t="s">
        <v>2222</v>
      </c>
      <c r="C83" s="1101" t="s">
        <v>2223</v>
      </c>
    </row>
    <row r="84" spans="1:41" customFormat="false">
      <c r="A84" s="38"/>
      <c r="B84" s="38"/>
      <c r="C84" s="39"/>
      <c r="D84" s="39"/>
      <c r="E84" s="39" t="s">
        <v>587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 customFormat="false">
      <c r="A89" s="41" t="s">
        <v>157</v>
      </c>
      <c r="B89" s="74">
        <v>2158.811631131276</v>
      </c>
      <c r="C89" s="882"/>
      <c r="D89" s="74">
        <v>7622.865853264022</v>
      </c>
      <c r="E89" s="237">
        <v>5807.175800699382</v>
      </c>
      <c r="F89" s="75">
        <v>1815.6900525646397</v>
      </c>
      <c r="G89" s="92">
        <v>0.009231630617540761</v>
      </c>
      <c r="H89" s="302">
        <v>3.5310472406846505</v>
      </c>
      <c r="I89" s="403">
        <v>17.9875</v>
      </c>
      <c r="J89" s="403">
        <v>23.944887656287367</v>
      </c>
      <c r="K89" s="231">
        <v>17.260759215053017</v>
      </c>
      <c r="L89" s="304">
        <v>0.011201933285177858</v>
      </c>
      <c r="P89" s="41" t="s">
        <v>445</v>
      </c>
      <c r="Q89" s="60">
        <v>3.9235</v>
      </c>
      <c r="R89" s="400" t="str">
        <v>31-DEC</v>
      </c>
      <c r="S89" s="433">
        <v>23</v>
      </c>
      <c r="T89" s="60">
        <v>2.77477</v>
      </c>
      <c r="U89" s="400" t="str">
        <v>13-JUN</v>
      </c>
      <c r="V89" s="433">
        <v>16</v>
      </c>
      <c r="W89" s="57">
        <v>25.0098</v>
      </c>
      <c r="X89" s="400" t="str">
        <v>11-Oct</v>
      </c>
      <c r="Y89" s="433">
        <v>16</v>
      </c>
      <c r="Z89" s="57">
        <v>8.72449</v>
      </c>
      <c r="AA89" s="400" t="str">
        <v>06-Jan</v>
      </c>
      <c r="AB89" s="433">
        <v>6</v>
      </c>
      <c r="AC89" s="92">
        <v>0.0135032</v>
      </c>
      <c r="AD89" s="400" t="str">
        <v>16-Nov</v>
      </c>
      <c r="AE89" s="433">
        <v>17</v>
      </c>
      <c r="AF89" s="92">
        <v>0.00192919</v>
      </c>
      <c r="AG89" s="400" t="str">
        <v>11-Jan</v>
      </c>
      <c r="AH89" s="433">
        <v>3</v>
      </c>
      <c r="AI89" s="57">
        <v>67.6923</v>
      </c>
      <c r="AJ89" s="400" t="str">
        <v>16-Nov</v>
      </c>
      <c r="AK89" s="433">
        <v>17</v>
      </c>
      <c r="AL89" s="57">
        <v>14.3847</v>
      </c>
      <c r="AM89" s="400" t="str">
        <v>06-Nov</v>
      </c>
      <c r="AN89" s="1069">
        <v>6</v>
      </c>
      <c r="AO89" s="88" t="s">
        <v>445</v>
      </c>
    </row>
    <row r="90" spans="1:41" customFormat="false">
      <c r="A90" s="41" t="s">
        <v>164</v>
      </c>
      <c r="B90" s="74">
        <v>2172.7778432238356</v>
      </c>
      <c r="C90" s="882"/>
      <c r="D90" s="74">
        <v>7649.300514798468</v>
      </c>
      <c r="E90" s="237">
        <v>5849.9146177560415</v>
      </c>
      <c r="F90" s="75">
        <v>1799.385897042426</v>
      </c>
      <c r="G90" s="92">
        <v>0.009195405170318194</v>
      </c>
      <c r="H90" s="302">
        <v>3.5205166228356326</v>
      </c>
      <c r="I90" s="403">
        <v>18.1125</v>
      </c>
      <c r="J90" s="403">
        <v>23.96346157221069</v>
      </c>
      <c r="K90" s="232">
        <v>17.23801643882788</v>
      </c>
      <c r="L90" s="304">
        <v>0.011296221752077644</v>
      </c>
      <c r="P90" s="41" t="s">
        <v>446</v>
      </c>
      <c r="Q90" s="60">
        <v>4.19561</v>
      </c>
      <c r="R90" s="400" t="str">
        <v>31-DEC</v>
      </c>
      <c r="S90" s="433">
        <v>23</v>
      </c>
      <c r="T90" s="60">
        <v>2.86782</v>
      </c>
      <c r="U90" s="400" t="str">
        <v>01-DEC</v>
      </c>
      <c r="V90" s="433">
        <v>14</v>
      </c>
      <c r="W90" s="57">
        <v>26.5994</v>
      </c>
      <c r="X90" s="400" t="str">
        <v>20-Jul</v>
      </c>
      <c r="Y90" s="433">
        <v>16</v>
      </c>
      <c r="Z90" s="57">
        <v>8.72441</v>
      </c>
      <c r="AA90" s="400" t="str">
        <v>06-Jan</v>
      </c>
      <c r="AB90" s="433">
        <v>6</v>
      </c>
      <c r="AC90" s="92">
        <v>0.0154861</v>
      </c>
      <c r="AD90" s="400" t="str">
        <v>01-Oct</v>
      </c>
      <c r="AE90" s="433">
        <v>8</v>
      </c>
      <c r="AF90" s="92">
        <v>0.00194347</v>
      </c>
      <c r="AG90" s="400" t="str">
        <v>05-Jan</v>
      </c>
      <c r="AH90" s="433">
        <v>7</v>
      </c>
      <c r="AI90" s="57">
        <v>77.8153</v>
      </c>
      <c r="AJ90" s="400" t="str">
        <v>02-Oct</v>
      </c>
      <c r="AK90" s="433">
        <v>8</v>
      </c>
      <c r="AL90" s="57">
        <v>15.4675</v>
      </c>
      <c r="AM90" s="400" t="str">
        <v>06-Nov</v>
      </c>
      <c r="AN90" s="1070">
        <v>8</v>
      </c>
      <c r="AO90" s="88" t="s">
        <v>446</v>
      </c>
    </row>
    <row r="91" spans="1:41" customFormat="false">
      <c r="A91" s="41" t="s">
        <v>167</v>
      </c>
      <c r="B91" s="74">
        <v>2153.529928506041</v>
      </c>
      <c r="C91" s="882"/>
      <c r="D91" s="74">
        <v>7600.230207884661</v>
      </c>
      <c r="E91" s="237">
        <v>5805.906890301609</v>
      </c>
      <c r="F91" s="75">
        <v>1794.3233175830524</v>
      </c>
      <c r="G91" s="92">
        <v>0.00920210506298867</v>
      </c>
      <c r="H91" s="302">
        <v>3.5291964635741726</v>
      </c>
      <c r="I91" s="403">
        <v>17.9875</v>
      </c>
      <c r="J91" s="403">
        <v>23.94483278166196</v>
      </c>
      <c r="K91" s="232">
        <v>17.23716284250796</v>
      </c>
      <c r="L91" s="304">
        <v>0.011199180694051271</v>
      </c>
      <c r="P91" s="41" t="s">
        <v>447</v>
      </c>
      <c r="Q91" s="60">
        <v>3.96522</v>
      </c>
      <c r="R91" s="400" t="str">
        <v>31-DEC</v>
      </c>
      <c r="S91" s="433">
        <v>23</v>
      </c>
      <c r="T91" s="60">
        <v>2.82336</v>
      </c>
      <c r="U91" s="400" t="str">
        <v>31-MAR</v>
      </c>
      <c r="V91" s="433">
        <v>14</v>
      </c>
      <c r="W91" s="57">
        <v>31.8734</v>
      </c>
      <c r="X91" s="400" t="str">
        <v>20-Jul</v>
      </c>
      <c r="Y91" s="433">
        <v>15</v>
      </c>
      <c r="Z91" s="57">
        <v>7.75832</v>
      </c>
      <c r="AA91" s="400" t="str">
        <v>06-Jan</v>
      </c>
      <c r="AB91" s="433">
        <v>6</v>
      </c>
      <c r="AC91" s="92">
        <v>0.0176955</v>
      </c>
      <c r="AD91" s="400" t="str">
        <v>01-Oct</v>
      </c>
      <c r="AE91" s="433">
        <v>11</v>
      </c>
      <c r="AF91" s="92">
        <v>0.00193511</v>
      </c>
      <c r="AG91" s="400" t="str">
        <v>11-Jan</v>
      </c>
      <c r="AH91" s="433">
        <v>3</v>
      </c>
      <c r="AI91" s="57">
        <v>82.653</v>
      </c>
      <c r="AJ91" s="400" t="str">
        <v>18-Sep</v>
      </c>
      <c r="AK91" s="433">
        <v>10</v>
      </c>
      <c r="AL91" s="57">
        <v>14.793</v>
      </c>
      <c r="AM91" s="400" t="str">
        <v>06-Nov</v>
      </c>
      <c r="AN91" s="1070">
        <v>6</v>
      </c>
      <c r="AO91" s="88" t="s">
        <v>447</v>
      </c>
    </row>
    <row r="92" spans="1:41" customFormat="false">
      <c r="A92" s="41" t="s">
        <v>169</v>
      </c>
      <c r="B92" s="74">
        <v>2115.3848041059073</v>
      </c>
      <c r="C92" s="882"/>
      <c r="D92" s="74">
        <v>7484.53723263097</v>
      </c>
      <c r="E92" s="237">
        <v>5740.267135830634</v>
      </c>
      <c r="F92" s="75">
        <v>1744.2700968003358</v>
      </c>
      <c r="G92" s="92">
        <v>0.009145586694279222</v>
      </c>
      <c r="H92" s="302">
        <v>3.538144557956395</v>
      </c>
      <c r="I92" s="403">
        <v>17.8</v>
      </c>
      <c r="J92" s="403">
        <v>23.916760715382246</v>
      </c>
      <c r="K92" s="232">
        <v>17.177613645226664</v>
      </c>
      <c r="L92" s="304">
        <v>0.011060818557718021</v>
      </c>
      <c r="P92" s="41" t="s">
        <v>448</v>
      </c>
      <c r="Q92" s="60">
        <v>4.09536</v>
      </c>
      <c r="R92" s="400" t="str">
        <v>31-DEC</v>
      </c>
      <c r="S92" s="433">
        <v>23</v>
      </c>
      <c r="T92" s="60">
        <v>2.82902</v>
      </c>
      <c r="U92" s="400" t="str">
        <v>31-MAR</v>
      </c>
      <c r="V92" s="433">
        <v>14</v>
      </c>
      <c r="W92" s="57">
        <v>31.55</v>
      </c>
      <c r="X92" s="400" t="str">
        <v>20-Jul</v>
      </c>
      <c r="Y92" s="433">
        <v>15</v>
      </c>
      <c r="Z92" s="57">
        <v>8.72543</v>
      </c>
      <c r="AA92" s="400" t="str">
        <v>06-Jan</v>
      </c>
      <c r="AB92" s="433">
        <v>6</v>
      </c>
      <c r="AC92" s="92">
        <v>0.017804</v>
      </c>
      <c r="AD92" s="400" t="str">
        <v>10-Jul</v>
      </c>
      <c r="AE92" s="433">
        <v>12</v>
      </c>
      <c r="AF92" s="92">
        <v>0.0019292</v>
      </c>
      <c r="AG92" s="400" t="str">
        <v>11-Jan</v>
      </c>
      <c r="AH92" s="433">
        <v>3</v>
      </c>
      <c r="AI92" s="57">
        <v>76.6464</v>
      </c>
      <c r="AJ92" s="400" t="str">
        <v>22-Sep</v>
      </c>
      <c r="AK92" s="433">
        <v>20</v>
      </c>
      <c r="AL92" s="57">
        <v>14.3846</v>
      </c>
      <c r="AM92" s="400" t="str">
        <v>06-Nov</v>
      </c>
      <c r="AN92" s="1070">
        <v>6</v>
      </c>
      <c r="AO92" s="88" t="s">
        <v>448</v>
      </c>
    </row>
    <row r="93" spans="1:41" customFormat="false">
      <c r="A93" s="41" t="s">
        <v>171</v>
      </c>
      <c r="B93" s="74">
        <v>2036.9032343386746</v>
      </c>
      <c r="C93" s="882"/>
      <c r="D93" s="74">
        <v>7238.553227641587</v>
      </c>
      <c r="E93" s="237">
        <v>5610.60379706732</v>
      </c>
      <c r="F93" s="75">
        <v>1627.9494305742674</v>
      </c>
      <c r="G93" s="92">
        <v>0.009023929687454281</v>
      </c>
      <c r="H93" s="302">
        <v>3.5537050094535996</v>
      </c>
      <c r="I93" s="403">
        <v>17.425</v>
      </c>
      <c r="J93" s="403">
        <v>23.861212823863664</v>
      </c>
      <c r="K93" s="232">
        <v>17.025949025567108</v>
      </c>
      <c r="L93" s="304">
        <v>0.010484282348367383</v>
      </c>
      <c r="P93" s="41" t="s">
        <v>449</v>
      </c>
      <c r="Q93" s="60">
        <v>4.01501</v>
      </c>
      <c r="R93" s="400" t="str">
        <v>31-DEC</v>
      </c>
      <c r="S93" s="433">
        <v>23</v>
      </c>
      <c r="T93" s="60">
        <v>2.82902</v>
      </c>
      <c r="U93" s="400" t="str">
        <v>31-MAR</v>
      </c>
      <c r="V93" s="433">
        <v>14</v>
      </c>
      <c r="W93" s="57">
        <v>31.7866</v>
      </c>
      <c r="X93" s="400" t="str">
        <v>20-Jul</v>
      </c>
      <c r="Y93" s="433">
        <v>15</v>
      </c>
      <c r="Z93" s="57">
        <v>8.72543</v>
      </c>
      <c r="AA93" s="400" t="str">
        <v>06-Jan</v>
      </c>
      <c r="AB93" s="433">
        <v>6</v>
      </c>
      <c r="AC93" s="92">
        <v>0.0176955</v>
      </c>
      <c r="AD93" s="400" t="str">
        <v>10-Jul</v>
      </c>
      <c r="AE93" s="433">
        <v>12</v>
      </c>
      <c r="AF93" s="92">
        <v>0.0019292</v>
      </c>
      <c r="AG93" s="400" t="str">
        <v>11-Jan</v>
      </c>
      <c r="AH93" s="433">
        <v>3</v>
      </c>
      <c r="AI93" s="57">
        <v>80.4986</v>
      </c>
      <c r="AJ93" s="400" t="str">
        <v>18-Sep</v>
      </c>
      <c r="AK93" s="433">
        <v>10</v>
      </c>
      <c r="AL93" s="57">
        <v>14.3846</v>
      </c>
      <c r="AM93" s="400" t="str">
        <v>06-Nov</v>
      </c>
      <c r="AN93" s="1070">
        <v>6</v>
      </c>
      <c r="AO93" s="88" t="s">
        <v>449</v>
      </c>
    </row>
    <row r="94" spans="1:41" customFormat="false">
      <c r="A94" s="41" t="s">
        <v>172</v>
      </c>
      <c r="B94" s="74">
        <v>2187.9729334784142</v>
      </c>
      <c r="C94" s="882"/>
      <c r="D94" s="74">
        <v>7586.231976953933</v>
      </c>
      <c r="E94" s="237">
        <v>6012.3778086046905</v>
      </c>
      <c r="F94" s="75">
        <v>1573.854168349242</v>
      </c>
      <c r="G94" s="92">
        <v>0.00887741610257323</v>
      </c>
      <c r="H94" s="302">
        <v>3.4672421495148154</v>
      </c>
      <c r="I94" s="403">
        <v>18.574999999999996</v>
      </c>
      <c r="J94" s="403">
        <v>24.033603709149993</v>
      </c>
      <c r="K94" s="232">
        <v>16.97921006670802</v>
      </c>
      <c r="L94" s="304">
        <v>0.01064785862320741</v>
      </c>
      <c r="P94" s="41" t="s">
        <v>450</v>
      </c>
      <c r="Q94" s="60">
        <v>4.34451</v>
      </c>
      <c r="R94" s="400" t="str">
        <v>31-DEC</v>
      </c>
      <c r="S94" s="433">
        <v>23</v>
      </c>
      <c r="T94" s="60">
        <v>2.77477</v>
      </c>
      <c r="U94" s="400" t="str">
        <v>13-JUN</v>
      </c>
      <c r="V94" s="433">
        <v>16</v>
      </c>
      <c r="W94" s="57">
        <v>35.004</v>
      </c>
      <c r="X94" s="400" t="str">
        <v>30-May</v>
      </c>
      <c r="Y94" s="433">
        <v>5</v>
      </c>
      <c r="Z94" s="57">
        <v>8.72449</v>
      </c>
      <c r="AA94" s="400" t="str">
        <v>06-Jan</v>
      </c>
      <c r="AB94" s="433">
        <v>6</v>
      </c>
      <c r="AC94" s="92">
        <v>0.0169095</v>
      </c>
      <c r="AD94" s="400" t="str">
        <v>02-Oct</v>
      </c>
      <c r="AE94" s="433">
        <v>1</v>
      </c>
      <c r="AF94" s="92">
        <v>0.00192919</v>
      </c>
      <c r="AG94" s="400" t="str">
        <v>11-Jan</v>
      </c>
      <c r="AH94" s="433">
        <v>3</v>
      </c>
      <c r="AI94" s="57">
        <v>67.6923</v>
      </c>
      <c r="AJ94" s="400" t="str">
        <v>16-Nov</v>
      </c>
      <c r="AK94" s="433">
        <v>17</v>
      </c>
      <c r="AL94" s="57">
        <v>14.3847</v>
      </c>
      <c r="AM94" s="400" t="str">
        <v>06-Nov</v>
      </c>
      <c r="AN94" s="1070">
        <v>6</v>
      </c>
      <c r="AO94" s="88" t="s">
        <v>450</v>
      </c>
    </row>
    <row r="95" spans="1:41" customFormat="false">
      <c r="A95" s="41" t="s">
        <v>174</v>
      </c>
      <c r="B95" s="74">
        <v>2936.135862809257</v>
      </c>
      <c r="C95" s="882"/>
      <c r="D95" s="74">
        <v>9424.706583829431</v>
      </c>
      <c r="E95" s="237">
        <v>7529.5778158485045</v>
      </c>
      <c r="F95" s="75">
        <v>1895.1287679809259</v>
      </c>
      <c r="G95" s="92">
        <v>0.00914381115808233</v>
      </c>
      <c r="H95" s="302">
        <v>3.2099013888315078</v>
      </c>
      <c r="I95" s="403">
        <v>22.9</v>
      </c>
      <c r="J95" s="403">
        <v>24.683572992449616</v>
      </c>
      <c r="K95" s="232">
        <v>17.510620155920307</v>
      </c>
      <c r="L95" s="304">
        <v>0.012287852269615058</v>
      </c>
      <c r="P95" s="42" t="s">
        <v>451</v>
      </c>
      <c r="Q95" s="65">
        <v>4.43104</v>
      </c>
      <c r="R95" s="404" t="str">
        <v>31-DEC</v>
      </c>
      <c r="S95" s="1067">
        <v>23</v>
      </c>
      <c r="T95" s="65">
        <v>2.82903</v>
      </c>
      <c r="U95" s="404" t="str">
        <v>31-MAR</v>
      </c>
      <c r="V95" s="1067">
        <v>14</v>
      </c>
      <c r="W95" s="62">
        <v>32.8991</v>
      </c>
      <c r="X95" s="404" t="str">
        <v>10-Jul</v>
      </c>
      <c r="Y95" s="1067">
        <v>13</v>
      </c>
      <c r="Z95" s="62">
        <v>8.72467</v>
      </c>
      <c r="AA95" s="404" t="str">
        <v>06-Jan</v>
      </c>
      <c r="AB95" s="1067">
        <v>6</v>
      </c>
      <c r="AC95" s="97">
        <v>0.0135032</v>
      </c>
      <c r="AD95" s="404" t="str">
        <v>16-Nov</v>
      </c>
      <c r="AE95" s="1067">
        <v>17</v>
      </c>
      <c r="AF95" s="97">
        <v>0.00192919</v>
      </c>
      <c r="AG95" s="404" t="str">
        <v>11-Jan</v>
      </c>
      <c r="AH95" s="1067">
        <v>3</v>
      </c>
      <c r="AI95" s="62">
        <v>67.6921</v>
      </c>
      <c r="AJ95" s="404" t="str">
        <v>16-Nov</v>
      </c>
      <c r="AK95" s="1067">
        <v>17</v>
      </c>
      <c r="AL95" s="62">
        <v>14.3846</v>
      </c>
      <c r="AM95" s="404" t="str">
        <v>06-Nov</v>
      </c>
      <c r="AN95" s="1068">
        <v>6</v>
      </c>
      <c r="AO95" s="587" t="s">
        <v>451</v>
      </c>
    </row>
    <row r="96" spans="1:41" customFormat="false">
      <c r="A96" s="41" t="s">
        <v>176</v>
      </c>
      <c r="B96" s="74">
        <v>3581.770582528824</v>
      </c>
      <c r="C96" s="882"/>
      <c r="D96" s="74">
        <v>10852.988275955644</v>
      </c>
      <c r="E96" s="237">
        <v>8750.604327679615</v>
      </c>
      <c r="F96" s="75">
        <v>2102.383948276029</v>
      </c>
      <c r="G96" s="92">
        <v>0.009451050611753978</v>
      </c>
      <c r="H96" s="302">
        <v>3.030062374428557</v>
      </c>
      <c r="I96" s="403">
        <v>26.375000000000004</v>
      </c>
      <c r="J96" s="403">
        <v>25.206949811605096</v>
      </c>
      <c r="K96" s="232">
        <v>17.92492882346339</v>
      </c>
      <c r="L96" s="304">
        <v>0.011848777233207977</v>
      </c>
      <c r="P96" s="41" t="s">
        <v>462</v>
      </c>
      <c r="Q96" s="60">
        <v>4.08765</v>
      </c>
      <c r="R96" s="400" t="str">
        <v>31-DEC</v>
      </c>
      <c r="S96" s="433">
        <v>23</v>
      </c>
      <c r="T96" s="60">
        <v>2.77477</v>
      </c>
      <c r="U96" s="400" t="str">
        <v>13-JUN</v>
      </c>
      <c r="V96" s="433">
        <v>16</v>
      </c>
      <c r="W96" s="57">
        <v>25.2805</v>
      </c>
      <c r="X96" s="400" t="str">
        <v>16-Jun</v>
      </c>
      <c r="Y96" s="433">
        <v>15</v>
      </c>
      <c r="Z96" s="57">
        <v>8.72449</v>
      </c>
      <c r="AA96" s="400" t="str">
        <v>06-Jan</v>
      </c>
      <c r="AB96" s="433">
        <v>6</v>
      </c>
      <c r="AC96" s="92">
        <v>0.0160652</v>
      </c>
      <c r="AD96" s="400" t="str">
        <v>02-Apr</v>
      </c>
      <c r="AE96" s="433">
        <v>5</v>
      </c>
      <c r="AF96" s="92">
        <v>0.00192919</v>
      </c>
      <c r="AG96" s="400" t="str">
        <v>11-Jan</v>
      </c>
      <c r="AH96" s="433">
        <v>3</v>
      </c>
      <c r="AI96" s="57">
        <v>89.7515</v>
      </c>
      <c r="AJ96" s="400" t="str">
        <v>02-Apr</v>
      </c>
      <c r="AK96" s="433">
        <v>2</v>
      </c>
      <c r="AL96" s="57">
        <v>16.3281</v>
      </c>
      <c r="AM96" s="400" t="str">
        <v>06-Nov</v>
      </c>
      <c r="AN96" s="1070">
        <v>6</v>
      </c>
      <c r="AO96" s="88" t="s">
        <v>462</v>
      </c>
    </row>
    <row r="97" spans="1:41" customFormat="false">
      <c r="A97" s="41" t="s">
        <v>178</v>
      </c>
      <c r="B97" s="74">
        <v>4783.970824836326</v>
      </c>
      <c r="C97" s="882"/>
      <c r="D97" s="74">
        <v>14320.61460853968</v>
      </c>
      <c r="E97" s="237">
        <v>11757.531973484729</v>
      </c>
      <c r="F97" s="75">
        <v>2563.0826350549464</v>
      </c>
      <c r="G97" s="92">
        <v>0.009585252751264059</v>
      </c>
      <c r="H97" s="302">
        <v>2.99345776403844</v>
      </c>
      <c r="I97" s="403">
        <v>28.262499999999996</v>
      </c>
      <c r="J97" s="403">
        <v>25.491008066681434</v>
      </c>
      <c r="K97" s="232">
        <v>18.0324084036488</v>
      </c>
      <c r="L97" s="304">
        <v>0.011579938656585562</v>
      </c>
      <c r="P97" s="41" t="s">
        <v>463</v>
      </c>
      <c r="Q97" s="60">
        <v>4.08765</v>
      </c>
      <c r="R97" s="400" t="str">
        <v>31-DEC</v>
      </c>
      <c r="S97" s="433">
        <v>23</v>
      </c>
      <c r="T97" s="60">
        <v>2.77477</v>
      </c>
      <c r="U97" s="400" t="str">
        <v>13-JUN</v>
      </c>
      <c r="V97" s="433">
        <v>16</v>
      </c>
      <c r="W97" s="57">
        <v>25.2805</v>
      </c>
      <c r="X97" s="400" t="str">
        <v>16-Jun</v>
      </c>
      <c r="Y97" s="433">
        <v>15</v>
      </c>
      <c r="Z97" s="57">
        <v>8.72449</v>
      </c>
      <c r="AA97" s="400" t="str">
        <v>06-Jan</v>
      </c>
      <c r="AB97" s="433">
        <v>6</v>
      </c>
      <c r="AC97" s="92">
        <v>0.0160652</v>
      </c>
      <c r="AD97" s="400" t="str">
        <v>02-Apr</v>
      </c>
      <c r="AE97" s="433">
        <v>5</v>
      </c>
      <c r="AF97" s="92">
        <v>0.00192919</v>
      </c>
      <c r="AG97" s="400" t="str">
        <v>11-Jan</v>
      </c>
      <c r="AH97" s="433">
        <v>3</v>
      </c>
      <c r="AI97" s="57">
        <v>89.7515</v>
      </c>
      <c r="AJ97" s="400" t="str">
        <v>02-Apr</v>
      </c>
      <c r="AK97" s="433">
        <v>2</v>
      </c>
      <c r="AL97" s="57">
        <v>16.3281</v>
      </c>
      <c r="AM97" s="400" t="str">
        <v>06-Nov</v>
      </c>
      <c r="AN97" s="1070">
        <v>6</v>
      </c>
      <c r="AO97" s="88" t="s">
        <v>463</v>
      </c>
    </row>
    <row r="98" spans="1:41" customFormat="false">
      <c r="A98" s="41" t="s">
        <v>181</v>
      </c>
      <c r="B98" s="74">
        <v>5040.711809421019</v>
      </c>
      <c r="C98" s="882"/>
      <c r="D98" s="74">
        <v>15041.372379569004</v>
      </c>
      <c r="E98" s="237">
        <v>11985.116628759573</v>
      </c>
      <c r="F98" s="75">
        <v>3056.2557508094314</v>
      </c>
      <c r="G98" s="92">
        <v>0.00993884329215801</v>
      </c>
      <c r="H98" s="302">
        <v>2.9839778484175374</v>
      </c>
      <c r="I98" s="403">
        <v>28.9</v>
      </c>
      <c r="J98" s="403">
        <v>25.587351006211925</v>
      </c>
      <c r="K98" s="232">
        <v>18.40556545308894</v>
      </c>
      <c r="L98" s="304">
        <v>0.012406033064600289</v>
      </c>
      <c r="P98" s="41" t="s">
        <v>464</v>
      </c>
      <c r="Q98" s="60">
        <v>3.84942</v>
      </c>
      <c r="R98" s="400" t="str">
        <v>31-DEC</v>
      </c>
      <c r="S98" s="433">
        <v>23</v>
      </c>
      <c r="T98" s="60">
        <v>2.77477</v>
      </c>
      <c r="U98" s="400" t="str">
        <v>13-JUN</v>
      </c>
      <c r="V98" s="433">
        <v>16</v>
      </c>
      <c r="W98" s="57">
        <v>25.0098</v>
      </c>
      <c r="X98" s="400" t="str">
        <v>11-Oct</v>
      </c>
      <c r="Y98" s="433">
        <v>16</v>
      </c>
      <c r="Z98" s="57">
        <v>8.72449</v>
      </c>
      <c r="AA98" s="400" t="str">
        <v>06-Jan</v>
      </c>
      <c r="AB98" s="433">
        <v>6</v>
      </c>
      <c r="AC98" s="92">
        <v>0.0147133</v>
      </c>
      <c r="AD98" s="400" t="str">
        <v>02-Apr</v>
      </c>
      <c r="AE98" s="433">
        <v>1</v>
      </c>
      <c r="AF98" s="92">
        <v>0.00192919</v>
      </c>
      <c r="AG98" s="400" t="str">
        <v>11-Jan</v>
      </c>
      <c r="AH98" s="433">
        <v>3</v>
      </c>
      <c r="AI98" s="57">
        <v>89.6904</v>
      </c>
      <c r="AJ98" s="400" t="str">
        <v>02-Apr</v>
      </c>
      <c r="AK98" s="433">
        <v>1</v>
      </c>
      <c r="AL98" s="57">
        <v>16.3281</v>
      </c>
      <c r="AM98" s="400" t="str">
        <v>06-Nov</v>
      </c>
      <c r="AN98" s="1070">
        <v>6</v>
      </c>
      <c r="AO98" s="88" t="s">
        <v>464</v>
      </c>
    </row>
    <row r="99" spans="1:41" customFormat="false">
      <c r="A99" s="41" t="s">
        <v>184</v>
      </c>
      <c r="B99" s="74">
        <v>5497.658333975919</v>
      </c>
      <c r="C99" s="882"/>
      <c r="D99" s="74">
        <v>16166.458578431013</v>
      </c>
      <c r="E99" s="237">
        <v>12475.024409092803</v>
      </c>
      <c r="F99" s="75">
        <v>3691.43416933821</v>
      </c>
      <c r="G99" s="92">
        <v>0.01035210877252405</v>
      </c>
      <c r="H99" s="302">
        <v>2.940608090997789</v>
      </c>
      <c r="I99" s="403">
        <v>30.275</v>
      </c>
      <c r="J99" s="403">
        <v>25.795923260596112</v>
      </c>
      <c r="K99" s="232">
        <v>18.897731391445998</v>
      </c>
      <c r="L99" s="304">
        <v>0.01394889861200563</v>
      </c>
      <c r="P99" s="41" t="s">
        <v>465</v>
      </c>
      <c r="Q99" s="60">
        <v>3.80471</v>
      </c>
      <c r="R99" s="400" t="str">
        <v>31-DEC</v>
      </c>
      <c r="S99" s="433">
        <v>23</v>
      </c>
      <c r="T99" s="60">
        <v>2.77477</v>
      </c>
      <c r="U99" s="400" t="str">
        <v>13-JUN</v>
      </c>
      <c r="V99" s="433">
        <v>16</v>
      </c>
      <c r="W99" s="57">
        <v>25.0098</v>
      </c>
      <c r="X99" s="400" t="str">
        <v>11-Oct</v>
      </c>
      <c r="Y99" s="433">
        <v>16</v>
      </c>
      <c r="Z99" s="57">
        <v>8.72449</v>
      </c>
      <c r="AA99" s="400" t="str">
        <v>06-Jan</v>
      </c>
      <c r="AB99" s="433">
        <v>6</v>
      </c>
      <c r="AC99" s="92">
        <v>0.0160652</v>
      </c>
      <c r="AD99" s="400" t="str">
        <v>02-Apr</v>
      </c>
      <c r="AE99" s="433">
        <v>5</v>
      </c>
      <c r="AF99" s="92">
        <v>0.00192919</v>
      </c>
      <c r="AG99" s="400" t="str">
        <v>11-Jan</v>
      </c>
      <c r="AH99" s="433">
        <v>3</v>
      </c>
      <c r="AI99" s="57">
        <v>89.7516</v>
      </c>
      <c r="AJ99" s="400" t="str">
        <v>02-Apr</v>
      </c>
      <c r="AK99" s="433">
        <v>2</v>
      </c>
      <c r="AL99" s="57">
        <v>16.3281</v>
      </c>
      <c r="AM99" s="400" t="str">
        <v>06-Nov</v>
      </c>
      <c r="AN99" s="1070">
        <v>6</v>
      </c>
      <c r="AO99" s="88" t="s">
        <v>465</v>
      </c>
    </row>
    <row r="100" spans="1:41" customFormat="false">
      <c r="A100" s="41" t="s">
        <v>185</v>
      </c>
      <c r="B100" s="74">
        <v>5719.441190301908</v>
      </c>
      <c r="C100" s="882"/>
      <c r="D100" s="74">
        <v>16775.955971521875</v>
      </c>
      <c r="E100" s="237">
        <v>12653.604929284544</v>
      </c>
      <c r="F100" s="75">
        <v>4122.351042237332</v>
      </c>
      <c r="G100" s="92">
        <v>0.010660293161834488</v>
      </c>
      <c r="H100" s="302">
        <v>2.9331459863540155</v>
      </c>
      <c r="I100" s="403">
        <v>30.7875</v>
      </c>
      <c r="J100" s="403">
        <v>25.87237923822719</v>
      </c>
      <c r="K100" s="232">
        <v>19.17993694148209</v>
      </c>
      <c r="L100" s="304">
        <v>0.013760970538394923</v>
      </c>
      <c r="P100" s="42" t="s">
        <v>466</v>
      </c>
      <c r="Q100" s="65">
        <v>3.80471</v>
      </c>
      <c r="R100" s="404" t="str">
        <v>31-DEC</v>
      </c>
      <c r="S100" s="1067">
        <v>23</v>
      </c>
      <c r="T100" s="65">
        <v>2.77477</v>
      </c>
      <c r="U100" s="404" t="str">
        <v>13-JUN</v>
      </c>
      <c r="V100" s="1068">
        <v>16</v>
      </c>
      <c r="W100" s="62">
        <v>25.0098</v>
      </c>
      <c r="X100" s="404" t="str">
        <v>11-Oct</v>
      </c>
      <c r="Y100" s="1067">
        <v>16</v>
      </c>
      <c r="Z100" s="62">
        <v>8.72449</v>
      </c>
      <c r="AA100" s="404" t="str">
        <v>06-Jan</v>
      </c>
      <c r="AB100" s="1067">
        <v>6</v>
      </c>
      <c r="AC100" s="97">
        <v>0.0135032</v>
      </c>
      <c r="AD100" s="404" t="str">
        <v>16-Nov</v>
      </c>
      <c r="AE100" s="1067">
        <v>17</v>
      </c>
      <c r="AF100" s="97">
        <v>0.00192919</v>
      </c>
      <c r="AG100" s="404" t="str">
        <v>11-Jan</v>
      </c>
      <c r="AH100" s="1067">
        <v>3</v>
      </c>
      <c r="AI100" s="62">
        <v>71.2182</v>
      </c>
      <c r="AJ100" s="404" t="str">
        <v>22-Oct</v>
      </c>
      <c r="AK100" s="1067">
        <v>2</v>
      </c>
      <c r="AL100" s="62">
        <v>16.3281</v>
      </c>
      <c r="AM100" s="404" t="str">
        <v>06-Nov</v>
      </c>
      <c r="AN100" s="1068">
        <v>6</v>
      </c>
      <c r="AO100" s="587" t="s">
        <v>466</v>
      </c>
    </row>
    <row r="101" spans="1:41" customFormat="false">
      <c r="A101" s="41" t="s">
        <v>189</v>
      </c>
      <c r="B101" s="74">
        <v>7242.735138860604</v>
      </c>
      <c r="C101" s="882"/>
      <c r="D101" s="74">
        <v>21905.398712852155</v>
      </c>
      <c r="E101" s="237">
        <v>17367.10312634701</v>
      </c>
      <c r="F101" s="75">
        <v>4538.295586505142</v>
      </c>
      <c r="G101" s="92">
        <v>0.010086027725592207</v>
      </c>
      <c r="H101" s="302">
        <v>3.0244649697763513</v>
      </c>
      <c r="I101" s="403">
        <v>30.9125</v>
      </c>
      <c r="J101" s="403">
        <v>25.88997816751135</v>
      </c>
      <c r="K101" s="232">
        <v>18.741843913594337</v>
      </c>
      <c r="L101" s="304">
        <v>0.011999212912461601</v>
      </c>
      <c r="P101" s="41" t="s">
        <v>474</v>
      </c>
      <c r="Q101" s="60">
        <v>4.17446</v>
      </c>
      <c r="R101" s="400" t="str">
        <v>02-OCT</v>
      </c>
      <c r="S101" s="433">
        <v>23</v>
      </c>
      <c r="T101" s="60">
        <v>2.69416</v>
      </c>
      <c r="U101" s="400" t="str">
        <v>01-MAY</v>
      </c>
      <c r="V101" s="433">
        <v>11</v>
      </c>
      <c r="W101" s="57">
        <v>25.0065</v>
      </c>
      <c r="X101" s="400" t="str">
        <v>01-Apr</v>
      </c>
      <c r="Y101" s="433">
        <v>18</v>
      </c>
      <c r="Z101" s="57">
        <v>8.93648</v>
      </c>
      <c r="AA101" s="400" t="str">
        <v>21-Dec</v>
      </c>
      <c r="AB101" s="433">
        <v>0</v>
      </c>
      <c r="AC101" s="92">
        <v>0.0113412</v>
      </c>
      <c r="AD101" s="400" t="str">
        <v>20-Jul</v>
      </c>
      <c r="AE101" s="433">
        <v>15</v>
      </c>
      <c r="AF101" s="92">
        <v>0.00700809</v>
      </c>
      <c r="AG101" s="400" t="str">
        <v>20-Dec</v>
      </c>
      <c r="AH101" s="433">
        <v>12</v>
      </c>
      <c r="AI101" s="57">
        <v>100</v>
      </c>
      <c r="AJ101" s="400" t="str">
        <v>22-Nov</v>
      </c>
      <c r="AK101" s="433">
        <v>3</v>
      </c>
      <c r="AL101" s="57">
        <v>53.15</v>
      </c>
      <c r="AM101" s="400" t="str">
        <v>30-Apr</v>
      </c>
      <c r="AN101" s="1070">
        <v>4</v>
      </c>
      <c r="AO101" s="88" t="s">
        <v>474</v>
      </c>
    </row>
    <row r="102" spans="1:41" customFormat="false">
      <c r="A102" s="41" t="s">
        <v>192</v>
      </c>
      <c r="B102" s="74">
        <v>7097.049369361037</v>
      </c>
      <c r="C102" s="882"/>
      <c r="D102" s="74">
        <v>20969.19646815216</v>
      </c>
      <c r="E102" s="237">
        <v>17569.369976311336</v>
      </c>
      <c r="F102" s="75">
        <v>3399.826491840823</v>
      </c>
      <c r="G102" s="92">
        <v>0.009649805615701192</v>
      </c>
      <c r="H102" s="302">
        <v>2.9546358460854365</v>
      </c>
      <c r="I102" s="403">
        <v>31.475</v>
      </c>
      <c r="J102" s="403">
        <v>25.979059541550214</v>
      </c>
      <c r="K102" s="232">
        <v>18.31192454600803</v>
      </c>
      <c r="L102" s="304">
        <v>0.011528114554116958</v>
      </c>
      <c r="P102" s="41" t="s">
        <v>476</v>
      </c>
      <c r="Q102" s="60">
        <v>4.7069</v>
      </c>
      <c r="R102" s="400" t="str">
        <v>02-OCT</v>
      </c>
      <c r="S102" s="433">
        <v>23</v>
      </c>
      <c r="T102" s="60">
        <v>2.78936</v>
      </c>
      <c r="U102" s="400" t="str">
        <v>05-JAN</v>
      </c>
      <c r="V102" s="433">
        <v>16</v>
      </c>
      <c r="W102" s="57">
        <v>25.0119</v>
      </c>
      <c r="X102" s="400" t="str">
        <v>29-Jul</v>
      </c>
      <c r="Y102" s="433">
        <v>16</v>
      </c>
      <c r="Z102" s="57">
        <v>8.93648</v>
      </c>
      <c r="AA102" s="400" t="str">
        <v>21-Dec</v>
      </c>
      <c r="AB102" s="433">
        <v>0</v>
      </c>
      <c r="AC102" s="92">
        <v>0.0113559</v>
      </c>
      <c r="AD102" s="400" t="str">
        <v>20-Jul</v>
      </c>
      <c r="AE102" s="433">
        <v>15</v>
      </c>
      <c r="AF102" s="92">
        <v>0.00700809</v>
      </c>
      <c r="AG102" s="400" t="str">
        <v>20-Dec</v>
      </c>
      <c r="AH102" s="433">
        <v>12</v>
      </c>
      <c r="AI102" s="57">
        <v>100</v>
      </c>
      <c r="AJ102" s="400" t="str">
        <v>22-Nov</v>
      </c>
      <c r="AK102" s="433">
        <v>3</v>
      </c>
      <c r="AL102" s="57">
        <v>53.2331</v>
      </c>
      <c r="AM102" s="400" t="str">
        <v>04-May</v>
      </c>
      <c r="AN102" s="1070">
        <v>4</v>
      </c>
      <c r="AO102" s="88" t="s">
        <v>476</v>
      </c>
    </row>
    <row r="103" spans="1:41" customFormat="false">
      <c r="A103" s="41" t="s">
        <v>77</v>
      </c>
      <c r="B103" s="74">
        <v>8703.251819501816</v>
      </c>
      <c r="C103" s="882"/>
      <c r="D103" s="74">
        <v>26478.556735255555</v>
      </c>
      <c r="E103" s="237">
        <v>22450.396470051295</v>
      </c>
      <c r="F103" s="75">
        <v>4028.1602652042593</v>
      </c>
      <c r="G103" s="92">
        <v>0.00947319677584245</v>
      </c>
      <c r="H103" s="302">
        <v>3.042375112704853</v>
      </c>
      <c r="I103" s="403">
        <v>32.0125</v>
      </c>
      <c r="J103" s="403">
        <v>26.06080688411811</v>
      </c>
      <c r="K103" s="232">
        <v>18.27775819005865</v>
      </c>
      <c r="L103" s="304">
        <v>0.012085903992729696</v>
      </c>
      <c r="P103" s="41" t="s">
        <v>478</v>
      </c>
      <c r="Q103" s="60">
        <v>3.8381</v>
      </c>
      <c r="R103" s="400" t="str">
        <v>02-OCT</v>
      </c>
      <c r="S103" s="433">
        <v>23</v>
      </c>
      <c r="T103" s="60">
        <v>2.4617</v>
      </c>
      <c r="U103" s="400" t="str">
        <v>01-MAY</v>
      </c>
      <c r="V103" s="433">
        <v>11</v>
      </c>
      <c r="W103" s="57">
        <v>15.286</v>
      </c>
      <c r="X103" s="400" t="str">
        <v>20-Jul</v>
      </c>
      <c r="Y103" s="433">
        <v>16</v>
      </c>
      <c r="Z103" s="57">
        <v>8.83354</v>
      </c>
      <c r="AA103" s="400" t="str">
        <v>21-Dec</v>
      </c>
      <c r="AB103" s="433">
        <v>0</v>
      </c>
      <c r="AC103" s="92">
        <v>0.00708752</v>
      </c>
      <c r="AD103" s="400" t="str">
        <v>20-Jul</v>
      </c>
      <c r="AE103" s="433">
        <v>16</v>
      </c>
      <c r="AF103" s="92">
        <v>0.00642974</v>
      </c>
      <c r="AG103" s="400" t="str">
        <v>10-Nov</v>
      </c>
      <c r="AH103" s="433">
        <v>5</v>
      </c>
      <c r="AI103" s="57">
        <v>92.4609</v>
      </c>
      <c r="AJ103" s="400" t="str">
        <v>20-Dec</v>
      </c>
      <c r="AK103" s="433">
        <v>11</v>
      </c>
      <c r="AL103" s="57">
        <v>60.8073</v>
      </c>
      <c r="AM103" s="400" t="str">
        <v>28-Nov</v>
      </c>
      <c r="AN103" s="1070">
        <v>0</v>
      </c>
      <c r="AO103" s="88" t="s">
        <v>478</v>
      </c>
    </row>
    <row r="104" spans="1:41" customFormat="false">
      <c r="A104" s="41" t="s">
        <v>196</v>
      </c>
      <c r="B104" s="74">
        <v>8855.955803544193</v>
      </c>
      <c r="C104" s="882"/>
      <c r="D104" s="74">
        <v>26987.678112624533</v>
      </c>
      <c r="E104" s="237">
        <v>22526.39356535607</v>
      </c>
      <c r="F104" s="75">
        <v>4461.284547268461</v>
      </c>
      <c r="G104" s="92">
        <v>0.009573863898715555</v>
      </c>
      <c r="H104" s="302">
        <v>3.0474043357154</v>
      </c>
      <c r="I104" s="403">
        <v>32.2</v>
      </c>
      <c r="J104" s="403">
        <v>26.090508583450028</v>
      </c>
      <c r="K104" s="232">
        <v>18.449092607481465</v>
      </c>
      <c r="L104" s="304">
        <v>0.013492450429886123</v>
      </c>
      <c r="P104" s="41" t="s">
        <v>479</v>
      </c>
      <c r="Q104" s="60">
        <v>4.0071</v>
      </c>
      <c r="R104" s="400" t="str">
        <v>02-OCT</v>
      </c>
      <c r="S104" s="433">
        <v>23</v>
      </c>
      <c r="T104" s="60">
        <v>2.57736</v>
      </c>
      <c r="U104" s="400" t="str">
        <v>01-MAY</v>
      </c>
      <c r="V104" s="433">
        <v>11</v>
      </c>
      <c r="W104" s="57">
        <v>20.0055</v>
      </c>
      <c r="X104" s="400" t="str">
        <v>06-Apr</v>
      </c>
      <c r="Y104" s="433">
        <v>19</v>
      </c>
      <c r="Z104" s="57">
        <v>8.89554</v>
      </c>
      <c r="AA104" s="400" t="str">
        <v>21-Dec</v>
      </c>
      <c r="AB104" s="433">
        <v>0</v>
      </c>
      <c r="AC104" s="92">
        <v>0.00894951</v>
      </c>
      <c r="AD104" s="400" t="str">
        <v>20-Jul</v>
      </c>
      <c r="AE104" s="433">
        <v>15</v>
      </c>
      <c r="AF104" s="92">
        <v>0.00698801</v>
      </c>
      <c r="AG104" s="400" t="str">
        <v>20-Dec</v>
      </c>
      <c r="AH104" s="433">
        <v>12</v>
      </c>
      <c r="AI104" s="57">
        <v>100</v>
      </c>
      <c r="AJ104" s="400" t="str">
        <v>16-Dec</v>
      </c>
      <c r="AK104" s="433">
        <v>5</v>
      </c>
      <c r="AL104" s="57">
        <v>57.5773</v>
      </c>
      <c r="AM104" s="400" t="str">
        <v>30-Apr</v>
      </c>
      <c r="AN104" s="1070">
        <v>4</v>
      </c>
      <c r="AO104" s="88" t="s">
        <v>479</v>
      </c>
    </row>
    <row r="105" spans="1:41" customFormat="false">
      <c r="A105" s="41" t="s">
        <v>199</v>
      </c>
      <c r="B105" s="74">
        <v>5804.026491644479</v>
      </c>
      <c r="C105" s="882"/>
      <c r="D105" s="74">
        <v>16564.434780928226</v>
      </c>
      <c r="E105" s="237">
        <v>13054.34583338065</v>
      </c>
      <c r="F105" s="75">
        <v>3510.0889475475774</v>
      </c>
      <c r="G105" s="92">
        <v>0.010315012207262352</v>
      </c>
      <c r="H105" s="302">
        <v>2.8539557503354804</v>
      </c>
      <c r="I105" s="403">
        <v>31.887500000000003</v>
      </c>
      <c r="J105" s="403">
        <v>26.042276255581953</v>
      </c>
      <c r="K105" s="232">
        <v>18.927816658412205</v>
      </c>
      <c r="L105" s="304">
        <v>0.014504382229875695</v>
      </c>
      <c r="P105" s="41" t="s">
        <v>480</v>
      </c>
      <c r="Q105" s="60">
        <v>4.54796</v>
      </c>
      <c r="R105" s="400" t="str">
        <v>02-OCT</v>
      </c>
      <c r="S105" s="433">
        <v>23</v>
      </c>
      <c r="T105" s="60">
        <v>2.93207</v>
      </c>
      <c r="U105" s="400" t="str">
        <v>01-MAY</v>
      </c>
      <c r="V105" s="433">
        <v>11</v>
      </c>
      <c r="W105" s="57">
        <v>35.0003</v>
      </c>
      <c r="X105" s="400" t="str">
        <v>14-Jul</v>
      </c>
      <c r="Y105" s="433">
        <v>18</v>
      </c>
      <c r="Z105" s="57">
        <v>9.01294</v>
      </c>
      <c r="AA105" s="400" t="str">
        <v>21-Dec</v>
      </c>
      <c r="AB105" s="433">
        <v>0</v>
      </c>
      <c r="AC105" s="92">
        <v>0.0177705</v>
      </c>
      <c r="AD105" s="400" t="str">
        <v>20-Jul</v>
      </c>
      <c r="AE105" s="433">
        <v>15</v>
      </c>
      <c r="AF105" s="92">
        <v>0.00704556</v>
      </c>
      <c r="AG105" s="400" t="str">
        <v>20-Dec</v>
      </c>
      <c r="AH105" s="433">
        <v>12</v>
      </c>
      <c r="AI105" s="57">
        <v>100</v>
      </c>
      <c r="AJ105" s="400" t="str">
        <v>13-Nov</v>
      </c>
      <c r="AK105" s="433">
        <v>2</v>
      </c>
      <c r="AL105" s="57">
        <v>45.8033</v>
      </c>
      <c r="AM105" s="400" t="str">
        <v>05-Oct</v>
      </c>
      <c r="AN105" s="1070">
        <v>2</v>
      </c>
      <c r="AO105" s="88" t="s">
        <v>480</v>
      </c>
    </row>
    <row r="106" spans="1:41" customFormat="false">
      <c r="A106" s="41" t="s">
        <v>202</v>
      </c>
      <c r="B106" s="74">
        <v>5964.138430824538</v>
      </c>
      <c r="C106" s="882"/>
      <c r="D106" s="74">
        <v>17440.568598570946</v>
      </c>
      <c r="E106" s="237">
        <v>12853.248316488356</v>
      </c>
      <c r="F106" s="75">
        <v>4587.320282082591</v>
      </c>
      <c r="G106" s="92">
        <v>0.010881649963259443</v>
      </c>
      <c r="H106" s="302">
        <v>2.9242394020287352</v>
      </c>
      <c r="I106" s="403">
        <v>31.325000000000003</v>
      </c>
      <c r="J106" s="403">
        <v>25.95564475470132</v>
      </c>
      <c r="K106" s="232">
        <v>19.445677912538102</v>
      </c>
      <c r="L106" s="304">
        <v>0.015287875616144336</v>
      </c>
      <c r="P106" s="41" t="s">
        <v>481</v>
      </c>
      <c r="Q106" s="60">
        <v>3.8229</v>
      </c>
      <c r="R106" s="400" t="str">
        <v>02-OCT</v>
      </c>
      <c r="S106" s="433">
        <v>23</v>
      </c>
      <c r="T106" s="60">
        <v>2.49321</v>
      </c>
      <c r="U106" s="400" t="str">
        <v>01-MAY</v>
      </c>
      <c r="V106" s="433">
        <v>11</v>
      </c>
      <c r="W106" s="57">
        <v>25.0075</v>
      </c>
      <c r="X106" s="400" t="str">
        <v>05-Apr</v>
      </c>
      <c r="Y106" s="433">
        <v>19</v>
      </c>
      <c r="Z106" s="57">
        <v>8.93529</v>
      </c>
      <c r="AA106" s="400" t="str">
        <v>21-Dec</v>
      </c>
      <c r="AB106" s="433">
        <v>0</v>
      </c>
      <c r="AC106" s="92">
        <v>0.00639918</v>
      </c>
      <c r="AD106" s="400" t="str">
        <v>12-Apr</v>
      </c>
      <c r="AE106" s="433">
        <v>19</v>
      </c>
      <c r="AF106" s="92">
        <v>0.00637429</v>
      </c>
      <c r="AG106" s="400" t="str">
        <v>17-Oct</v>
      </c>
      <c r="AH106" s="433">
        <v>10</v>
      </c>
      <c r="AI106" s="57">
        <v>91.0266</v>
      </c>
      <c r="AJ106" s="400" t="str">
        <v>20-Dec</v>
      </c>
      <c r="AK106" s="433">
        <v>11</v>
      </c>
      <c r="AL106" s="57">
        <v>32.2082</v>
      </c>
      <c r="AM106" s="400" t="str">
        <v>18-Apr</v>
      </c>
      <c r="AN106" s="1070">
        <v>19</v>
      </c>
      <c r="AO106" s="88" t="s">
        <v>481</v>
      </c>
    </row>
    <row r="107" spans="1:41" customFormat="false">
      <c r="A107" s="41" t="s">
        <v>204</v>
      </c>
      <c r="B107" s="74">
        <v>5626.777678801544</v>
      </c>
      <c r="C107" s="882"/>
      <c r="D107" s="74">
        <v>17110.35949441004</v>
      </c>
      <c r="E107" s="237">
        <v>12150.224503472344</v>
      </c>
      <c r="F107" s="75">
        <v>4960.134990937695</v>
      </c>
      <c r="G107" s="92">
        <v>0.011034926954273421</v>
      </c>
      <c r="H107" s="302">
        <v>3.040880672942173</v>
      </c>
      <c r="I107" s="403">
        <v>29.35</v>
      </c>
      <c r="J107" s="403">
        <v>25.656547998602168</v>
      </c>
      <c r="K107" s="232">
        <v>19.483902198574498</v>
      </c>
      <c r="L107" s="304">
        <v>0.01492999549486943</v>
      </c>
      <c r="P107" s="41" t="s">
        <v>482</v>
      </c>
      <c r="Q107" s="60">
        <v>3.4684</v>
      </c>
      <c r="R107" s="400" t="str">
        <v>02-OCT</v>
      </c>
      <c r="S107" s="433">
        <v>23</v>
      </c>
      <c r="T107" s="60">
        <v>2.27862</v>
      </c>
      <c r="U107" s="400" t="str">
        <v>01-MAY</v>
      </c>
      <c r="V107" s="433">
        <v>11</v>
      </c>
      <c r="W107" s="57">
        <v>15.0072</v>
      </c>
      <c r="X107" s="400" t="str">
        <v>19-Apr</v>
      </c>
      <c r="Y107" s="433">
        <v>23</v>
      </c>
      <c r="Z107" s="57">
        <v>8.83117</v>
      </c>
      <c r="AA107" s="400" t="str">
        <v>21-Dec</v>
      </c>
      <c r="AB107" s="433">
        <v>0</v>
      </c>
      <c r="AC107" s="92">
        <v>0.00377524</v>
      </c>
      <c r="AD107" s="400" t="str">
        <v>13-Oct</v>
      </c>
      <c r="AE107" s="433">
        <v>3</v>
      </c>
      <c r="AF107" s="92">
        <v>0.00377139</v>
      </c>
      <c r="AG107" s="400" t="str">
        <v>17-Oct</v>
      </c>
      <c r="AH107" s="433">
        <v>10</v>
      </c>
      <c r="AI107" s="57">
        <v>54.4724</v>
      </c>
      <c r="AJ107" s="400" t="str">
        <v>20-Dec</v>
      </c>
      <c r="AK107" s="433">
        <v>11</v>
      </c>
      <c r="AL107" s="57">
        <v>35.4808</v>
      </c>
      <c r="AM107" s="400" t="str">
        <v>28-Sep</v>
      </c>
      <c r="AN107" s="1070">
        <v>18</v>
      </c>
      <c r="AO107" s="88" t="s">
        <v>482</v>
      </c>
    </row>
    <row r="108" spans="1:41" customFormat="false">
      <c r="A108" s="41" t="s">
        <v>205</v>
      </c>
      <c r="B108" s="74">
        <v>5325.077939958583</v>
      </c>
      <c r="C108" s="882"/>
      <c r="D108" s="74">
        <v>16772.661893339304</v>
      </c>
      <c r="E108" s="237">
        <v>11538.016211353377</v>
      </c>
      <c r="F108" s="75">
        <v>5234.645681985925</v>
      </c>
      <c r="G108" s="92">
        <v>0.01108924991698211</v>
      </c>
      <c r="H108" s="302">
        <v>3.1497495590589906</v>
      </c>
      <c r="I108" s="403">
        <v>27.6125</v>
      </c>
      <c r="J108" s="403">
        <v>25.394864293344188</v>
      </c>
      <c r="K108" s="232">
        <v>19.514401241849317</v>
      </c>
      <c r="L108" s="304">
        <v>0.015970058198740745</v>
      </c>
      <c r="P108" s="42" t="s">
        <v>483</v>
      </c>
      <c r="Q108" s="65">
        <v>4.11945</v>
      </c>
      <c r="R108" s="404" t="str">
        <v>02-OCT</v>
      </c>
      <c r="S108" s="1067">
        <v>23</v>
      </c>
      <c r="T108" s="65">
        <v>2.65841</v>
      </c>
      <c r="U108" s="404" t="str">
        <v>01-MAY</v>
      </c>
      <c r="V108" s="1067">
        <v>11</v>
      </c>
      <c r="W108" s="62">
        <v>35.0003</v>
      </c>
      <c r="X108" s="404" t="str">
        <v>14-Jul</v>
      </c>
      <c r="Y108" s="1067">
        <v>18</v>
      </c>
      <c r="Z108" s="62">
        <v>9.01115</v>
      </c>
      <c r="AA108" s="404" t="str">
        <v>21-Dec</v>
      </c>
      <c r="AB108" s="1067">
        <v>0</v>
      </c>
      <c r="AC108" s="97">
        <v>0.00679005</v>
      </c>
      <c r="AD108" s="404" t="str">
        <v>31-Dec</v>
      </c>
      <c r="AE108" s="1067">
        <v>9</v>
      </c>
      <c r="AF108" s="97">
        <v>0.00679005</v>
      </c>
      <c r="AG108" s="404" t="str">
        <v>01-Apr</v>
      </c>
      <c r="AH108" s="1067">
        <v>1</v>
      </c>
      <c r="AI108" s="62">
        <v>96.3941</v>
      </c>
      <c r="AJ108" s="404" t="str">
        <v>20-Dec</v>
      </c>
      <c r="AK108" s="1067">
        <v>11</v>
      </c>
      <c r="AL108" s="62">
        <v>19.2458</v>
      </c>
      <c r="AM108" s="404" t="str">
        <v>18-Apr</v>
      </c>
      <c r="AN108" s="1068">
        <v>17</v>
      </c>
      <c r="AO108" s="587" t="s">
        <v>483</v>
      </c>
    </row>
    <row r="109" spans="1:16" customFormat="false">
      <c r="A109" s="41" t="s">
        <v>206</v>
      </c>
      <c r="B109" s="74">
        <v>4378.161961267933</v>
      </c>
      <c r="C109" s="882"/>
      <c r="D109" s="74">
        <v>13638.960764613505</v>
      </c>
      <c r="E109" s="237">
        <v>9051.760693767812</v>
      </c>
      <c r="F109" s="75">
        <v>4587.200070845693</v>
      </c>
      <c r="G109" s="92">
        <v>0.011320309422332017</v>
      </c>
      <c r="H109" s="302">
        <v>3.1152252669665073</v>
      </c>
      <c r="I109" s="403">
        <v>27.2</v>
      </c>
      <c r="J109" s="403">
        <v>25.332849574468774</v>
      </c>
      <c r="K109" s="232">
        <v>19.76330916922879</v>
      </c>
      <c r="L109" s="304">
        <v>0.016809735798284518</v>
      </c>
      <c r="P109" s="314" t="s">
        <v>337</v>
      </c>
    </row>
    <row r="110" spans="1:12" customFormat="false">
      <c r="A110" s="41" t="s">
        <v>207</v>
      </c>
      <c r="B110" s="74">
        <v>4332.364573995079</v>
      </c>
      <c r="C110" s="882"/>
      <c r="D110" s="74">
        <v>13589.028756799704</v>
      </c>
      <c r="E110" s="237">
        <v>8940.519472634442</v>
      </c>
      <c r="F110" s="75">
        <v>4648.509284165262</v>
      </c>
      <c r="G110" s="92">
        <v>0.011370870577336118</v>
      </c>
      <c r="H110" s="302">
        <v>3.1366309378410913</v>
      </c>
      <c r="I110" s="403">
        <v>26.8875</v>
      </c>
      <c r="J110" s="403">
        <v>25.285528023264554</v>
      </c>
      <c r="K110" s="232">
        <v>19.798431455155555</v>
      </c>
      <c r="L110" s="304">
        <v>0.016771127794541558</v>
      </c>
    </row>
    <row r="111" spans="1:12" customFormat="false">
      <c r="A111" s="41" t="s">
        <v>208</v>
      </c>
      <c r="B111" s="74">
        <v>4224.327650121143</v>
      </c>
      <c r="C111" s="882"/>
      <c r="D111" s="74">
        <v>13392.311318685479</v>
      </c>
      <c r="E111" s="237">
        <v>8741.597637252435</v>
      </c>
      <c r="F111" s="75">
        <v>4650.713681433043</v>
      </c>
      <c r="G111" s="92">
        <v>0.011388676829797512</v>
      </c>
      <c r="H111" s="302">
        <v>3.1702823331664205</v>
      </c>
      <c r="I111" s="403">
        <v>26.325000000000003</v>
      </c>
      <c r="J111" s="403">
        <v>25.200444003694734</v>
      </c>
      <c r="K111" s="232">
        <v>19.789702033597948</v>
      </c>
      <c r="L111" s="304">
        <v>0.016784233128061054</v>
      </c>
    </row>
    <row r="112" spans="1:12" customFormat="false">
      <c r="A112" s="42" t="s">
        <v>209</v>
      </c>
      <c r="B112" s="82">
        <v>4202.647638569576</v>
      </c>
      <c r="C112" s="883"/>
      <c r="D112" s="82">
        <v>13398.280239882575</v>
      </c>
      <c r="E112" s="84">
        <v>8662.158634681822</v>
      </c>
      <c r="F112" s="84">
        <v>4736.121605200753</v>
      </c>
      <c r="G112" s="97">
        <v>0.011445450401778778</v>
      </c>
      <c r="H112" s="315">
        <v>3.1880570040944116</v>
      </c>
      <c r="I112" s="405">
        <v>26.1</v>
      </c>
      <c r="J112" s="405">
        <v>25.166476786934933</v>
      </c>
      <c r="K112" s="233">
        <v>19.837595533055016</v>
      </c>
      <c r="L112" s="419">
        <v>0.01707669006088456</v>
      </c>
    </row>
    <row r="113" spans="2:3" customFormat="false">
      <c r="B113" s="1101" t="s">
        <v>2222</v>
      </c>
      <c r="C113" s="1101" t="s">
        <v>2223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v>4020.64</v>
      </c>
      <c r="C120" s="237"/>
      <c r="D120" s="400"/>
      <c r="E120" s="420">
        <v>518.124</v>
      </c>
      <c r="F120" s="237">
        <v>13654.8</v>
      </c>
      <c r="G120" s="237">
        <v>9850.99</v>
      </c>
      <c r="H120" s="420">
        <v>3803.78</v>
      </c>
      <c r="I120" s="421">
        <v>0.0106009</v>
      </c>
      <c r="J120" s="302">
        <v>3.89856</v>
      </c>
      <c r="K120" s="422">
        <v>16.8146</v>
      </c>
      <c r="L120" s="423">
        <v>25.0003</v>
      </c>
    </row>
    <row r="121" spans="1:12" customFormat="false">
      <c r="A121" s="100" t="s">
        <v>213</v>
      </c>
      <c r="B121" s="82">
        <v>5245.59</v>
      </c>
      <c r="C121" s="424"/>
      <c r="D121" s="404"/>
      <c r="E121" s="425">
        <v>566.826</v>
      </c>
      <c r="F121" s="424">
        <v>13734</v>
      </c>
      <c r="G121" s="424">
        <v>9923.88</v>
      </c>
      <c r="H121" s="425">
        <v>3810.08</v>
      </c>
      <c r="I121" s="426">
        <v>0.0110992</v>
      </c>
      <c r="J121" s="315">
        <v>2.91695</v>
      </c>
      <c r="K121" s="427">
        <v>29.5167</v>
      </c>
      <c r="L121" s="428">
        <v>18.8666</v>
      </c>
    </row>
    <row r="122" spans="3:4" customFormat="false">
      <c r="C122" s="1101" t="s">
        <v>2222</v>
      </c>
      <c r="D122" s="1101" t="s">
        <v>2223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v>3134.34</v>
      </c>
      <c r="C129" s="237"/>
      <c r="D129" s="400"/>
      <c r="E129" s="420">
        <v>416.337</v>
      </c>
      <c r="F129" s="237">
        <v>9780.15</v>
      </c>
      <c r="G129" s="237">
        <v>9780.15</v>
      </c>
      <c r="H129" s="420">
        <v>-1.23161e-13</v>
      </c>
      <c r="I129" s="421">
        <v>0.00639658</v>
      </c>
      <c r="J129" s="302">
        <v>3.59829</v>
      </c>
      <c r="K129" s="422">
        <v>16.8146</v>
      </c>
      <c r="L129" s="423">
        <v>25.0003</v>
      </c>
    </row>
    <row r="130" spans="1:12" customFormat="false">
      <c r="A130" s="100" t="s">
        <v>213</v>
      </c>
      <c r="B130" s="82">
        <v>4093.44</v>
      </c>
      <c r="C130" s="424"/>
      <c r="D130" s="404"/>
      <c r="E130" s="425">
        <v>458.652</v>
      </c>
      <c r="F130" s="424">
        <v>9843.74</v>
      </c>
      <c r="G130" s="424">
        <v>9843.74</v>
      </c>
      <c r="H130" s="425">
        <v>5.02117e-13</v>
      </c>
      <c r="I130" s="426">
        <v>0.00639658</v>
      </c>
      <c r="J130" s="315">
        <v>2.69633</v>
      </c>
      <c r="K130" s="427">
        <v>29.5167</v>
      </c>
      <c r="L130" s="428">
        <v>14.8958</v>
      </c>
    </row>
    <row r="131" spans="3:4" customFormat="false">
      <c r="C131" s="1101" t="s">
        <v>2222</v>
      </c>
      <c r="D131" s="1101" t="s">
        <v>2223</v>
      </c>
    </row>
    <row r="135" spans="1:2" customFormat="false">
      <c r="A135" s="1102" t="s">
        <v>2222</v>
      </c>
      <c r="B135" s="1101" t="s">
        <v>2224</v>
      </c>
    </row>
    <row r="136" spans="1:2" customFormat="false">
      <c r="A136" s="1102" t="s">
        <v>2223</v>
      </c>
      <c r="B136" s="1101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5546875" defaultRowHeight="16"/>
  <cols>
    <col min="1" max="1" width="74.7109375" style="662" customWidth="1"/>
    <col min="2" max="2" width="52.7109375" style="661" customWidth="1"/>
    <col min="3" max="16384" width="8.85546875" style="661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1">
      <c r="A5" s="906" t="s">
        <v>2221</v>
      </c>
      <c r="B5" s="773" t="s">
        <v>663</v>
      </c>
    </row>
    <row r="6" spans="1:2" customFormat="false">
      <c r="A6" s="907" t="str">
        <f>IF(B21="Comparison","","Informative Annex B16, Section B16.5.2")</f>
        <v>Informative Annex B16, Section B16.5.2</v>
      </c>
      <c r="B6" s="903" t="s">
        <v>664</v>
      </c>
    </row>
    <row r="7" spans="1:2" customFormat="false">
      <c r="A7" s="907"/>
      <c r="B7" s="903" t="s">
        <v>2157</v>
      </c>
    </row>
    <row r="8" spans="1:2" customFormat="false">
      <c r="A8" s="895" t="str">
        <f>IF(B21="Comparison","Test Results Comparison","Example Results")</f>
        <v>Example Results</v>
      </c>
      <c r="B8" s="903" t="s">
        <v>665</v>
      </c>
    </row>
    <row r="9" spans="1:2" customFormat="false">
      <c r="A9" s="895" t="s">
        <v>550</v>
      </c>
      <c r="B9" s="903" t="s">
        <v>666</v>
      </c>
    </row>
    <row r="10" spans="1:2" customFormat="false">
      <c r="A10" s="895" t="s">
        <v>2209</v>
      </c>
      <c r="B10" t="s">
        <v>2160</v>
      </c>
    </row>
    <row r="11" spans="1:2" customFormat="false">
      <c r="A11" s="71"/>
      <c r="B11" t="s">
        <v>2161</v>
      </c>
    </row>
    <row r="12" spans="1:2" customFormat="false">
      <c r="A12" s="71"/>
      <c r="B12" t="s">
        <v>2162</v>
      </c>
    </row>
    <row r="13" spans="1:2" customFormat="false">
      <c r="A13" s="897" t="str">
        <f>IF(B21="Comparison","Results for "&amp;YourData!$F$2,"")</f>
        <v/>
      </c>
      <c r="B13" s="903" t="s">
        <v>667</v>
      </c>
    </row>
    <row r="14" spans="1:2" customFormat="false">
      <c r="A14" s="897" t="str">
        <f>IF(B21="Comparison","("&amp;YourData!$J$4&amp;")","")</f>
        <v/>
      </c>
      <c r="B14"/>
    </row>
    <row r="15" spans="1:2" customFormat="false">
      <c r="A15" s="897" t="str">
        <f>IF(B21="Comparison","vs.","")</f>
        <v/>
      </c>
      <c r="B15" s="904" t="s">
        <v>668</v>
      </c>
    </row>
    <row r="16" spans="1:2" customFormat="false">
      <c r="A16" s="897" t="str">
        <f>IF(B21="Comparison","Informative Annex B16, Section B16.5.2 Example Results","")</f>
        <v/>
      </c>
      <c r="B16" s="904" t="s">
        <v>669</v>
      </c>
    </row>
    <row r="17" spans="1:2" customFormat="false">
      <c r="A17" s="897"/>
      <c r="B17" s="904" t="s">
        <v>2158</v>
      </c>
    </row>
    <row r="18" spans="1:2" customFormat="false">
      <c r="A18" s="897"/>
      <c r="B18"/>
    </row>
    <row r="19" spans="1:2" customFormat="false">
      <c r="A19" s="897" t="str">
        <f>IF(B21="Comparison","Prepared By","")</f>
        <v/>
      </c>
      <c r="B19"/>
    </row>
    <row r="20" spans="1:2" customFormat="false">
      <c r="A20" s="897" t="str">
        <f>IF(B21="Comparison",IF(YourData!F7="","",YourData!F7),"")</f>
        <v/>
      </c>
      <c r="B20" s="71" t="s">
        <v>670</v>
      </c>
    </row>
    <row r="21" spans="1:2" customFormat="false">
      <c r="A21" s="897" t="str">
        <f>IF(B21="Comparison","("&amp;YourData!$J$8&amp;")","")</f>
        <v/>
      </c>
      <c r="B21" s="71" t="s">
        <v>2156</v>
      </c>
    </row>
    <row r="22" spans="1:2" customFormat="false">
      <c r="A22" s="897"/>
      <c r="B22"/>
    </row>
    <row r="23" spans="1:2" customFormat="false">
      <c r="A23" s="897" t="str">
        <f>IF(B21="Comparison","Results Developed","")</f>
        <v/>
      </c>
      <c r="B23"/>
    </row>
    <row r="24" spans="1:2" customFormat="false">
      <c r="A24" s="897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04"/>
    </row>
    <row r="28" spans="1:2" customFormat="false">
      <c r="A28"/>
      <c r="B28"/>
    </row>
    <row r="29" spans="1:2" customFormat="false">
      <c r="A29"/>
      <c r="B29" s="904" t="s">
        <v>671</v>
      </c>
    </row>
    <row r="30" spans="1:2" customFormat="false">
      <c r="A30"/>
      <c r="B30" s="90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904" t="s">
        <v>742</v>
      </c>
    </row>
    <row r="32" spans="1:2" customFormat="false" ht="26">
      <c r="A32"/>
      <c r="B32" s="90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71"/>
      <c r="B33" s="904" t="s">
        <v>741</v>
      </c>
    </row>
    <row r="34" spans="1:2" customFormat="false">
      <c r="A34" s="71"/>
      <c r="B34" s="905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04" t="s">
        <v>551</v>
      </c>
    </row>
    <row r="37" spans="2:2" customFormat="false" ht="40">
      <c r="B37" s="663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55468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85546875" style="661"/>
  </cols>
  <sheetData>
    <row r="1" spans="1:4" customFormat="false">
      <c r="A1" s="664" t="str">
        <f>'Title Page'!$A$5</f>
        <v>ASHRAE Standard 140-2020</v>
      </c>
      <c r="B1" s="664"/>
      <c r="C1" s="665"/>
      <c r="D1" s="665"/>
    </row>
    <row r="2" spans="1:4" customFormat="false">
      <c r="A2" s="664" t="s">
        <v>743</v>
      </c>
      <c r="B2" s="664"/>
      <c r="C2" s="665"/>
      <c r="D2" s="665"/>
    </row>
    <row r="3" spans="1:4" customFormat="false">
      <c r="A3" s="664" t="s">
        <v>553</v>
      </c>
      <c r="B3" s="664"/>
      <c r="C3" s="665"/>
      <c r="D3" s="665"/>
    </row>
    <row r="4" spans="1:4" customFormat="false">
      <c r="A4" s="664" t="s">
        <v>2209</v>
      </c>
      <c r="B4" s="664"/>
      <c r="C4" s="665"/>
      <c r="D4" s="665"/>
    </row>
    <row r="6" spans="1:3" customFormat="false">
      <c r="A6" s="666" t="s">
        <v>554</v>
      </c>
      <c r="B6" s="666"/>
      <c r="C6" s="666"/>
    </row>
    <row r="7" spans="1:3" customFormat="false">
      <c r="A7" s="666" t="s">
        <v>564</v>
      </c>
      <c r="B7" s="666"/>
      <c r="C7" s="666"/>
    </row>
    <row r="8" spans="1:3" customFormat="false">
      <c r="A8" s="666" t="s">
        <v>555</v>
      </c>
      <c r="B8" s="666"/>
      <c r="C8" s="666"/>
    </row>
    <row r="9" spans="1:3" customFormat="false">
      <c r="A9" s="666"/>
      <c r="B9" s="666"/>
      <c r="C9" s="666"/>
    </row>
    <row r="10" spans="1:3" customFormat="false">
      <c r="A10" s="967" t="s">
        <v>802</v>
      </c>
      <c r="B10" s="666"/>
      <c r="C10" s="666"/>
    </row>
    <row r="11" spans="1:3" customFormat="false">
      <c r="A11" s="967" t="s">
        <v>2181</v>
      </c>
      <c r="B11" s="666"/>
      <c r="C11" s="666"/>
    </row>
    <row r="12" spans="1:1" customFormat="false">
      <c r="A12" s="967"/>
    </row>
    <row r="13" spans="1:1" customFormat="false">
      <c r="A13" s="967" t="s">
        <v>803</v>
      </c>
    </row>
    <row r="14" spans="1:1" customFormat="false">
      <c r="A14" s="967" t="s">
        <v>2182</v>
      </c>
    </row>
    <row r="15" spans="1:1" customFormat="false">
      <c r="A15" s="666"/>
    </row>
    <row r="16" spans="1:1" customFormat="false">
      <c r="A16" s="666" t="s">
        <v>556</v>
      </c>
    </row>
    <row r="17" spans="1:1" customFormat="false">
      <c r="A17" s="666" t="s">
        <v>557</v>
      </c>
    </row>
    <row r="18" spans="1:1" customFormat="false">
      <c r="A18" s="666"/>
    </row>
    <row r="19" spans="1:1" customFormat="false">
      <c r="A19" s="952" t="s">
        <v>744</v>
      </c>
    </row>
    <row r="20" spans="1:1" customFormat="false">
      <c r="A20" s="666"/>
    </row>
    <row r="21" spans="1:4" customFormat="false">
      <c r="A21" s="664" t="s">
        <v>593</v>
      </c>
      <c r="B21" s="664"/>
      <c r="C21" s="665"/>
      <c r="D21" s="665"/>
    </row>
    <row r="22" spans="1:4" customFormat="false">
      <c r="A22" s="664" t="s">
        <v>552</v>
      </c>
      <c r="B22" s="664"/>
      <c r="C22" s="665"/>
      <c r="D22" s="665"/>
    </row>
    <row r="24" spans="1:4" customFormat="false" ht="18" thickTop="1" thickBot="1">
      <c r="A24" s="667" t="s">
        <v>558</v>
      </c>
      <c r="B24" s="668" t="s">
        <v>559</v>
      </c>
      <c r="C24" s="669" t="s">
        <v>560</v>
      </c>
      <c r="D24" s="670" t="s">
        <v>561</v>
      </c>
    </row>
    <row r="25" spans="1:4" customFormat="false" ht="29" thickTop="1">
      <c r="A25" s="671" t="s">
        <v>565</v>
      </c>
      <c r="B25" s="1063" t="s">
        <v>2213</v>
      </c>
      <c r="C25" s="901" t="s">
        <v>2213</v>
      </c>
      <c r="D25" s="672" t="s">
        <v>436</v>
      </c>
    </row>
    <row r="26" spans="1:4" customFormat="false" ht="30">
      <c r="A26" s="673" t="s">
        <v>566</v>
      </c>
      <c r="B26" s="674" t="s">
        <v>567</v>
      </c>
      <c r="C26" s="675" t="s">
        <v>568</v>
      </c>
      <c r="D26" s="676" t="s">
        <v>569</v>
      </c>
    </row>
    <row r="27" spans="1:4" customFormat="false">
      <c r="A27" s="673" t="s">
        <v>570</v>
      </c>
      <c r="B27" s="674" t="s">
        <v>571</v>
      </c>
      <c r="C27" s="1064" t="s">
        <v>2214</v>
      </c>
      <c r="D27" s="672" t="s">
        <v>435</v>
      </c>
    </row>
    <row r="28" spans="1:4" customFormat="false" ht="39" customHeight="1">
      <c r="A28" s="673" t="s">
        <v>572</v>
      </c>
      <c r="B28" s="1066" t="s">
        <v>2217</v>
      </c>
      <c r="C28" s="675" t="s">
        <v>573</v>
      </c>
      <c r="D28" s="672" t="s">
        <v>548</v>
      </c>
    </row>
    <row r="29" spans="1:4" customFormat="false" ht="30">
      <c r="A29" s="673" t="s">
        <v>574</v>
      </c>
      <c r="B29" s="674" t="s">
        <v>575</v>
      </c>
      <c r="C29" s="675" t="s">
        <v>576</v>
      </c>
      <c r="D29" s="672" t="s">
        <v>437</v>
      </c>
    </row>
    <row r="30" spans="1:4" customFormat="false" ht="43" thickBot="1">
      <c r="A30" s="677" t="s">
        <v>563</v>
      </c>
      <c r="B30" s="1065" t="s">
        <v>2215</v>
      </c>
      <c r="C30" s="902" t="s">
        <v>562</v>
      </c>
      <c r="D30" s="1062" t="s">
        <v>434</v>
      </c>
    </row>
    <row r="31" spans="1:3" customFormat="false" ht="17" thickTop="1">
      <c r="A31" s="666"/>
      <c r="B31" s="666"/>
      <c r="C31" s="666"/>
    </row>
    <row r="32" spans="1:3" customFormat="false">
      <c r="A32" s="678" t="s">
        <v>577</v>
      </c>
      <c r="B32" s="666"/>
      <c r="C32" s="666"/>
    </row>
    <row r="33" spans="1:3" customFormat="false">
      <c r="A33" s="678" t="s">
        <v>578</v>
      </c>
      <c r="B33" s="666"/>
      <c r="C33" s="666"/>
    </row>
    <row r="34" spans="1:3" customFormat="false">
      <c r="A34" s="678" t="s">
        <v>2216</v>
      </c>
      <c r="B34" s="666"/>
      <c r="C34" s="666"/>
    </row>
    <row r="35" spans="1:3" customFormat="false">
      <c r="A35" s="678" t="s">
        <v>579</v>
      </c>
      <c r="B35" s="666"/>
      <c r="C35" s="666"/>
    </row>
    <row r="36" spans="1:3" customFormat="false">
      <c r="A36" s="678" t="s">
        <v>580</v>
      </c>
      <c r="B36" s="666"/>
      <c r="C36" s="666"/>
    </row>
    <row r="37" spans="1:3" customFormat="false">
      <c r="A37" s="678" t="s">
        <v>581</v>
      </c>
      <c r="B37" s="666"/>
      <c r="C37" s="666"/>
    </row>
    <row r="38" spans="1:3" customFormat="false">
      <c r="A38" s="678" t="s">
        <v>582</v>
      </c>
      <c r="B38" s="666"/>
      <c r="C38" s="666"/>
    </row>
    <row r="39" spans="1:3" customFormat="false">
      <c r="A39" s="678" t="s">
        <v>583</v>
      </c>
      <c r="B39" s="666"/>
      <c r="C39" s="666"/>
    </row>
    <row r="40" spans="1:3" customFormat="false">
      <c r="A40" s="678" t="s">
        <v>584</v>
      </c>
      <c r="B40" s="666"/>
      <c r="C40" s="666"/>
    </row>
    <row r="41" spans="1:3" customFormat="false">
      <c r="A41" s="678" t="s">
        <v>2203</v>
      </c>
      <c r="B41" s="666"/>
      <c r="C41" s="666"/>
    </row>
    <row r="42" spans="1:3" customFormat="false">
      <c r="A42" s="678" t="s">
        <v>2204</v>
      </c>
      <c r="B42" s="666"/>
      <c r="C42" s="666"/>
    </row>
    <row r="43" spans="1:3" customFormat="false">
      <c r="A43" s="678" t="s">
        <v>585</v>
      </c>
      <c r="B43" s="666"/>
      <c r="C43" s="666"/>
    </row>
    <row r="44" spans="1:3" customFormat="false">
      <c r="A44" s="678" t="s">
        <v>586</v>
      </c>
      <c r="B44" s="666"/>
      <c r="C44" s="666"/>
    </row>
    <row r="45" spans="1:3" customFormat="false">
      <c r="A45" s="666"/>
      <c r="B45" s="666"/>
      <c r="C45" s="666"/>
    </row>
    <row r="46" spans="1:3" customFormat="false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5703125" customWidth="1"/>
  </cols>
  <sheetData>
    <row r="1" spans="1:6" customFormat="false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  <c r="F1" s="1085"/>
    </row>
    <row r="2" spans="1:6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</row>
    <row r="3" spans="1:6" customFormat="false" ht="12.75" customHeight="1">
      <c r="A3" s="1085" t="str">
        <f>'Title Page'!$B$34</f>
        <v/>
      </c>
      <c r="B3" s="1085"/>
      <c r="C3" s="1085"/>
      <c r="D3" s="1085"/>
      <c r="E3" s="1085"/>
      <c r="F3" s="1085"/>
    </row>
    <row r="5" spans="2:5" customFormat="false" ht="18">
      <c r="B5" s="1086" t="s">
        <v>672</v>
      </c>
      <c r="C5" s="1086"/>
      <c r="D5" s="1086"/>
      <c r="E5" s="1086"/>
    </row>
    <row r="7" spans="2:5" customFormat="false" ht="18" thickTop="1" thickBot="1">
      <c r="B7" s="970" t="s">
        <v>673</v>
      </c>
      <c r="C7" s="971" t="s">
        <v>674</v>
      </c>
      <c r="D7" s="974" t="s">
        <v>675</v>
      </c>
      <c r="E7" s="977" t="s">
        <v>676</v>
      </c>
    </row>
    <row r="8" spans="2:5" customFormat="false" ht="18" thickTop="1" thickBot="1">
      <c r="B8" s="972" t="s">
        <v>680</v>
      </c>
      <c r="C8" s="968" t="s">
        <v>869</v>
      </c>
      <c r="D8" s="1087" t="s">
        <v>805</v>
      </c>
      <c r="E8" s="975" t="s">
        <v>804</v>
      </c>
    </row>
    <row r="9" spans="2:5" customFormat="false" ht="17" thickBot="1">
      <c r="B9" s="972" t="s">
        <v>681</v>
      </c>
      <c r="C9" s="968" t="s">
        <v>870</v>
      </c>
      <c r="D9" s="1079"/>
      <c r="E9" s="975" t="s">
        <v>806</v>
      </c>
    </row>
    <row r="10" spans="2:5" customFormat="false" ht="17" thickBot="1">
      <c r="B10" s="972" t="s">
        <v>682</v>
      </c>
      <c r="C10" s="968" t="s">
        <v>807</v>
      </c>
      <c r="D10" s="1079"/>
      <c r="E10" s="975" t="s">
        <v>808</v>
      </c>
    </row>
    <row r="11" spans="2:5" customFormat="false" ht="17" thickBot="1">
      <c r="B11" s="972" t="s">
        <v>683</v>
      </c>
      <c r="C11" s="968" t="s">
        <v>809</v>
      </c>
      <c r="D11" s="1079"/>
      <c r="E11" s="975" t="s">
        <v>810</v>
      </c>
    </row>
    <row r="12" spans="2:5" customFormat="false" ht="17" thickBot="1">
      <c r="B12" s="972" t="s">
        <v>684</v>
      </c>
      <c r="C12" s="968" t="s">
        <v>811</v>
      </c>
      <c r="D12" s="1079"/>
      <c r="E12" s="975" t="s">
        <v>812</v>
      </c>
    </row>
    <row r="13" spans="2:5" customFormat="false" ht="17" thickBot="1">
      <c r="B13" s="972" t="s">
        <v>685</v>
      </c>
      <c r="C13" s="968" t="s">
        <v>813</v>
      </c>
      <c r="D13" s="1079"/>
      <c r="E13" s="975" t="s">
        <v>814</v>
      </c>
    </row>
    <row r="14" spans="2:5" customFormat="false" ht="17" thickBot="1">
      <c r="B14" s="972" t="s">
        <v>686</v>
      </c>
      <c r="C14" s="968" t="s">
        <v>815</v>
      </c>
      <c r="D14" s="1079"/>
      <c r="E14" s="975" t="s">
        <v>816</v>
      </c>
    </row>
    <row r="15" spans="2:5" customFormat="false" ht="26.25" customHeight="1" thickBot="1">
      <c r="B15" s="972" t="s">
        <v>687</v>
      </c>
      <c r="C15" s="968" t="s">
        <v>2218</v>
      </c>
      <c r="D15" s="1079"/>
      <c r="E15" s="975" t="s">
        <v>817</v>
      </c>
    </row>
    <row r="16" spans="2:5" customFormat="false" ht="29" thickBot="1">
      <c r="B16" s="972" t="s">
        <v>688</v>
      </c>
      <c r="C16" s="968" t="s">
        <v>2219</v>
      </c>
      <c r="D16" s="1080"/>
      <c r="E16" s="975" t="s">
        <v>818</v>
      </c>
    </row>
    <row r="17" spans="2:5" customFormat="false" ht="26.25" customHeight="1" thickBot="1">
      <c r="B17" s="972" t="s">
        <v>689</v>
      </c>
      <c r="C17" s="968" t="s">
        <v>819</v>
      </c>
      <c r="D17" s="1078" t="s">
        <v>871</v>
      </c>
      <c r="E17" s="975" t="s">
        <v>820</v>
      </c>
    </row>
    <row r="18" spans="2:5" customFormat="false" ht="17" thickBot="1">
      <c r="B18" s="972" t="s">
        <v>690</v>
      </c>
      <c r="C18" s="968" t="s">
        <v>821</v>
      </c>
      <c r="D18" s="1079"/>
      <c r="E18" s="975" t="s">
        <v>822</v>
      </c>
    </row>
    <row r="19" spans="2:5" customFormat="false" ht="17" thickBot="1">
      <c r="B19" s="972" t="s">
        <v>691</v>
      </c>
      <c r="C19" s="968" t="s">
        <v>823</v>
      </c>
      <c r="D19" s="1079"/>
      <c r="E19" s="975" t="s">
        <v>824</v>
      </c>
    </row>
    <row r="20" spans="2:5" customFormat="false" ht="17" thickBot="1">
      <c r="B20" s="972" t="s">
        <v>692</v>
      </c>
      <c r="C20" s="968" t="s">
        <v>825</v>
      </c>
      <c r="D20" s="1079"/>
      <c r="E20" s="975" t="s">
        <v>826</v>
      </c>
    </row>
    <row r="21" spans="2:5" customFormat="false" ht="17" thickBot="1">
      <c r="B21" s="972" t="s">
        <v>693</v>
      </c>
      <c r="C21" s="968" t="s">
        <v>827</v>
      </c>
      <c r="D21" s="1079"/>
      <c r="E21" s="975" t="s">
        <v>828</v>
      </c>
    </row>
    <row r="22" spans="2:5" customFormat="false" ht="17" thickBot="1">
      <c r="B22" s="972" t="s">
        <v>694</v>
      </c>
      <c r="C22" s="968" t="s">
        <v>829</v>
      </c>
      <c r="D22" s="1080"/>
      <c r="E22" s="975" t="s">
        <v>830</v>
      </c>
    </row>
    <row r="23" spans="2:5" customFormat="false" ht="17" thickBot="1">
      <c r="B23" s="1082" t="s">
        <v>695</v>
      </c>
      <c r="C23" s="968" t="s">
        <v>2220</v>
      </c>
      <c r="D23" s="1078" t="s">
        <v>832</v>
      </c>
      <c r="E23" s="975" t="s">
        <v>831</v>
      </c>
    </row>
    <row r="24" spans="2:5" customFormat="false" ht="17" thickBot="1">
      <c r="B24" s="1083"/>
      <c r="C24" s="968" t="s">
        <v>833</v>
      </c>
      <c r="D24" s="1079"/>
      <c r="E24" s="975" t="s">
        <v>834</v>
      </c>
    </row>
    <row r="25" spans="2:5" customFormat="false" ht="17" thickBot="1">
      <c r="B25" s="1083"/>
      <c r="C25" s="968" t="s">
        <v>835</v>
      </c>
      <c r="D25" s="1079"/>
      <c r="E25" s="975" t="s">
        <v>836</v>
      </c>
    </row>
    <row r="26" spans="2:5" customFormat="false" ht="17" thickBot="1">
      <c r="B26" s="1083"/>
      <c r="C26" s="968" t="s">
        <v>837</v>
      </c>
      <c r="D26" s="1079"/>
      <c r="E26" s="975" t="s">
        <v>838</v>
      </c>
    </row>
    <row r="27" spans="2:5" customFormat="false" ht="17" thickBot="1">
      <c r="B27" s="1083"/>
      <c r="C27" s="968" t="s">
        <v>839</v>
      </c>
      <c r="D27" s="1079"/>
      <c r="E27" s="975" t="s">
        <v>840</v>
      </c>
    </row>
    <row r="28" spans="2:5" customFormat="false" ht="17" thickBot="1">
      <c r="B28" s="1083"/>
      <c r="C28" s="968" t="s">
        <v>841</v>
      </c>
      <c r="D28" s="1079"/>
      <c r="E28" s="975" t="s">
        <v>842</v>
      </c>
    </row>
    <row r="29" spans="2:5" customFormat="false" ht="17" thickBot="1">
      <c r="B29" s="1083"/>
      <c r="C29" s="968" t="s">
        <v>843</v>
      </c>
      <c r="D29" s="1079"/>
      <c r="E29" s="975" t="s">
        <v>844</v>
      </c>
    </row>
    <row r="30" spans="2:5" customFormat="false" ht="17" thickBot="1">
      <c r="B30" s="1084"/>
      <c r="C30" s="968" t="s">
        <v>2201</v>
      </c>
      <c r="D30" s="1080"/>
      <c r="E30" s="975" t="s">
        <v>845</v>
      </c>
    </row>
    <row r="31" spans="2:5" customFormat="false" ht="17" thickBot="1">
      <c r="B31" s="972" t="s">
        <v>696</v>
      </c>
      <c r="C31" s="968" t="s">
        <v>846</v>
      </c>
      <c r="D31" s="1078" t="s">
        <v>848</v>
      </c>
      <c r="E31" s="975" t="s">
        <v>847</v>
      </c>
    </row>
    <row r="32" spans="2:5" customFormat="false" ht="17" thickBot="1">
      <c r="B32" s="972" t="s">
        <v>697</v>
      </c>
      <c r="C32" s="968" t="s">
        <v>849</v>
      </c>
      <c r="D32" s="1079"/>
      <c r="E32" s="975" t="s">
        <v>850</v>
      </c>
    </row>
    <row r="33" spans="2:5" customFormat="false" ht="17" thickBot="1">
      <c r="B33" s="972" t="s">
        <v>698</v>
      </c>
      <c r="C33" s="968" t="s">
        <v>851</v>
      </c>
      <c r="D33" s="1079"/>
      <c r="E33" s="975" t="s">
        <v>852</v>
      </c>
    </row>
    <row r="34" spans="2:5" customFormat="false" ht="17" thickBot="1">
      <c r="B34" s="972" t="s">
        <v>699</v>
      </c>
      <c r="C34" s="968" t="s">
        <v>853</v>
      </c>
      <c r="D34" s="1079"/>
      <c r="E34" s="975" t="s">
        <v>854</v>
      </c>
    </row>
    <row r="35" spans="2:5" customFormat="false" ht="17" thickBot="1">
      <c r="B35" s="972" t="s">
        <v>700</v>
      </c>
      <c r="C35" s="968" t="s">
        <v>855</v>
      </c>
      <c r="D35" s="1079"/>
      <c r="E35" s="975" t="s">
        <v>856</v>
      </c>
    </row>
    <row r="36" spans="2:5" customFormat="false" ht="17" thickBot="1">
      <c r="B36" s="972" t="s">
        <v>701</v>
      </c>
      <c r="C36" s="968" t="s">
        <v>857</v>
      </c>
      <c r="D36" s="1079"/>
      <c r="E36" s="975" t="s">
        <v>858</v>
      </c>
    </row>
    <row r="37" spans="2:5" customFormat="false" ht="17" thickBot="1">
      <c r="B37" s="972" t="s">
        <v>702</v>
      </c>
      <c r="C37" s="968" t="s">
        <v>2206</v>
      </c>
      <c r="D37" s="1079"/>
      <c r="E37" s="975" t="s">
        <v>859</v>
      </c>
    </row>
    <row r="38" spans="2:5" customFormat="false" ht="17" thickBot="1">
      <c r="B38" s="972" t="s">
        <v>703</v>
      </c>
      <c r="C38" s="968" t="s">
        <v>2207</v>
      </c>
      <c r="D38" s="1079"/>
      <c r="E38" s="975" t="s">
        <v>860</v>
      </c>
    </row>
    <row r="39" spans="2:5" customFormat="false" ht="17" thickBot="1">
      <c r="B39" s="972" t="s">
        <v>704</v>
      </c>
      <c r="C39" s="968" t="s">
        <v>861</v>
      </c>
      <c r="D39" s="1079"/>
      <c r="E39" s="975" t="s">
        <v>862</v>
      </c>
    </row>
    <row r="40" spans="2:5" customFormat="false" ht="17" thickBot="1">
      <c r="B40" s="972" t="s">
        <v>705</v>
      </c>
      <c r="C40" s="968" t="s">
        <v>863</v>
      </c>
      <c r="D40" s="1079"/>
      <c r="E40" s="975" t="s">
        <v>864</v>
      </c>
    </row>
    <row r="41" spans="2:5" customFormat="false" ht="17" thickBot="1">
      <c r="B41" s="972" t="s">
        <v>706</v>
      </c>
      <c r="C41" s="968" t="s">
        <v>865</v>
      </c>
      <c r="D41" s="1079"/>
      <c r="E41" s="975" t="s">
        <v>866</v>
      </c>
    </row>
    <row r="42" spans="2:5" customFormat="false" ht="17" thickBot="1">
      <c r="B42" s="973" t="s">
        <v>707</v>
      </c>
      <c r="C42" s="969" t="s">
        <v>867</v>
      </c>
      <c r="D42" s="1081"/>
      <c r="E42" s="976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5703125" customWidth="1"/>
    <col min="5" max="5" width="0.28515625" customWidth="1"/>
  </cols>
  <sheetData>
    <row r="1" spans="1:5" customFormat="false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</row>
    <row r="2" spans="1:5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</row>
    <row r="3" spans="1:5" customFormat="false" ht="12.75" customHeight="1">
      <c r="A3" s="1085" t="str">
        <f>'Title Page'!$B$34</f>
        <v/>
      </c>
      <c r="B3" s="1085"/>
      <c r="C3" s="1085"/>
      <c r="D3" s="1085"/>
      <c r="E3" s="1085"/>
    </row>
    <row r="5" spans="2:4" customFormat="false" ht="18">
      <c r="B5" s="1088" t="s">
        <v>677</v>
      </c>
      <c r="C5" s="1088"/>
      <c r="D5" s="1088"/>
    </row>
    <row r="7" spans="2:4" customFormat="false" ht="14.25" customHeight="1" thickTop="1" thickBot="1">
      <c r="B7" s="908" t="s">
        <v>678</v>
      </c>
      <c r="C7" s="909" t="s">
        <v>679</v>
      </c>
      <c r="D7" s="910" t="s">
        <v>675</v>
      </c>
    </row>
    <row r="8" spans="2:4" customFormat="false" ht="17" thickTop="1">
      <c r="B8" s="915" t="s">
        <v>680</v>
      </c>
      <c r="C8" s="916" t="s">
        <v>778</v>
      </c>
      <c r="D8" s="917" t="s">
        <v>600</v>
      </c>
    </row>
    <row r="9" spans="2:4" customFormat="false" ht="28">
      <c r="B9" s="911" t="s">
        <v>681</v>
      </c>
      <c r="C9" s="912" t="s">
        <v>2202</v>
      </c>
      <c r="D9" s="918" t="s">
        <v>601</v>
      </c>
    </row>
    <row r="10" spans="2:4" customFormat="false">
      <c r="B10" s="911" t="s">
        <v>682</v>
      </c>
      <c r="C10" s="912" t="s">
        <v>779</v>
      </c>
      <c r="D10" s="918" t="s">
        <v>602</v>
      </c>
    </row>
    <row r="11" spans="2:4" customFormat="false" ht="23.25" customHeight="1">
      <c r="B11" s="911" t="s">
        <v>683</v>
      </c>
      <c r="C11" s="912" t="s">
        <v>794</v>
      </c>
      <c r="D11" s="918" t="s">
        <v>603</v>
      </c>
    </row>
    <row r="12" spans="2:4" customFormat="false">
      <c r="B12" s="911" t="s">
        <v>684</v>
      </c>
      <c r="C12" s="912" t="s">
        <v>780</v>
      </c>
      <c r="D12" s="918" t="s">
        <v>604</v>
      </c>
    </row>
    <row r="13" spans="2:4" customFormat="false" ht="27" customHeight="1">
      <c r="B13" s="911" t="s">
        <v>685</v>
      </c>
      <c r="C13" s="912" t="s">
        <v>793</v>
      </c>
      <c r="D13" s="918" t="s">
        <v>605</v>
      </c>
    </row>
    <row r="14" spans="2:4" customFormat="false">
      <c r="B14" s="911" t="s">
        <v>686</v>
      </c>
      <c r="C14" s="912" t="s">
        <v>792</v>
      </c>
      <c r="D14" s="918" t="s">
        <v>606</v>
      </c>
    </row>
    <row r="15" spans="2:4" customFormat="false" ht="28">
      <c r="B15" s="911" t="s">
        <v>687</v>
      </c>
      <c r="C15" s="912" t="s">
        <v>790</v>
      </c>
      <c r="D15" s="918" t="s">
        <v>607</v>
      </c>
    </row>
    <row r="16" spans="2:4" customFormat="false" ht="24.75" customHeight="1">
      <c r="B16" s="911" t="s">
        <v>688</v>
      </c>
      <c r="C16" s="912" t="s">
        <v>791</v>
      </c>
      <c r="D16" s="918" t="s">
        <v>608</v>
      </c>
    </row>
    <row r="17" spans="2:4" customFormat="false" ht="28">
      <c r="B17" s="911" t="s">
        <v>689</v>
      </c>
      <c r="C17" s="912" t="s">
        <v>652</v>
      </c>
      <c r="D17" s="918" t="s">
        <v>609</v>
      </c>
    </row>
    <row r="18" spans="2:4" customFormat="false">
      <c r="B18" s="911" t="s">
        <v>690</v>
      </c>
      <c r="C18" s="912" t="s">
        <v>752</v>
      </c>
      <c r="D18" s="918" t="s">
        <v>610</v>
      </c>
    </row>
    <row r="19" spans="2:4" customFormat="false">
      <c r="B19" s="911" t="s">
        <v>691</v>
      </c>
      <c r="C19" s="912" t="s">
        <v>753</v>
      </c>
      <c r="D19" s="918" t="s">
        <v>611</v>
      </c>
    </row>
    <row r="20" spans="2:4" customFormat="false">
      <c r="B20" s="911" t="s">
        <v>692</v>
      </c>
      <c r="C20" s="912" t="s">
        <v>781</v>
      </c>
      <c r="D20" s="918" t="s">
        <v>612</v>
      </c>
    </row>
    <row r="21" spans="2:4" customFormat="false">
      <c r="B21" s="911" t="s">
        <v>693</v>
      </c>
      <c r="C21" s="912" t="s">
        <v>754</v>
      </c>
      <c r="D21" s="918" t="s">
        <v>613</v>
      </c>
    </row>
    <row r="22" spans="2:4" customFormat="false">
      <c r="B22" s="911" t="s">
        <v>694</v>
      </c>
      <c r="C22" s="912" t="s">
        <v>782</v>
      </c>
      <c r="D22" s="918" t="s">
        <v>614</v>
      </c>
    </row>
    <row r="23" spans="2:4" customFormat="false">
      <c r="B23" s="911" t="s">
        <v>695</v>
      </c>
      <c r="C23" s="912" t="s">
        <v>755</v>
      </c>
      <c r="D23" s="918" t="s">
        <v>615</v>
      </c>
    </row>
    <row r="24" spans="2:4" customFormat="false">
      <c r="B24" s="911" t="s">
        <v>696</v>
      </c>
      <c r="C24" s="912" t="s">
        <v>756</v>
      </c>
      <c r="D24" s="918" t="s">
        <v>616</v>
      </c>
    </row>
    <row r="25" spans="2:4" customFormat="false">
      <c r="B25" s="911" t="s">
        <v>697</v>
      </c>
      <c r="C25" s="912" t="s">
        <v>757</v>
      </c>
      <c r="D25" s="918" t="s">
        <v>617</v>
      </c>
    </row>
    <row r="26" spans="2:4" customFormat="false">
      <c r="B26" s="911" t="s">
        <v>698</v>
      </c>
      <c r="C26" s="912" t="s">
        <v>758</v>
      </c>
      <c r="D26" s="918" t="s">
        <v>618</v>
      </c>
    </row>
    <row r="27" spans="2:4" customFormat="false">
      <c r="B27" s="911" t="s">
        <v>699</v>
      </c>
      <c r="C27" s="912" t="s">
        <v>783</v>
      </c>
      <c r="D27" s="918" t="s">
        <v>619</v>
      </c>
    </row>
    <row r="28" spans="2:4" customFormat="false">
      <c r="B28" s="911" t="s">
        <v>700</v>
      </c>
      <c r="C28" s="912" t="s">
        <v>759</v>
      </c>
      <c r="D28" s="918" t="s">
        <v>620</v>
      </c>
    </row>
    <row r="29" spans="2:4" customFormat="false">
      <c r="B29" s="911" t="s">
        <v>701</v>
      </c>
      <c r="C29" s="912" t="s">
        <v>760</v>
      </c>
      <c r="D29" s="918" t="s">
        <v>621</v>
      </c>
    </row>
    <row r="30" spans="2:4" customFormat="false">
      <c r="B30" s="911" t="s">
        <v>702</v>
      </c>
      <c r="C30" s="912" t="s">
        <v>761</v>
      </c>
      <c r="D30" s="918" t="s">
        <v>622</v>
      </c>
    </row>
    <row r="31" spans="2:4" customFormat="false">
      <c r="B31" s="911" t="s">
        <v>703</v>
      </c>
      <c r="C31" s="912" t="s">
        <v>762</v>
      </c>
      <c r="D31" s="918" t="s">
        <v>623</v>
      </c>
    </row>
    <row r="32" spans="2:4" customFormat="false">
      <c r="B32" s="911" t="s">
        <v>704</v>
      </c>
      <c r="C32" s="912" t="s">
        <v>763</v>
      </c>
      <c r="D32" s="918" t="s">
        <v>624</v>
      </c>
    </row>
    <row r="33" spans="2:4" customFormat="false">
      <c r="B33" s="911" t="s">
        <v>705</v>
      </c>
      <c r="C33" s="912" t="s">
        <v>764</v>
      </c>
      <c r="D33" s="918" t="s">
        <v>625</v>
      </c>
    </row>
    <row r="34" spans="2:4" customFormat="false">
      <c r="B34" s="911" t="s">
        <v>706</v>
      </c>
      <c r="C34" s="912" t="s">
        <v>784</v>
      </c>
      <c r="D34" s="918" t="s">
        <v>626</v>
      </c>
    </row>
    <row r="35" spans="2:4" customFormat="false">
      <c r="B35" s="911" t="s">
        <v>707</v>
      </c>
      <c r="C35" s="912" t="s">
        <v>765</v>
      </c>
      <c r="D35" s="918" t="s">
        <v>627</v>
      </c>
    </row>
    <row r="36" spans="2:4" customFormat="false">
      <c r="B36" s="911" t="s">
        <v>708</v>
      </c>
      <c r="C36" s="912" t="s">
        <v>785</v>
      </c>
      <c r="D36" s="918" t="s">
        <v>628</v>
      </c>
    </row>
    <row r="37" spans="2:4" customFormat="false">
      <c r="B37" s="911" t="s">
        <v>709</v>
      </c>
      <c r="C37" s="912" t="s">
        <v>766</v>
      </c>
      <c r="D37" s="918" t="s">
        <v>629</v>
      </c>
    </row>
    <row r="38" spans="2:4" customFormat="false">
      <c r="B38" s="911" t="s">
        <v>710</v>
      </c>
      <c r="C38" s="912" t="s">
        <v>767</v>
      </c>
      <c r="D38" s="918" t="s">
        <v>630</v>
      </c>
    </row>
    <row r="39" spans="2:4" customFormat="false">
      <c r="B39" s="911" t="s">
        <v>711</v>
      </c>
      <c r="C39" s="912" t="s">
        <v>768</v>
      </c>
      <c r="D39" s="918" t="s">
        <v>631</v>
      </c>
    </row>
    <row r="40" spans="2:4" customFormat="false">
      <c r="B40" s="911" t="s">
        <v>712</v>
      </c>
      <c r="C40" s="912" t="s">
        <v>769</v>
      </c>
      <c r="D40" s="918" t="s">
        <v>632</v>
      </c>
    </row>
    <row r="41" spans="2:4" customFormat="false">
      <c r="B41" s="911" t="s">
        <v>713</v>
      </c>
      <c r="C41" s="912" t="s">
        <v>770</v>
      </c>
      <c r="D41" s="918" t="s">
        <v>633</v>
      </c>
    </row>
    <row r="42" spans="2:4" customFormat="false">
      <c r="B42" s="911" t="s">
        <v>714</v>
      </c>
      <c r="C42" s="912" t="s">
        <v>786</v>
      </c>
      <c r="D42" s="918" t="s">
        <v>634</v>
      </c>
    </row>
    <row r="43" spans="2:4" customFormat="false">
      <c r="B43" s="911" t="s">
        <v>715</v>
      </c>
      <c r="C43" s="912" t="s">
        <v>771</v>
      </c>
      <c r="D43" s="918" t="s">
        <v>635</v>
      </c>
    </row>
    <row r="44" spans="2:4" customFormat="false">
      <c r="B44" s="911" t="s">
        <v>716</v>
      </c>
      <c r="C44" s="912" t="s">
        <v>772</v>
      </c>
      <c r="D44" s="918" t="s">
        <v>636</v>
      </c>
    </row>
    <row r="45" spans="2:4" customFormat="false">
      <c r="B45" s="911" t="s">
        <v>717</v>
      </c>
      <c r="C45" s="912" t="s">
        <v>773</v>
      </c>
      <c r="D45" s="918" t="s">
        <v>637</v>
      </c>
    </row>
    <row r="46" spans="2:4" customFormat="false">
      <c r="B46" s="911" t="s">
        <v>718</v>
      </c>
      <c r="C46" s="912" t="s">
        <v>774</v>
      </c>
      <c r="D46" s="918" t="s">
        <v>638</v>
      </c>
    </row>
    <row r="47" spans="2:4" customFormat="false">
      <c r="B47" s="911" t="s">
        <v>719</v>
      </c>
      <c r="C47" s="912" t="s">
        <v>787</v>
      </c>
      <c r="D47" s="918" t="s">
        <v>639</v>
      </c>
    </row>
    <row r="48" spans="2:4" customFormat="false">
      <c r="B48" s="911" t="s">
        <v>720</v>
      </c>
      <c r="C48" s="912" t="s">
        <v>788</v>
      </c>
      <c r="D48" s="918" t="s">
        <v>640</v>
      </c>
    </row>
    <row r="49" spans="2:4" customFormat="false">
      <c r="B49" s="911" t="s">
        <v>721</v>
      </c>
      <c r="C49" s="912" t="s">
        <v>789</v>
      </c>
      <c r="D49" s="918" t="s">
        <v>641</v>
      </c>
    </row>
    <row r="50" spans="2:4" customFormat="false">
      <c r="B50" s="911" t="s">
        <v>722</v>
      </c>
      <c r="C50" s="912" t="s">
        <v>776</v>
      </c>
      <c r="D50" s="918" t="s">
        <v>642</v>
      </c>
    </row>
    <row r="51" spans="2:4" customFormat="false">
      <c r="B51" s="911" t="s">
        <v>723</v>
      </c>
      <c r="C51" s="912" t="s">
        <v>775</v>
      </c>
      <c r="D51" s="918" t="s">
        <v>643</v>
      </c>
    </row>
    <row r="52" spans="2:4" customFormat="false">
      <c r="B52" s="911" t="s">
        <v>724</v>
      </c>
      <c r="C52" s="912" t="s">
        <v>777</v>
      </c>
      <c r="D52" s="918" t="s">
        <v>644</v>
      </c>
    </row>
    <row r="53" spans="2:4" customFormat="false">
      <c r="B53" s="911" t="s">
        <v>725</v>
      </c>
      <c r="C53" s="912" t="s">
        <v>751</v>
      </c>
      <c r="D53" s="918" t="s">
        <v>645</v>
      </c>
    </row>
    <row r="54" spans="2:4" customFormat="false">
      <c r="B54" s="911" t="s">
        <v>726</v>
      </c>
      <c r="C54" s="912" t="s">
        <v>745</v>
      </c>
      <c r="D54" s="918" t="s">
        <v>646</v>
      </c>
    </row>
    <row r="55" spans="2:4" customFormat="false">
      <c r="B55" s="911" t="s">
        <v>727</v>
      </c>
      <c r="C55" s="912" t="s">
        <v>746</v>
      </c>
      <c r="D55" s="918" t="s">
        <v>647</v>
      </c>
    </row>
    <row r="56" spans="2:4" customFormat="false">
      <c r="B56" s="911" t="s">
        <v>728</v>
      </c>
      <c r="C56" s="912" t="s">
        <v>747</v>
      </c>
      <c r="D56" s="918" t="s">
        <v>648</v>
      </c>
    </row>
    <row r="57" spans="2:4" customFormat="false">
      <c r="B57" s="911" t="s">
        <v>729</v>
      </c>
      <c r="C57" s="912" t="s">
        <v>748</v>
      </c>
      <c r="D57" s="918" t="s">
        <v>649</v>
      </c>
    </row>
    <row r="58" spans="2:4" customFormat="false">
      <c r="B58" s="911" t="s">
        <v>730</v>
      </c>
      <c r="C58" s="912" t="s">
        <v>749</v>
      </c>
      <c r="D58" s="918" t="s">
        <v>650</v>
      </c>
    </row>
    <row r="59" spans="2:4" customFormat="false" ht="17" thickBot="1">
      <c r="B59" s="913" t="s">
        <v>731</v>
      </c>
      <c r="C59" s="914" t="s">
        <v>750</v>
      </c>
      <c r="D59" s="91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28515625" style="429" customWidth="1"/>
    <col min="14" max="14" width="0.7109375" style="429" customWidth="1"/>
    <col min="15" max="15" width="9.7109375" style="724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5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15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17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725"/>
      <c r="Q3" s="725"/>
    </row>
    <row r="4" spans="3:17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6"/>
      <c r="P4" s="725"/>
      <c r="Q4" s="725"/>
    </row>
    <row r="5" spans="3:17" customFormat="false" ht="10.5" customHeight="1">
      <c r="C5" s="806" t="s">
        <v>594</v>
      </c>
      <c r="D5" s="725"/>
      <c r="E5" s="725"/>
      <c r="F5" s="725"/>
      <c r="G5" s="725"/>
      <c r="H5" s="725"/>
      <c r="I5" s="725"/>
      <c r="J5" s="725"/>
      <c r="K5" s="725"/>
      <c r="L5" s="725"/>
      <c r="M5" s="725"/>
      <c r="N5" s="725"/>
      <c r="O5" s="726"/>
      <c r="P5" s="725"/>
      <c r="Q5" s="725"/>
    </row>
    <row r="7" spans="2:17" customFormat="false" ht="15" customHeight="1" thickBot="1">
      <c r="B7" s="727" t="s">
        <v>872</v>
      </c>
      <c r="C7" s="728"/>
      <c r="D7" s="728"/>
      <c r="E7" s="728"/>
      <c r="F7" s="728"/>
      <c r="G7" s="728"/>
      <c r="H7" s="728"/>
      <c r="I7" s="728"/>
      <c r="J7" s="728"/>
      <c r="K7" s="728"/>
      <c r="L7" s="728"/>
      <c r="M7" s="728"/>
      <c r="N7" s="728"/>
      <c r="O7" s="729"/>
      <c r="P7" s="725"/>
      <c r="Q7" s="725"/>
    </row>
    <row r="8" spans="2:15" customFormat="false" ht="12" customHeight="1" thickTop="1">
      <c r="B8" s="730" t="s">
        <v>12</v>
      </c>
      <c r="C8" s="731"/>
      <c r="D8" s="731"/>
      <c r="E8" s="731"/>
      <c r="F8" s="731"/>
      <c r="G8" s="731"/>
      <c r="H8" s="731"/>
      <c r="I8" s="732"/>
      <c r="J8" s="1089" t="s">
        <v>23</v>
      </c>
      <c r="K8" s="1090"/>
      <c r="L8" s="1090"/>
      <c r="M8" s="1091"/>
      <c r="N8" s="733"/>
      <c r="O8" s="734"/>
    </row>
    <row r="9" spans="2:15" customFormat="false" ht="12" customHeight="1">
      <c r="B9" s="735"/>
      <c r="C9" s="729" t="s">
        <v>237</v>
      </c>
      <c r="D9" s="729" t="s">
        <v>426</v>
      </c>
      <c r="E9" s="729" t="s">
        <v>250</v>
      </c>
      <c r="F9" s="736" t="s">
        <v>357</v>
      </c>
      <c r="G9" s="737" t="s">
        <v>372</v>
      </c>
      <c r="H9" s="738" t="s">
        <v>384</v>
      </c>
      <c r="I9" s="739"/>
      <c r="J9" s="728"/>
      <c r="K9" s="728"/>
      <c r="L9" s="728"/>
      <c r="M9" s="740" t="s">
        <v>24</v>
      </c>
      <c r="N9" s="733"/>
      <c r="O9" s="741" t="str">
        <f>YourData!$J$4</f>
        <v>Tested Prg</v>
      </c>
    </row>
    <row r="10" spans="2:15" customFormat="false" ht="12" customHeight="1">
      <c r="B10" s="742" t="s">
        <v>796</v>
      </c>
      <c r="C10" s="743" t="s">
        <v>25</v>
      </c>
      <c r="D10" s="743" t="s">
        <v>13</v>
      </c>
      <c r="E10" s="743" t="s">
        <v>13</v>
      </c>
      <c r="F10" s="744" t="s">
        <v>355</v>
      </c>
      <c r="G10" s="744" t="s">
        <v>365</v>
      </c>
      <c r="H10" s="744" t="s">
        <v>385</v>
      </c>
      <c r="I10" s="745"/>
      <c r="J10" s="743" t="s">
        <v>26</v>
      </c>
      <c r="K10" s="743" t="s">
        <v>27</v>
      </c>
      <c r="L10" s="743" t="s">
        <v>597</v>
      </c>
      <c r="M10" s="746" t="s">
        <v>598</v>
      </c>
      <c r="N10" s="747"/>
      <c r="O10" s="748" t="str">
        <f>YourData!$J$8</f>
        <v>Org</v>
      </c>
    </row>
    <row r="11" spans="2:15" customFormat="false" ht="12" customHeight="1">
      <c r="B11" s="749" t="s">
        <v>445</v>
      </c>
      <c r="C11" s="750">
        <f>A!B140</f>
        <v>35633.777252734755</v>
      </c>
      <c r="D11" s="750">
        <f>A!C140</f>
        <v>34750</v>
      </c>
      <c r="E11" s="750">
        <f>A!D140</f>
        <v>34755</v>
      </c>
      <c r="F11" s="750">
        <f>A!E140</f>
        <v>34745.637542485638</v>
      </c>
      <c r="G11" s="750">
        <f>A!F140</f>
        <v>34976.411000001252</v>
      </c>
      <c r="H11" s="750">
        <f>A!G140</f>
        <v>35070</v>
      </c>
      <c r="I11" s="751"/>
      <c r="J11" s="750">
        <f t="shared" ref="J11:J31" si="0">MINA(C11:I11)</f>
        <v>34745.637542485638</v>
      </c>
      <c r="K11" s="750">
        <f t="shared" ref="K11:K31" si="1">MAXA(C11:I11)</f>
        <v>35633.777252734755</v>
      </c>
      <c r="L11" s="750">
        <f>AVERAGE(C11:I11)</f>
        <v>34988.47096587027</v>
      </c>
      <c r="M11" s="752">
        <f>ABS((K11-J11)/AVERAGE(C11:I11))</f>
        <v>2.5383781735288144E-2</v>
      </c>
      <c r="N11" s="753"/>
      <c r="O11" s="796" t="str">
        <f>A!H140</f>
        <v/>
      </c>
    </row>
    <row r="12" spans="2:15" customFormat="false" ht="12" customHeight="1">
      <c r="B12" s="754" t="s">
        <v>446</v>
      </c>
      <c r="C12" s="750">
        <f>A!B141</f>
        <v>39973.379846119082</v>
      </c>
      <c r="D12" s="750">
        <f>A!C141</f>
        <v>39379</v>
      </c>
      <c r="E12" s="750">
        <f>A!D141</f>
        <v>39384</v>
      </c>
      <c r="F12" s="750">
        <f>A!E141</f>
        <v>39290.36408912098</v>
      </c>
      <c r="G12" s="750">
        <f>A!F141</f>
        <v>39519.569000001269</v>
      </c>
      <c r="H12" s="750">
        <f>A!G141</f>
        <v>39608</v>
      </c>
      <c r="I12" s="751"/>
      <c r="J12" s="750">
        <f t="shared" si="0"/>
        <v>39290.36408912098</v>
      </c>
      <c r="K12" s="750">
        <f t="shared" si="1"/>
        <v>39973.379846119082</v>
      </c>
      <c r="L12" s="750">
        <f t="shared" ref="L12:L31" si="2">AVERAGE(C12:I12)</f>
        <v>39525.718822540228</v>
      </c>
      <c r="M12" s="752">
        <f t="shared" ref="M12:M31" si="3">ABS((K12-J12)/AVERAGE(C12:I12))</f>
        <v>1.7280286794141751E-2</v>
      </c>
      <c r="N12" s="753"/>
      <c r="O12" s="796" t="str">
        <f>A!H141</f>
        <v/>
      </c>
    </row>
    <row r="13" spans="2:15" customFormat="false" ht="12" customHeight="1">
      <c r="B13" s="754" t="s">
        <v>447</v>
      </c>
      <c r="C13" s="750">
        <f>A!B142</f>
        <v>40059.657032557334</v>
      </c>
      <c r="D13" s="750">
        <f>A!C142</f>
        <v>38745</v>
      </c>
      <c r="E13" s="750">
        <f>A!D142</f>
        <v>38792</v>
      </c>
      <c r="F13" s="750">
        <f>A!E142</f>
        <v>39079.100197486965</v>
      </c>
      <c r="G13" s="750">
        <f>A!F142</f>
        <v>39400.815000001385</v>
      </c>
      <c r="H13" s="750">
        <f>A!G142</f>
        <v>39457</v>
      </c>
      <c r="I13" s="751"/>
      <c r="J13" s="750">
        <f t="shared" si="0"/>
        <v>38745</v>
      </c>
      <c r="K13" s="750">
        <f t="shared" si="1"/>
        <v>40059.657032557334</v>
      </c>
      <c r="L13" s="750">
        <f t="shared" si="2"/>
        <v>39255.595371674281</v>
      </c>
      <c r="M13" s="752">
        <f t="shared" si="3"/>
        <v>3.348967249407591E-2</v>
      </c>
      <c r="N13" s="753"/>
      <c r="O13" s="796" t="str">
        <f>A!H142</f>
        <v/>
      </c>
    </row>
    <row r="14" spans="2:15" customFormat="false" ht="12" customHeight="1">
      <c r="B14" s="754" t="s">
        <v>448</v>
      </c>
      <c r="C14" s="750">
        <f>A!B143</f>
        <v>40963.300377974272</v>
      </c>
      <c r="D14" s="750">
        <f>A!C143</f>
        <v>39708</v>
      </c>
      <c r="E14" s="750">
        <f>A!D143</f>
        <v>39438</v>
      </c>
      <c r="F14" s="750">
        <f>A!E143</f>
        <v>40143.373589549512</v>
      </c>
      <c r="G14" s="750">
        <f>A!F143</f>
        <v>40535.137000001225</v>
      </c>
      <c r="H14" s="750">
        <f>A!G143</f>
        <v>40330</v>
      </c>
      <c r="I14" s="751"/>
      <c r="J14" s="750">
        <f t="shared" si="0"/>
        <v>39438</v>
      </c>
      <c r="K14" s="750">
        <f t="shared" si="1"/>
        <v>40963.300377974272</v>
      </c>
      <c r="L14" s="750">
        <f t="shared" si="2"/>
        <v>40186.301827920834</v>
      </c>
      <c r="M14" s="752">
        <f t="shared" si="3"/>
        <v>3.7955728907468581E-2</v>
      </c>
      <c r="N14" s="753"/>
      <c r="O14" s="796" t="str">
        <f>A!H143</f>
        <v/>
      </c>
    </row>
    <row r="15" spans="2:15" customFormat="false" ht="12" customHeight="1">
      <c r="B15" s="754" t="s">
        <v>449</v>
      </c>
      <c r="C15" s="750">
        <f>A!B144</f>
        <v>40619.295122139025</v>
      </c>
      <c r="D15" s="750">
        <f>A!C144</f>
        <v>39358</v>
      </c>
      <c r="E15" s="750">
        <f>A!D144</f>
        <v>39265</v>
      </c>
      <c r="F15" s="750">
        <f>A!E144</f>
        <v>39783.018546382402</v>
      </c>
      <c r="G15" s="750">
        <f>A!F144</f>
        <v>40065.261000001236</v>
      </c>
      <c r="H15" s="750">
        <f>A!G144</f>
        <v>39947</v>
      </c>
      <c r="I15" s="751"/>
      <c r="J15" s="750">
        <f>MINA(C15:I15)</f>
        <v>39265</v>
      </c>
      <c r="K15" s="750">
        <f>MAXA(C15:I15)</f>
        <v>40619.295122139025</v>
      </c>
      <c r="L15" s="750">
        <f t="shared" si="2"/>
        <v>39839.595778087103</v>
      </c>
      <c r="M15" s="752">
        <f t="shared" si="3"/>
        <v>3.3993696363855311E-2</v>
      </c>
      <c r="N15" s="753"/>
      <c r="O15" s="796" t="str">
        <f>A!H144</f>
        <v/>
      </c>
    </row>
    <row r="16" spans="2:15" customFormat="false" ht="12" customHeight="1">
      <c r="B16" s="754" t="s">
        <v>450</v>
      </c>
      <c r="C16" s="750">
        <f>A!B145</f>
        <v>32236.979468446429</v>
      </c>
      <c r="D16" s="750">
        <f>A!C145</f>
        <v>30547</v>
      </c>
      <c r="E16" s="750">
        <f>A!D145</f>
        <v>30548</v>
      </c>
      <c r="F16" s="750">
        <f>A!E145</f>
        <v>31145.113646751332</v>
      </c>
      <c r="G16" s="750">
        <f>A!F145</f>
        <v>31586.592000001216</v>
      </c>
      <c r="H16" s="750">
        <f>A!G145</f>
        <v>31742</v>
      </c>
      <c r="I16" s="751"/>
      <c r="J16" s="750">
        <f t="shared" si="0"/>
        <v>30547</v>
      </c>
      <c r="K16" s="750">
        <f t="shared" si="1"/>
        <v>32236.979468446429</v>
      </c>
      <c r="L16" s="750">
        <f t="shared" si="2"/>
        <v>31300.947519199832</v>
      </c>
      <c r="M16" s="752">
        <f t="shared" si="3"/>
        <v>5.3991319828570826E-2</v>
      </c>
      <c r="N16" s="753"/>
      <c r="O16" s="796" t="str">
        <f>A!H145</f>
        <v/>
      </c>
    </row>
    <row r="17" spans="2:15" customFormat="false" ht="12" customHeight="1">
      <c r="B17" s="754" t="s">
        <v>451</v>
      </c>
      <c r="C17" s="750">
        <f>A!B146</f>
        <v>55298.791720929417</v>
      </c>
      <c r="D17" s="750">
        <f>A!C146</f>
        <v>54064</v>
      </c>
      <c r="E17" s="750">
        <f>A!D146</f>
        <v>54016</v>
      </c>
      <c r="F17" s="750">
        <f>A!E146</f>
        <v>54704.710962209792</v>
      </c>
      <c r="G17" s="750">
        <f>A!F146</f>
        <v>54843.258000001253</v>
      </c>
      <c r="H17" s="750">
        <f>A!G146</f>
        <v>55068</v>
      </c>
      <c r="I17" s="751"/>
      <c r="J17" s="750">
        <f t="shared" si="0"/>
        <v>54016</v>
      </c>
      <c r="K17" s="750">
        <f t="shared" si="1"/>
        <v>55298.791720929417</v>
      </c>
      <c r="L17" s="750">
        <f t="shared" si="2"/>
        <v>54665.793447190081</v>
      </c>
      <c r="M17" s="752">
        <f t="shared" si="3"/>
        <v>2.3466077048139054E-2</v>
      </c>
      <c r="N17" s="753"/>
      <c r="O17" s="796" t="str">
        <f>A!H146</f>
        <v/>
      </c>
    </row>
    <row r="18" spans="2:15" customFormat="false" ht="12" customHeight="1">
      <c r="B18" s="754" t="s">
        <v>462</v>
      </c>
      <c r="C18" s="750">
        <f>A!B147</f>
        <v>32045.153568170928</v>
      </c>
      <c r="D18" s="750">
        <f>A!C147</f>
        <v>30846</v>
      </c>
      <c r="E18" s="750">
        <f>A!D147</f>
        <v>30876</v>
      </c>
      <c r="F18" s="750">
        <f>A!E147</f>
        <v>31012.680975386647</v>
      </c>
      <c r="G18" s="750"/>
      <c r="H18" s="750">
        <f>A!G147</f>
        <v>31413</v>
      </c>
      <c r="I18" s="751"/>
      <c r="J18" s="750">
        <f t="shared" si="0"/>
        <v>30846</v>
      </c>
      <c r="K18" s="750">
        <f t="shared" si="1"/>
        <v>32045.153568170928</v>
      </c>
      <c r="L18" s="750">
        <f t="shared" si="2"/>
        <v>31238.566908711517</v>
      </c>
      <c r="M18" s="752">
        <f t="shared" si="3"/>
        <v>3.83869583926566E-2</v>
      </c>
      <c r="N18" s="753"/>
      <c r="O18" s="796" t="str">
        <f>A!H147</f>
        <v/>
      </c>
    </row>
    <row r="19" spans="2:15" customFormat="false" ht="12" customHeight="1">
      <c r="B19" s="754" t="s">
        <v>463</v>
      </c>
      <c r="C19" s="750">
        <f>A!B148</f>
        <v>32078.431863626436</v>
      </c>
      <c r="D19" s="750">
        <f>A!C148</f>
        <v>31668</v>
      </c>
      <c r="E19" s="750">
        <f>A!D148</f>
        <v>31699</v>
      </c>
      <c r="F19" s="750"/>
      <c r="G19" s="750"/>
      <c r="H19" s="750">
        <f>A!G148</f>
        <v>31503</v>
      </c>
      <c r="I19" s="751"/>
      <c r="J19" s="750">
        <f t="shared" si="0"/>
        <v>31503</v>
      </c>
      <c r="K19" s="750">
        <f t="shared" si="1"/>
        <v>32078.431863626436</v>
      </c>
      <c r="L19" s="750">
        <f t="shared" si="2"/>
        <v>31737.107965906609</v>
      </c>
      <c r="M19" s="752">
        <f t="shared" si="3"/>
        <v>1.8131200367865599E-2</v>
      </c>
      <c r="N19" s="753"/>
      <c r="O19" s="796" t="str">
        <f>A!H148</f>
        <v/>
      </c>
    </row>
    <row r="20" spans="2:15" customFormat="false" ht="12" customHeight="1">
      <c r="B20" s="754" t="s">
        <v>464</v>
      </c>
      <c r="C20" s="750">
        <f>A!B149</f>
        <v>33387.007607424253</v>
      </c>
      <c r="D20" s="750">
        <f>A!C149</f>
        <v>32530</v>
      </c>
      <c r="E20" s="750">
        <f>A!D149</f>
        <v>32910</v>
      </c>
      <c r="F20" s="750">
        <f>A!E149</f>
        <v>32735.504626556416</v>
      </c>
      <c r="G20" s="750"/>
      <c r="H20" s="750">
        <f>A!G149</f>
        <v>33208</v>
      </c>
      <c r="I20" s="751"/>
      <c r="J20" s="750">
        <f t="shared" si="0"/>
        <v>32530</v>
      </c>
      <c r="K20" s="750">
        <f t="shared" si="1"/>
        <v>33387.007607424253</v>
      </c>
      <c r="L20" s="750">
        <f t="shared" si="2"/>
        <v>32954.102446796132</v>
      </c>
      <c r="M20" s="752">
        <f t="shared" si="3"/>
        <v>2.600609768716591E-2</v>
      </c>
      <c r="N20" s="753"/>
      <c r="O20" s="796" t="str">
        <f>A!H149</f>
        <v/>
      </c>
    </row>
    <row r="21" spans="2:15" customFormat="false" ht="12" customHeight="1">
      <c r="B21" s="754" t="s">
        <v>465</v>
      </c>
      <c r="C21" s="750">
        <f>A!B150</f>
        <v>32538.031318731744</v>
      </c>
      <c r="D21" s="750">
        <f>A!C150</f>
        <v>31932</v>
      </c>
      <c r="E21" s="750">
        <f>A!D150</f>
        <v>31811</v>
      </c>
      <c r="F21" s="750">
        <f>A!E150</f>
        <v>31772.39698072281</v>
      </c>
      <c r="G21" s="750"/>
      <c r="H21" s="750">
        <f>A!G150</f>
        <v>31818</v>
      </c>
      <c r="I21" s="751"/>
      <c r="J21" s="750">
        <f t="shared" si="0"/>
        <v>31772.39698072281</v>
      </c>
      <c r="K21" s="750">
        <f t="shared" si="1"/>
        <v>32538.031318731744</v>
      </c>
      <c r="L21" s="750">
        <f t="shared" si="2"/>
        <v>31974.285659890913</v>
      </c>
      <c r="M21" s="752">
        <f t="shared" si="3"/>
        <v>2.3945314874363539E-2</v>
      </c>
      <c r="N21" s="753"/>
      <c r="O21" s="796" t="str">
        <f>A!H150</f>
        <v/>
      </c>
    </row>
    <row r="22" spans="2:15" customFormat="false" ht="12" customHeight="1">
      <c r="B22" s="754" t="s">
        <v>466</v>
      </c>
      <c r="C22" s="750">
        <f>A!B151</f>
        <v>33691.321017245209</v>
      </c>
      <c r="D22" s="750">
        <f>A!C151</f>
        <v>33032</v>
      </c>
      <c r="E22" s="750">
        <f>A!D151</f>
        <v>32973</v>
      </c>
      <c r="F22" s="750">
        <f>A!E151</f>
        <v>33031.645273495218</v>
      </c>
      <c r="G22" s="750"/>
      <c r="H22" s="750">
        <f>A!G151</f>
        <v>33248</v>
      </c>
      <c r="I22" s="751"/>
      <c r="J22" s="750">
        <f t="shared" si="0"/>
        <v>32973</v>
      </c>
      <c r="K22" s="750">
        <f t="shared" si="1"/>
        <v>33691.321017245209</v>
      </c>
      <c r="L22" s="750">
        <f t="shared" si="2"/>
        <v>33195.19325814808</v>
      </c>
      <c r="M22" s="752">
        <f t="shared" si="3"/>
        <v>2.1639308187154184E-2</v>
      </c>
      <c r="N22" s="753"/>
      <c r="O22" s="796" t="str">
        <f>A!H151</f>
        <v/>
      </c>
    </row>
    <row r="23" spans="2:15" customFormat="false" ht="12" customHeight="1">
      <c r="B23" s="754" t="s">
        <v>473</v>
      </c>
      <c r="C23" s="750">
        <f>A!B152</f>
        <v>22337.887016316719</v>
      </c>
      <c r="D23" s="750">
        <f>A!C152</f>
        <v>22817</v>
      </c>
      <c r="E23" s="750">
        <f>A!D152</f>
        <v>22822</v>
      </c>
      <c r="F23" s="750">
        <f>A!E152</f>
        <v>23034.608109790275</v>
      </c>
      <c r="G23" s="750">
        <f>A!F152</f>
        <v>22322.953000000023</v>
      </c>
      <c r="H23" s="750">
        <f>A!G152</f>
        <v>23138</v>
      </c>
      <c r="I23" s="751"/>
      <c r="J23" s="750">
        <f t="shared" si="0"/>
        <v>22322.953000000023</v>
      </c>
      <c r="K23" s="750">
        <f t="shared" si="1"/>
        <v>23138</v>
      </c>
      <c r="L23" s="750">
        <f t="shared" si="2"/>
        <v>22745.408021017836</v>
      </c>
      <c r="M23" s="752">
        <f t="shared" si="3"/>
        <v>3.583347457415733E-2</v>
      </c>
      <c r="N23" s="753"/>
      <c r="O23" s="796" t="str">
        <f>A!H152</f>
        <v/>
      </c>
    </row>
    <row r="24" spans="2:15" customFormat="false" ht="12" customHeight="1">
      <c r="B24" s="754" t="s">
        <v>475</v>
      </c>
      <c r="C24" s="750">
        <f>A!B153</f>
        <v>17390.851076390049</v>
      </c>
      <c r="D24" s="750">
        <f>A!C153</f>
        <v>17872</v>
      </c>
      <c r="E24" s="750">
        <f>A!D153</f>
        <v>17870</v>
      </c>
      <c r="F24" s="750">
        <f>A!E153</f>
        <v>17996.111156143779</v>
      </c>
      <c r="G24" s="750">
        <f>A!F153</f>
        <v>17434.537000000029</v>
      </c>
      <c r="H24" s="750">
        <f>A!G153</f>
        <v>18051</v>
      </c>
      <c r="I24" s="751"/>
      <c r="J24" s="750">
        <f t="shared" si="0"/>
        <v>17390.851076390049</v>
      </c>
      <c r="K24" s="750">
        <f t="shared" si="1"/>
        <v>18051</v>
      </c>
      <c r="L24" s="750">
        <f t="shared" si="2"/>
        <v>17769.08320542231</v>
      </c>
      <c r="M24" s="752">
        <f t="shared" si="3"/>
        <v>3.7151546648647817E-2</v>
      </c>
      <c r="N24" s="753"/>
      <c r="O24" s="796" t="str">
        <f>A!H153</f>
        <v/>
      </c>
    </row>
    <row r="25" spans="2:15" customFormat="false" ht="12" customHeight="1">
      <c r="B25" s="754" t="s">
        <v>477</v>
      </c>
      <c r="C25" s="750">
        <f>A!B154</f>
        <v>34608.775362869957</v>
      </c>
      <c r="D25" s="750">
        <f>A!C154</f>
        <v>35971</v>
      </c>
      <c r="E25" s="750">
        <f>A!D154</f>
        <v>35970</v>
      </c>
      <c r="F25" s="750">
        <f>A!E154</f>
        <v>35732.483805592987</v>
      </c>
      <c r="G25" s="750">
        <f>A!F154</f>
        <v>34848.63700000001</v>
      </c>
      <c r="H25" s="750">
        <f>A!G154</f>
        <v>35845</v>
      </c>
      <c r="I25" s="751"/>
      <c r="J25" s="750">
        <f t="shared" si="0"/>
        <v>34608.775362869957</v>
      </c>
      <c r="K25" s="750">
        <f t="shared" si="1"/>
        <v>35971</v>
      </c>
      <c r="L25" s="750">
        <f t="shared" si="2"/>
        <v>35495.982694743827</v>
      </c>
      <c r="M25" s="752">
        <f t="shared" si="3"/>
        <v>3.837686785135147E-2</v>
      </c>
      <c r="N25" s="753"/>
      <c r="O25" s="796" t="str">
        <f>A!H154</f>
        <v/>
      </c>
    </row>
    <row r="26" spans="2:15" customFormat="false" ht="12" customHeight="1">
      <c r="B26" s="754" t="s">
        <v>478</v>
      </c>
      <c r="C26" s="750">
        <f>A!B155</f>
        <v>24986.581989315273</v>
      </c>
      <c r="D26" s="750">
        <f>A!C155</f>
        <v>25389</v>
      </c>
      <c r="E26" s="750">
        <f>A!D155</f>
        <v>25390</v>
      </c>
      <c r="F26" s="750">
        <f>A!E155</f>
        <v>25017.177618583835</v>
      </c>
      <c r="G26" s="750">
        <f>A!F155</f>
        <v>25131.070000000262</v>
      </c>
      <c r="H26" s="750">
        <f>A!G155</f>
        <v>25781</v>
      </c>
      <c r="I26" s="751"/>
      <c r="J26" s="750">
        <f t="shared" si="0"/>
        <v>24986.581989315273</v>
      </c>
      <c r="K26" s="750">
        <f t="shared" si="1"/>
        <v>25781</v>
      </c>
      <c r="L26" s="750">
        <f t="shared" si="2"/>
        <v>25282.471601316563</v>
      </c>
      <c r="M26" s="752">
        <f t="shared" si="3"/>
        <v>3.1421691012335932E-2</v>
      </c>
      <c r="N26" s="753"/>
      <c r="O26" s="796" t="str">
        <f>A!H155</f>
        <v/>
      </c>
    </row>
    <row r="27" spans="2:15" customFormat="false" ht="12" customHeight="1">
      <c r="B27" s="754" t="s">
        <v>479</v>
      </c>
      <c r="C27" s="750">
        <f>A!B156</f>
        <v>23544.160692124755</v>
      </c>
      <c r="D27" s="750">
        <f>A!C156</f>
        <v>24293</v>
      </c>
      <c r="E27" s="750">
        <f>A!D156</f>
        <v>24307</v>
      </c>
      <c r="F27" s="750">
        <f>A!E156</f>
        <v>24077.724718093501</v>
      </c>
      <c r="G27" s="750">
        <f>A!F156</f>
        <v>23619.743999999955</v>
      </c>
      <c r="H27" s="750">
        <f>A!G156</f>
        <v>24360</v>
      </c>
      <c r="I27" s="751"/>
      <c r="J27" s="750">
        <f t="shared" si="0"/>
        <v>23544.160692124755</v>
      </c>
      <c r="K27" s="750">
        <f t="shared" si="1"/>
        <v>24360</v>
      </c>
      <c r="L27" s="750">
        <f t="shared" si="2"/>
        <v>24033.604901703035</v>
      </c>
      <c r="M27" s="752">
        <f t="shared" si="3"/>
        <v>3.3945773478927181E-2</v>
      </c>
      <c r="N27" s="753"/>
      <c r="O27" s="796" t="str">
        <f>A!H156</f>
        <v/>
      </c>
    </row>
    <row r="28" spans="2:15" customFormat="false" ht="12" customHeight="1">
      <c r="B28" s="754" t="s">
        <v>480</v>
      </c>
      <c r="C28" s="750">
        <f>A!B157</f>
        <v>20320.873963030244</v>
      </c>
      <c r="D28" s="750">
        <f>A!C157</f>
        <v>20408</v>
      </c>
      <c r="E28" s="750">
        <f>A!D157</f>
        <v>20421</v>
      </c>
      <c r="F28" s="750">
        <f>A!E157</f>
        <v>20701.560304430714</v>
      </c>
      <c r="G28" s="750">
        <f>A!F157</f>
        <v>20241.712999999996</v>
      </c>
      <c r="H28" s="750">
        <f>A!G157</f>
        <v>21323</v>
      </c>
      <c r="I28" s="751"/>
      <c r="J28" s="750">
        <f t="shared" si="0"/>
        <v>20241.712999999996</v>
      </c>
      <c r="K28" s="750">
        <f t="shared" si="1"/>
        <v>21323</v>
      </c>
      <c r="L28" s="750">
        <f t="shared" si="2"/>
        <v>20569.357877910155</v>
      </c>
      <c r="M28" s="752">
        <f t="shared" si="3"/>
        <v>5.2567853912504466E-2</v>
      </c>
      <c r="N28" s="753"/>
      <c r="O28" s="796" t="str">
        <f>A!H157</f>
        <v/>
      </c>
    </row>
    <row r="29" spans="2:15" customFormat="false" ht="12" customHeight="1">
      <c r="B29" s="754" t="s">
        <v>481</v>
      </c>
      <c r="C29" s="750">
        <f>A!B158</f>
        <v>17281.271045603677</v>
      </c>
      <c r="D29" s="750">
        <f>A!C158</f>
        <v>17540</v>
      </c>
      <c r="E29" s="750">
        <f>A!D158</f>
        <v>17537</v>
      </c>
      <c r="F29" s="750">
        <f>A!E158</f>
        <v>17741.943188338209</v>
      </c>
      <c r="G29" s="750">
        <f>A!F158</f>
        <v>17442.46800000007</v>
      </c>
      <c r="H29" s="750">
        <f>A!G158</f>
        <v>17875</v>
      </c>
      <c r="I29" s="751"/>
      <c r="J29" s="750">
        <f t="shared" si="0"/>
        <v>17281.271045603677</v>
      </c>
      <c r="K29" s="750">
        <f t="shared" si="1"/>
        <v>17875</v>
      </c>
      <c r="L29" s="750">
        <f t="shared" si="2"/>
        <v>17569.61370565699</v>
      </c>
      <c r="M29" s="752">
        <f t="shared" si="3"/>
        <v>3.3792942994822765E-2</v>
      </c>
      <c r="N29" s="753"/>
      <c r="O29" s="796" t="str">
        <f>A!H158</f>
        <v/>
      </c>
    </row>
    <row r="30" spans="2:15" customFormat="false" ht="12" customHeight="1">
      <c r="B30" s="754" t="s">
        <v>482</v>
      </c>
      <c r="C30" s="750">
        <f>A!B159</f>
        <v>19430.378480857089</v>
      </c>
      <c r="D30" s="750">
        <f>A!C159</f>
        <v>19878</v>
      </c>
      <c r="E30" s="750">
        <f>A!D159</f>
        <v>19874</v>
      </c>
      <c r="F30" s="750">
        <f>A!E159</f>
        <v>19061.112503659155</v>
      </c>
      <c r="G30" s="750">
        <f>A!F159</f>
        <v>19536.572000000106</v>
      </c>
      <c r="H30" s="750">
        <f>A!G159</f>
        <v>20164</v>
      </c>
      <c r="I30" s="751"/>
      <c r="J30" s="750">
        <f t="shared" si="0"/>
        <v>19061.112503659155</v>
      </c>
      <c r="K30" s="750">
        <f t="shared" si="1"/>
        <v>20164</v>
      </c>
      <c r="L30" s="750">
        <f t="shared" si="2"/>
        <v>19657.343830752725</v>
      </c>
      <c r="M30" s="752">
        <f t="shared" si="3"/>
        <v>5.6105621687068653E-2</v>
      </c>
      <c r="N30" s="753"/>
      <c r="O30" s="796" t="str">
        <f>A!H159</f>
        <v/>
      </c>
    </row>
    <row r="31" spans="2:15" customFormat="false" ht="12" customHeight="1" thickBot="1">
      <c r="B31" s="755" t="s">
        <v>483</v>
      </c>
      <c r="C31" s="756">
        <f>A!B160</f>
        <v>15687.079578945253</v>
      </c>
      <c r="D31" s="757">
        <f>A!C160</f>
        <v>15802</v>
      </c>
      <c r="E31" s="757">
        <f>A!D160</f>
        <v>15791</v>
      </c>
      <c r="F31" s="757">
        <f>A!E160</f>
        <v>16635.725867238158</v>
      </c>
      <c r="G31" s="757">
        <f>A!F160</f>
        <v>15791.080999999982</v>
      </c>
      <c r="H31" s="757">
        <f>A!G160</f>
        <v>16339</v>
      </c>
      <c r="I31" s="758"/>
      <c r="J31" s="757">
        <f t="shared" si="0"/>
        <v>15687.079578945253</v>
      </c>
      <c r="K31" s="757">
        <f t="shared" si="1"/>
        <v>16635.725867238158</v>
      </c>
      <c r="L31" s="757">
        <f t="shared" si="2"/>
        <v>16007.647741030565</v>
      </c>
      <c r="M31" s="759">
        <f t="shared" si="3"/>
        <v>5.9262066709610831E-2</v>
      </c>
      <c r="N31" s="753"/>
      <c r="O31" s="797" t="str">
        <f>A!H160</f>
        <v/>
      </c>
    </row>
    <row r="32" spans="2:17" customFormat="false" ht="12" customHeight="1" thickTop="1">
      <c r="B32" s="730" t="s">
        <v>14</v>
      </c>
      <c r="C32" s="760"/>
      <c r="D32" s="761"/>
      <c r="E32" s="760"/>
      <c r="F32" s="761"/>
      <c r="G32" s="761"/>
      <c r="H32" s="761"/>
      <c r="I32" s="731"/>
      <c r="J32" s="1089" t="s">
        <v>23</v>
      </c>
      <c r="K32" s="1090"/>
      <c r="L32" s="1090"/>
      <c r="M32" s="1091"/>
      <c r="N32" s="753"/>
      <c r="O32" s="762"/>
      <c r="P32" s="763"/>
      <c r="Q32" s="763"/>
    </row>
    <row r="33" spans="2:17" customFormat="false" ht="12" customHeight="1">
      <c r="B33" s="735"/>
      <c r="C33" s="729" t="s">
        <v>237</v>
      </c>
      <c r="D33" s="729" t="s">
        <v>426</v>
      </c>
      <c r="E33" s="729" t="s">
        <v>250</v>
      </c>
      <c r="F33" s="736" t="s">
        <v>357</v>
      </c>
      <c r="G33" s="737" t="s">
        <v>372</v>
      </c>
      <c r="H33" s="738" t="s">
        <v>384</v>
      </c>
      <c r="I33" s="737"/>
      <c r="J33" s="764"/>
      <c r="K33" s="728"/>
      <c r="L33" s="728"/>
      <c r="M33" s="740" t="s">
        <v>24</v>
      </c>
      <c r="N33" s="753"/>
      <c r="O33" s="741" t="str">
        <f>YourData!$J$4</f>
        <v>Tested Prg</v>
      </c>
      <c r="P33" s="763"/>
      <c r="Q33" s="763"/>
    </row>
    <row r="34" spans="2:17" customFormat="false" ht="12" customHeight="1">
      <c r="B34" s="742" t="s">
        <v>796</v>
      </c>
      <c r="C34" s="743" t="s">
        <v>25</v>
      </c>
      <c r="D34" s="743" t="s">
        <v>13</v>
      </c>
      <c r="E34" s="743" t="s">
        <v>13</v>
      </c>
      <c r="F34" s="744" t="s">
        <v>355</v>
      </c>
      <c r="G34" s="744" t="s">
        <v>365</v>
      </c>
      <c r="H34" s="744" t="s">
        <v>385</v>
      </c>
      <c r="I34" s="744"/>
      <c r="J34" s="765" t="s">
        <v>26</v>
      </c>
      <c r="K34" s="743" t="s">
        <v>27</v>
      </c>
      <c r="L34" s="743" t="s">
        <v>597</v>
      </c>
      <c r="M34" s="746" t="s">
        <v>598</v>
      </c>
      <c r="N34" s="753"/>
      <c r="O34" s="748" t="str">
        <f>YourData!$J$8</f>
        <v>Org</v>
      </c>
      <c r="P34" s="763"/>
      <c r="Q34" s="763"/>
    </row>
    <row r="35" spans="2:17" customFormat="false" ht="12" customHeight="1">
      <c r="B35" s="749" t="s">
        <v>445</v>
      </c>
      <c r="C35" s="750">
        <f>A!B170</f>
        <v>22353.534309268729</v>
      </c>
      <c r="D35" s="750">
        <f>A!C170</f>
        <v>21569</v>
      </c>
      <c r="E35" s="750">
        <f>A!D170</f>
        <v>21573</v>
      </c>
      <c r="F35" s="750"/>
      <c r="G35" s="750">
        <f>A!F170</f>
        <v>21770.00099999996</v>
      </c>
      <c r="H35" s="750">
        <f>A!G170</f>
        <v>21876</v>
      </c>
      <c r="I35" s="750"/>
      <c r="J35" s="766">
        <f t="shared" ref="J35:J55" si="4">MINA(C35:I35)</f>
        <v>21569</v>
      </c>
      <c r="K35" s="750">
        <f t="shared" ref="K35:K55" si="5">MAXA(C35:I35)</f>
        <v>22353.534309268729</v>
      </c>
      <c r="L35" s="750">
        <f>AVERAGE(C35:I35)</f>
        <v>21828.307061853739</v>
      </c>
      <c r="M35" s="752">
        <f t="shared" ref="M35:M55" si="6">ABS((K35-J35)/AVERAGE(C35:I35))</f>
        <v>3.5941143169996415E-2</v>
      </c>
      <c r="N35" s="753"/>
      <c r="O35" s="796" t="str">
        <f>A!H170</f>
        <v/>
      </c>
      <c r="P35" s="763"/>
      <c r="Q35" s="763"/>
    </row>
    <row r="36" spans="2:17" customFormat="false" ht="12" customHeight="1">
      <c r="B36" s="754" t="s">
        <v>446</v>
      </c>
      <c r="C36" s="750">
        <f>A!B171</f>
        <v>26339.625369982768</v>
      </c>
      <c r="D36" s="750">
        <f>A!C171</f>
        <v>25813</v>
      </c>
      <c r="E36" s="750">
        <f>A!D171</f>
        <v>25817</v>
      </c>
      <c r="F36" s="750"/>
      <c r="G36" s="750">
        <f>A!F171</f>
        <v>25936.82099999996</v>
      </c>
      <c r="H36" s="750">
        <f>A!G171</f>
        <v>26053</v>
      </c>
      <c r="I36" s="750"/>
      <c r="J36" s="766">
        <f t="shared" si="4"/>
        <v>25813</v>
      </c>
      <c r="K36" s="750">
        <f t="shared" si="5"/>
        <v>26339.625369982768</v>
      </c>
      <c r="L36" s="750">
        <f t="shared" ref="L36:L55" si="7">AVERAGE(C36:I36)</f>
        <v>25991.889273996545</v>
      </c>
      <c r="M36" s="752">
        <f t="shared" si="6"/>
        <v>2.0261142406051574E-2</v>
      </c>
      <c r="N36" s="753"/>
      <c r="O36" s="796" t="str">
        <f>A!H171</f>
        <v/>
      </c>
      <c r="P36" s="763"/>
      <c r="Q36" s="763"/>
    </row>
    <row r="37" spans="2:17" customFormat="false" ht="12" customHeight="1">
      <c r="B37" s="754" t="s">
        <v>447</v>
      </c>
      <c r="C37" s="750">
        <f>A!B172</f>
        <v>26433.137388696625</v>
      </c>
      <c r="D37" s="750">
        <f>A!C172</f>
        <v>25250</v>
      </c>
      <c r="E37" s="750">
        <f>A!D172</f>
        <v>25294</v>
      </c>
      <c r="F37" s="750"/>
      <c r="G37" s="750">
        <f>A!F172</f>
        <v>25846.026000000074</v>
      </c>
      <c r="H37" s="750">
        <f>A!G172</f>
        <v>25912</v>
      </c>
      <c r="I37" s="750"/>
      <c r="J37" s="766">
        <f t="shared" si="4"/>
        <v>25250</v>
      </c>
      <c r="K37" s="750">
        <f t="shared" si="5"/>
        <v>26433.137388696625</v>
      </c>
      <c r="L37" s="750">
        <f t="shared" si="7"/>
        <v>25747.032677739342</v>
      </c>
      <c r="M37" s="752">
        <f t="shared" si="6"/>
        <v>4.5952378416001118E-2</v>
      </c>
      <c r="N37" s="753"/>
      <c r="O37" s="796" t="str">
        <f>A!H172</f>
        <v/>
      </c>
      <c r="P37" s="763"/>
      <c r="Q37" s="763"/>
    </row>
    <row r="38" spans="2:17" customFormat="false" ht="12" customHeight="1">
      <c r="B38" s="754" t="s">
        <v>448</v>
      </c>
      <c r="C38" s="750">
        <f>A!B173</f>
        <v>27299.732074423395</v>
      </c>
      <c r="D38" s="750">
        <f>A!C173</f>
        <v>26172</v>
      </c>
      <c r="E38" s="750">
        <f>A!D173</f>
        <v>25925</v>
      </c>
      <c r="F38" s="750"/>
      <c r="G38" s="750">
        <f>A!F173</f>
        <v>26927.732999999924</v>
      </c>
      <c r="H38" s="750">
        <f>A!G173</f>
        <v>26775</v>
      </c>
      <c r="I38" s="750"/>
      <c r="J38" s="766">
        <f t="shared" si="4"/>
        <v>25925</v>
      </c>
      <c r="K38" s="750">
        <f t="shared" si="5"/>
        <v>27299.732074423395</v>
      </c>
      <c r="L38" s="750">
        <f t="shared" si="7"/>
        <v>26619.893014884663</v>
      </c>
      <c r="M38" s="752">
        <f t="shared" si="6"/>
        <v>5.1643035291490676E-2</v>
      </c>
      <c r="N38" s="753"/>
      <c r="O38" s="796" t="str">
        <f>A!H173</f>
        <v/>
      </c>
      <c r="P38" s="763"/>
      <c r="Q38" s="763"/>
    </row>
    <row r="39" spans="2:17" customFormat="false" ht="12" customHeight="1">
      <c r="B39" s="754" t="s">
        <v>449</v>
      </c>
      <c r="C39" s="750">
        <f>A!B174</f>
        <v>26962.93733737541</v>
      </c>
      <c r="D39" s="750">
        <f>A!C174</f>
        <v>25829</v>
      </c>
      <c r="E39" s="750">
        <f>A!D174</f>
        <v>25745</v>
      </c>
      <c r="F39" s="750"/>
      <c r="G39" s="750">
        <f>A!F174</f>
        <v>26472.789999999939</v>
      </c>
      <c r="H39" s="750">
        <f>A!G174</f>
        <v>26400</v>
      </c>
      <c r="I39" s="750"/>
      <c r="J39" s="766">
        <f>MINA(C39:I39)</f>
        <v>25745</v>
      </c>
      <c r="K39" s="750">
        <f>MAXA(C39:I39)</f>
        <v>26962.93733737541</v>
      </c>
      <c r="L39" s="750">
        <f t="shared" si="7"/>
        <v>26281.945467475067</v>
      </c>
      <c r="M39" s="752">
        <f t="shared" si="6"/>
        <v>4.6341216972794294E-2</v>
      </c>
      <c r="N39" s="753"/>
      <c r="O39" s="796" t="str">
        <f>A!H174</f>
        <v/>
      </c>
      <c r="P39" s="763"/>
      <c r="Q39" s="763"/>
    </row>
    <row r="40" spans="2:17" customFormat="false" ht="12" customHeight="1">
      <c r="B40" s="754" t="s">
        <v>450</v>
      </c>
      <c r="C40" s="750">
        <f>A!B175</f>
        <v>19316.840364594198</v>
      </c>
      <c r="D40" s="750">
        <f>A!C175</f>
        <v>17802</v>
      </c>
      <c r="E40" s="750">
        <f>A!D175</f>
        <v>17801</v>
      </c>
      <c r="F40" s="750"/>
      <c r="G40" s="750">
        <f>A!F175</f>
        <v>18738.054999999913</v>
      </c>
      <c r="H40" s="750">
        <f>A!G175</f>
        <v>18891</v>
      </c>
      <c r="I40" s="750"/>
      <c r="J40" s="766">
        <f t="shared" si="4"/>
        <v>17801</v>
      </c>
      <c r="K40" s="750">
        <f t="shared" si="5"/>
        <v>19316.840364594198</v>
      </c>
      <c r="L40" s="750">
        <f t="shared" si="7"/>
        <v>18509.779072918824</v>
      </c>
      <c r="M40" s="752">
        <f t="shared" si="6"/>
        <v>8.1894027941802103E-2</v>
      </c>
      <c r="N40" s="753"/>
      <c r="O40" s="796" t="str">
        <f>A!H175</f>
        <v/>
      </c>
      <c r="P40" s="763"/>
      <c r="Q40" s="763"/>
    </row>
    <row r="41" spans="2:17" customFormat="false" ht="12" customHeight="1">
      <c r="B41" s="754" t="s">
        <v>451</v>
      </c>
      <c r="C41" s="750">
        <f>A!B176</f>
        <v>40105.839879967134</v>
      </c>
      <c r="D41" s="750">
        <f>A!C176</f>
        <v>38999</v>
      </c>
      <c r="E41" s="750">
        <f>A!D176</f>
        <v>38955</v>
      </c>
      <c r="F41" s="750"/>
      <c r="G41" s="750">
        <f>A!F176</f>
        <v>39697.162000000208</v>
      </c>
      <c r="H41" s="750">
        <f>A!G176</f>
        <v>39941</v>
      </c>
      <c r="I41" s="750"/>
      <c r="J41" s="766">
        <f t="shared" si="4"/>
        <v>38955</v>
      </c>
      <c r="K41" s="750">
        <f t="shared" si="5"/>
        <v>40105.839879967134</v>
      </c>
      <c r="L41" s="750">
        <f t="shared" si="7"/>
        <v>39539.600375993468</v>
      </c>
      <c r="M41" s="752">
        <f t="shared" si="6"/>
        <v>2.9106006864598164E-2</v>
      </c>
      <c r="N41" s="753"/>
      <c r="O41" s="796" t="str">
        <f>A!H176</f>
        <v/>
      </c>
      <c r="P41" s="763"/>
      <c r="Q41" s="763"/>
    </row>
    <row r="42" spans="2:17" customFormat="false" ht="12" customHeight="1">
      <c r="B42" s="754" t="s">
        <v>462</v>
      </c>
      <c r="C42" s="750">
        <f>A!B177</f>
        <v>19178.948737703857</v>
      </c>
      <c r="D42" s="750">
        <f>A!C177</f>
        <v>18106</v>
      </c>
      <c r="E42" s="750">
        <f>A!D177</f>
        <v>18131</v>
      </c>
      <c r="F42" s="750"/>
      <c r="G42" s="750"/>
      <c r="H42" s="750">
        <f>A!G177</f>
        <v>18629</v>
      </c>
      <c r="I42" s="750"/>
      <c r="J42" s="766">
        <f t="shared" si="4"/>
        <v>18106</v>
      </c>
      <c r="K42" s="750">
        <f t="shared" si="5"/>
        <v>19178.948737703857</v>
      </c>
      <c r="L42" s="750">
        <f t="shared" si="7"/>
        <v>18511.237184425965</v>
      </c>
      <c r="M42" s="752">
        <f t="shared" si="6"/>
        <v>5.7962022041755226E-2</v>
      </c>
      <c r="N42" s="753"/>
      <c r="O42" s="796" t="str">
        <f>A!H177</f>
        <v/>
      </c>
      <c r="P42" s="763"/>
      <c r="Q42" s="763"/>
    </row>
    <row r="43" spans="2:17" customFormat="false" ht="12" customHeight="1">
      <c r="B43" s="754" t="s">
        <v>463</v>
      </c>
      <c r="C43" s="750">
        <f>A!B178</f>
        <v>19204.494365578117</v>
      </c>
      <c r="D43" s="750">
        <f>A!C178</f>
        <v>18823</v>
      </c>
      <c r="E43" s="750">
        <f>A!D178</f>
        <v>18850</v>
      </c>
      <c r="F43" s="750"/>
      <c r="G43" s="750"/>
      <c r="H43" s="750">
        <f>A!G178</f>
        <v>18685</v>
      </c>
      <c r="I43" s="750"/>
      <c r="J43" s="766">
        <f t="shared" si="4"/>
        <v>18685</v>
      </c>
      <c r="K43" s="750">
        <f t="shared" si="5"/>
        <v>19204.494365578117</v>
      </c>
      <c r="L43" s="750">
        <f t="shared" si="7"/>
        <v>18890.623591394527</v>
      </c>
      <c r="M43" s="752">
        <f t="shared" si="6"/>
        <v>2.7500117350004721E-2</v>
      </c>
      <c r="N43" s="753"/>
      <c r="O43" s="796" t="str">
        <f>A!H178</f>
        <v/>
      </c>
      <c r="P43" s="763"/>
      <c r="Q43" s="763"/>
    </row>
    <row r="44" spans="2:17" customFormat="false" ht="12" customHeight="1">
      <c r="B44" s="754" t="s">
        <v>464</v>
      </c>
      <c r="C44" s="750">
        <f>A!B179</f>
        <v>20358.585393713744</v>
      </c>
      <c r="D44" s="750">
        <f>A!C179</f>
        <v>19596</v>
      </c>
      <c r="E44" s="750">
        <f>A!D179</f>
        <v>19934</v>
      </c>
      <c r="F44" s="750"/>
      <c r="G44" s="750"/>
      <c r="H44" s="750">
        <f>A!G179</f>
        <v>20214</v>
      </c>
      <c r="I44" s="750"/>
      <c r="J44" s="766">
        <f t="shared" si="4"/>
        <v>19596</v>
      </c>
      <c r="K44" s="750">
        <f t="shared" si="5"/>
        <v>20358.585393713744</v>
      </c>
      <c r="L44" s="750">
        <f t="shared" si="7"/>
        <v>20025.646348428436</v>
      </c>
      <c r="M44" s="752">
        <f t="shared" si="6"/>
        <v>3.8080438476014E-2</v>
      </c>
      <c r="N44" s="753"/>
      <c r="O44" s="796" t="str">
        <f>A!H179</f>
        <v/>
      </c>
      <c r="P44" s="763"/>
      <c r="Q44" s="763"/>
    </row>
    <row r="45" spans="2:17" customFormat="false" ht="12" customHeight="1">
      <c r="B45" s="754" t="s">
        <v>465</v>
      </c>
      <c r="C45" s="750">
        <f>A!B180</f>
        <v>19598.621063024904</v>
      </c>
      <c r="D45" s="750">
        <f>A!C180</f>
        <v>19059</v>
      </c>
      <c r="E45" s="750">
        <f>A!D180</f>
        <v>18951</v>
      </c>
      <c r="F45" s="750"/>
      <c r="G45" s="750"/>
      <c r="H45" s="750">
        <f>A!G180</f>
        <v>18966</v>
      </c>
      <c r="I45" s="750"/>
      <c r="J45" s="766">
        <f t="shared" si="4"/>
        <v>18951</v>
      </c>
      <c r="K45" s="750">
        <f t="shared" si="5"/>
        <v>19598.621063024904</v>
      </c>
      <c r="L45" s="750">
        <f t="shared" si="7"/>
        <v>19143.655265756228</v>
      </c>
      <c r="M45" s="752">
        <f t="shared" si="6"/>
        <v>3.3829540598934379E-2</v>
      </c>
      <c r="N45" s="753"/>
      <c r="O45" s="796" t="str">
        <f>A!H180</f>
        <v/>
      </c>
      <c r="P45" s="763"/>
      <c r="Q45" s="763"/>
    </row>
    <row r="46" spans="2:17" customFormat="false" ht="12" customHeight="1">
      <c r="B46" s="754" t="s">
        <v>466</v>
      </c>
      <c r="C46" s="750">
        <f>A!B181</f>
        <v>20629.133255656114</v>
      </c>
      <c r="D46" s="750">
        <f>A!C181</f>
        <v>20042</v>
      </c>
      <c r="E46" s="750">
        <f>A!D181</f>
        <v>19989</v>
      </c>
      <c r="F46" s="750"/>
      <c r="G46" s="750"/>
      <c r="H46" s="750">
        <f>A!G181</f>
        <v>20249</v>
      </c>
      <c r="I46" s="750"/>
      <c r="J46" s="766">
        <f t="shared" si="4"/>
        <v>19989</v>
      </c>
      <c r="K46" s="750">
        <f t="shared" si="5"/>
        <v>20629.133255656114</v>
      </c>
      <c r="L46" s="750">
        <f t="shared" si="7"/>
        <v>20227.283313914028</v>
      </c>
      <c r="M46" s="752">
        <f t="shared" si="6"/>
        <v>3.1647020794719191E-2</v>
      </c>
      <c r="N46" s="753"/>
      <c r="O46" s="796" t="str">
        <f>A!H181</f>
        <v/>
      </c>
      <c r="P46" s="763"/>
      <c r="Q46" s="763"/>
    </row>
    <row r="47" spans="2:17" customFormat="false" ht="12" customHeight="1">
      <c r="B47" s="754" t="s">
        <v>473</v>
      </c>
      <c r="C47" s="750">
        <f>A!B182</f>
        <v>17854.295557848422</v>
      </c>
      <c r="D47" s="750">
        <f>A!C182</f>
        <v>18473</v>
      </c>
      <c r="E47" s="750">
        <f>A!D182</f>
        <v>18478</v>
      </c>
      <c r="F47" s="750"/>
      <c r="G47" s="750">
        <f>A!F182</f>
        <v>17857.852000000032</v>
      </c>
      <c r="H47" s="750">
        <f>A!G182</f>
        <v>18522</v>
      </c>
      <c r="I47" s="750"/>
      <c r="J47" s="766">
        <f t="shared" si="4"/>
        <v>17854.295557848422</v>
      </c>
      <c r="K47" s="750">
        <f t="shared" si="5"/>
        <v>18522</v>
      </c>
      <c r="L47" s="750">
        <f t="shared" si="7"/>
        <v>18237.02951156969</v>
      </c>
      <c r="M47" s="752">
        <f t="shared" si="6"/>
        <v>3.6612565754087438E-2</v>
      </c>
      <c r="N47" s="753"/>
      <c r="O47" s="796" t="str">
        <f>A!H182</f>
        <v/>
      </c>
      <c r="P47" s="763"/>
      <c r="Q47" s="763"/>
    </row>
    <row r="48" spans="2:17" customFormat="false" ht="12" customHeight="1">
      <c r="B48" s="754" t="s">
        <v>475</v>
      </c>
      <c r="C48" s="750">
        <f>A!B183</f>
        <v>13942.147864083752</v>
      </c>
      <c r="D48" s="750">
        <f>A!C183</f>
        <v>14508</v>
      </c>
      <c r="E48" s="750">
        <f>A!D183</f>
        <v>14506</v>
      </c>
      <c r="F48" s="750"/>
      <c r="G48" s="750">
        <f>A!F183</f>
        <v>13988.512000000033</v>
      </c>
      <c r="H48" s="750">
        <f>A!G183</f>
        <v>14491</v>
      </c>
      <c r="I48" s="750"/>
      <c r="J48" s="766">
        <f t="shared" si="4"/>
        <v>13942.147864083752</v>
      </c>
      <c r="K48" s="750">
        <f t="shared" si="5"/>
        <v>14508</v>
      </c>
      <c r="L48" s="750">
        <f t="shared" si="7"/>
        <v>14287.131972816755</v>
      </c>
      <c r="M48" s="752">
        <f t="shared" si="6"/>
        <v>3.9605719117934923E-2</v>
      </c>
      <c r="N48" s="753"/>
      <c r="O48" s="796" t="str">
        <f>A!H183</f>
        <v/>
      </c>
      <c r="P48" s="763"/>
      <c r="Q48" s="763"/>
    </row>
    <row r="49" spans="2:17" customFormat="false" ht="12" customHeight="1">
      <c r="B49" s="754" t="s">
        <v>477</v>
      </c>
      <c r="C49" s="750">
        <f>A!B184</f>
        <v>27747.878980448822</v>
      </c>
      <c r="D49" s="750">
        <f>A!C184</f>
        <v>28811</v>
      </c>
      <c r="E49" s="750">
        <f>A!D184</f>
        <v>28810</v>
      </c>
      <c r="F49" s="750"/>
      <c r="G49" s="750">
        <f>A!F184</f>
        <v>27901.95700000002</v>
      </c>
      <c r="H49" s="750">
        <f>A!G184</f>
        <v>28721</v>
      </c>
      <c r="I49" s="750"/>
      <c r="J49" s="766">
        <f t="shared" si="4"/>
        <v>27747.878980448822</v>
      </c>
      <c r="K49" s="750">
        <f t="shared" si="5"/>
        <v>28811</v>
      </c>
      <c r="L49" s="750">
        <f t="shared" si="7"/>
        <v>28398.36719608977</v>
      </c>
      <c r="M49" s="752">
        <f t="shared" si="6"/>
        <v>3.7435991027595449E-2</v>
      </c>
      <c r="N49" s="753"/>
      <c r="O49" s="796" t="str">
        <f>A!H184</f>
        <v/>
      </c>
      <c r="P49" s="763"/>
      <c r="Q49" s="763"/>
    </row>
    <row r="50" spans="2:17" customFormat="false" ht="12" customHeight="1">
      <c r="B50" s="754" t="s">
        <v>478</v>
      </c>
      <c r="C50" s="750">
        <f>A!B185</f>
        <v>19521.276662968372</v>
      </c>
      <c r="D50" s="750">
        <f>A!C185</f>
        <v>20121</v>
      </c>
      <c r="E50" s="750">
        <f>A!D185</f>
        <v>20126</v>
      </c>
      <c r="F50" s="750"/>
      <c r="G50" s="750">
        <f>A!F185</f>
        <v>19654.972000000191</v>
      </c>
      <c r="H50" s="750">
        <f>A!G185</f>
        <v>20185</v>
      </c>
      <c r="I50" s="750"/>
      <c r="J50" s="766">
        <f t="shared" si="4"/>
        <v>19521.276662968372</v>
      </c>
      <c r="K50" s="750">
        <f t="shared" si="5"/>
        <v>20185</v>
      </c>
      <c r="L50" s="750">
        <f t="shared" si="7"/>
        <v>19921.649732593716</v>
      </c>
      <c r="M50" s="752">
        <f t="shared" si="6"/>
        <v>3.3316685412138003E-2</v>
      </c>
      <c r="N50" s="753"/>
      <c r="O50" s="796" t="str">
        <f>A!H185</f>
        <v/>
      </c>
      <c r="P50" s="763"/>
      <c r="Q50" s="763"/>
    </row>
    <row r="51" spans="2:17" customFormat="false" ht="12" customHeight="1">
      <c r="B51" s="754" t="s">
        <v>479</v>
      </c>
      <c r="C51" s="750">
        <f>A!B186</f>
        <v>18620.310806459944</v>
      </c>
      <c r="D51" s="750">
        <f>A!C186</f>
        <v>19407</v>
      </c>
      <c r="E51" s="750">
        <f>A!D186</f>
        <v>19418</v>
      </c>
      <c r="F51" s="750"/>
      <c r="G51" s="750">
        <f>A!F186</f>
        <v>18689.798999999959</v>
      </c>
      <c r="H51" s="750">
        <f>A!G186</f>
        <v>19281</v>
      </c>
      <c r="I51" s="750"/>
      <c r="J51" s="766">
        <f t="shared" si="4"/>
        <v>18620.310806459944</v>
      </c>
      <c r="K51" s="750">
        <f t="shared" si="5"/>
        <v>19418</v>
      </c>
      <c r="L51" s="750">
        <f t="shared" si="7"/>
        <v>19083.22196129198</v>
      </c>
      <c r="M51" s="752">
        <f t="shared" si="6"/>
        <v>4.1800551036825589E-2</v>
      </c>
      <c r="N51" s="753"/>
      <c r="O51" s="796" t="str">
        <f>A!H186</f>
        <v/>
      </c>
      <c r="P51" s="763"/>
      <c r="Q51" s="763"/>
    </row>
    <row r="52" spans="2:17" customFormat="false" ht="12" customHeight="1">
      <c r="B52" s="754" t="s">
        <v>480</v>
      </c>
      <c r="C52" s="750">
        <f>A!B187</f>
        <v>16557.874829804307</v>
      </c>
      <c r="D52" s="750">
        <f>A!C187</f>
        <v>16880</v>
      </c>
      <c r="E52" s="750">
        <f>A!D187</f>
        <v>16893</v>
      </c>
      <c r="F52" s="750"/>
      <c r="G52" s="750">
        <f>A!F187</f>
        <v>16506.801999999989</v>
      </c>
      <c r="H52" s="750">
        <f>A!G187</f>
        <v>17443</v>
      </c>
      <c r="I52" s="750"/>
      <c r="J52" s="766">
        <f t="shared" si="4"/>
        <v>16506.801999999989</v>
      </c>
      <c r="K52" s="750">
        <f t="shared" si="5"/>
        <v>17443</v>
      </c>
      <c r="L52" s="750">
        <f t="shared" si="7"/>
        <v>16856.135365960858</v>
      </c>
      <c r="M52" s="752">
        <f t="shared" si="6"/>
        <v>5.5540488948051629E-2</v>
      </c>
      <c r="N52" s="753"/>
      <c r="O52" s="796" t="str">
        <f>A!H187</f>
        <v/>
      </c>
      <c r="P52" s="763"/>
      <c r="Q52" s="763"/>
    </row>
    <row r="53" spans="2:17" customFormat="false" ht="12" customHeight="1">
      <c r="B53" s="754" t="s">
        <v>481</v>
      </c>
      <c r="C53" s="750">
        <f>A!B188</f>
        <v>13656.995123440021</v>
      </c>
      <c r="D53" s="750">
        <f>A!C188</f>
        <v>14127</v>
      </c>
      <c r="E53" s="750">
        <f>A!D188</f>
        <v>14124</v>
      </c>
      <c r="F53" s="750"/>
      <c r="G53" s="750">
        <f>A!F188</f>
        <v>13855.928000000073</v>
      </c>
      <c r="H53" s="750">
        <f>A!G188</f>
        <v>14172</v>
      </c>
      <c r="I53" s="750"/>
      <c r="J53" s="766">
        <f t="shared" si="4"/>
        <v>13656.995123440021</v>
      </c>
      <c r="K53" s="750">
        <f t="shared" si="5"/>
        <v>14172</v>
      </c>
      <c r="L53" s="750">
        <f t="shared" si="7"/>
        <v>13987.18462468802</v>
      </c>
      <c r="M53" s="752">
        <f t="shared" si="6"/>
        <v>3.6819766835062107E-2</v>
      </c>
      <c r="N53" s="753"/>
      <c r="O53" s="796" t="str">
        <f>A!H188</f>
        <v/>
      </c>
      <c r="P53" s="763"/>
      <c r="Q53" s="763"/>
    </row>
    <row r="54" spans="2:17" customFormat="false" ht="12" customHeight="1">
      <c r="B54" s="754" t="s">
        <v>482</v>
      </c>
      <c r="C54" s="750">
        <f>A!B189</f>
        <v>15020.743269785731</v>
      </c>
      <c r="D54" s="750">
        <f>A!C189</f>
        <v>15680</v>
      </c>
      <c r="E54" s="750">
        <f>A!D189</f>
        <v>15677</v>
      </c>
      <c r="F54" s="750"/>
      <c r="G54" s="750">
        <f>A!F189</f>
        <v>15163.82</v>
      </c>
      <c r="H54" s="750">
        <f>A!G189</f>
        <v>15664</v>
      </c>
      <c r="I54" s="750"/>
      <c r="J54" s="766">
        <f t="shared" si="4"/>
        <v>15020.743269785731</v>
      </c>
      <c r="K54" s="750">
        <f t="shared" si="5"/>
        <v>15680</v>
      </c>
      <c r="L54" s="750">
        <f t="shared" si="7"/>
        <v>15441.112653957145</v>
      </c>
      <c r="M54" s="752">
        <f t="shared" si="6"/>
        <v>4.269489802895253E-2</v>
      </c>
      <c r="N54" s="753"/>
      <c r="O54" s="796" t="str">
        <f>A!H189</f>
        <v/>
      </c>
      <c r="P54" s="763"/>
      <c r="Q54" s="763"/>
    </row>
    <row r="55" spans="2:17" customFormat="false" ht="12" customHeight="1" thickBot="1">
      <c r="B55" s="755" t="s">
        <v>483</v>
      </c>
      <c r="C55" s="757">
        <f>A!B190</f>
        <v>12621.868518963793</v>
      </c>
      <c r="D55" s="757">
        <f>A!C190</f>
        <v>12967</v>
      </c>
      <c r="E55" s="757">
        <f>A!D190</f>
        <v>12957</v>
      </c>
      <c r="F55" s="757"/>
      <c r="G55" s="757">
        <f>A!F190</f>
        <v>12750.622999999985</v>
      </c>
      <c r="H55" s="757">
        <f>A!G190</f>
        <v>13215</v>
      </c>
      <c r="I55" s="758"/>
      <c r="J55" s="756">
        <f t="shared" si="4"/>
        <v>12621.868518963793</v>
      </c>
      <c r="K55" s="757">
        <f t="shared" si="5"/>
        <v>13215</v>
      </c>
      <c r="L55" s="757">
        <f t="shared" si="7"/>
        <v>12902.298303792755</v>
      </c>
      <c r="M55" s="759">
        <f t="shared" si="6"/>
        <v>4.5970994242308799E-2</v>
      </c>
      <c r="N55" s="753"/>
      <c r="O55" s="797" t="str">
        <f>A!H190</f>
        <v/>
      </c>
      <c r="P55" s="763"/>
      <c r="Q55" s="763"/>
    </row>
    <row r="56" spans="2:17" customFormat="false" ht="12" customHeight="1" thickTop="1">
      <c r="B56" s="767" t="s">
        <v>800</v>
      </c>
      <c r="C56" s="763"/>
      <c r="D56" s="768"/>
      <c r="E56" s="763"/>
      <c r="F56" s="763"/>
      <c r="G56" s="763"/>
      <c r="H56" s="763"/>
      <c r="I56" s="763"/>
      <c r="J56" s="763"/>
      <c r="K56" s="763"/>
      <c r="L56" s="763"/>
      <c r="M56" s="769"/>
      <c r="N56" s="753"/>
      <c r="P56" s="763"/>
      <c r="Q56" s="763"/>
    </row>
    <row r="57" spans="2:17" customFormat="false" ht="15" customHeight="1" thickBot="1">
      <c r="B57" s="727" t="s">
        <v>873</v>
      </c>
      <c r="P57" s="763"/>
      <c r="Q57" s="763"/>
    </row>
    <row r="58" spans="2:17" customFormat="false" ht="12" customHeight="1" thickTop="1">
      <c r="B58" s="730" t="s">
        <v>15</v>
      </c>
      <c r="C58" s="761"/>
      <c r="D58" s="761"/>
      <c r="E58" s="761"/>
      <c r="F58" s="761"/>
      <c r="G58" s="761"/>
      <c r="H58" s="761"/>
      <c r="I58" s="731"/>
      <c r="J58" s="1089" t="s">
        <v>23</v>
      </c>
      <c r="K58" s="1090"/>
      <c r="L58" s="1090"/>
      <c r="M58" s="1091"/>
      <c r="N58" s="753"/>
      <c r="O58" s="734"/>
      <c r="P58" s="763"/>
      <c r="Q58" s="763"/>
    </row>
    <row r="59" spans="2:17" customFormat="false" ht="12" customHeight="1">
      <c r="B59" s="735"/>
      <c r="C59" s="729" t="s">
        <v>237</v>
      </c>
      <c r="D59" s="729" t="s">
        <v>426</v>
      </c>
      <c r="E59" s="729" t="s">
        <v>250</v>
      </c>
      <c r="F59" s="736" t="s">
        <v>357</v>
      </c>
      <c r="G59" s="737" t="s">
        <v>372</v>
      </c>
      <c r="H59" s="738" t="s">
        <v>384</v>
      </c>
      <c r="I59" s="737"/>
      <c r="J59" s="764"/>
      <c r="K59" s="728"/>
      <c r="L59" s="728"/>
      <c r="M59" s="740" t="s">
        <v>24</v>
      </c>
      <c r="N59" s="753"/>
      <c r="O59" s="741" t="str">
        <f>YourData!$J$4</f>
        <v>Tested Prg</v>
      </c>
      <c r="P59" s="763"/>
      <c r="Q59" s="763"/>
    </row>
    <row r="60" spans="2:17" customFormat="false" ht="12" customHeight="1">
      <c r="B60" s="742" t="s">
        <v>796</v>
      </c>
      <c r="C60" s="743" t="s">
        <v>25</v>
      </c>
      <c r="D60" s="743" t="s">
        <v>13</v>
      </c>
      <c r="E60" s="743" t="s">
        <v>13</v>
      </c>
      <c r="F60" s="744" t="s">
        <v>355</v>
      </c>
      <c r="G60" s="744" t="s">
        <v>365</v>
      </c>
      <c r="H60" s="744" t="s">
        <v>385</v>
      </c>
      <c r="I60" s="744"/>
      <c r="J60" s="765" t="s">
        <v>26</v>
      </c>
      <c r="K60" s="743" t="s">
        <v>27</v>
      </c>
      <c r="L60" s="743" t="s">
        <v>597</v>
      </c>
      <c r="M60" s="746" t="s">
        <v>598</v>
      </c>
      <c r="N60" s="753"/>
      <c r="O60" s="748" t="str">
        <f>YourData!$J$8</f>
        <v>Org</v>
      </c>
      <c r="P60" s="763"/>
      <c r="Q60" s="763"/>
    </row>
    <row r="61" spans="2:17" customFormat="false" ht="12" customHeight="1">
      <c r="B61" s="749" t="s">
        <v>445</v>
      </c>
      <c r="C61" s="750">
        <f>A!B230</f>
        <v>10879.92</v>
      </c>
      <c r="D61" s="750">
        <f>A!C230</f>
        <v>10880</v>
      </c>
      <c r="E61" s="750">
        <f>A!D230</f>
        <v>10880</v>
      </c>
      <c r="F61" s="750">
        <f>A!E230</f>
        <v>10862.091928960235</v>
      </c>
      <c r="G61" s="750">
        <f>A!F230</f>
        <v>10879.920000001301</v>
      </c>
      <c r="H61" s="750">
        <f>A!G230</f>
        <v>10880</v>
      </c>
      <c r="I61" s="750"/>
      <c r="J61" s="766">
        <f t="shared" ref="J61:J81" si="8">MINA(C61:I61)</f>
        <v>10862.091928960235</v>
      </c>
      <c r="K61" s="750">
        <f t="shared" ref="K61:K81" si="9">MAXA(C61:I61)</f>
        <v>10880</v>
      </c>
      <c r="L61" s="750">
        <f>AVERAGE(C61:I61)</f>
        <v>10876.988654826922</v>
      </c>
      <c r="M61" s="752">
        <f t="shared" ref="M61:M81" si="10">ABS((K61-J61)/AVERAGE(C61:I61))</f>
        <v>1.6464181041337788E-3</v>
      </c>
      <c r="N61" s="753"/>
      <c r="O61" s="796" t="str">
        <f>A!H230</f>
        <v/>
      </c>
      <c r="P61" s="763"/>
      <c r="Q61" s="763"/>
    </row>
    <row r="62" spans="2:17" customFormat="false" ht="12" customHeight="1">
      <c r="B62" s="754" t="s">
        <v>446</v>
      </c>
      <c r="C62" s="750">
        <f>A!B231</f>
        <v>10879.92</v>
      </c>
      <c r="D62" s="750">
        <f>A!C231</f>
        <v>10880</v>
      </c>
      <c r="E62" s="750">
        <f>A!D231</f>
        <v>10880</v>
      </c>
      <c r="F62" s="750">
        <f>A!E231</f>
        <v>10862.091928960235</v>
      </c>
      <c r="G62" s="750">
        <f>A!F231</f>
        <v>10879.920000001301</v>
      </c>
      <c r="H62" s="750">
        <f>A!G231</f>
        <v>10880</v>
      </c>
      <c r="I62" s="750"/>
      <c r="J62" s="766">
        <f t="shared" si="8"/>
        <v>10862.091928960235</v>
      </c>
      <c r="K62" s="750">
        <f t="shared" si="9"/>
        <v>10880</v>
      </c>
      <c r="L62" s="750">
        <f t="shared" ref="L62:L81" si="11">AVERAGE(C62:I62)</f>
        <v>10876.988654826922</v>
      </c>
      <c r="M62" s="752">
        <f t="shared" si="10"/>
        <v>1.6464181041337788E-3</v>
      </c>
      <c r="N62" s="753"/>
      <c r="O62" s="796" t="str">
        <f>A!H231</f>
        <v/>
      </c>
      <c r="P62" s="763"/>
      <c r="Q62" s="763"/>
    </row>
    <row r="63" spans="2:17" customFormat="false" ht="12" customHeight="1">
      <c r="B63" s="754" t="s">
        <v>447</v>
      </c>
      <c r="C63" s="750">
        <f>A!B232</f>
        <v>10879.92</v>
      </c>
      <c r="D63" s="750">
        <f>A!C232</f>
        <v>10880</v>
      </c>
      <c r="E63" s="750">
        <f>A!D232</f>
        <v>10880</v>
      </c>
      <c r="F63" s="750">
        <f>A!E232</f>
        <v>10862.091928960235</v>
      </c>
      <c r="G63" s="750">
        <f>A!F232</f>
        <v>10879.920000001301</v>
      </c>
      <c r="H63" s="750">
        <f>A!G232</f>
        <v>10880</v>
      </c>
      <c r="I63" s="750"/>
      <c r="J63" s="766">
        <f t="shared" si="8"/>
        <v>10862.091928960235</v>
      </c>
      <c r="K63" s="750">
        <f t="shared" si="9"/>
        <v>10880</v>
      </c>
      <c r="L63" s="750">
        <f t="shared" si="11"/>
        <v>10876.988654826922</v>
      </c>
      <c r="M63" s="752">
        <f t="shared" si="10"/>
        <v>1.6464181041337788E-3</v>
      </c>
      <c r="N63" s="753"/>
      <c r="O63" s="796" t="str">
        <f>A!H232</f>
        <v/>
      </c>
      <c r="P63" s="763"/>
      <c r="Q63" s="763"/>
    </row>
    <row r="64" spans="2:17" customFormat="false" ht="12" customHeight="1">
      <c r="B64" s="754" t="s">
        <v>448</v>
      </c>
      <c r="C64" s="750">
        <f>A!B233</f>
        <v>10879.92</v>
      </c>
      <c r="D64" s="750">
        <f>A!C233</f>
        <v>10880</v>
      </c>
      <c r="E64" s="750">
        <f>A!D233</f>
        <v>10880</v>
      </c>
      <c r="F64" s="750">
        <f>A!E233</f>
        <v>10862.091928960235</v>
      </c>
      <c r="G64" s="750">
        <f>A!F233</f>
        <v>10879.920000001301</v>
      </c>
      <c r="H64" s="750">
        <f>A!G233</f>
        <v>10880</v>
      </c>
      <c r="I64" s="750"/>
      <c r="J64" s="766">
        <f t="shared" si="8"/>
        <v>10862.091928960235</v>
      </c>
      <c r="K64" s="750">
        <f t="shared" si="9"/>
        <v>10880</v>
      </c>
      <c r="L64" s="750">
        <f t="shared" si="11"/>
        <v>10876.988654826922</v>
      </c>
      <c r="M64" s="752">
        <f t="shared" si="10"/>
        <v>1.6464181041337788E-3</v>
      </c>
      <c r="N64" s="753"/>
      <c r="O64" s="796" t="str">
        <f>A!H233</f>
        <v/>
      </c>
      <c r="P64" s="763"/>
      <c r="Q64" s="763"/>
    </row>
    <row r="65" spans="2:17" customFormat="false" ht="12" customHeight="1">
      <c r="B65" s="754" t="s">
        <v>449</v>
      </c>
      <c r="C65" s="750">
        <f>A!B234</f>
        <v>10879.92</v>
      </c>
      <c r="D65" s="750">
        <f>A!C234</f>
        <v>10880</v>
      </c>
      <c r="E65" s="750">
        <f>A!D234</f>
        <v>10880</v>
      </c>
      <c r="F65" s="750">
        <f>A!E234</f>
        <v>10862.091928960235</v>
      </c>
      <c r="G65" s="750">
        <f>A!F234</f>
        <v>10879.920000001301</v>
      </c>
      <c r="H65" s="750">
        <f>A!G234</f>
        <v>10880</v>
      </c>
      <c r="I65" s="751"/>
      <c r="J65" s="750">
        <f t="shared" si="8"/>
        <v>10862.091928960235</v>
      </c>
      <c r="K65" s="750">
        <f t="shared" si="9"/>
        <v>10880</v>
      </c>
      <c r="L65" s="750">
        <f t="shared" si="11"/>
        <v>10876.988654826922</v>
      </c>
      <c r="M65" s="752">
        <f t="shared" si="10"/>
        <v>1.6464181041337788E-3</v>
      </c>
      <c r="N65" s="753"/>
      <c r="O65" s="796" t="str">
        <f>A!H234</f>
        <v/>
      </c>
      <c r="P65" s="763"/>
      <c r="Q65" s="763"/>
    </row>
    <row r="66" spans="2:17" customFormat="false" ht="12" customHeight="1">
      <c r="B66" s="754" t="s">
        <v>450</v>
      </c>
      <c r="C66" s="750">
        <f>A!B235</f>
        <v>10879.92</v>
      </c>
      <c r="D66" s="750">
        <f>A!C235</f>
        <v>10880</v>
      </c>
      <c r="E66" s="750">
        <f>A!D235</f>
        <v>10880</v>
      </c>
      <c r="F66" s="750">
        <f>A!E235</f>
        <v>10862.091928960235</v>
      </c>
      <c r="G66" s="750">
        <f>A!F235</f>
        <v>10879.920000001301</v>
      </c>
      <c r="H66" s="750">
        <f>A!G235</f>
        <v>10880</v>
      </c>
      <c r="I66" s="751"/>
      <c r="J66" s="763">
        <f t="shared" si="8"/>
        <v>10862.091928960235</v>
      </c>
      <c r="K66" s="750">
        <f t="shared" si="9"/>
        <v>10880</v>
      </c>
      <c r="L66" s="750">
        <f t="shared" si="11"/>
        <v>10876.988654826922</v>
      </c>
      <c r="M66" s="752">
        <f t="shared" si="10"/>
        <v>1.6464181041337788E-3</v>
      </c>
      <c r="N66" s="753"/>
      <c r="O66" s="796" t="str">
        <f>A!H235</f>
        <v/>
      </c>
      <c r="P66" s="763"/>
      <c r="Q66" s="763"/>
    </row>
    <row r="67" spans="2:17" customFormat="false" ht="12" customHeight="1">
      <c r="B67" s="754" t="s">
        <v>451</v>
      </c>
      <c r="C67" s="750">
        <f>A!B236</f>
        <v>10879.92</v>
      </c>
      <c r="D67" s="750">
        <f>A!C236</f>
        <v>10880</v>
      </c>
      <c r="E67" s="750">
        <f>A!D236</f>
        <v>10880</v>
      </c>
      <c r="F67" s="750">
        <f>A!E236</f>
        <v>10862.091928960235</v>
      </c>
      <c r="G67" s="750">
        <f>A!F236</f>
        <v>10879.920000001301</v>
      </c>
      <c r="H67" s="750">
        <f>A!G236</f>
        <v>10880</v>
      </c>
      <c r="I67" s="751"/>
      <c r="J67" s="763">
        <f t="shared" si="8"/>
        <v>10862.091928960235</v>
      </c>
      <c r="K67" s="750">
        <f t="shared" si="9"/>
        <v>10880</v>
      </c>
      <c r="L67" s="750">
        <f t="shared" si="11"/>
        <v>10876.988654826922</v>
      </c>
      <c r="M67" s="752">
        <f t="shared" si="10"/>
        <v>1.6464181041337788E-3</v>
      </c>
      <c r="N67" s="753"/>
      <c r="O67" s="796" t="str">
        <f>A!H236</f>
        <v/>
      </c>
      <c r="P67" s="763"/>
      <c r="Q67" s="763"/>
    </row>
    <row r="68" spans="2:17" customFormat="false" ht="12" customHeight="1">
      <c r="B68" s="754" t="s">
        <v>462</v>
      </c>
      <c r="C68" s="750">
        <f>A!B237</f>
        <v>10879.92</v>
      </c>
      <c r="D68" s="750">
        <f>A!C237</f>
        <v>10880</v>
      </c>
      <c r="E68" s="750">
        <f>A!D237</f>
        <v>10880</v>
      </c>
      <c r="F68" s="750">
        <f>A!E237</f>
        <v>10862.091928960235</v>
      </c>
      <c r="G68" s="750"/>
      <c r="H68" s="750">
        <f>A!G237</f>
        <v>10880</v>
      </c>
      <c r="I68" s="751"/>
      <c r="J68" s="763">
        <f t="shared" si="8"/>
        <v>10862.091928960235</v>
      </c>
      <c r="K68" s="750">
        <f t="shared" si="9"/>
        <v>10880</v>
      </c>
      <c r="L68" s="750">
        <f t="shared" si="11"/>
        <v>10876.402385792046</v>
      </c>
      <c r="M68" s="752">
        <f t="shared" si="10"/>
        <v>1.6465068507540929E-3</v>
      </c>
      <c r="N68" s="753"/>
      <c r="O68" s="796" t="str">
        <f>A!H237</f>
        <v/>
      </c>
      <c r="P68" s="763"/>
      <c r="Q68" s="763"/>
    </row>
    <row r="69" spans="2:17" customFormat="false" ht="12" customHeight="1">
      <c r="B69" s="754" t="s">
        <v>463</v>
      </c>
      <c r="C69" s="750">
        <f>A!B238</f>
        <v>10879.92</v>
      </c>
      <c r="D69" s="750">
        <f>A!C238</f>
        <v>10880</v>
      </c>
      <c r="E69" s="750">
        <f>A!D238</f>
        <v>10880</v>
      </c>
      <c r="F69" s="750"/>
      <c r="G69" s="750"/>
      <c r="H69" s="750">
        <f>A!G238</f>
        <v>10880</v>
      </c>
      <c r="I69" s="751"/>
      <c r="J69" s="763">
        <f t="shared" si="8"/>
        <v>10879.92</v>
      </c>
      <c r="K69" s="750">
        <f t="shared" si="9"/>
        <v>10880</v>
      </c>
      <c r="L69" s="750">
        <f t="shared" si="11"/>
        <v>10879.98</v>
      </c>
      <c r="M69" s="752">
        <f t="shared" si="10"/>
        <v>7.3529546929247339E-6</v>
      </c>
      <c r="N69" s="753"/>
      <c r="O69" s="796" t="str">
        <f>A!H238</f>
        <v/>
      </c>
      <c r="P69" s="763"/>
      <c r="Q69" s="763"/>
    </row>
    <row r="70" spans="2:17" customFormat="false" ht="12" customHeight="1">
      <c r="B70" s="754" t="s">
        <v>464</v>
      </c>
      <c r="C70" s="750">
        <f>A!B239</f>
        <v>10879.92</v>
      </c>
      <c r="D70" s="750">
        <f>A!C239</f>
        <v>10880</v>
      </c>
      <c r="E70" s="750">
        <f>A!D239</f>
        <v>10880</v>
      </c>
      <c r="F70" s="750">
        <f>A!E239</f>
        <v>10862.091928960235</v>
      </c>
      <c r="G70" s="750"/>
      <c r="H70" s="750">
        <f>A!G239</f>
        <v>10880</v>
      </c>
      <c r="I70" s="751"/>
      <c r="J70" s="763">
        <f t="shared" si="8"/>
        <v>10862.091928960235</v>
      </c>
      <c r="K70" s="750">
        <f t="shared" si="9"/>
        <v>10880</v>
      </c>
      <c r="L70" s="750">
        <f t="shared" si="11"/>
        <v>10876.402385792046</v>
      </c>
      <c r="M70" s="752">
        <f t="shared" si="10"/>
        <v>1.6465068507540929E-3</v>
      </c>
      <c r="N70" s="753"/>
      <c r="O70" s="796" t="str">
        <f>A!H239</f>
        <v/>
      </c>
      <c r="P70" s="763"/>
      <c r="Q70" s="763"/>
    </row>
    <row r="71" spans="2:17" customFormat="false" ht="12" customHeight="1">
      <c r="B71" s="754" t="s">
        <v>465</v>
      </c>
      <c r="C71" s="750">
        <f>A!B240</f>
        <v>10879.92</v>
      </c>
      <c r="D71" s="750">
        <f>A!C240</f>
        <v>10880</v>
      </c>
      <c r="E71" s="750">
        <f>A!D240</f>
        <v>10880</v>
      </c>
      <c r="F71" s="750">
        <f>A!E240</f>
        <v>10862.091928960235</v>
      </c>
      <c r="G71" s="750"/>
      <c r="H71" s="750">
        <f>A!G240</f>
        <v>10880</v>
      </c>
      <c r="I71" s="751"/>
      <c r="J71" s="763">
        <f t="shared" si="8"/>
        <v>10862.091928960235</v>
      </c>
      <c r="K71" s="750">
        <f t="shared" si="9"/>
        <v>10880</v>
      </c>
      <c r="L71" s="750">
        <f t="shared" si="11"/>
        <v>10876.402385792046</v>
      </c>
      <c r="M71" s="752">
        <f t="shared" si="10"/>
        <v>1.6465068507540929E-3</v>
      </c>
      <c r="N71" s="753"/>
      <c r="O71" s="796" t="str">
        <f>A!H240</f>
        <v/>
      </c>
      <c r="P71" s="763"/>
      <c r="Q71" s="763"/>
    </row>
    <row r="72" spans="2:17" customFormat="false" ht="12" customHeight="1">
      <c r="B72" s="754" t="s">
        <v>466</v>
      </c>
      <c r="C72" s="750">
        <f>A!B241</f>
        <v>10879.92</v>
      </c>
      <c r="D72" s="750">
        <f>A!C241</f>
        <v>10880</v>
      </c>
      <c r="E72" s="750">
        <f>A!D241</f>
        <v>10880</v>
      </c>
      <c r="F72" s="750">
        <f>A!E241</f>
        <v>10862.091928960235</v>
      </c>
      <c r="G72" s="750"/>
      <c r="H72" s="750">
        <f>A!G241</f>
        <v>10880</v>
      </c>
      <c r="I72" s="751"/>
      <c r="J72" s="763">
        <f t="shared" si="8"/>
        <v>10862.091928960235</v>
      </c>
      <c r="K72" s="750">
        <f t="shared" si="9"/>
        <v>10880</v>
      </c>
      <c r="L72" s="750">
        <f t="shared" si="11"/>
        <v>10876.402385792046</v>
      </c>
      <c r="M72" s="752">
        <f t="shared" si="10"/>
        <v>1.6465068507540929E-3</v>
      </c>
      <c r="N72" s="753"/>
      <c r="O72" s="796" t="str">
        <f>A!H241</f>
        <v/>
      </c>
      <c r="P72" s="763"/>
      <c r="Q72" s="763"/>
    </row>
    <row r="73" spans="2:17" customFormat="false" ht="12" customHeight="1">
      <c r="B73" s="754" t="s">
        <v>473</v>
      </c>
      <c r="C73" s="750">
        <f>A!B242</f>
        <v>2563.8216350909911</v>
      </c>
      <c r="D73" s="750">
        <f>A!C242</f>
        <v>2369</v>
      </c>
      <c r="E73" s="750">
        <f>A!D242</f>
        <v>2369</v>
      </c>
      <c r="F73" s="750">
        <f>A!E242</f>
        <v>2628.3265231730338</v>
      </c>
      <c r="G73" s="750">
        <f>A!F242</f>
        <v>2553.2319999999895</v>
      </c>
      <c r="H73" s="750">
        <f>A!G242</f>
        <v>2639</v>
      </c>
      <c r="I73" s="751"/>
      <c r="J73" s="763">
        <f t="shared" si="8"/>
        <v>2369</v>
      </c>
      <c r="K73" s="750">
        <f t="shared" si="9"/>
        <v>2639</v>
      </c>
      <c r="L73" s="750">
        <f t="shared" si="11"/>
        <v>2520.3966930440024</v>
      </c>
      <c r="M73" s="752">
        <f t="shared" si="10"/>
        <v>0.1071259935966303</v>
      </c>
      <c r="N73" s="753"/>
      <c r="O73" s="796" t="str">
        <f>A!H242</f>
        <v/>
      </c>
      <c r="P73" s="763"/>
      <c r="Q73" s="763"/>
    </row>
    <row r="74" spans="2:17" customFormat="false" ht="12" customHeight="1">
      <c r="B74" s="754" t="s">
        <v>475</v>
      </c>
      <c r="C74" s="750">
        <f>A!B243</f>
        <v>1972.0485219541506</v>
      </c>
      <c r="D74" s="750">
        <f>A!C243</f>
        <v>1837</v>
      </c>
      <c r="E74" s="750">
        <f>A!D243</f>
        <v>1837</v>
      </c>
      <c r="F74" s="750">
        <f>A!E243</f>
        <v>2028.9633827623197</v>
      </c>
      <c r="G74" s="750">
        <f>A!F243</f>
        <v>1970.496999999993</v>
      </c>
      <c r="H74" s="750">
        <f>A!G243</f>
        <v>2035</v>
      </c>
      <c r="I74" s="751"/>
      <c r="J74" s="763">
        <f t="shared" si="8"/>
        <v>1837</v>
      </c>
      <c r="K74" s="750">
        <f t="shared" si="9"/>
        <v>2035</v>
      </c>
      <c r="L74" s="750">
        <f t="shared" si="11"/>
        <v>1946.7514841194104</v>
      </c>
      <c r="M74" s="752">
        <f t="shared" si="10"/>
        <v>0.10170789729206905</v>
      </c>
      <c r="N74" s="753"/>
      <c r="O74" s="796" t="str">
        <f>A!H243</f>
        <v/>
      </c>
      <c r="P74" s="763"/>
      <c r="Q74" s="763"/>
    </row>
    <row r="75" spans="2:17" customFormat="false" ht="12" customHeight="1">
      <c r="B75" s="754" t="s">
        <v>477</v>
      </c>
      <c r="C75" s="750">
        <f>A!B244</f>
        <v>3923.219754588878</v>
      </c>
      <c r="D75" s="750">
        <f>A!C244</f>
        <v>4099</v>
      </c>
      <c r="E75" s="750">
        <f>A!D244</f>
        <v>4099</v>
      </c>
      <c r="F75" s="750">
        <f>A!E244</f>
        <v>4063.302452735134</v>
      </c>
      <c r="G75" s="750">
        <f>A!F244</f>
        <v>3972.28</v>
      </c>
      <c r="H75" s="750">
        <f>A!G244</f>
        <v>4073</v>
      </c>
      <c r="I75" s="751"/>
      <c r="J75" s="763">
        <f t="shared" si="8"/>
        <v>3923.219754588878</v>
      </c>
      <c r="K75" s="750">
        <f t="shared" si="9"/>
        <v>4099</v>
      </c>
      <c r="L75" s="750">
        <f t="shared" si="11"/>
        <v>4038.3003678873351</v>
      </c>
      <c r="M75" s="752">
        <f t="shared" si="10"/>
        <v>4.3528274124661669E-2</v>
      </c>
      <c r="N75" s="753"/>
      <c r="O75" s="796" t="str">
        <f>A!H244</f>
        <v/>
      </c>
      <c r="P75" s="763"/>
      <c r="Q75" s="763"/>
    </row>
    <row r="76" spans="2:17" customFormat="false" ht="12" customHeight="1">
      <c r="B76" s="754" t="s">
        <v>478</v>
      </c>
      <c r="C76" s="750">
        <f>A!B245</f>
        <v>3125.1884048447769</v>
      </c>
      <c r="D76" s="750">
        <f>A!C245</f>
        <v>2874</v>
      </c>
      <c r="E76" s="750">
        <f>A!D245</f>
        <v>2871</v>
      </c>
      <c r="F76" s="750">
        <f>A!E245</f>
        <v>3018.6692507281878</v>
      </c>
      <c r="G76" s="750">
        <f>A!F245</f>
        <v>3131.2710000000302</v>
      </c>
      <c r="H76" s="750">
        <f>A!G245</f>
        <v>3200</v>
      </c>
      <c r="I76" s="751"/>
      <c r="J76" s="763">
        <f t="shared" si="8"/>
        <v>2871</v>
      </c>
      <c r="K76" s="750">
        <f t="shared" si="9"/>
        <v>3200</v>
      </c>
      <c r="L76" s="750">
        <f t="shared" si="11"/>
        <v>3036.6881092621661</v>
      </c>
      <c r="M76" s="752">
        <f t="shared" si="10"/>
        <v>0.10834171576479028</v>
      </c>
      <c r="N76" s="753"/>
      <c r="O76" s="796" t="str">
        <f>A!H245</f>
        <v/>
      </c>
      <c r="P76" s="763"/>
      <c r="Q76" s="763"/>
    </row>
    <row r="77" spans="2:17" customFormat="false" ht="12" customHeight="1">
      <c r="B77" s="754" t="s">
        <v>479</v>
      </c>
      <c r="C77" s="750">
        <f>A!B246</f>
        <v>2815.5716197033621</v>
      </c>
      <c r="D77" s="750">
        <f>A!C246</f>
        <v>2704</v>
      </c>
      <c r="E77" s="750">
        <f>A!D246</f>
        <v>2707</v>
      </c>
      <c r="F77" s="750">
        <f>A!E246</f>
        <v>2842.5563918683638</v>
      </c>
      <c r="G77" s="750">
        <f>A!F246</f>
        <v>2819.112000000006</v>
      </c>
      <c r="H77" s="750">
        <f>A!G246</f>
        <v>2904</v>
      </c>
      <c r="I77" s="751"/>
      <c r="J77" s="763">
        <f t="shared" si="8"/>
        <v>2704</v>
      </c>
      <c r="K77" s="750">
        <f t="shared" si="9"/>
        <v>2904</v>
      </c>
      <c r="L77" s="750">
        <f t="shared" si="11"/>
        <v>2798.7066685952886</v>
      </c>
      <c r="M77" s="752">
        <f t="shared" si="10"/>
        <v>7.1461579823362806E-2</v>
      </c>
      <c r="N77" s="753"/>
      <c r="O77" s="796" t="str">
        <f>A!H246</f>
        <v/>
      </c>
      <c r="P77" s="763"/>
      <c r="Q77" s="763"/>
    </row>
    <row r="78" spans="2:17" customFormat="false" ht="12" customHeight="1">
      <c r="B78" s="754" t="s">
        <v>480</v>
      </c>
      <c r="C78" s="750">
        <f>A!B247</f>
        <v>2151.7702225905218</v>
      </c>
      <c r="D78" s="750">
        <f>A!C247</f>
        <v>1886</v>
      </c>
      <c r="E78" s="750">
        <f>A!D247</f>
        <v>1885</v>
      </c>
      <c r="F78" s="750">
        <f>A!E247</f>
        <v>2179.8959110002402</v>
      </c>
      <c r="G78" s="750">
        <f>A!F247</f>
        <v>2135.7079999999992</v>
      </c>
      <c r="H78" s="750">
        <f>A!G247</f>
        <v>2221</v>
      </c>
      <c r="I78" s="751"/>
      <c r="J78" s="763">
        <f t="shared" si="8"/>
        <v>1885</v>
      </c>
      <c r="K78" s="750">
        <f t="shared" si="9"/>
        <v>2221</v>
      </c>
      <c r="L78" s="750">
        <f t="shared" si="11"/>
        <v>2076.5623555984598</v>
      </c>
      <c r="M78" s="752">
        <f t="shared" si="10"/>
        <v>0.16180588032626916</v>
      </c>
      <c r="N78" s="753"/>
      <c r="O78" s="796" t="str">
        <f>A!H247</f>
        <v/>
      </c>
      <c r="P78" s="763"/>
      <c r="Q78" s="763"/>
    </row>
    <row r="79" spans="2:17" customFormat="false" ht="12" customHeight="1">
      <c r="B79" s="754" t="s">
        <v>481</v>
      </c>
      <c r="C79" s="750">
        <f>A!B248</f>
        <v>2072.4450715134722</v>
      </c>
      <c r="D79" s="750">
        <f>A!C248</f>
        <v>1833</v>
      </c>
      <c r="E79" s="750">
        <f>A!D248</f>
        <v>1833</v>
      </c>
      <c r="F79" s="750">
        <f>A!E248</f>
        <v>2090.2173922285428</v>
      </c>
      <c r="G79" s="750">
        <f>A!F248</f>
        <v>2050.855999999997</v>
      </c>
      <c r="H79" s="750">
        <f>A!G248</f>
        <v>2117</v>
      </c>
      <c r="I79" s="751"/>
      <c r="J79" s="763">
        <f t="shared" si="8"/>
        <v>1833</v>
      </c>
      <c r="K79" s="750">
        <f t="shared" si="9"/>
        <v>2117</v>
      </c>
      <c r="L79" s="750">
        <f t="shared" si="11"/>
        <v>1999.4197439570019</v>
      </c>
      <c r="M79" s="752">
        <f t="shared" si="10"/>
        <v>0.14204121013526788</v>
      </c>
      <c r="N79" s="753"/>
      <c r="O79" s="796" t="str">
        <f>A!H248</f>
        <v/>
      </c>
      <c r="P79" s="763"/>
      <c r="Q79" s="763"/>
    </row>
    <row r="80" spans="2:17" customFormat="false" ht="12" customHeight="1">
      <c r="B80" s="754" t="s">
        <v>482</v>
      </c>
      <c r="C80" s="750">
        <f>A!B249</f>
        <v>2521.531736717593</v>
      </c>
      <c r="D80" s="750">
        <f>A!C249</f>
        <v>2258</v>
      </c>
      <c r="E80" s="750">
        <f>A!D249</f>
        <v>2258</v>
      </c>
      <c r="F80" s="750">
        <f>A!E249</f>
        <v>2309.2456939663602</v>
      </c>
      <c r="G80" s="750">
        <f>A!F249</f>
        <v>2500.4160000000597</v>
      </c>
      <c r="H80" s="750">
        <f>A!G249</f>
        <v>2573</v>
      </c>
      <c r="I80" s="751"/>
      <c r="J80" s="763">
        <f t="shared" si="8"/>
        <v>2258</v>
      </c>
      <c r="K80" s="750">
        <f t="shared" si="9"/>
        <v>2573</v>
      </c>
      <c r="L80" s="750">
        <f t="shared" si="11"/>
        <v>2403.3655717806687</v>
      </c>
      <c r="M80" s="752">
        <f t="shared" si="10"/>
        <v>0.13106620303569319</v>
      </c>
      <c r="N80" s="753"/>
      <c r="O80" s="796" t="str">
        <f>A!H249</f>
        <v/>
      </c>
      <c r="P80" s="763"/>
      <c r="Q80" s="763"/>
    </row>
    <row r="81" spans="2:17" customFormat="false" ht="12" customHeight="1" thickBot="1">
      <c r="B81" s="755" t="s">
        <v>483</v>
      </c>
      <c r="C81" s="756">
        <f>A!B250</f>
        <v>1752.7588105418879</v>
      </c>
      <c r="D81" s="757">
        <f>A!C250</f>
        <v>1501</v>
      </c>
      <c r="E81" s="757">
        <f>A!D250</f>
        <v>1501</v>
      </c>
      <c r="F81" s="757">
        <f>A!E250</f>
        <v>1870.9023391027263</v>
      </c>
      <c r="G81" s="757">
        <f>A!F250</f>
        <v>1738.6670000000074</v>
      </c>
      <c r="H81" s="757">
        <f>A!G250</f>
        <v>1786</v>
      </c>
      <c r="I81" s="758"/>
      <c r="J81" s="757">
        <f t="shared" si="8"/>
        <v>1501</v>
      </c>
      <c r="K81" s="757">
        <f t="shared" si="9"/>
        <v>1870.9023391027263</v>
      </c>
      <c r="L81" s="757">
        <f t="shared" si="11"/>
        <v>1691.7213582741035</v>
      </c>
      <c r="M81" s="759">
        <f t="shared" si="10"/>
        <v>0.21865441214273085</v>
      </c>
      <c r="N81" s="753"/>
      <c r="O81" s="797" t="str">
        <f>A!H250</f>
        <v/>
      </c>
      <c r="P81" s="763"/>
      <c r="Q81" s="763"/>
    </row>
    <row r="82" spans="2:15" customFormat="false" ht="12" customHeight="1" thickTop="1">
      <c r="B82" s="770" t="s">
        <v>16</v>
      </c>
      <c r="C82" s="728"/>
      <c r="D82" s="750"/>
      <c r="E82" s="728"/>
      <c r="F82" s="750"/>
      <c r="G82" s="750"/>
      <c r="H82" s="750"/>
      <c r="I82" s="771"/>
      <c r="J82" s="1089" t="s">
        <v>23</v>
      </c>
      <c r="K82" s="1090"/>
      <c r="L82" s="1090"/>
      <c r="M82" s="1091"/>
      <c r="N82" s="772"/>
      <c r="O82" s="762"/>
    </row>
    <row r="83" spans="2:15" customFormat="false" ht="12" customHeight="1">
      <c r="B83" s="735"/>
      <c r="C83" s="729" t="s">
        <v>237</v>
      </c>
      <c r="D83" s="729" t="s">
        <v>426</v>
      </c>
      <c r="E83" s="729" t="s">
        <v>250</v>
      </c>
      <c r="F83" s="736" t="s">
        <v>357</v>
      </c>
      <c r="G83" s="737" t="s">
        <v>372</v>
      </c>
      <c r="H83" s="738" t="s">
        <v>384</v>
      </c>
      <c r="I83" s="739"/>
      <c r="J83" s="728"/>
      <c r="K83" s="728"/>
      <c r="L83" s="728"/>
      <c r="M83" s="740" t="s">
        <v>24</v>
      </c>
      <c r="N83" s="772"/>
      <c r="O83" s="741" t="str">
        <f>YourData!$J$4</f>
        <v>Tested Prg</v>
      </c>
    </row>
    <row r="84" spans="2:15" customFormat="false" ht="12" customHeight="1">
      <c r="B84" s="742" t="s">
        <v>796</v>
      </c>
      <c r="C84" s="743" t="s">
        <v>25</v>
      </c>
      <c r="D84" s="743" t="s">
        <v>13</v>
      </c>
      <c r="E84" s="743" t="s">
        <v>13</v>
      </c>
      <c r="F84" s="744" t="s">
        <v>355</v>
      </c>
      <c r="G84" s="744" t="s">
        <v>365</v>
      </c>
      <c r="H84" s="744" t="s">
        <v>385</v>
      </c>
      <c r="I84" s="745"/>
      <c r="J84" s="743" t="s">
        <v>26</v>
      </c>
      <c r="K84" s="743" t="s">
        <v>27</v>
      </c>
      <c r="L84" s="743" t="s">
        <v>597</v>
      </c>
      <c r="M84" s="746" t="s">
        <v>598</v>
      </c>
      <c r="N84" s="772"/>
      <c r="O84" s="748" t="str">
        <f>YourData!$J$8</f>
        <v>Org</v>
      </c>
    </row>
    <row r="85" spans="2:15" customFormat="false" ht="12" customHeight="1">
      <c r="B85" s="749" t="s">
        <v>445</v>
      </c>
      <c r="C85" s="750">
        <f>A!B200</f>
        <v>2400.3229434660229</v>
      </c>
      <c r="D85" s="750">
        <f>A!C200</f>
        <v>2301</v>
      </c>
      <c r="E85" s="750">
        <f>A!D200</f>
        <v>2302</v>
      </c>
      <c r="F85" s="750"/>
      <c r="G85" s="750">
        <f>A!F200</f>
        <v>2326.4899999999893</v>
      </c>
      <c r="H85" s="750">
        <f>A!G200</f>
        <v>2323</v>
      </c>
      <c r="I85" s="751"/>
      <c r="J85" s="750">
        <f t="shared" ref="J85:J105" si="12">MINA(C85:I85)</f>
        <v>2301</v>
      </c>
      <c r="K85" s="750">
        <f t="shared" ref="K85:K105" si="13">MAXA(C85:I85)</f>
        <v>2400.3229434660229</v>
      </c>
      <c r="L85" s="750">
        <f>AVERAGE(C85:I85)</f>
        <v>2330.5625886932021</v>
      </c>
      <c r="M85" s="752">
        <f t="shared" ref="M85:M105" si="14">ABS((K85-J85)/AVERAGE(C85:I85))</f>
        <v>4.2617582530454806E-2</v>
      </c>
      <c r="N85" s="772"/>
      <c r="O85" s="796" t="str">
        <f>A!H200</f>
        <v/>
      </c>
    </row>
    <row r="86" spans="2:15" customFormat="false" ht="12" customHeight="1">
      <c r="B86" s="754" t="s">
        <v>446</v>
      </c>
      <c r="C86" s="750">
        <f>A!B201</f>
        <v>2753.8344761363155</v>
      </c>
      <c r="D86" s="750">
        <f>A!C201</f>
        <v>2686</v>
      </c>
      <c r="E86" s="750">
        <f>A!D201</f>
        <v>2687</v>
      </c>
      <c r="F86" s="750"/>
      <c r="G86" s="750">
        <f>A!F201</f>
        <v>2702.828000000005</v>
      </c>
      <c r="H86" s="750">
        <f>A!G201</f>
        <v>2691</v>
      </c>
      <c r="I86" s="751"/>
      <c r="J86" s="750">
        <f t="shared" si="12"/>
        <v>2686</v>
      </c>
      <c r="K86" s="750">
        <f t="shared" si="13"/>
        <v>2753.8344761363155</v>
      </c>
      <c r="L86" s="750">
        <f t="shared" ref="L86:L105" si="15">AVERAGE(C86:I86)</f>
        <v>2704.1324952272639</v>
      </c>
      <c r="M86" s="752">
        <f t="shared" si="14"/>
        <v>2.5085485365839846E-2</v>
      </c>
      <c r="N86" s="772"/>
      <c r="O86" s="796" t="str">
        <f>A!H201</f>
        <v/>
      </c>
    </row>
    <row r="87" spans="2:15" customFormat="false" ht="12" customHeight="1">
      <c r="B87" s="754" t="s">
        <v>447</v>
      </c>
      <c r="C87" s="750">
        <f>A!B202</f>
        <v>2746.5996438607058</v>
      </c>
      <c r="D87" s="750">
        <f>A!C202</f>
        <v>2615</v>
      </c>
      <c r="E87" s="750">
        <f>A!D202</f>
        <v>2618</v>
      </c>
      <c r="F87" s="750"/>
      <c r="G87" s="750">
        <f>A!F202</f>
        <v>2674.8690000000088</v>
      </c>
      <c r="H87" s="750">
        <f>A!G202</f>
        <v>2681</v>
      </c>
      <c r="I87" s="751"/>
      <c r="J87" s="750">
        <f t="shared" si="12"/>
        <v>2615</v>
      </c>
      <c r="K87" s="750">
        <f t="shared" si="13"/>
        <v>2746.5996438607058</v>
      </c>
      <c r="L87" s="750">
        <f t="shared" si="15"/>
        <v>2667.0937287721426</v>
      </c>
      <c r="M87" s="752">
        <f t="shared" si="14"/>
        <v>4.934196441656015E-2</v>
      </c>
      <c r="N87" s="772"/>
      <c r="O87" s="796" t="str">
        <f>A!H202</f>
        <v/>
      </c>
    </row>
    <row r="88" spans="2:15" customFormat="false" ht="12" customHeight="1">
      <c r="B88" s="754" t="s">
        <v>448</v>
      </c>
      <c r="C88" s="750">
        <f>A!B203</f>
        <v>2783.6483035508809</v>
      </c>
      <c r="D88" s="750">
        <f>A!C203</f>
        <v>2656</v>
      </c>
      <c r="E88" s="750">
        <f>A!D203</f>
        <v>2633</v>
      </c>
      <c r="F88" s="750"/>
      <c r="G88" s="750">
        <f>A!F203</f>
        <v>2727.4839999999936</v>
      </c>
      <c r="H88" s="750">
        <f>A!G203</f>
        <v>2693</v>
      </c>
      <c r="I88" s="751"/>
      <c r="J88" s="750">
        <f t="shared" si="12"/>
        <v>2633</v>
      </c>
      <c r="K88" s="750">
        <f t="shared" si="13"/>
        <v>2783.6483035508809</v>
      </c>
      <c r="L88" s="750">
        <f t="shared" si="15"/>
        <v>2698.6264607101748</v>
      </c>
      <c r="M88" s="752">
        <f t="shared" si="14"/>
        <v>5.5824066703635614E-2</v>
      </c>
      <c r="N88" s="772"/>
      <c r="O88" s="796" t="str">
        <f>A!H203</f>
        <v/>
      </c>
    </row>
    <row r="89" spans="2:15" customFormat="false" ht="12" customHeight="1">
      <c r="B89" s="754" t="s">
        <v>449</v>
      </c>
      <c r="C89" s="750">
        <f>A!B204</f>
        <v>2776.4377847636142</v>
      </c>
      <c r="D89" s="750">
        <f>A!C204</f>
        <v>2649</v>
      </c>
      <c r="E89" s="750">
        <f>A!D204</f>
        <v>2640</v>
      </c>
      <c r="F89" s="750"/>
      <c r="G89" s="750">
        <f>A!F204</f>
        <v>2712.5509999999958</v>
      </c>
      <c r="H89" s="750">
        <f>A!G204</f>
        <v>2684</v>
      </c>
      <c r="I89" s="751"/>
      <c r="J89" s="750">
        <f t="shared" si="12"/>
        <v>2640</v>
      </c>
      <c r="K89" s="750">
        <f t="shared" si="13"/>
        <v>2776.4377847636142</v>
      </c>
      <c r="L89" s="750">
        <f t="shared" si="15"/>
        <v>2692.3977569527219</v>
      </c>
      <c r="M89" s="752">
        <f t="shared" si="14"/>
        <v>5.0675196267447362E-2</v>
      </c>
      <c r="N89" s="772"/>
      <c r="O89" s="796" t="str">
        <f>A!H204</f>
        <v/>
      </c>
    </row>
    <row r="90" spans="2:15" customFormat="false" ht="12" customHeight="1">
      <c r="B90" s="754" t="s">
        <v>450</v>
      </c>
      <c r="C90" s="750">
        <f>A!B205</f>
        <v>2040.2191038522333</v>
      </c>
      <c r="D90" s="750">
        <f>A!C205</f>
        <v>1865</v>
      </c>
      <c r="E90" s="750">
        <f>A!D205</f>
        <v>1867</v>
      </c>
      <c r="F90" s="750"/>
      <c r="G90" s="750">
        <f>A!F205</f>
        <v>1968.617000000002</v>
      </c>
      <c r="H90" s="750">
        <f>A!G205</f>
        <v>1970</v>
      </c>
      <c r="I90" s="751"/>
      <c r="J90" s="750">
        <f t="shared" si="12"/>
        <v>1865</v>
      </c>
      <c r="K90" s="750">
        <f t="shared" si="13"/>
        <v>2040.2191038522333</v>
      </c>
      <c r="L90" s="750">
        <f t="shared" si="15"/>
        <v>1942.1672207704469</v>
      </c>
      <c r="M90" s="752">
        <f t="shared" si="14"/>
        <v>9.0218340613701042E-2</v>
      </c>
      <c r="N90" s="772"/>
      <c r="O90" s="796" t="str">
        <f>A!H205</f>
        <v/>
      </c>
    </row>
    <row r="91" spans="2:15" customFormat="false" ht="12" customHeight="1">
      <c r="B91" s="754" t="s">
        <v>451</v>
      </c>
      <c r="C91" s="750">
        <f>A!B206</f>
        <v>4313.0318409622851</v>
      </c>
      <c r="D91" s="750">
        <f>A!C206</f>
        <v>4185</v>
      </c>
      <c r="E91" s="750">
        <f>A!D206</f>
        <v>4181</v>
      </c>
      <c r="F91" s="750"/>
      <c r="G91" s="750">
        <f>A!F206</f>
        <v>4266.1759999997475</v>
      </c>
      <c r="H91" s="750">
        <f>A!G206</f>
        <v>4272</v>
      </c>
      <c r="I91" s="751"/>
      <c r="J91" s="750">
        <f t="shared" si="12"/>
        <v>4181</v>
      </c>
      <c r="K91" s="750">
        <f t="shared" si="13"/>
        <v>4313.0318409622851</v>
      </c>
      <c r="L91" s="750">
        <f t="shared" si="15"/>
        <v>4243.4415681924065</v>
      </c>
      <c r="M91" s="752">
        <f t="shared" si="14"/>
        <v>3.1114329923135273E-2</v>
      </c>
      <c r="N91" s="772"/>
      <c r="O91" s="796" t="str">
        <f>A!H206</f>
        <v/>
      </c>
    </row>
    <row r="92" spans="2:15" customFormat="false" ht="12" customHeight="1">
      <c r="B92" s="754" t="s">
        <v>462</v>
      </c>
      <c r="C92" s="750">
        <f>A!B207</f>
        <v>1986.2848304670733</v>
      </c>
      <c r="D92" s="750">
        <f>A!C207</f>
        <v>1860</v>
      </c>
      <c r="E92" s="750">
        <f>A!D207</f>
        <v>1865</v>
      </c>
      <c r="F92" s="750"/>
      <c r="G92" s="750"/>
      <c r="H92" s="750">
        <f>A!G207</f>
        <v>1902</v>
      </c>
      <c r="I92" s="751"/>
      <c r="J92" s="750">
        <f t="shared" si="12"/>
        <v>1860</v>
      </c>
      <c r="K92" s="750">
        <f t="shared" si="13"/>
        <v>1986.2848304670733</v>
      </c>
      <c r="L92" s="750">
        <f t="shared" si="15"/>
        <v>1903.3212076167683</v>
      </c>
      <c r="M92" s="752">
        <f t="shared" si="14"/>
        <v>6.6349720668115758E-2</v>
      </c>
      <c r="N92" s="772"/>
      <c r="O92" s="796" t="str">
        <f>A!H207</f>
        <v/>
      </c>
    </row>
    <row r="93" spans="2:15" customFormat="false" ht="12" customHeight="1">
      <c r="B93" s="754" t="s">
        <v>463</v>
      </c>
      <c r="C93" s="750">
        <f>A!B208</f>
        <v>1994.01749804832</v>
      </c>
      <c r="D93" s="750">
        <f>A!C208</f>
        <v>1965</v>
      </c>
      <c r="E93" s="750">
        <f>A!D208</f>
        <v>1969</v>
      </c>
      <c r="F93" s="750"/>
      <c r="G93" s="750"/>
      <c r="H93" s="750">
        <f>A!G208</f>
        <v>1936</v>
      </c>
      <c r="I93" s="751"/>
      <c r="J93" s="750">
        <f t="shared" si="12"/>
        <v>1936</v>
      </c>
      <c r="K93" s="750">
        <f t="shared" si="13"/>
        <v>1994.01749804832</v>
      </c>
      <c r="L93" s="750">
        <f t="shared" si="15"/>
        <v>1966.0043745120799</v>
      </c>
      <c r="M93" s="752">
        <f t="shared" si="14"/>
        <v>2.9510360607777751E-2</v>
      </c>
      <c r="N93" s="772"/>
      <c r="O93" s="796" t="str">
        <f>A!H208</f>
        <v/>
      </c>
    </row>
    <row r="94" spans="2:15" customFormat="false" ht="12" customHeight="1">
      <c r="B94" s="754" t="s">
        <v>464</v>
      </c>
      <c r="C94" s="750">
        <f>A!B209</f>
        <v>2148.5022137105116</v>
      </c>
      <c r="D94" s="750">
        <f>A!C209</f>
        <v>2054</v>
      </c>
      <c r="E94" s="750">
        <f>A!D209</f>
        <v>2096</v>
      </c>
      <c r="F94" s="750"/>
      <c r="G94" s="750"/>
      <c r="H94" s="750">
        <f>A!G209</f>
        <v>2115</v>
      </c>
      <c r="I94" s="751"/>
      <c r="J94" s="750">
        <f t="shared" si="12"/>
        <v>2054</v>
      </c>
      <c r="K94" s="750">
        <f t="shared" si="13"/>
        <v>2148.5022137105116</v>
      </c>
      <c r="L94" s="750">
        <f t="shared" si="15"/>
        <v>2103.3755534276279</v>
      </c>
      <c r="M94" s="752">
        <f t="shared" si="14"/>
        <v>4.4928835250800665E-2</v>
      </c>
      <c r="N94" s="772"/>
      <c r="O94" s="796" t="str">
        <f>A!H209</f>
        <v/>
      </c>
    </row>
    <row r="95" spans="2:15" customFormat="false" ht="12" customHeight="1">
      <c r="B95" s="754" t="s">
        <v>465</v>
      </c>
      <c r="C95" s="750">
        <f>A!B210</f>
        <v>2059.490255706839</v>
      </c>
      <c r="D95" s="750">
        <f>A!C210</f>
        <v>1993</v>
      </c>
      <c r="E95" s="750">
        <f>A!D210</f>
        <v>1980</v>
      </c>
      <c r="F95" s="750"/>
      <c r="G95" s="750"/>
      <c r="H95" s="750">
        <f>A!G210</f>
        <v>1970</v>
      </c>
      <c r="I95" s="751"/>
      <c r="J95" s="750">
        <f t="shared" si="12"/>
        <v>1970</v>
      </c>
      <c r="K95" s="750">
        <f t="shared" si="13"/>
        <v>2059.490255706839</v>
      </c>
      <c r="L95" s="750">
        <f t="shared" si="15"/>
        <v>2000.6225639267097</v>
      </c>
      <c r="M95" s="752">
        <f t="shared" si="14"/>
        <v>4.4731203836466046E-2</v>
      </c>
      <c r="N95" s="772"/>
      <c r="O95" s="796" t="str">
        <f>A!H210</f>
        <v/>
      </c>
    </row>
    <row r="96" spans="2:15" customFormat="false" ht="12" customHeight="1">
      <c r="B96" s="754" t="s">
        <v>466</v>
      </c>
      <c r="C96" s="750">
        <f>A!B211</f>
        <v>2182.2677615890984</v>
      </c>
      <c r="D96" s="750">
        <f>A!C211</f>
        <v>2110</v>
      </c>
      <c r="E96" s="750">
        <f>A!D211</f>
        <v>2104</v>
      </c>
      <c r="F96" s="750"/>
      <c r="G96" s="750"/>
      <c r="H96" s="750">
        <f>A!G211</f>
        <v>2120</v>
      </c>
      <c r="I96" s="751"/>
      <c r="J96" s="750">
        <f t="shared" si="12"/>
        <v>2104</v>
      </c>
      <c r="K96" s="750">
        <f t="shared" si="13"/>
        <v>2182.2677615890984</v>
      </c>
      <c r="L96" s="750">
        <f t="shared" si="15"/>
        <v>2129.0669403972747</v>
      </c>
      <c r="M96" s="752">
        <f t="shared" si="14"/>
        <v>3.6761531591155139E-2</v>
      </c>
      <c r="N96" s="772"/>
      <c r="O96" s="796" t="str">
        <f>A!H211</f>
        <v/>
      </c>
    </row>
    <row r="97" spans="2:15" customFormat="false" ht="12" customHeight="1">
      <c r="B97" s="754" t="s">
        <v>473</v>
      </c>
      <c r="C97" s="750">
        <f>A!B212</f>
        <v>1919.7698233773071</v>
      </c>
      <c r="D97" s="750">
        <f>A!C212</f>
        <v>1975</v>
      </c>
      <c r="E97" s="750">
        <f>A!D212</f>
        <v>1975</v>
      </c>
      <c r="F97" s="750"/>
      <c r="G97" s="750">
        <f>A!F212</f>
        <v>1911.8690000000017</v>
      </c>
      <c r="H97" s="750">
        <f>A!G212</f>
        <v>1976</v>
      </c>
      <c r="I97" s="751"/>
      <c r="J97" s="750">
        <f t="shared" si="12"/>
        <v>1911.8690000000017</v>
      </c>
      <c r="K97" s="750">
        <f t="shared" si="13"/>
        <v>1976</v>
      </c>
      <c r="L97" s="750">
        <f t="shared" si="15"/>
        <v>1951.5277646754616</v>
      </c>
      <c r="M97" s="752">
        <f t="shared" si="14"/>
        <v>3.2861945989614567E-2</v>
      </c>
      <c r="N97" s="772"/>
      <c r="O97" s="796" t="str">
        <f>A!H212</f>
        <v/>
      </c>
    </row>
    <row r="98" spans="2:15" customFormat="false" ht="12" customHeight="1">
      <c r="B98" s="754" t="s">
        <v>475</v>
      </c>
      <c r="C98" s="750">
        <f>A!B213</f>
        <v>1476.6546903521444</v>
      </c>
      <c r="D98" s="750">
        <f>A!C213</f>
        <v>1527</v>
      </c>
      <c r="E98" s="750">
        <f>A!D213</f>
        <v>1527</v>
      </c>
      <c r="F98" s="750"/>
      <c r="G98" s="750">
        <f>A!F213</f>
        <v>1475.5280000000027</v>
      </c>
      <c r="H98" s="750">
        <f>A!G213</f>
        <v>1524</v>
      </c>
      <c r="I98" s="751"/>
      <c r="J98" s="750">
        <f t="shared" si="12"/>
        <v>1475.5280000000027</v>
      </c>
      <c r="K98" s="750">
        <f t="shared" si="13"/>
        <v>1527</v>
      </c>
      <c r="L98" s="750">
        <f t="shared" si="15"/>
        <v>1506.0365380704295</v>
      </c>
      <c r="M98" s="752">
        <f t="shared" si="14"/>
        <v>3.417712565323576E-2</v>
      </c>
      <c r="N98" s="772"/>
      <c r="O98" s="796" t="str">
        <f>A!H213</f>
        <v/>
      </c>
    </row>
    <row r="99" spans="2:15" customFormat="false" ht="12" customHeight="1">
      <c r="B99" s="754" t="s">
        <v>477</v>
      </c>
      <c r="C99" s="750">
        <f>A!B214</f>
        <v>2937.676627832258</v>
      </c>
      <c r="D99" s="750">
        <f>A!C214</f>
        <v>3061</v>
      </c>
      <c r="E99" s="750">
        <f>A!D214</f>
        <v>3061</v>
      </c>
      <c r="F99" s="750"/>
      <c r="G99" s="750">
        <f>A!F214</f>
        <v>2974.4</v>
      </c>
      <c r="H99" s="750">
        <f>A!G214</f>
        <v>3050</v>
      </c>
      <c r="I99" s="751"/>
      <c r="J99" s="750">
        <f t="shared" si="12"/>
        <v>2937.676627832258</v>
      </c>
      <c r="K99" s="750">
        <f t="shared" si="13"/>
        <v>3061</v>
      </c>
      <c r="L99" s="750">
        <f t="shared" si="15"/>
        <v>3016.8153255664515</v>
      </c>
      <c r="M99" s="752">
        <f t="shared" si="14"/>
        <v>4.0878661389253668E-2</v>
      </c>
      <c r="N99" s="772"/>
      <c r="O99" s="796" t="str">
        <f>A!H214</f>
        <v/>
      </c>
    </row>
    <row r="100" spans="2:15" customFormat="false" ht="12" customHeight="1">
      <c r="B100" s="754" t="s">
        <v>478</v>
      </c>
      <c r="C100" s="750">
        <f>A!B215</f>
        <v>2340.1169215021255</v>
      </c>
      <c r="D100" s="750">
        <f>A!C215</f>
        <v>2394</v>
      </c>
      <c r="E100" s="750">
        <f>A!D215</f>
        <v>2393</v>
      </c>
      <c r="F100" s="750"/>
      <c r="G100" s="750">
        <f>A!F215</f>
        <v>2344.8270000000412</v>
      </c>
      <c r="H100" s="750">
        <f>A!G215</f>
        <v>2396</v>
      </c>
      <c r="I100" s="751"/>
      <c r="J100" s="750">
        <f t="shared" si="12"/>
        <v>2340.1169215021255</v>
      </c>
      <c r="K100" s="750">
        <f t="shared" si="13"/>
        <v>2396</v>
      </c>
      <c r="L100" s="750">
        <f t="shared" si="15"/>
        <v>2373.5887843004334</v>
      </c>
      <c r="M100" s="752">
        <f t="shared" si="14"/>
        <v>2.3543706840671186E-2</v>
      </c>
      <c r="N100" s="772"/>
      <c r="O100" s="796" t="str">
        <f>A!H215</f>
        <v/>
      </c>
    </row>
    <row r="101" spans="2:15" customFormat="false" ht="12" customHeight="1">
      <c r="B101" s="754" t="s">
        <v>479</v>
      </c>
      <c r="C101" s="750">
        <f>A!B216</f>
        <v>2108.2782659614504</v>
      </c>
      <c r="D101" s="750">
        <f>A!C216</f>
        <v>2182</v>
      </c>
      <c r="E101" s="750">
        <f>A!D216</f>
        <v>2182</v>
      </c>
      <c r="F101" s="750"/>
      <c r="G101" s="750">
        <f>A!F216</f>
        <v>2110.8329999999924</v>
      </c>
      <c r="H101" s="750">
        <f>A!G216</f>
        <v>2174</v>
      </c>
      <c r="I101" s="751"/>
      <c r="J101" s="750">
        <f t="shared" si="12"/>
        <v>2108.2782659614504</v>
      </c>
      <c r="K101" s="750">
        <f t="shared" si="13"/>
        <v>2182</v>
      </c>
      <c r="L101" s="750">
        <f t="shared" si="15"/>
        <v>2151.4222531922887</v>
      </c>
      <c r="M101" s="752">
        <f t="shared" si="14"/>
        <v>3.4266510876310302E-2</v>
      </c>
      <c r="N101" s="772"/>
      <c r="O101" s="796" t="str">
        <f>A!H216</f>
        <v/>
      </c>
    </row>
    <row r="102" spans="2:15" customFormat="false" ht="12" customHeight="1">
      <c r="B102" s="754" t="s">
        <v>480</v>
      </c>
      <c r="C102" s="750">
        <f>A!B217</f>
        <v>1611.2289106354137</v>
      </c>
      <c r="D102" s="750">
        <f>A!C217</f>
        <v>1642</v>
      </c>
      <c r="E102" s="750">
        <f>A!D217</f>
        <v>1643</v>
      </c>
      <c r="F102" s="750"/>
      <c r="G102" s="750">
        <f>A!F217</f>
        <v>1599.2030000000073</v>
      </c>
      <c r="H102" s="750">
        <f>A!G217</f>
        <v>1663</v>
      </c>
      <c r="I102" s="751"/>
      <c r="J102" s="750">
        <f t="shared" si="12"/>
        <v>1599.2030000000073</v>
      </c>
      <c r="K102" s="750">
        <f t="shared" si="13"/>
        <v>1663</v>
      </c>
      <c r="L102" s="750">
        <f t="shared" si="15"/>
        <v>1631.6863821270842</v>
      </c>
      <c r="M102" s="752">
        <f t="shared" si="14"/>
        <v>3.9098812552952902E-2</v>
      </c>
      <c r="N102" s="772"/>
      <c r="O102" s="796" t="str">
        <f>A!H217</f>
        <v/>
      </c>
    </row>
    <row r="103" spans="2:15" customFormat="false" ht="12" customHeight="1">
      <c r="B103" s="754" t="s">
        <v>481</v>
      </c>
      <c r="C103" s="750">
        <f>A!B218</f>
        <v>1551.8308506501819</v>
      </c>
      <c r="D103" s="750">
        <f>A!C218</f>
        <v>1580</v>
      </c>
      <c r="E103" s="750">
        <f>A!D218</f>
        <v>1580</v>
      </c>
      <c r="F103" s="750"/>
      <c r="G103" s="750">
        <f>A!F218</f>
        <v>1535.684</v>
      </c>
      <c r="H103" s="750">
        <f>A!G218</f>
        <v>1585</v>
      </c>
      <c r="I103" s="751"/>
      <c r="J103" s="750">
        <f t="shared" si="12"/>
        <v>1535.684</v>
      </c>
      <c r="K103" s="750">
        <f t="shared" si="13"/>
        <v>1585</v>
      </c>
      <c r="L103" s="750">
        <f t="shared" si="15"/>
        <v>1566.5029701300364</v>
      </c>
      <c r="M103" s="752">
        <f t="shared" si="14"/>
        <v>3.1481587293707002E-2</v>
      </c>
      <c r="N103" s="772"/>
      <c r="O103" s="796" t="str">
        <f>A!H218</f>
        <v/>
      </c>
    </row>
    <row r="104" spans="2:15" customFormat="false" ht="12" customHeight="1">
      <c r="B104" s="754" t="s">
        <v>482</v>
      </c>
      <c r="C104" s="750">
        <f>A!B219</f>
        <v>1888.1034743537653</v>
      </c>
      <c r="D104" s="750">
        <f>A!C219</f>
        <v>1940</v>
      </c>
      <c r="E104" s="750">
        <f>A!D219</f>
        <v>1939</v>
      </c>
      <c r="F104" s="750"/>
      <c r="G104" s="750">
        <f>A!F219</f>
        <v>1872.3359999999955</v>
      </c>
      <c r="H104" s="750">
        <f>A!G219</f>
        <v>1926</v>
      </c>
      <c r="I104" s="751"/>
      <c r="J104" s="750">
        <f t="shared" si="12"/>
        <v>1872.3359999999955</v>
      </c>
      <c r="K104" s="750">
        <f t="shared" si="13"/>
        <v>1940</v>
      </c>
      <c r="L104" s="750">
        <f t="shared" si="15"/>
        <v>1913.0878948707523</v>
      </c>
      <c r="M104" s="752">
        <f t="shared" si="14"/>
        <v>3.5368996992464846E-2</v>
      </c>
      <c r="N104" s="772"/>
      <c r="O104" s="796" t="str">
        <f>A!H219</f>
        <v/>
      </c>
    </row>
    <row r="105" spans="2:15" customFormat="false" ht="12" customHeight="1" thickBot="1">
      <c r="B105" s="755" t="s">
        <v>483</v>
      </c>
      <c r="C105" s="756">
        <f>A!B220</f>
        <v>1312.4522494395735</v>
      </c>
      <c r="D105" s="757">
        <f>A!C220</f>
        <v>1334</v>
      </c>
      <c r="E105" s="757">
        <f>A!D220</f>
        <v>1333</v>
      </c>
      <c r="F105" s="757"/>
      <c r="G105" s="757">
        <f>A!F220</f>
        <v>1301.7909999999904</v>
      </c>
      <c r="H105" s="757">
        <f>A!G220</f>
        <v>1337</v>
      </c>
      <c r="I105" s="758"/>
      <c r="J105" s="757">
        <f t="shared" si="12"/>
        <v>1301.7909999999904</v>
      </c>
      <c r="K105" s="757">
        <f t="shared" si="13"/>
        <v>1337</v>
      </c>
      <c r="L105" s="757">
        <f t="shared" si="15"/>
        <v>1323.6486498879126</v>
      </c>
      <c r="M105" s="759">
        <f t="shared" si="14"/>
        <v>2.6599959137941272E-2</v>
      </c>
      <c r="N105" s="772"/>
      <c r="O105" s="797" t="str">
        <f>A!H220</f>
        <v/>
      </c>
    </row>
    <row r="106" spans="2:14" customFormat="false" ht="12" customHeight="1" thickTop="1">
      <c r="B106" s="767" t="s">
        <v>800</v>
      </c>
      <c r="C106" s="750"/>
      <c r="D106" s="768"/>
      <c r="E106" s="750"/>
      <c r="F106" s="750"/>
      <c r="G106" s="750"/>
      <c r="H106" s="750"/>
      <c r="I106" s="728"/>
      <c r="J106" s="728"/>
      <c r="K106" s="728"/>
      <c r="L106" s="728"/>
      <c r="M106" s="728"/>
      <c r="N106" s="733"/>
    </row>
    <row r="107" spans="2:14" customFormat="false" ht="12" customHeight="1">
      <c r="B107" s="728"/>
      <c r="C107" s="750"/>
      <c r="D107" s="768"/>
      <c r="E107" s="750"/>
      <c r="F107" s="750"/>
      <c r="G107" s="750"/>
      <c r="H107" s="750"/>
      <c r="I107" s="728"/>
      <c r="J107" s="728"/>
      <c r="K107" s="728"/>
      <c r="L107" s="728"/>
      <c r="M107" s="728"/>
      <c r="N107" s="733"/>
    </row>
    <row r="108" spans="2:14" customFormat="false" ht="12" customHeight="1">
      <c r="B108" s="728"/>
      <c r="C108" s="750"/>
      <c r="D108" s="768"/>
      <c r="E108" s="750"/>
      <c r="F108" s="750"/>
      <c r="G108" s="750"/>
      <c r="H108" s="750"/>
      <c r="I108" s="728"/>
      <c r="J108" s="728"/>
      <c r="K108" s="728"/>
      <c r="L108" s="728"/>
      <c r="M108" s="728"/>
      <c r="N108" s="733"/>
    </row>
    <row r="109" spans="2:17" customFormat="false" ht="15" customHeight="1" thickBot="1">
      <c r="B109" s="773" t="s">
        <v>732</v>
      </c>
      <c r="N109" s="733"/>
      <c r="P109" s="725"/>
      <c r="Q109" s="774"/>
    </row>
    <row r="110" spans="2:17" customFormat="false" ht="12" customHeight="1" thickTop="1">
      <c r="B110" s="775"/>
      <c r="C110" s="760"/>
      <c r="D110" s="761"/>
      <c r="E110" s="760"/>
      <c r="F110" s="761"/>
      <c r="G110" s="761"/>
      <c r="H110" s="761"/>
      <c r="I110" s="731"/>
      <c r="J110" s="1089" t="s">
        <v>23</v>
      </c>
      <c r="K110" s="1090"/>
      <c r="L110" s="1090"/>
      <c r="M110" s="1091"/>
      <c r="N110" s="747"/>
      <c r="O110" s="734"/>
      <c r="Q110" s="774"/>
    </row>
    <row r="111" spans="2:17" customFormat="false" ht="12" customHeight="1">
      <c r="B111" s="735"/>
      <c r="C111" s="776" t="s">
        <v>237</v>
      </c>
      <c r="D111" s="729" t="s">
        <v>426</v>
      </c>
      <c r="E111" s="776" t="s">
        <v>250</v>
      </c>
      <c r="F111" s="736" t="s">
        <v>357</v>
      </c>
      <c r="G111" s="737" t="s">
        <v>372</v>
      </c>
      <c r="H111" s="738" t="s">
        <v>384</v>
      </c>
      <c r="I111" s="737"/>
      <c r="J111" s="764"/>
      <c r="K111" s="777"/>
      <c r="L111" s="777"/>
      <c r="M111" s="740" t="s">
        <v>24</v>
      </c>
      <c r="N111" s="747"/>
      <c r="O111" s="741" t="str">
        <f>YourData!$J$4</f>
        <v>Tested Prg</v>
      </c>
      <c r="P111" s="725"/>
      <c r="Q111" s="774"/>
    </row>
    <row r="112" spans="2:17" customFormat="false" ht="12" customHeight="1">
      <c r="B112" s="742" t="s">
        <v>795</v>
      </c>
      <c r="C112" s="743" t="s">
        <v>25</v>
      </c>
      <c r="D112" s="743" t="s">
        <v>13</v>
      </c>
      <c r="E112" s="743" t="s">
        <v>13</v>
      </c>
      <c r="F112" s="744" t="s">
        <v>355</v>
      </c>
      <c r="G112" s="744" t="s">
        <v>365</v>
      </c>
      <c r="H112" s="744" t="s">
        <v>385</v>
      </c>
      <c r="I112" s="744"/>
      <c r="J112" s="765" t="s">
        <v>26</v>
      </c>
      <c r="K112" s="743" t="s">
        <v>27</v>
      </c>
      <c r="L112" s="743" t="s">
        <v>597</v>
      </c>
      <c r="M112" s="746" t="s">
        <v>598</v>
      </c>
      <c r="N112" s="747"/>
      <c r="O112" s="748" t="str">
        <f>YourData!$J$8</f>
        <v>Org</v>
      </c>
      <c r="P112" s="725"/>
      <c r="Q112" s="774"/>
    </row>
    <row r="113" spans="2:17" customFormat="false" ht="12" customHeight="1">
      <c r="B113" s="770" t="s">
        <v>359</v>
      </c>
      <c r="C113" s="777"/>
      <c r="D113" s="763"/>
      <c r="E113" s="777"/>
      <c r="F113" s="763"/>
      <c r="G113" s="763"/>
      <c r="H113" s="763"/>
      <c r="I113" s="733"/>
      <c r="J113" s="766"/>
      <c r="K113" s="763"/>
      <c r="L113" s="763"/>
      <c r="M113" s="752"/>
      <c r="N113" s="747"/>
      <c r="O113" s="762"/>
      <c r="P113" s="725"/>
      <c r="Q113" s="774"/>
    </row>
    <row r="114" spans="2:17" customFormat="false" ht="12" customHeight="1">
      <c r="B114" s="778" t="s">
        <v>227</v>
      </c>
      <c r="C114" s="779">
        <f>A!B470</f>
        <v>19.914452054794491</v>
      </c>
      <c r="D114" s="779">
        <f>A!C470</f>
        <v>19.888888888888886</v>
      </c>
      <c r="E114" s="779">
        <f>A!D470</f>
        <v>19.888888888888886</v>
      </c>
      <c r="F114" s="779">
        <f>A!E470</f>
        <v>19.914143835616347</v>
      </c>
      <c r="G114" s="779">
        <f>A!F470</f>
        <v>19.914452054794427</v>
      </c>
      <c r="H114" s="779">
        <f>A!G470</f>
        <v>19.91</v>
      </c>
      <c r="I114" s="753"/>
      <c r="J114" s="978">
        <f>MINA(C114:I114)</f>
        <v>19.888888888888886</v>
      </c>
      <c r="K114" s="979">
        <f>MAXA(C114:I114)</f>
        <v>19.914452054794491</v>
      </c>
      <c r="L114" s="980">
        <f>AVERAGE(C114:I114)</f>
        <v>19.905137620497172</v>
      </c>
      <c r="M114" s="752">
        <f>ABS((K114-J114)/AVERAGE(C114:I114))</f>
        <v>1.2842496441362061E-3</v>
      </c>
      <c r="N114" s="747"/>
      <c r="O114" s="780" t="str">
        <f>A!H470</f>
        <v/>
      </c>
      <c r="P114" s="725"/>
      <c r="Q114" s="774"/>
    </row>
    <row r="115" spans="2:17" customFormat="false" ht="12" customHeight="1">
      <c r="B115" s="778" t="s">
        <v>341</v>
      </c>
      <c r="C115" s="781">
        <f>A!B471</f>
        <v>1.1642917900684956E-2</v>
      </c>
      <c r="D115" s="781">
        <f>A!C471</f>
        <v>1.1599999999999999E-2</v>
      </c>
      <c r="E115" s="781">
        <f>A!D471</f>
        <v>1.1599999999999999E-2</v>
      </c>
      <c r="F115" s="781">
        <f>A!E471</f>
        <v>1.1593355242989104E-2</v>
      </c>
      <c r="G115" s="781">
        <f>A!F471</f>
        <v>1.1648657534246494E-2</v>
      </c>
      <c r="H115" s="781">
        <f>A!G471</f>
        <v>1.1599999999999999E-2</v>
      </c>
      <c r="I115" s="753"/>
      <c r="J115" s="782">
        <f>MINA(C115:I115)</f>
        <v>1.1593355242989104E-2</v>
      </c>
      <c r="K115" s="781">
        <f>MAXA(C115:I115)</f>
        <v>1.1648657534246494E-2</v>
      </c>
      <c r="L115" s="781">
        <f>AVERAGE(C115:I115)</f>
        <v>1.161415511298676E-2</v>
      </c>
      <c r="M115" s="752">
        <f>ABS((K115-J115)/AVERAGE(C115:I115))</f>
        <v>4.7616284369709971E-3</v>
      </c>
      <c r="N115" s="747"/>
      <c r="O115" s="783" t="str">
        <f>A!H471</f>
        <v/>
      </c>
      <c r="P115" s="725"/>
      <c r="Q115" s="774"/>
    </row>
    <row r="116" spans="2:17" customFormat="false" ht="12" customHeight="1">
      <c r="B116" s="784" t="s">
        <v>360</v>
      </c>
      <c r="C116" s="763"/>
      <c r="D116" s="763"/>
      <c r="E116" s="763"/>
      <c r="F116" s="763"/>
      <c r="G116" s="763"/>
      <c r="H116" s="785"/>
      <c r="I116" s="753"/>
      <c r="J116" s="766"/>
      <c r="K116" s="763"/>
      <c r="L116" s="763"/>
      <c r="M116" s="752"/>
      <c r="N116" s="747"/>
      <c r="O116" s="741"/>
      <c r="P116" s="725"/>
      <c r="Q116" s="774"/>
    </row>
    <row r="117" spans="2:17" customFormat="false" ht="12" customHeight="1">
      <c r="B117" s="778" t="s">
        <v>227</v>
      </c>
      <c r="C117" s="779">
        <f>A!B1170</f>
        <v>34.700000000000003</v>
      </c>
      <c r="D117" s="779">
        <f>A!E1170</f>
        <v>35</v>
      </c>
      <c r="E117" s="779">
        <f>A!H1170</f>
        <v>35</v>
      </c>
      <c r="F117" s="779">
        <f>A!K1170</f>
        <v>34.774999999999999</v>
      </c>
      <c r="G117" s="779">
        <f>A!N1170</f>
        <v>35</v>
      </c>
      <c r="H117" s="779">
        <f>A!Q1170</f>
        <v>35</v>
      </c>
      <c r="I117" s="753"/>
      <c r="J117" s="978">
        <f>MINA(C117:I117)</f>
        <v>34.700000000000003</v>
      </c>
      <c r="K117" s="979">
        <f>MAXA(C117:I117)</f>
        <v>35</v>
      </c>
      <c r="L117" s="979">
        <f>AVERAGE(C117:I117)</f>
        <v>34.912500000000001</v>
      </c>
      <c r="M117" s="752">
        <f>ABS((K117-J117)/AVERAGE(C117:I117))</f>
        <v>8.5929108485498645E-3</v>
      </c>
      <c r="N117" s="747"/>
      <c r="O117" s="780" t="str">
        <f>A!T1170</f>
        <v/>
      </c>
      <c r="P117" s="725"/>
      <c r="Q117" s="774"/>
    </row>
    <row r="118" spans="2:17" customFormat="false" ht="12" customHeight="1" thickBot="1">
      <c r="B118" s="786" t="s">
        <v>341</v>
      </c>
      <c r="C118" s="787">
        <f>A!B1171</f>
        <v>2.1877500000000001E-2</v>
      </c>
      <c r="D118" s="787">
        <f>A!E1171</f>
        <v>2.2499999999999999E-2</v>
      </c>
      <c r="E118" s="787">
        <f>A!H1171</f>
        <v>2.2499999999999999E-2</v>
      </c>
      <c r="F118" s="787">
        <f>A!K1171</f>
        <v>2.18418081964879E-2</v>
      </c>
      <c r="G118" s="787">
        <f>A!N1171</f>
        <v>2.2405999999999999E-2</v>
      </c>
      <c r="H118" s="787">
        <f>A!Q1171</f>
        <v>2.23E-2</v>
      </c>
      <c r="I118" s="788"/>
      <c r="J118" s="789">
        <f>MINA(C118:I118)</f>
        <v>2.18418081964879E-2</v>
      </c>
      <c r="K118" s="787">
        <f>MAXA(C118:I118)</f>
        <v>2.2499999999999999E-2</v>
      </c>
      <c r="L118" s="787">
        <f>AVERAGE(C118:I118)</f>
        <v>2.2237551366081316E-2</v>
      </c>
      <c r="M118" s="759">
        <f>ABS((K118-J118)/AVERAGE(C118:I118))</f>
        <v>2.9598213970447845E-2</v>
      </c>
      <c r="N118" s="747"/>
      <c r="O118" s="790" t="str">
        <f>A!T1171</f>
        <v/>
      </c>
      <c r="P118" s="725"/>
      <c r="Q118" s="774"/>
    </row>
    <row r="119" spans="2:17" customFormat="false" ht="12" customHeight="1" thickTop="1">
      <c r="B119" s="767" t="s">
        <v>800</v>
      </c>
      <c r="D119" s="768"/>
      <c r="N119" s="747"/>
      <c r="P119" s="725"/>
      <c r="Q119" s="774"/>
    </row>
    <row r="120" spans="2:17" customFormat="false" ht="15" customHeight="1" thickBot="1">
      <c r="B120" s="727" t="s">
        <v>733</v>
      </c>
      <c r="C120" s="728"/>
      <c r="D120" s="728"/>
      <c r="E120" s="728"/>
      <c r="F120" s="728"/>
      <c r="G120" s="728"/>
      <c r="H120" s="728"/>
      <c r="I120" s="728"/>
      <c r="J120" s="728"/>
      <c r="K120" s="728"/>
      <c r="L120" s="728"/>
      <c r="M120" s="728"/>
      <c r="P120" s="725"/>
      <c r="Q120" s="772"/>
    </row>
    <row r="121" spans="2:17" customFormat="false" ht="12" customHeight="1" thickTop="1">
      <c r="B121" s="730" t="s">
        <v>797</v>
      </c>
      <c r="C121" s="731"/>
      <c r="D121" s="731"/>
      <c r="E121" s="731"/>
      <c r="F121" s="731"/>
      <c r="G121" s="731"/>
      <c r="H121" s="731"/>
      <c r="I121" s="732"/>
      <c r="J121" s="1089" t="s">
        <v>23</v>
      </c>
      <c r="K121" s="1090"/>
      <c r="L121" s="1090"/>
      <c r="M121" s="1091"/>
      <c r="O121" s="734"/>
      <c r="P121" s="725"/>
      <c r="Q121" s="772"/>
    </row>
    <row r="122" spans="2:17" customFormat="false" ht="12" customHeight="1">
      <c r="B122" s="735"/>
      <c r="C122" s="729" t="s">
        <v>237</v>
      </c>
      <c r="D122" s="729" t="s">
        <v>426</v>
      </c>
      <c r="E122" s="729" t="s">
        <v>250</v>
      </c>
      <c r="F122" s="736" t="s">
        <v>357</v>
      </c>
      <c r="G122" s="737" t="s">
        <v>372</v>
      </c>
      <c r="H122" s="738" t="s">
        <v>384</v>
      </c>
      <c r="I122" s="737"/>
      <c r="J122" s="764"/>
      <c r="K122" s="728"/>
      <c r="L122" s="728"/>
      <c r="M122" s="740" t="s">
        <v>24</v>
      </c>
      <c r="O122" s="741" t="str">
        <f>YourData!$J$4</f>
        <v>Tested Prg</v>
      </c>
      <c r="P122" s="725"/>
      <c r="Q122" s="772"/>
    </row>
    <row r="123" spans="2:17" customFormat="false" ht="12" customHeight="1">
      <c r="B123" s="742" t="s">
        <v>796</v>
      </c>
      <c r="C123" s="743" t="s">
        <v>25</v>
      </c>
      <c r="D123" s="743" t="s">
        <v>13</v>
      </c>
      <c r="E123" s="743" t="s">
        <v>13</v>
      </c>
      <c r="F123" s="744" t="s">
        <v>355</v>
      </c>
      <c r="G123" s="744" t="s">
        <v>365</v>
      </c>
      <c r="H123" s="744" t="s">
        <v>385</v>
      </c>
      <c r="I123" s="744"/>
      <c r="J123" s="765" t="s">
        <v>26</v>
      </c>
      <c r="K123" s="743" t="s">
        <v>27</v>
      </c>
      <c r="L123" s="743" t="s">
        <v>597</v>
      </c>
      <c r="M123" s="746" t="s">
        <v>598</v>
      </c>
      <c r="O123" s="748" t="str">
        <f>YourData!$J$8</f>
        <v>Org</v>
      </c>
      <c r="P123" s="725"/>
      <c r="Q123" s="772"/>
    </row>
    <row r="124" spans="2:17" customFormat="false" ht="12" customHeight="1">
      <c r="B124" s="749" t="s">
        <v>445</v>
      </c>
      <c r="C124" s="750">
        <f>A!B260</f>
        <v>80426.867481742112</v>
      </c>
      <c r="D124" s="750">
        <f>A!C260</f>
        <v>77283.435600000012</v>
      </c>
      <c r="E124" s="750">
        <f>A!D260</f>
        <v>77291.935500000007</v>
      </c>
      <c r="F124" s="750">
        <f>A!E260</f>
        <v>77317.949711521724</v>
      </c>
      <c r="G124" s="750">
        <f>A!F260</f>
        <v>77744.589000000124</v>
      </c>
      <c r="H124" s="750">
        <f>A!G260</f>
        <v>78257</v>
      </c>
      <c r="I124" s="791"/>
      <c r="J124" s="766">
        <f t="shared" ref="J124:J144" si="16">MINA(C124:I124)</f>
        <v>77283.435600000012</v>
      </c>
      <c r="K124" s="750">
        <f t="shared" ref="K124:K144" si="17">MAXA(C124:I124)</f>
        <v>80426.867481742112</v>
      </c>
      <c r="L124" s="750">
        <f t="shared" ref="L124:L144" si="18">AVERAGE(C124:I124)</f>
        <v>78053.629548877347</v>
      </c>
      <c r="M124" s="752">
        <f t="shared" ref="M124:M144" si="19">ABS((K124-J124)/AVERAGE(C124:I124))</f>
        <v>4.0272718897379108E-2</v>
      </c>
      <c r="O124" s="796" t="str">
        <f>A!H260</f>
        <v/>
      </c>
      <c r="P124" s="725"/>
      <c r="Q124" s="772"/>
    </row>
    <row r="125" spans="2:17" customFormat="false" ht="12" customHeight="1">
      <c r="B125" s="754" t="s">
        <v>446</v>
      </c>
      <c r="C125" s="750">
        <f>A!B261</f>
        <v>99342.131564849216</v>
      </c>
      <c r="D125" s="750">
        <f>A!C261</f>
        <v>97394.785200000013</v>
      </c>
      <c r="E125" s="750">
        <f>A!D261</f>
        <v>97412.078100000013</v>
      </c>
      <c r="F125" s="750">
        <f>A!E261</f>
        <v>96447.5904276855</v>
      </c>
      <c r="G125" s="750">
        <f>A!F261</f>
        <v>97295.865999999718</v>
      </c>
      <c r="H125" s="750">
        <f>A!G261</f>
        <v>97261</v>
      </c>
      <c r="I125" s="792"/>
      <c r="J125" s="750">
        <f t="shared" si="16"/>
        <v>96447.5904276855</v>
      </c>
      <c r="K125" s="750">
        <f t="shared" si="17"/>
        <v>99342.131564849216</v>
      </c>
      <c r="L125" s="750">
        <f t="shared" si="18"/>
        <v>97525.575215422417</v>
      </c>
      <c r="M125" s="752">
        <f t="shared" si="19"/>
        <v>2.9679816097162397E-2</v>
      </c>
      <c r="O125" s="796" t="str">
        <f>A!H261</f>
        <v/>
      </c>
      <c r="P125" s="725"/>
      <c r="Q125" s="772"/>
    </row>
    <row r="126" spans="2:17" customFormat="false" ht="12" customHeight="1">
      <c r="B126" s="754" t="s">
        <v>447</v>
      </c>
      <c r="C126" s="750">
        <f>A!B262</f>
        <v>99791.677967264899</v>
      </c>
      <c r="D126" s="750">
        <f>A!C262</f>
        <v>96356.331900000005</v>
      </c>
      <c r="E126" s="750">
        <f>A!D262</f>
        <v>96493.209600000002</v>
      </c>
      <c r="F126" s="750">
        <f>A!E262</f>
        <v>96083.559653200675</v>
      </c>
      <c r="G126" s="750">
        <f>A!F262</f>
        <v>97141.307000000001</v>
      </c>
      <c r="H126" s="750">
        <f>A!G262</f>
        <v>96957</v>
      </c>
      <c r="I126" s="792"/>
      <c r="J126" s="750">
        <f t="shared" si="16"/>
        <v>96083.559653200675</v>
      </c>
      <c r="K126" s="750">
        <f t="shared" si="17"/>
        <v>99791.677967264899</v>
      </c>
      <c r="L126" s="750">
        <f t="shared" si="18"/>
        <v>97137.181020077594</v>
      </c>
      <c r="M126" s="752">
        <f t="shared" si="19"/>
        <v>3.8174036708948568E-2</v>
      </c>
      <c r="O126" s="796" t="str">
        <f>A!H262</f>
        <v/>
      </c>
      <c r="P126" s="725"/>
      <c r="Q126" s="772"/>
    </row>
    <row r="127" spans="2:17" customFormat="false" ht="12" customHeight="1">
      <c r="B127" s="754" t="s">
        <v>448</v>
      </c>
      <c r="C127" s="750">
        <f>A!B263</f>
        <v>105012.87148956976</v>
      </c>
      <c r="D127" s="750">
        <f>A!C263</f>
        <v>100729.97010000001</v>
      </c>
      <c r="E127" s="750">
        <f>A!D263</f>
        <v>100993.467</v>
      </c>
      <c r="F127" s="750">
        <f>A!E263</f>
        <v>102211.36038278886</v>
      </c>
      <c r="G127" s="750">
        <f>A!F263</f>
        <v>103712.91500000004</v>
      </c>
      <c r="H127" s="750">
        <f>A!G263</f>
        <v>102008</v>
      </c>
      <c r="I127" s="792"/>
      <c r="J127" s="750">
        <f t="shared" si="16"/>
        <v>100729.97010000001</v>
      </c>
      <c r="K127" s="750">
        <f t="shared" si="17"/>
        <v>105012.87148956976</v>
      </c>
      <c r="L127" s="750">
        <f t="shared" si="18"/>
        <v>102444.76399539311</v>
      </c>
      <c r="M127" s="752">
        <f t="shared" si="19"/>
        <v>4.180693304893901E-2</v>
      </c>
      <c r="O127" s="796" t="str">
        <f>A!H263</f>
        <v/>
      </c>
      <c r="P127" s="725"/>
      <c r="Q127" s="772"/>
    </row>
    <row r="128" spans="2:17" customFormat="false" ht="12" customHeight="1">
      <c r="B128" s="754" t="s">
        <v>449</v>
      </c>
      <c r="C128" s="750">
        <f>A!B264</f>
        <v>102727.97891432175</v>
      </c>
      <c r="D128" s="750">
        <f>A!C264</f>
        <v>99027.645300000004</v>
      </c>
      <c r="E128" s="750">
        <f>A!D264</f>
        <v>99223.143000000011</v>
      </c>
      <c r="F128" s="750">
        <f>A!E264</f>
        <v>99708.515621471204</v>
      </c>
      <c r="G128" s="750">
        <f>A!F264</f>
        <v>100676.21</v>
      </c>
      <c r="H128" s="750">
        <f>A!G264</f>
        <v>99753</v>
      </c>
      <c r="I128" s="792"/>
      <c r="J128" s="750">
        <f>MINA(C128:I128)</f>
        <v>99027.645300000004</v>
      </c>
      <c r="K128" s="750">
        <f>MAXA(C128:I128)</f>
        <v>102727.97891432175</v>
      </c>
      <c r="L128" s="750">
        <f t="shared" si="18"/>
        <v>100186.08213929883</v>
      </c>
      <c r="M128" s="752">
        <f t="shared" si="19"/>
        <v>3.6934607435559742E-2</v>
      </c>
      <c r="O128" s="796" t="str">
        <f>A!H264</f>
        <v/>
      </c>
      <c r="P128" s="725"/>
      <c r="Q128" s="772"/>
    </row>
    <row r="129" spans="2:17" customFormat="false" ht="12" customHeight="1">
      <c r="B129" s="754" t="s">
        <v>450</v>
      </c>
      <c r="C129" s="750">
        <f>A!B265</f>
        <v>69387.997605120792</v>
      </c>
      <c r="D129" s="750">
        <f>A!C265</f>
        <v>63736.353600000009</v>
      </c>
      <c r="E129" s="750">
        <f>A!D265</f>
        <v>63634.647900000004</v>
      </c>
      <c r="F129" s="750">
        <f>A!E265</f>
        <v>65790.368073405407</v>
      </c>
      <c r="G129" s="750">
        <f>A!F265</f>
        <v>66860.163000000059</v>
      </c>
      <c r="H129" s="750">
        <f>A!G265</f>
        <v>67389</v>
      </c>
      <c r="I129" s="792"/>
      <c r="J129" s="750">
        <f t="shared" si="16"/>
        <v>63634.647900000004</v>
      </c>
      <c r="K129" s="750">
        <f t="shared" si="17"/>
        <v>69387.997605120792</v>
      </c>
      <c r="L129" s="750">
        <f t="shared" si="18"/>
        <v>66133.088363087722</v>
      </c>
      <c r="M129" s="752">
        <f t="shared" si="19"/>
        <v>8.6996537550664721E-2</v>
      </c>
      <c r="O129" s="796" t="str">
        <f>A!H265</f>
        <v/>
      </c>
      <c r="P129" s="725"/>
      <c r="Q129" s="772"/>
    </row>
    <row r="130" spans="2:17" customFormat="false" ht="12" customHeight="1">
      <c r="B130" s="754" t="s">
        <v>451</v>
      </c>
      <c r="C130" s="750">
        <f>A!B266</f>
        <v>162974.06257335175</v>
      </c>
      <c r="D130" s="750">
        <f>A!C266</f>
        <v>159807.20610000001</v>
      </c>
      <c r="E130" s="750">
        <f>A!D266</f>
        <v>159853.80900000001</v>
      </c>
      <c r="F130" s="750">
        <f>A!E266</f>
        <v>161248.44495625736</v>
      </c>
      <c r="G130" s="750">
        <f>A!F266</f>
        <v>161200.17900000018</v>
      </c>
      <c r="H130" s="750">
        <f>A!G266</f>
        <v>162168</v>
      </c>
      <c r="I130" s="792"/>
      <c r="J130" s="750">
        <f t="shared" si="16"/>
        <v>159807.20610000001</v>
      </c>
      <c r="K130" s="750">
        <f t="shared" si="17"/>
        <v>162974.06257335175</v>
      </c>
      <c r="L130" s="750">
        <f t="shared" si="18"/>
        <v>161208.61693826821</v>
      </c>
      <c r="M130" s="752">
        <f t="shared" si="19"/>
        <v>1.9644461527539989E-2</v>
      </c>
      <c r="O130" s="796" t="str">
        <f>A!H266</f>
        <v/>
      </c>
      <c r="P130" s="725"/>
      <c r="Q130" s="772"/>
    </row>
    <row r="131" spans="2:17" customFormat="false" ht="12" customHeight="1">
      <c r="B131" s="754" t="s">
        <v>462</v>
      </c>
      <c r="C131" s="750">
        <f>A!B267</f>
        <v>68792.822126469924</v>
      </c>
      <c r="D131" s="750">
        <f>A!C267</f>
        <v>64917.546600000009</v>
      </c>
      <c r="E131" s="750">
        <f>A!D267</f>
        <v>65025.114300000008</v>
      </c>
      <c r="F131" s="750">
        <f>A!E267</f>
        <v>65413.84138209153</v>
      </c>
      <c r="G131" s="750"/>
      <c r="H131" s="750">
        <f>A!G267</f>
        <v>66898</v>
      </c>
      <c r="I131" s="792"/>
      <c r="J131" s="750">
        <f t="shared" si="16"/>
        <v>64917.546600000009</v>
      </c>
      <c r="K131" s="750">
        <f t="shared" si="17"/>
        <v>68792.822126469924</v>
      </c>
      <c r="L131" s="750">
        <f t="shared" si="18"/>
        <v>66209.464881712294</v>
      </c>
      <c r="M131" s="752">
        <f t="shared" si="19"/>
        <v>5.8530536886128866E-2</v>
      </c>
      <c r="O131" s="796" t="str">
        <f>A!H267</f>
        <v/>
      </c>
      <c r="P131" s="725"/>
      <c r="Q131" s="772"/>
    </row>
    <row r="132" spans="2:17" customFormat="false" ht="12" customHeight="1">
      <c r="B132" s="754" t="s">
        <v>463</v>
      </c>
      <c r="C132" s="750">
        <f>A!B268</f>
        <v>68672.853832539928</v>
      </c>
      <c r="D132" s="750">
        <f>A!C268</f>
        <v>66779.6109</v>
      </c>
      <c r="E132" s="750">
        <f>A!D268</f>
        <v>66843.506700000013</v>
      </c>
      <c r="F132" s="750"/>
      <c r="G132" s="750"/>
      <c r="H132" s="750">
        <f>A!G268</f>
        <v>66175</v>
      </c>
      <c r="I132" s="792"/>
      <c r="J132" s="750">
        <f t="shared" si="16"/>
        <v>66175</v>
      </c>
      <c r="K132" s="750">
        <f t="shared" si="17"/>
        <v>68672.853832539928</v>
      </c>
      <c r="L132" s="750">
        <f t="shared" si="18"/>
        <v>67117.742858134981</v>
      </c>
      <c r="M132" s="752">
        <f t="shared" si="19"/>
        <v>3.721599872360988E-2</v>
      </c>
      <c r="O132" s="796" t="str">
        <f>A!H268</f>
        <v/>
      </c>
      <c r="P132" s="725"/>
      <c r="Q132" s="772"/>
    </row>
    <row r="133" spans="2:17" customFormat="false" ht="12" customHeight="1">
      <c r="B133" s="754" t="s">
        <v>464</v>
      </c>
      <c r="C133" s="750">
        <f>A!B269</f>
        <v>72609.307406750057</v>
      </c>
      <c r="D133" s="750">
        <f>A!C269</f>
        <v>69610.956900000005</v>
      </c>
      <c r="E133" s="750">
        <f>A!D269</f>
        <v>70882.131600000008</v>
      </c>
      <c r="F133" s="750">
        <f>A!E269</f>
        <v>70349.466753345536</v>
      </c>
      <c r="G133" s="750"/>
      <c r="H133" s="750">
        <f>A!G269</f>
        <v>71803</v>
      </c>
      <c r="I133" s="792"/>
      <c r="J133" s="750">
        <f t="shared" si="16"/>
        <v>69610.956900000005</v>
      </c>
      <c r="K133" s="750">
        <f t="shared" si="17"/>
        <v>72609.307406750057</v>
      </c>
      <c r="L133" s="750">
        <f t="shared" si="18"/>
        <v>71050.972532019106</v>
      </c>
      <c r="M133" s="752">
        <f t="shared" si="19"/>
        <v>4.2199992482845269E-2</v>
      </c>
      <c r="O133" s="796" t="str">
        <f>A!H269</f>
        <v/>
      </c>
      <c r="P133" s="725"/>
      <c r="Q133" s="772"/>
    </row>
    <row r="134" spans="2:17" customFormat="false" ht="12" customHeight="1">
      <c r="B134" s="754" t="s">
        <v>465</v>
      </c>
      <c r="C134" s="750">
        <f>A!B270</f>
        <v>69756.311989893147</v>
      </c>
      <c r="D134" s="750">
        <f>A!C270</f>
        <v>67640.738700000002</v>
      </c>
      <c r="E134" s="750">
        <f>A!D270</f>
        <v>67219.260900000008</v>
      </c>
      <c r="F134" s="750">
        <f>A!E270</f>
        <v>67141.352383960402</v>
      </c>
      <c r="G134" s="750"/>
      <c r="H134" s="750">
        <f>A!G270</f>
        <v>67200</v>
      </c>
      <c r="I134" s="792"/>
      <c r="J134" s="750">
        <f t="shared" si="16"/>
        <v>67141.352383960402</v>
      </c>
      <c r="K134" s="750">
        <f t="shared" si="17"/>
        <v>69756.311989893147</v>
      </c>
      <c r="L134" s="750">
        <f t="shared" si="18"/>
        <v>67791.532794770697</v>
      </c>
      <c r="M134" s="752">
        <f t="shared" si="19"/>
        <v>3.8573543009407477E-2</v>
      </c>
      <c r="O134" s="796" t="str">
        <f>A!H270</f>
        <v/>
      </c>
      <c r="P134" s="725"/>
      <c r="Q134" s="772"/>
    </row>
    <row r="135" spans="2:17" customFormat="false" ht="12" customHeight="1">
      <c r="B135" s="754" t="s">
        <v>466</v>
      </c>
      <c r="C135" s="750">
        <f>A!B271</f>
        <v>73711.363480827218</v>
      </c>
      <c r="D135" s="750">
        <f>A!C271</f>
        <v>71380.108500000002</v>
      </c>
      <c r="E135" s="750">
        <f>A!D271</f>
        <v>71181.093600000007</v>
      </c>
      <c r="F135" s="750">
        <f>A!E271</f>
        <v>71417.307037204853</v>
      </c>
      <c r="G135" s="750"/>
      <c r="H135" s="750">
        <f>A!G271</f>
        <v>72029</v>
      </c>
      <c r="I135" s="792"/>
      <c r="J135" s="750">
        <f t="shared" si="16"/>
        <v>71181.093600000007</v>
      </c>
      <c r="K135" s="750">
        <f t="shared" si="17"/>
        <v>73711.363480827218</v>
      </c>
      <c r="L135" s="750">
        <f t="shared" si="18"/>
        <v>71943.774523606422</v>
      </c>
      <c r="M135" s="752">
        <f t="shared" si="19"/>
        <v>3.5170101896682814E-2</v>
      </c>
      <c r="O135" s="796" t="str">
        <f>A!H271</f>
        <v/>
      </c>
      <c r="P135" s="725"/>
      <c r="Q135" s="772"/>
    </row>
    <row r="136" spans="2:17" customFormat="false" ht="12" customHeight="1">
      <c r="B136" s="754" t="s">
        <v>473</v>
      </c>
      <c r="C136" s="750">
        <f>A!B272</f>
        <v>63357.106250000092</v>
      </c>
      <c r="D136" s="750">
        <f>A!C272</f>
        <v>65995.861499999999</v>
      </c>
      <c r="E136" s="750">
        <f>A!D272</f>
        <v>65992.344300000012</v>
      </c>
      <c r="F136" s="750">
        <f>A!E272</f>
        <v>65571.183219943952</v>
      </c>
      <c r="G136" s="750">
        <f>A!F272</f>
        <v>63105.366000000147</v>
      </c>
      <c r="H136" s="750">
        <f>A!G272</f>
        <v>65614</v>
      </c>
      <c r="I136" s="792"/>
      <c r="J136" s="750">
        <f t="shared" si="16"/>
        <v>63105.366000000147</v>
      </c>
      <c r="K136" s="750">
        <f t="shared" si="17"/>
        <v>65995.861499999999</v>
      </c>
      <c r="L136" s="750">
        <f t="shared" si="18"/>
        <v>64939.310211657372</v>
      </c>
      <c r="M136" s="752">
        <f t="shared" si="19"/>
        <v>4.4510720711058209E-2</v>
      </c>
      <c r="O136" s="796" t="str">
        <f>A!H272</f>
        <v/>
      </c>
      <c r="P136" s="725"/>
      <c r="Q136" s="772"/>
    </row>
    <row r="137" spans="2:17" customFormat="false" ht="12" customHeight="1">
      <c r="B137" s="754" t="s">
        <v>475</v>
      </c>
      <c r="C137" s="750">
        <f>A!B273</f>
        <v>48443.43080000006</v>
      </c>
      <c r="D137" s="750">
        <f>A!C273</f>
        <v>50692.817400000007</v>
      </c>
      <c r="E137" s="750">
        <f>A!D273</f>
        <v>50690.472600000008</v>
      </c>
      <c r="F137" s="750">
        <f>A!E273</f>
        <v>50354.290055412173</v>
      </c>
      <c r="G137" s="750">
        <f>A!F273</f>
        <v>48439.57</v>
      </c>
      <c r="H137" s="750">
        <f>A!G273</f>
        <v>50357</v>
      </c>
      <c r="I137" s="792"/>
      <c r="J137" s="750">
        <f t="shared" si="16"/>
        <v>48439.57</v>
      </c>
      <c r="K137" s="750">
        <f t="shared" si="17"/>
        <v>50692.817400000007</v>
      </c>
      <c r="L137" s="750">
        <f t="shared" si="18"/>
        <v>49829.596809235372</v>
      </c>
      <c r="M137" s="752">
        <f t="shared" si="19"/>
        <v>4.5219057433400558E-2</v>
      </c>
      <c r="O137" s="796" t="str">
        <f>A!H273</f>
        <v/>
      </c>
      <c r="P137" s="725"/>
      <c r="Q137" s="772"/>
    </row>
    <row r="138" spans="2:17" customFormat="false" ht="12" customHeight="1">
      <c r="B138" s="754" t="s">
        <v>477</v>
      </c>
      <c r="C138" s="750">
        <f>A!B274</f>
        <v>108974.30994000004</v>
      </c>
      <c r="D138" s="750">
        <f>A!C274</f>
        <v>114017.95170000001</v>
      </c>
      <c r="E138" s="750">
        <f>A!D274</f>
        <v>114015.3138</v>
      </c>
      <c r="F138" s="750">
        <f>A!E274</f>
        <v>112792.64628714509</v>
      </c>
      <c r="G138" s="750">
        <f>A!F274</f>
        <v>108979.01299999964</v>
      </c>
      <c r="H138" s="750">
        <f>A!G274</f>
        <v>112781</v>
      </c>
      <c r="I138" s="792"/>
      <c r="J138" s="750">
        <f t="shared" si="16"/>
        <v>108974.30994000004</v>
      </c>
      <c r="K138" s="750">
        <f t="shared" si="17"/>
        <v>114017.95170000001</v>
      </c>
      <c r="L138" s="750">
        <f t="shared" si="18"/>
        <v>111926.70578785747</v>
      </c>
      <c r="M138" s="752">
        <f t="shared" si="19"/>
        <v>4.5062004858425271E-2</v>
      </c>
      <c r="O138" s="796" t="str">
        <f>A!H274</f>
        <v/>
      </c>
      <c r="P138" s="725"/>
      <c r="Q138" s="774"/>
    </row>
    <row r="139" spans="2:17" customFormat="false" ht="12" customHeight="1">
      <c r="B139" s="754" t="s">
        <v>478</v>
      </c>
      <c r="C139" s="750">
        <f>A!B275</f>
        <v>63421.544428999987</v>
      </c>
      <c r="D139" s="750">
        <f>A!C275</f>
        <v>66571.216800000009</v>
      </c>
      <c r="E139" s="750">
        <f>A!D275</f>
        <v>66565.354800000001</v>
      </c>
      <c r="F139" s="750">
        <f>A!E275</f>
        <v>66087.786493446518</v>
      </c>
      <c r="G139" s="750">
        <f>A!F275</f>
        <v>63212.101999999744</v>
      </c>
      <c r="H139" s="750">
        <f>A!G275</f>
        <v>66146</v>
      </c>
      <c r="I139" s="792"/>
      <c r="J139" s="750">
        <f t="shared" si="16"/>
        <v>63212.101999999744</v>
      </c>
      <c r="K139" s="750">
        <f t="shared" si="17"/>
        <v>66571.216800000009</v>
      </c>
      <c r="L139" s="750">
        <f t="shared" si="18"/>
        <v>65334.000753741042</v>
      </c>
      <c r="M139" s="752">
        <f t="shared" si="19"/>
        <v>5.1414497218095455E-2</v>
      </c>
      <c r="O139" s="796" t="str">
        <f>A!H275</f>
        <v/>
      </c>
      <c r="P139" s="725"/>
      <c r="Q139" s="774"/>
    </row>
    <row r="140" spans="2:17" customFormat="false" ht="12" customHeight="1">
      <c r="B140" s="754" t="s">
        <v>479</v>
      </c>
      <c r="C140" s="750">
        <f>A!B276</f>
        <v>63389.22280399999</v>
      </c>
      <c r="D140" s="750">
        <f>A!C276</f>
        <v>66373.081200000001</v>
      </c>
      <c r="E140" s="750">
        <f>A!D276</f>
        <v>66371.908800000005</v>
      </c>
      <c r="F140" s="750">
        <f>A!E276</f>
        <v>65850.675450674724</v>
      </c>
      <c r="G140" s="750">
        <f>A!F276</f>
        <v>63157.029999999759</v>
      </c>
      <c r="H140" s="750">
        <f>A!G276</f>
        <v>65900</v>
      </c>
      <c r="I140" s="792"/>
      <c r="J140" s="750">
        <f t="shared" si="16"/>
        <v>63157.029999999759</v>
      </c>
      <c r="K140" s="750">
        <f t="shared" si="17"/>
        <v>66373.081200000001</v>
      </c>
      <c r="L140" s="750">
        <f t="shared" si="18"/>
        <v>65173.653042445745</v>
      </c>
      <c r="M140" s="752">
        <f t="shared" si="19"/>
        <v>4.9345879045719888E-2</v>
      </c>
      <c r="O140" s="796" t="str">
        <f>A!H276</f>
        <v/>
      </c>
      <c r="P140" s="725"/>
      <c r="Q140" s="772"/>
    </row>
    <row r="141" spans="2:17" customFormat="false" ht="12" customHeight="1">
      <c r="B141" s="754" t="s">
        <v>480</v>
      </c>
      <c r="C141" s="750">
        <f>A!B277</f>
        <v>63292.945401999998</v>
      </c>
      <c r="D141" s="750">
        <f>A!C277</f>
        <v>65399.109900000003</v>
      </c>
      <c r="E141" s="750">
        <f>A!D277</f>
        <v>65395.006500000003</v>
      </c>
      <c r="F141" s="750">
        <f>A!E277</f>
        <v>64973.311401135252</v>
      </c>
      <c r="G141" s="750">
        <f>A!F277</f>
        <v>63001.558000000026</v>
      </c>
      <c r="H141" s="750">
        <f>A!G277</f>
        <v>65155</v>
      </c>
      <c r="I141" s="792"/>
      <c r="J141" s="750">
        <f t="shared" si="16"/>
        <v>63001.558000000026</v>
      </c>
      <c r="K141" s="750">
        <f t="shared" si="17"/>
        <v>65399.109900000003</v>
      </c>
      <c r="L141" s="750">
        <f t="shared" si="18"/>
        <v>64536.155200522546</v>
      </c>
      <c r="M141" s="752">
        <f t="shared" si="19"/>
        <v>3.7150522719403709E-2</v>
      </c>
      <c r="O141" s="796" t="str">
        <f>A!H277</f>
        <v/>
      </c>
      <c r="P141" s="725"/>
      <c r="Q141" s="772"/>
    </row>
    <row r="142" spans="2:17" customFormat="false" ht="12" customHeight="1">
      <c r="B142" s="754" t="s">
        <v>481</v>
      </c>
      <c r="C142" s="750">
        <f>A!B278</f>
        <v>45045.847950000098</v>
      </c>
      <c r="D142" s="750">
        <f>A!C278</f>
        <v>46634.261700000003</v>
      </c>
      <c r="E142" s="750">
        <f>A!D278</f>
        <v>46630.744500000001</v>
      </c>
      <c r="F142" s="750">
        <f>A!E278</f>
        <v>46944.357123259782</v>
      </c>
      <c r="G142" s="750">
        <f>A!F278</f>
        <v>44875.413999999641</v>
      </c>
      <c r="H142" s="750">
        <f>A!G278</f>
        <v>47002</v>
      </c>
      <c r="I142" s="792"/>
      <c r="J142" s="750">
        <f t="shared" si="16"/>
        <v>44875.413999999641</v>
      </c>
      <c r="K142" s="750">
        <f t="shared" si="17"/>
        <v>47002</v>
      </c>
      <c r="L142" s="750">
        <f t="shared" si="18"/>
        <v>46188.770878876581</v>
      </c>
      <c r="M142" s="752">
        <f t="shared" si="19"/>
        <v>4.6041190521761789E-2</v>
      </c>
      <c r="O142" s="796" t="str">
        <f>A!H278</f>
        <v/>
      </c>
      <c r="P142" s="725"/>
      <c r="Q142" s="772"/>
    </row>
    <row r="143" spans="2:17" customFormat="false" ht="12" customHeight="1">
      <c r="B143" s="754" t="s">
        <v>482</v>
      </c>
      <c r="C143" s="750">
        <f>A!B279</f>
        <v>45112.827029195018</v>
      </c>
      <c r="D143" s="750">
        <f>A!C279</f>
        <v>47129.893800000005</v>
      </c>
      <c r="E143" s="750">
        <f>A!D279</f>
        <v>47126.083500000008</v>
      </c>
      <c r="F143" s="750">
        <f>A!E279</f>
        <v>47296.605306564219</v>
      </c>
      <c r="G143" s="750">
        <f>A!F279</f>
        <v>44979.841999999706</v>
      </c>
      <c r="H143" s="750">
        <f>A!G279</f>
        <v>47462</v>
      </c>
      <c r="I143" s="792"/>
      <c r="J143" s="750">
        <f t="shared" si="16"/>
        <v>44979.841999999706</v>
      </c>
      <c r="K143" s="750">
        <f t="shared" si="17"/>
        <v>47462</v>
      </c>
      <c r="L143" s="750">
        <f t="shared" si="18"/>
        <v>46517.875272626494</v>
      </c>
      <c r="M143" s="752">
        <f t="shared" si="19"/>
        <v>5.3359229875680141E-2</v>
      </c>
      <c r="O143" s="796" t="str">
        <f>A!H279</f>
        <v/>
      </c>
      <c r="P143" s="725"/>
      <c r="Q143" s="772"/>
    </row>
    <row r="144" spans="2:17" customFormat="false" ht="12" customHeight="1" thickBot="1">
      <c r="B144" s="755" t="s">
        <v>483</v>
      </c>
      <c r="C144" s="757">
        <f>A!B280</f>
        <v>44981.351736000026</v>
      </c>
      <c r="D144" s="757">
        <f>A!C280</f>
        <v>46239.749100000001</v>
      </c>
      <c r="E144" s="757">
        <f>A!D280</f>
        <v>46235.938800000004</v>
      </c>
      <c r="F144" s="757">
        <f>A!E280</f>
        <v>46611.891232593676</v>
      </c>
      <c r="G144" s="793">
        <f>A!F280</f>
        <v>44775.109999999899</v>
      </c>
      <c r="H144" s="793">
        <f>A!G280</f>
        <v>46668</v>
      </c>
      <c r="I144" s="794"/>
      <c r="J144" s="757">
        <f t="shared" si="16"/>
        <v>44775.109999999899</v>
      </c>
      <c r="K144" s="757">
        <f t="shared" si="17"/>
        <v>46668</v>
      </c>
      <c r="L144" s="757">
        <f t="shared" si="18"/>
        <v>45918.673478098935</v>
      </c>
      <c r="M144" s="759">
        <f t="shared" si="19"/>
        <v>4.1222662952206612E-2</v>
      </c>
      <c r="O144" s="797" t="str">
        <f>A!H280</f>
        <v/>
      </c>
      <c r="P144" s="725"/>
      <c r="Q144" s="772"/>
    </row>
    <row r="145" spans="2:17" customFormat="false" ht="12" customHeight="1" thickTop="1">
      <c r="B145" s="770" t="s">
        <v>798</v>
      </c>
      <c r="C145" s="728"/>
      <c r="D145" s="750"/>
      <c r="E145" s="728"/>
      <c r="F145" s="750"/>
      <c r="G145" s="750"/>
      <c r="H145" s="750"/>
      <c r="I145" s="771"/>
      <c r="J145" s="1089" t="s">
        <v>23</v>
      </c>
      <c r="K145" s="1090"/>
      <c r="L145" s="1090"/>
      <c r="M145" s="1091"/>
      <c r="O145" s="762"/>
      <c r="P145" s="725"/>
      <c r="Q145" s="772"/>
    </row>
    <row r="146" spans="2:17" customFormat="false" ht="12" customHeight="1">
      <c r="B146" s="735"/>
      <c r="C146" s="729" t="s">
        <v>237</v>
      </c>
      <c r="D146" s="729" t="s">
        <v>426</v>
      </c>
      <c r="E146" s="729" t="s">
        <v>250</v>
      </c>
      <c r="F146" s="736" t="s">
        <v>357</v>
      </c>
      <c r="G146" s="737" t="s">
        <v>372</v>
      </c>
      <c r="H146" s="738" t="s">
        <v>384</v>
      </c>
      <c r="I146" s="737"/>
      <c r="J146" s="764"/>
      <c r="K146" s="728"/>
      <c r="L146" s="728"/>
      <c r="M146" s="740" t="s">
        <v>24</v>
      </c>
      <c r="O146" s="741" t="str">
        <f>YourData!$J$4</f>
        <v>Tested Prg</v>
      </c>
      <c r="P146" s="725"/>
      <c r="Q146" s="772"/>
    </row>
    <row r="147" spans="2:17" customFormat="false" ht="12" customHeight="1">
      <c r="B147" s="742" t="s">
        <v>796</v>
      </c>
      <c r="C147" s="743" t="s">
        <v>25</v>
      </c>
      <c r="D147" s="743" t="s">
        <v>13</v>
      </c>
      <c r="E147" s="743" t="s">
        <v>13</v>
      </c>
      <c r="F147" s="744" t="s">
        <v>355</v>
      </c>
      <c r="G147" s="744" t="s">
        <v>365</v>
      </c>
      <c r="H147" s="744" t="s">
        <v>385</v>
      </c>
      <c r="I147" s="744"/>
      <c r="J147" s="765" t="s">
        <v>26</v>
      </c>
      <c r="K147" s="743" t="s">
        <v>27</v>
      </c>
      <c r="L147" s="743" t="s">
        <v>597</v>
      </c>
      <c r="M147" s="746" t="s">
        <v>598</v>
      </c>
      <c r="O147" s="748" t="str">
        <f>YourData!$J$8</f>
        <v>Org</v>
      </c>
      <c r="P147" s="725"/>
      <c r="Q147" s="772"/>
    </row>
    <row r="148" spans="2:17" customFormat="false" ht="12" customHeight="1">
      <c r="B148" s="749" t="s">
        <v>445</v>
      </c>
      <c r="C148" s="750">
        <f>A!B290</f>
        <v>56661.748439000134</v>
      </c>
      <c r="D148" s="750">
        <f>A!C290</f>
        <v>55796.860800000009</v>
      </c>
      <c r="E148" s="750">
        <f>A!D290</f>
        <v>55804.7745</v>
      </c>
      <c r="F148" s="750">
        <f>A!E290</f>
        <v>55251.957420219558</v>
      </c>
      <c r="G148" s="750">
        <f>A!F290</f>
        <v>55209.465000000047</v>
      </c>
      <c r="H148" s="750">
        <f>A!G290</f>
        <v>55191</v>
      </c>
      <c r="I148" s="795"/>
      <c r="J148" s="750">
        <f t="shared" ref="J148:J168" si="20">MINA(C148:I148)</f>
        <v>55191</v>
      </c>
      <c r="K148" s="750">
        <f t="shared" ref="K148:K168" si="21">MAXA(C148:I148)</f>
        <v>56661.748439000134</v>
      </c>
      <c r="L148" s="750">
        <f t="shared" ref="L148:L168" si="22">AVERAGE(C148:I148)</f>
        <v>55652.634359869953</v>
      </c>
      <c r="M148" s="752">
        <f t="shared" ref="M148:M168" si="23">ABS((K148-J148)/AVERAGE(C148:I148))</f>
        <v>2.6427292363012778E-2</v>
      </c>
      <c r="O148" s="796" t="str">
        <f>A!H290</f>
        <v/>
      </c>
      <c r="P148" s="725"/>
      <c r="Q148" s="772"/>
    </row>
    <row r="149" spans="2:17" customFormat="false" ht="12" customHeight="1">
      <c r="B149" s="754" t="s">
        <v>446</v>
      </c>
      <c r="C149" s="750">
        <f>A!B291</f>
        <v>56256.3774670001</v>
      </c>
      <c r="D149" s="750">
        <f>A!C291</f>
        <v>56300.992800000007</v>
      </c>
      <c r="E149" s="750">
        <f>A!D291</f>
        <v>56312.716800000009</v>
      </c>
      <c r="F149" s="750">
        <f>A!E291</f>
        <v>55225.157953165464</v>
      </c>
      <c r="G149" s="750">
        <f>A!F291</f>
        <v>55185.072000000029</v>
      </c>
      <c r="H149" s="750">
        <f>A!G291</f>
        <v>55083</v>
      </c>
      <c r="I149" s="792"/>
      <c r="J149" s="750">
        <f t="shared" si="20"/>
        <v>55083</v>
      </c>
      <c r="K149" s="750">
        <f t="shared" si="21"/>
        <v>56312.716800000009</v>
      </c>
      <c r="L149" s="750">
        <f t="shared" si="22"/>
        <v>55727.219503360939</v>
      </c>
      <c r="M149" s="752">
        <f t="shared" si="23"/>
        <v>2.2066717323405025E-2</v>
      </c>
      <c r="O149" s="796" t="str">
        <f>A!H291</f>
        <v/>
      </c>
      <c r="P149" s="725"/>
      <c r="Q149" s="772"/>
    </row>
    <row r="150" spans="2:17" customFormat="false" ht="12" customHeight="1">
      <c r="B150" s="754" t="s">
        <v>447</v>
      </c>
      <c r="C150" s="750">
        <f>A!B292</f>
        <v>62859.205321999878</v>
      </c>
      <c r="D150" s="750">
        <f>A!C292</f>
        <v>62697.021000000001</v>
      </c>
      <c r="E150" s="750">
        <f>A!D292</f>
        <v>62746.847999999998</v>
      </c>
      <c r="F150" s="750">
        <f>A!E292</f>
        <v>62043.453073295081</v>
      </c>
      <c r="G150" s="750">
        <f>A!F292</f>
        <v>62008.804000000193</v>
      </c>
      <c r="H150" s="750">
        <f>A!G292</f>
        <v>62734</v>
      </c>
      <c r="I150" s="792"/>
      <c r="J150" s="750">
        <f t="shared" si="20"/>
        <v>62008.804000000193</v>
      </c>
      <c r="K150" s="750">
        <f t="shared" si="21"/>
        <v>62859.205321999878</v>
      </c>
      <c r="L150" s="750">
        <f t="shared" si="22"/>
        <v>62514.888565882524</v>
      </c>
      <c r="M150" s="752">
        <f t="shared" si="23"/>
        <v>1.3603180642375666E-2</v>
      </c>
      <c r="O150" s="796" t="str">
        <f>A!H292</f>
        <v/>
      </c>
      <c r="P150" s="725"/>
      <c r="Q150" s="772"/>
    </row>
    <row r="151" spans="2:17" customFormat="false" ht="12" customHeight="1">
      <c r="B151" s="754" t="s">
        <v>448</v>
      </c>
      <c r="C151" s="750">
        <f>A!B293</f>
        <v>63083.376498999918</v>
      </c>
      <c r="D151" s="750">
        <f>A!C293</f>
        <v>63311.065500000004</v>
      </c>
      <c r="E151" s="750">
        <f>A!D293</f>
        <v>63327.772199999999</v>
      </c>
      <c r="F151" s="750">
        <f>A!E293</f>
        <v>63778.655572413118</v>
      </c>
      <c r="G151" s="750">
        <f>A!F293</f>
        <v>62649.459000000192</v>
      </c>
      <c r="H151" s="750">
        <f>A!G293</f>
        <v>61822</v>
      </c>
      <c r="I151" s="792"/>
      <c r="J151" s="750">
        <f t="shared" si="20"/>
        <v>61822</v>
      </c>
      <c r="K151" s="750">
        <f t="shared" si="21"/>
        <v>63778.655572413118</v>
      </c>
      <c r="L151" s="750">
        <f t="shared" si="22"/>
        <v>62995.388128568877</v>
      </c>
      <c r="M151" s="752">
        <f t="shared" si="23"/>
        <v>3.1060298706624839E-2</v>
      </c>
      <c r="O151" s="796" t="str">
        <f>A!H293</f>
        <v/>
      </c>
      <c r="P151" s="725"/>
      <c r="Q151" s="772"/>
    </row>
    <row r="152" spans="2:17" customFormat="false" ht="12" customHeight="1">
      <c r="B152" s="754" t="s">
        <v>449</v>
      </c>
      <c r="C152" s="750">
        <f>A!B294</f>
        <v>63032.606061999933</v>
      </c>
      <c r="D152" s="750">
        <f>A!C294</f>
        <v>63053.4306</v>
      </c>
      <c r="E152" s="750">
        <f>A!D294</f>
        <v>63110.585100000011</v>
      </c>
      <c r="F152" s="750">
        <f>A!E294</f>
        <v>62885.835553492863</v>
      </c>
      <c r="G152" s="750">
        <f>A!F294</f>
        <v>62380.560000000289</v>
      </c>
      <c r="H152" s="750">
        <f>A!G294</f>
        <v>61406</v>
      </c>
      <c r="I152" s="792"/>
      <c r="J152" s="750">
        <f t="shared" si="20"/>
        <v>61406</v>
      </c>
      <c r="K152" s="750">
        <f t="shared" si="21"/>
        <v>63110.585100000011</v>
      </c>
      <c r="L152" s="750">
        <f t="shared" si="22"/>
        <v>62644.836219248849</v>
      </c>
      <c r="M152" s="752">
        <f t="shared" si="23"/>
        <v>2.7210304996794676E-2</v>
      </c>
      <c r="O152" s="796" t="str">
        <f>A!H294</f>
        <v/>
      </c>
      <c r="P152" s="725"/>
      <c r="Q152" s="772"/>
    </row>
    <row r="153" spans="2:17" customFormat="false" ht="12" customHeight="1">
      <c r="B153" s="754" t="s">
        <v>450</v>
      </c>
      <c r="C153" s="750">
        <f>A!B295</f>
        <v>50370.830375999802</v>
      </c>
      <c r="D153" s="750">
        <f>A!C295</f>
        <v>47684.439000000006</v>
      </c>
      <c r="E153" s="750">
        <f>A!D295</f>
        <v>47676.525300000001</v>
      </c>
      <c r="F153" s="750">
        <f>A!E295</f>
        <v>48545.01229577286</v>
      </c>
      <c r="G153" s="750">
        <f>A!F295</f>
        <v>48588.801999999836</v>
      </c>
      <c r="H153" s="750">
        <f>A!G295</f>
        <v>48768</v>
      </c>
      <c r="I153" s="792"/>
      <c r="J153" s="750">
        <f t="shared" si="20"/>
        <v>47676.525300000001</v>
      </c>
      <c r="K153" s="750">
        <f t="shared" si="21"/>
        <v>50370.830375999802</v>
      </c>
      <c r="L153" s="750">
        <f t="shared" si="22"/>
        <v>48605.601495295421</v>
      </c>
      <c r="M153" s="752">
        <f t="shared" si="23"/>
        <v>5.5431987119027519E-2</v>
      </c>
      <c r="O153" s="796" t="str">
        <f>A!H295</f>
        <v/>
      </c>
      <c r="P153" s="725"/>
      <c r="Q153" s="772"/>
    </row>
    <row r="154" spans="2:17" customFormat="false" ht="12" customHeight="1">
      <c r="B154" s="754" t="s">
        <v>451</v>
      </c>
      <c r="C154" s="750">
        <f>A!B296</f>
        <v>134976.83514699971</v>
      </c>
      <c r="D154" s="750">
        <f>A!C296</f>
        <v>134919.79200000002</v>
      </c>
      <c r="E154" s="750">
        <f>A!D296</f>
        <v>134939.72280000002</v>
      </c>
      <c r="F154" s="750">
        <f>A!E296</f>
        <v>135287.19593370066</v>
      </c>
      <c r="G154" s="750">
        <f>A!F296</f>
        <v>134205.70700000084</v>
      </c>
      <c r="H154" s="750">
        <f>A!G296</f>
        <v>134697</v>
      </c>
      <c r="I154" s="792"/>
      <c r="J154" s="750">
        <f t="shared" si="20"/>
        <v>134205.70700000084</v>
      </c>
      <c r="K154" s="750">
        <f t="shared" si="21"/>
        <v>135287.19593370066</v>
      </c>
      <c r="L154" s="750">
        <f t="shared" si="22"/>
        <v>134837.70881345021</v>
      </c>
      <c r="M154" s="752">
        <f t="shared" si="23"/>
        <v>8.0206712440959015E-3</v>
      </c>
      <c r="O154" s="796" t="str">
        <f>A!H296</f>
        <v/>
      </c>
      <c r="P154" s="725"/>
      <c r="Q154" s="772"/>
    </row>
    <row r="155" spans="2:17" customFormat="false" ht="12" customHeight="1">
      <c r="B155" s="754" t="s">
        <v>462</v>
      </c>
      <c r="C155" s="750">
        <f>A!B297</f>
        <v>41952.359514999953</v>
      </c>
      <c r="D155" s="750">
        <f>A!C297</f>
        <v>41419.133400000006</v>
      </c>
      <c r="E155" s="750">
        <f>A!D297</f>
        <v>41437.012500000004</v>
      </c>
      <c r="F155" s="750">
        <f>A!E297</f>
        <v>40687.746757275905</v>
      </c>
      <c r="G155" s="750"/>
      <c r="H155" s="750">
        <f>A!G297</f>
        <v>41181</v>
      </c>
      <c r="I155" s="792"/>
      <c r="J155" s="750">
        <f t="shared" si="20"/>
        <v>40687.746757275905</v>
      </c>
      <c r="K155" s="750">
        <f t="shared" si="21"/>
        <v>41952.359514999953</v>
      </c>
      <c r="L155" s="750">
        <f t="shared" si="22"/>
        <v>41335.450434455168</v>
      </c>
      <c r="M155" s="752">
        <f t="shared" si="23"/>
        <v>3.0593902919464247E-2</v>
      </c>
      <c r="O155" s="796" t="str">
        <f>A!H297</f>
        <v/>
      </c>
      <c r="P155" s="725"/>
      <c r="Q155" s="772"/>
    </row>
    <row r="156" spans="2:17" customFormat="false" ht="12" customHeight="1">
      <c r="B156" s="754" t="s">
        <v>463</v>
      </c>
      <c r="C156" s="750">
        <f>A!B298</f>
        <v>45676.645576999981</v>
      </c>
      <c r="D156" s="750">
        <f>A!C298</f>
        <v>47658.646200000003</v>
      </c>
      <c r="E156" s="750">
        <f>A!D298</f>
        <v>47659.818600000013</v>
      </c>
      <c r="F156" s="750"/>
      <c r="G156" s="750"/>
      <c r="H156" s="750">
        <f>A!G298</f>
        <v>45585</v>
      </c>
      <c r="I156" s="792"/>
      <c r="J156" s="750">
        <f t="shared" si="20"/>
        <v>45585</v>
      </c>
      <c r="K156" s="750">
        <f t="shared" si="21"/>
        <v>47659.818600000013</v>
      </c>
      <c r="L156" s="750">
        <f t="shared" si="22"/>
        <v>46645.027594250001</v>
      </c>
      <c r="M156" s="752">
        <f t="shared" si="23"/>
        <v>4.4481024173641588E-2</v>
      </c>
      <c r="O156" s="796" t="str">
        <f>A!H298</f>
        <v/>
      </c>
      <c r="P156" s="725"/>
      <c r="Q156" s="772"/>
    </row>
    <row r="157" spans="2:17" customFormat="false" ht="12" customHeight="1">
      <c r="B157" s="754" t="s">
        <v>464</v>
      </c>
      <c r="C157" s="750">
        <f>A!B299</f>
        <v>50389.824659000034</v>
      </c>
      <c r="D157" s="750">
        <f>A!C299</f>
        <v>49666.088100000008</v>
      </c>
      <c r="E157" s="750">
        <f>A!D299</f>
        <v>50612.214900000006</v>
      </c>
      <c r="F157" s="750">
        <f>A!E299</f>
        <v>49523.927913029416</v>
      </c>
      <c r="G157" s="750"/>
      <c r="H157" s="750">
        <f>A!G299</f>
        <v>49984</v>
      </c>
      <c r="I157" s="792"/>
      <c r="J157" s="750">
        <f t="shared" si="20"/>
        <v>49523.927913029416</v>
      </c>
      <c r="K157" s="750">
        <f t="shared" si="21"/>
        <v>50612.214900000006</v>
      </c>
      <c r="L157" s="750">
        <f t="shared" si="22"/>
        <v>50035.211114405894</v>
      </c>
      <c r="M157" s="752">
        <f t="shared" si="23"/>
        <v>2.1750422607035944E-2</v>
      </c>
      <c r="O157" s="796" t="str">
        <f>A!H299</f>
        <v/>
      </c>
      <c r="P157" s="725"/>
      <c r="Q157" s="772"/>
    </row>
    <row r="158" spans="2:17" customFormat="false" ht="12" customHeight="1">
      <c r="B158" s="754" t="s">
        <v>465</v>
      </c>
      <c r="C158" s="750">
        <f>A!B300</f>
        <v>47863.346245000044</v>
      </c>
      <c r="D158" s="750">
        <f>A!C300</f>
        <v>47731.334999999999</v>
      </c>
      <c r="E158" s="750">
        <f>A!D300</f>
        <v>47454.06240000001</v>
      </c>
      <c r="F158" s="750">
        <f>A!E300</f>
        <v>46738.581606046195</v>
      </c>
      <c r="G158" s="750"/>
      <c r="H158" s="750">
        <f>A!G300</f>
        <v>46143</v>
      </c>
      <c r="I158" s="792"/>
      <c r="J158" s="750">
        <f t="shared" si="20"/>
        <v>46143</v>
      </c>
      <c r="K158" s="750">
        <f t="shared" si="21"/>
        <v>47863.346245000044</v>
      </c>
      <c r="L158" s="750">
        <f t="shared" si="22"/>
        <v>47186.065050209247</v>
      </c>
      <c r="M158" s="752">
        <f t="shared" si="23"/>
        <v>3.6458777462572402E-2</v>
      </c>
      <c r="O158" s="796" t="str">
        <f>A!H300</f>
        <v/>
      </c>
      <c r="P158" s="725"/>
      <c r="Q158" s="772"/>
    </row>
    <row r="159" spans="2:17" customFormat="false" ht="12" customHeight="1">
      <c r="B159" s="754" t="s">
        <v>466</v>
      </c>
      <c r="C159" s="750">
        <f>A!B301</f>
        <v>50876.072483000105</v>
      </c>
      <c r="D159" s="750">
        <f>A!C301</f>
        <v>50592.5772</v>
      </c>
      <c r="E159" s="750">
        <f>A!D301</f>
        <v>50492.043900000004</v>
      </c>
      <c r="F159" s="750">
        <f>A!E301</f>
        <v>50060.175202393584</v>
      </c>
      <c r="G159" s="750"/>
      <c r="H159" s="750">
        <f>A!G301</f>
        <v>49785</v>
      </c>
      <c r="I159" s="792"/>
      <c r="J159" s="750">
        <f t="shared" si="20"/>
        <v>49785</v>
      </c>
      <c r="K159" s="750">
        <f t="shared" si="21"/>
        <v>50876.072483000105</v>
      </c>
      <c r="L159" s="750">
        <f t="shared" si="22"/>
        <v>50361.173757078737</v>
      </c>
      <c r="M159" s="752">
        <f t="shared" si="23"/>
        <v>2.1664953407618801E-2</v>
      </c>
      <c r="O159" s="796" t="str">
        <f>A!H301</f>
        <v/>
      </c>
      <c r="P159" s="725"/>
      <c r="Q159" s="772"/>
    </row>
    <row r="160" spans="2:17" customFormat="false" ht="12" customHeight="1">
      <c r="B160" s="754" t="s">
        <v>473</v>
      </c>
      <c r="C160" s="750">
        <f>A!B302</f>
        <v>45043.800000000097</v>
      </c>
      <c r="D160" s="750">
        <f>A!C302</f>
        <v>47649.853199999998</v>
      </c>
      <c r="E160" s="750">
        <f>A!D302</f>
        <v>47646.042900000015</v>
      </c>
      <c r="F160" s="750">
        <f>A!E302</f>
        <v>47491.24021176299</v>
      </c>
      <c r="G160" s="750">
        <f>A!F302</f>
        <v>44874.224999999649</v>
      </c>
      <c r="H160" s="750">
        <f>A!G302</f>
        <v>47530</v>
      </c>
      <c r="I160" s="792"/>
      <c r="J160" s="750">
        <f t="shared" si="20"/>
        <v>44874.224999999649</v>
      </c>
      <c r="K160" s="750">
        <f t="shared" si="21"/>
        <v>47649.853199999998</v>
      </c>
      <c r="L160" s="750">
        <f t="shared" si="22"/>
        <v>46705.860218627124</v>
      </c>
      <c r="M160" s="752">
        <f t="shared" si="23"/>
        <v>5.9427835971927537E-2</v>
      </c>
      <c r="O160" s="796" t="str">
        <f>A!H302</f>
        <v/>
      </c>
      <c r="P160" s="725"/>
      <c r="Q160" s="772"/>
    </row>
    <row r="161" spans="2:17" customFormat="false" ht="12" customHeight="1">
      <c r="B161" s="754" t="s">
        <v>475</v>
      </c>
      <c r="C161" s="750">
        <f>A!B303</f>
        <v>34443.234380000074</v>
      </c>
      <c r="D161" s="750">
        <f>A!C303</f>
        <v>36595.586700000007</v>
      </c>
      <c r="E161" s="750">
        <f>A!D303</f>
        <v>36593.241900000008</v>
      </c>
      <c r="F161" s="750">
        <f>A!E303</f>
        <v>36475.587709851628</v>
      </c>
      <c r="G161" s="750">
        <f>A!F303</f>
        <v>34448.150999999525</v>
      </c>
      <c r="H161" s="750">
        <f>A!G303</f>
        <v>36480</v>
      </c>
      <c r="I161" s="792"/>
      <c r="J161" s="750">
        <f t="shared" si="20"/>
        <v>34443.234380000074</v>
      </c>
      <c r="K161" s="750">
        <f t="shared" si="21"/>
        <v>36595.586700000007</v>
      </c>
      <c r="L161" s="750">
        <f t="shared" si="22"/>
        <v>35839.300281641874</v>
      </c>
      <c r="M161" s="752">
        <f t="shared" si="23"/>
        <v>6.005564570417804E-2</v>
      </c>
      <c r="O161" s="796" t="str">
        <f>A!H303</f>
        <v/>
      </c>
      <c r="P161" s="725"/>
      <c r="Q161" s="772"/>
    </row>
    <row r="162" spans="2:17" customFormat="false" ht="12" customHeight="1">
      <c r="B162" s="754" t="s">
        <v>477</v>
      </c>
      <c r="C162" s="750">
        <f>A!B304</f>
        <v>77489.432099999991</v>
      </c>
      <c r="D162" s="750">
        <f>A!C304</f>
        <v>82305.704100000003</v>
      </c>
      <c r="E162" s="750">
        <f>A!D304</f>
        <v>82303.066200000001</v>
      </c>
      <c r="F162" s="750">
        <f>A!E304</f>
        <v>81566.340102425325</v>
      </c>
      <c r="G162" s="750">
        <f>A!F304</f>
        <v>77498.985000000306</v>
      </c>
      <c r="H162" s="750">
        <f>A!G304</f>
        <v>81563</v>
      </c>
      <c r="I162" s="792"/>
      <c r="J162" s="750">
        <f t="shared" si="20"/>
        <v>77489.432099999991</v>
      </c>
      <c r="K162" s="750">
        <f t="shared" si="21"/>
        <v>82305.704100000003</v>
      </c>
      <c r="L162" s="750">
        <f t="shared" si="22"/>
        <v>80454.421250404266</v>
      </c>
      <c r="M162" s="752">
        <f t="shared" si="23"/>
        <v>5.9863360212485665E-2</v>
      </c>
      <c r="O162" s="796" t="str">
        <f>A!H304</f>
        <v/>
      </c>
      <c r="P162" s="725"/>
      <c r="Q162" s="772"/>
    </row>
    <row r="163" spans="2:17" customFormat="false" ht="12" customHeight="1">
      <c r="B163" s="754" t="s">
        <v>478</v>
      </c>
      <c r="C163" s="750">
        <f>A!B305</f>
        <v>45109.614089999988</v>
      </c>
      <c r="D163" s="750">
        <f>A!C305</f>
        <v>48101.520300000004</v>
      </c>
      <c r="E163" s="750">
        <f>A!D305</f>
        <v>48095.658299999996</v>
      </c>
      <c r="F163" s="750">
        <f>A!E305</f>
        <v>47986.359004452082</v>
      </c>
      <c r="G163" s="750">
        <f>A!F305</f>
        <v>44976.723999999696</v>
      </c>
      <c r="H163" s="750">
        <f>A!G305</f>
        <v>48059</v>
      </c>
      <c r="I163" s="792"/>
      <c r="J163" s="750">
        <f t="shared" si="20"/>
        <v>44976.723999999696</v>
      </c>
      <c r="K163" s="750">
        <f t="shared" si="21"/>
        <v>48101.520300000004</v>
      </c>
      <c r="L163" s="750">
        <f t="shared" si="22"/>
        <v>47054.812615741954</v>
      </c>
      <c r="M163" s="752">
        <f t="shared" si="23"/>
        <v>6.6407581420373618E-2</v>
      </c>
      <c r="O163" s="796" t="str">
        <f>A!H305</f>
        <v/>
      </c>
      <c r="P163" s="725"/>
      <c r="Q163" s="772"/>
    </row>
    <row r="164" spans="2:17" customFormat="false" ht="12" customHeight="1">
      <c r="B164" s="754" t="s">
        <v>479</v>
      </c>
      <c r="C164" s="750">
        <f>A!B306</f>
        <v>45076.031247999977</v>
      </c>
      <c r="D164" s="750">
        <f>A!C306</f>
        <v>47962.2978</v>
      </c>
      <c r="E164" s="750">
        <f>A!D306</f>
        <v>47961.4185</v>
      </c>
      <c r="F164" s="750">
        <f>A!E306</f>
        <v>47757.699692839713</v>
      </c>
      <c r="G164" s="750">
        <f>A!F306</f>
        <v>44924.113000000318</v>
      </c>
      <c r="H164" s="750">
        <f>A!G306</f>
        <v>47795</v>
      </c>
      <c r="I164" s="792"/>
      <c r="J164" s="750">
        <f t="shared" si="20"/>
        <v>44924.113000000318</v>
      </c>
      <c r="K164" s="750">
        <f t="shared" si="21"/>
        <v>47962.2978</v>
      </c>
      <c r="L164" s="750">
        <f t="shared" si="22"/>
        <v>46912.760040140005</v>
      </c>
      <c r="M164" s="752">
        <f t="shared" si="23"/>
        <v>6.4762439843661257E-2</v>
      </c>
      <c r="O164" s="796" t="str">
        <f>A!H306</f>
        <v/>
      </c>
      <c r="P164" s="725"/>
      <c r="Q164" s="772"/>
    </row>
    <row r="165" spans="2:17" customFormat="false" ht="12" customHeight="1">
      <c r="B165" s="754" t="s">
        <v>480</v>
      </c>
      <c r="C165" s="750">
        <f>A!B307</f>
        <v>44979.010342000052</v>
      </c>
      <c r="D165" s="750">
        <f>A!C307</f>
        <v>47217.530700000003</v>
      </c>
      <c r="E165" s="750">
        <f>A!D307</f>
        <v>47213.427300000003</v>
      </c>
      <c r="F165" s="750">
        <f>A!E307</f>
        <v>46929.737709525056</v>
      </c>
      <c r="G165" s="750">
        <f>A!F307</f>
        <v>44775.104999999901</v>
      </c>
      <c r="H165" s="750">
        <f>A!G307</f>
        <v>47110</v>
      </c>
      <c r="I165" s="792"/>
      <c r="J165" s="750">
        <f t="shared" si="20"/>
        <v>44775.104999999901</v>
      </c>
      <c r="K165" s="750">
        <f t="shared" si="21"/>
        <v>47217.530700000003</v>
      </c>
      <c r="L165" s="750">
        <f t="shared" si="22"/>
        <v>46370.801841920846</v>
      </c>
      <c r="M165" s="752">
        <f t="shared" si="23"/>
        <v>5.2671629624313772E-2</v>
      </c>
      <c r="O165" s="796" t="str">
        <f>A!H307</f>
        <v/>
      </c>
      <c r="P165" s="725"/>
      <c r="Q165" s="725"/>
    </row>
    <row r="166" spans="2:17" customFormat="false" ht="12" customHeight="1">
      <c r="B166" s="754" t="s">
        <v>481</v>
      </c>
      <c r="C166" s="750">
        <f>A!B308</f>
        <v>45045.847950000098</v>
      </c>
      <c r="D166" s="750">
        <f>A!C308</f>
        <v>46573.590000000004</v>
      </c>
      <c r="E166" s="750">
        <f>A!D308</f>
        <v>46570.072800000002</v>
      </c>
      <c r="F166" s="750">
        <f>A!E308</f>
        <v>46944.355977045168</v>
      </c>
      <c r="G166" s="750">
        <f>A!F308</f>
        <v>44874.224999999649</v>
      </c>
      <c r="H166" s="750">
        <f>A!G308</f>
        <v>47002</v>
      </c>
      <c r="I166" s="792"/>
      <c r="J166" s="750">
        <f t="shared" si="20"/>
        <v>44874.224999999649</v>
      </c>
      <c r="K166" s="750">
        <f t="shared" si="21"/>
        <v>47002</v>
      </c>
      <c r="L166" s="750">
        <f t="shared" si="22"/>
        <v>46168.348621174147</v>
      </c>
      <c r="M166" s="752">
        <f t="shared" si="23"/>
        <v>4.6087310106311473E-2</v>
      </c>
      <c r="O166" s="796" t="str">
        <f>A!H308</f>
        <v/>
      </c>
      <c r="P166" s="725"/>
      <c r="Q166" s="725"/>
    </row>
    <row r="167" spans="2:17" customFormat="false" ht="12" customHeight="1">
      <c r="B167" s="754" t="s">
        <v>482</v>
      </c>
      <c r="C167" s="750">
        <f>A!B309</f>
        <v>45111.847271000021</v>
      </c>
      <c r="D167" s="750">
        <f>A!C309</f>
        <v>47022.912300000004</v>
      </c>
      <c r="E167" s="750">
        <f>A!D309</f>
        <v>47019.102000000006</v>
      </c>
      <c r="F167" s="750">
        <f>A!E309</f>
        <v>47288.047154099513</v>
      </c>
      <c r="G167" s="750">
        <f>A!F309</f>
        <v>44976.746999999705</v>
      </c>
      <c r="H167" s="750">
        <f>A!G309</f>
        <v>47460</v>
      </c>
      <c r="I167" s="792"/>
      <c r="J167" s="750">
        <f t="shared" si="20"/>
        <v>44976.746999999705</v>
      </c>
      <c r="K167" s="750">
        <f t="shared" si="21"/>
        <v>47460</v>
      </c>
      <c r="L167" s="750">
        <f t="shared" si="22"/>
        <v>46479.775954183213</v>
      </c>
      <c r="M167" s="752">
        <f t="shared" si="23"/>
        <v>5.3426526893075539E-2</v>
      </c>
      <c r="O167" s="796" t="str">
        <f>A!H309</f>
        <v/>
      </c>
      <c r="P167" s="772"/>
      <c r="Q167" s="772"/>
    </row>
    <row r="168" spans="2:17" customFormat="false" ht="12" customHeight="1" thickBot="1">
      <c r="B168" s="755" t="s">
        <v>483</v>
      </c>
      <c r="C168" s="757">
        <f>A!B310</f>
        <v>44981.351736000026</v>
      </c>
      <c r="D168" s="757">
        <f>A!C310</f>
        <v>46214.249400000001</v>
      </c>
      <c r="E168" s="757">
        <f>A!D310</f>
        <v>46210.439100000003</v>
      </c>
      <c r="F168" s="757">
        <f>A!E310</f>
        <v>46611.891232593676</v>
      </c>
      <c r="G168" s="793">
        <f>A!F310</f>
        <v>44775.104999999901</v>
      </c>
      <c r="H168" s="793">
        <f>A!G310</f>
        <v>46668</v>
      </c>
      <c r="I168" s="794"/>
      <c r="J168" s="757">
        <f t="shared" si="20"/>
        <v>44775.104999999901</v>
      </c>
      <c r="K168" s="757">
        <f t="shared" si="21"/>
        <v>46668</v>
      </c>
      <c r="L168" s="757">
        <f t="shared" si="22"/>
        <v>45910.172744765609</v>
      </c>
      <c r="M168" s="759">
        <f t="shared" si="23"/>
        <v>4.1230404653964513E-2</v>
      </c>
      <c r="O168" s="797" t="str">
        <f>A!H310</f>
        <v/>
      </c>
      <c r="P168" s="772"/>
      <c r="Q168" s="772"/>
    </row>
    <row r="169" spans="2:17" customFormat="false" ht="12" customHeight="1" thickTop="1">
      <c r="B169" s="767" t="s">
        <v>599</v>
      </c>
      <c r="D169" s="768"/>
      <c r="N169" s="747"/>
      <c r="P169" s="725"/>
      <c r="Q169" s="774"/>
    </row>
    <row r="170" spans="2:17" customFormat="false" ht="15" customHeight="1" thickBot="1">
      <c r="B170" s="727" t="s">
        <v>734</v>
      </c>
      <c r="C170" s="728"/>
      <c r="D170" s="728"/>
      <c r="E170" s="728"/>
      <c r="F170" s="728"/>
      <c r="G170" s="728"/>
      <c r="H170" s="728"/>
      <c r="I170" s="728"/>
      <c r="J170" s="728"/>
      <c r="K170" s="728"/>
      <c r="L170" s="728"/>
      <c r="M170" s="728"/>
      <c r="P170" s="725"/>
      <c r="Q170" s="772"/>
    </row>
    <row r="171" spans="2:17" customFormat="false" ht="12" customHeight="1" thickTop="1">
      <c r="B171" s="730" t="s">
        <v>799</v>
      </c>
      <c r="C171" s="731"/>
      <c r="D171" s="731"/>
      <c r="E171" s="731"/>
      <c r="F171" s="731"/>
      <c r="G171" s="731"/>
      <c r="H171" s="731"/>
      <c r="I171" s="732"/>
      <c r="J171" s="1089" t="s">
        <v>23</v>
      </c>
      <c r="K171" s="1090"/>
      <c r="L171" s="1090"/>
      <c r="M171" s="1091"/>
      <c r="O171" s="734"/>
      <c r="P171" s="725"/>
      <c r="Q171" s="772"/>
    </row>
    <row r="172" spans="2:17" customFormat="false" ht="12" customHeight="1">
      <c r="B172" s="735"/>
      <c r="C172" s="729" t="s">
        <v>237</v>
      </c>
      <c r="D172" s="729" t="s">
        <v>426</v>
      </c>
      <c r="E172" s="729" t="s">
        <v>250</v>
      </c>
      <c r="F172" s="736" t="s">
        <v>357</v>
      </c>
      <c r="G172" s="737" t="s">
        <v>372</v>
      </c>
      <c r="H172" s="738" t="s">
        <v>384</v>
      </c>
      <c r="I172" s="737"/>
      <c r="J172" s="764"/>
      <c r="K172" s="728"/>
      <c r="L172" s="728"/>
      <c r="M172" s="740" t="s">
        <v>24</v>
      </c>
      <c r="O172" s="741" t="str">
        <f>YourData!$J$4</f>
        <v>Tested Prg</v>
      </c>
      <c r="P172" s="772"/>
      <c r="Q172" s="772"/>
    </row>
    <row r="173" spans="2:17" customFormat="false" ht="12" customHeight="1">
      <c r="B173" s="742" t="s">
        <v>796</v>
      </c>
      <c r="C173" s="743" t="s">
        <v>25</v>
      </c>
      <c r="D173" s="743" t="s">
        <v>13</v>
      </c>
      <c r="E173" s="743" t="s">
        <v>13</v>
      </c>
      <c r="F173" s="744" t="s">
        <v>355</v>
      </c>
      <c r="G173" s="744" t="s">
        <v>365</v>
      </c>
      <c r="H173" s="744" t="s">
        <v>385</v>
      </c>
      <c r="I173" s="744"/>
      <c r="J173" s="765" t="s">
        <v>26</v>
      </c>
      <c r="K173" s="743" t="s">
        <v>27</v>
      </c>
      <c r="L173" s="743" t="s">
        <v>597</v>
      </c>
      <c r="M173" s="746" t="s">
        <v>598</v>
      </c>
      <c r="O173" s="748" t="str">
        <f>YourData!$J$8</f>
        <v>Org</v>
      </c>
      <c r="P173" s="772"/>
      <c r="Q173" s="772"/>
    </row>
    <row r="174" spans="2:17" customFormat="false" ht="12" customHeight="1">
      <c r="B174" s="749" t="s">
        <v>445</v>
      </c>
      <c r="C174" s="750">
        <f>A!B320</f>
        <v>23765.119042741982</v>
      </c>
      <c r="D174" s="750">
        <f>A!C320</f>
        <v>21486.574800000002</v>
      </c>
      <c r="E174" s="750">
        <f>A!D320</f>
        <v>21487.161000000004</v>
      </c>
      <c r="F174" s="750">
        <f>A!E320</f>
        <v>22065.992291301791</v>
      </c>
      <c r="G174" s="750">
        <f>A!F320</f>
        <v>22535.143000000036</v>
      </c>
      <c r="H174" s="750">
        <f>A!G320</f>
        <v>23067</v>
      </c>
      <c r="I174" s="795"/>
      <c r="J174" s="750">
        <f t="shared" ref="J174:J194" si="24">MINA(C174:I174)</f>
        <v>21486.574800000002</v>
      </c>
      <c r="K174" s="750">
        <f t="shared" ref="K174:K194" si="25">MAXA(C174:I174)</f>
        <v>23765.119042741982</v>
      </c>
      <c r="L174" s="750">
        <f t="shared" ref="L174:L194" si="26">AVERAGE(C174:I174)</f>
        <v>22401.165022340636</v>
      </c>
      <c r="M174" s="752">
        <f t="shared" ref="M174:M194" si="27">ABS((K174-J174)/AVERAGE(C174:I174))</f>
        <v>0.10171543491017511</v>
      </c>
      <c r="O174" s="796" t="str">
        <f>A!H320</f>
        <v/>
      </c>
      <c r="P174" s="772"/>
      <c r="Q174" s="772"/>
    </row>
    <row r="175" spans="2:17" customFormat="false" ht="12" customHeight="1">
      <c r="B175" s="754" t="s">
        <v>446</v>
      </c>
      <c r="C175" s="750">
        <f>A!B321</f>
        <v>43085.754097849116</v>
      </c>
      <c r="D175" s="750">
        <f>A!C321</f>
        <v>41093.792400000006</v>
      </c>
      <c r="E175" s="750">
        <f>A!D321</f>
        <v>41099.361300000004</v>
      </c>
      <c r="F175" s="750">
        <f>A!E321</f>
        <v>41222.432474519708</v>
      </c>
      <c r="G175" s="750">
        <f>A!F321</f>
        <v>42110.836000000032</v>
      </c>
      <c r="H175" s="750">
        <f>A!G321</f>
        <v>42178</v>
      </c>
      <c r="I175" s="792"/>
      <c r="J175" s="750">
        <f t="shared" si="24"/>
        <v>41093.792400000006</v>
      </c>
      <c r="K175" s="750">
        <f t="shared" si="25"/>
        <v>43085.754097849116</v>
      </c>
      <c r="L175" s="750">
        <f t="shared" si="26"/>
        <v>41798.362712061476</v>
      </c>
      <c r="M175" s="752">
        <f t="shared" si="27"/>
        <v>4.7656452755607655E-2</v>
      </c>
      <c r="O175" s="796" t="str">
        <f>A!H321</f>
        <v/>
      </c>
      <c r="P175" s="772"/>
      <c r="Q175" s="772"/>
    </row>
    <row r="176" spans="2:17" customFormat="false" ht="12" customHeight="1">
      <c r="B176" s="754" t="s">
        <v>447</v>
      </c>
      <c r="C176" s="750">
        <f>A!B322</f>
        <v>36932.472645265028</v>
      </c>
      <c r="D176" s="750">
        <f>A!C322</f>
        <v>33659.310900000004</v>
      </c>
      <c r="E176" s="750">
        <f>A!D322</f>
        <v>33746.361600000004</v>
      </c>
      <c r="F176" s="750">
        <f>A!E322</f>
        <v>34040.106579905587</v>
      </c>
      <c r="G176" s="750">
        <f>A!F322</f>
        <v>35132.592000000026</v>
      </c>
      <c r="H176" s="750">
        <f>A!G322</f>
        <v>34224</v>
      </c>
      <c r="I176" s="792"/>
      <c r="J176" s="750">
        <f t="shared" si="24"/>
        <v>33659.310900000004</v>
      </c>
      <c r="K176" s="750">
        <f t="shared" si="25"/>
        <v>36932.472645265028</v>
      </c>
      <c r="L176" s="750">
        <f t="shared" si="26"/>
        <v>34622.473954195106</v>
      </c>
      <c r="M176" s="752">
        <f t="shared" si="27"/>
        <v>9.453864416492469E-2</v>
      </c>
      <c r="O176" s="796" t="str">
        <f>A!H322</f>
        <v/>
      </c>
      <c r="P176" s="772"/>
      <c r="Q176" s="772"/>
    </row>
    <row r="177" spans="2:17" customFormat="false" ht="12" customHeight="1">
      <c r="B177" s="754" t="s">
        <v>448</v>
      </c>
      <c r="C177" s="750">
        <f>A!B323</f>
        <v>41929.494990569845</v>
      </c>
      <c r="D177" s="750">
        <f>A!C323</f>
        <v>37418.904600000002</v>
      </c>
      <c r="E177" s="750">
        <f>A!D323</f>
        <v>37665.694800000005</v>
      </c>
      <c r="F177" s="750">
        <f>A!E323</f>
        <v>38432.704810375646</v>
      </c>
      <c r="G177" s="750">
        <f>A!F323</f>
        <v>41063.372999999883</v>
      </c>
      <c r="H177" s="750">
        <f>A!G323</f>
        <v>40186</v>
      </c>
      <c r="I177" s="792"/>
      <c r="J177" s="750">
        <f t="shared" si="24"/>
        <v>37418.904600000002</v>
      </c>
      <c r="K177" s="750">
        <f t="shared" si="25"/>
        <v>41929.494990569845</v>
      </c>
      <c r="L177" s="750">
        <f t="shared" si="26"/>
        <v>39449.362033490892</v>
      </c>
      <c r="M177" s="752">
        <f t="shared" si="27"/>
        <v>0.1143387410610224</v>
      </c>
      <c r="O177" s="796" t="str">
        <f>A!H323</f>
        <v/>
      </c>
      <c r="P177" s="772"/>
      <c r="Q177" s="772"/>
    </row>
    <row r="178" spans="2:17" customFormat="false" ht="12" customHeight="1">
      <c r="B178" s="754" t="s">
        <v>449</v>
      </c>
      <c r="C178" s="750">
        <f>A!B324</f>
        <v>39695.372852321809</v>
      </c>
      <c r="D178" s="750">
        <f>A!C324</f>
        <v>35974.214700000004</v>
      </c>
      <c r="E178" s="750">
        <f>A!D324</f>
        <v>36112.5579</v>
      </c>
      <c r="F178" s="750">
        <f>A!E324</f>
        <v>36822.680067977693</v>
      </c>
      <c r="G178" s="750">
        <f>A!F324</f>
        <v>38295.623999999953</v>
      </c>
      <c r="H178" s="750">
        <f>A!G324</f>
        <v>38346</v>
      </c>
      <c r="I178" s="792"/>
      <c r="J178" s="750">
        <f t="shared" si="24"/>
        <v>35974.214700000004</v>
      </c>
      <c r="K178" s="750">
        <f t="shared" si="25"/>
        <v>39695.372852321809</v>
      </c>
      <c r="L178" s="750">
        <f t="shared" si="26"/>
        <v>37541.074920049905</v>
      </c>
      <c r="M178" s="752">
        <f t="shared" si="27"/>
        <v>9.9122312300503987E-2</v>
      </c>
      <c r="O178" s="796" t="str">
        <f>A!H324</f>
        <v/>
      </c>
      <c r="P178" s="772"/>
      <c r="Q178" s="772"/>
    </row>
    <row r="179" spans="2:17" customFormat="false" ht="12" customHeight="1">
      <c r="B179" s="754" t="s">
        <v>450</v>
      </c>
      <c r="C179" s="750">
        <f>A!B325</f>
        <v>19017.167229120987</v>
      </c>
      <c r="D179" s="750">
        <f>A!C325</f>
        <v>16051.914600000002</v>
      </c>
      <c r="E179" s="750">
        <f>A!D325</f>
        <v>15958.122600000001</v>
      </c>
      <c r="F179" s="750">
        <f>A!E325</f>
        <v>17245.355777632536</v>
      </c>
      <c r="G179" s="750">
        <f>A!F325</f>
        <v>18271.393999999975</v>
      </c>
      <c r="H179" s="750">
        <f>A!G325</f>
        <v>18621</v>
      </c>
      <c r="I179" s="792"/>
      <c r="J179" s="750">
        <f t="shared" si="24"/>
        <v>15958.122600000001</v>
      </c>
      <c r="K179" s="750">
        <f t="shared" si="25"/>
        <v>19017.167229120987</v>
      </c>
      <c r="L179" s="750">
        <f t="shared" si="26"/>
        <v>17527.492367792249</v>
      </c>
      <c r="M179" s="752">
        <f t="shared" si="27"/>
        <v>0.17452836748867467</v>
      </c>
      <c r="O179" s="796" t="str">
        <f>A!H325</f>
        <v/>
      </c>
      <c r="P179" s="772"/>
      <c r="Q179" s="772"/>
    </row>
    <row r="180" spans="2:17" customFormat="false" ht="12" customHeight="1">
      <c r="B180" s="754" t="s">
        <v>451</v>
      </c>
      <c r="C180" s="750">
        <f>A!B326</f>
        <v>27997.227426352034</v>
      </c>
      <c r="D180" s="750">
        <f>A!C326</f>
        <v>24887.414100000002</v>
      </c>
      <c r="E180" s="750">
        <f>A!D326</f>
        <v>24914.086200000002</v>
      </c>
      <c r="F180" s="750">
        <f>A!E326</f>
        <v>25961.249022556021</v>
      </c>
      <c r="G180" s="750">
        <f>A!F326</f>
        <v>26994.481999999978</v>
      </c>
      <c r="H180" s="750">
        <f>A!G326</f>
        <v>27470</v>
      </c>
      <c r="I180" s="792"/>
      <c r="J180" s="750">
        <f t="shared" si="24"/>
        <v>24887.414100000002</v>
      </c>
      <c r="K180" s="750">
        <f t="shared" si="25"/>
        <v>27997.227426352034</v>
      </c>
      <c r="L180" s="750">
        <f t="shared" si="26"/>
        <v>26370.743124818004</v>
      </c>
      <c r="M180" s="752">
        <f t="shared" si="27"/>
        <v>0.11792664740741902</v>
      </c>
      <c r="O180" s="796" t="str">
        <f>A!H326</f>
        <v/>
      </c>
      <c r="P180" s="772"/>
      <c r="Q180" s="772"/>
    </row>
    <row r="181" spans="2:17" customFormat="false" ht="12" customHeight="1">
      <c r="B181" s="754" t="s">
        <v>462</v>
      </c>
      <c r="C181" s="750">
        <f>A!B327</f>
        <v>26840.462611469979</v>
      </c>
      <c r="D181" s="750">
        <f>A!C327</f>
        <v>23498.413200000003</v>
      </c>
      <c r="E181" s="750">
        <f>A!D327</f>
        <v>23588.101800000004</v>
      </c>
      <c r="F181" s="750">
        <f>A!E327</f>
        <v>24726.094624815549</v>
      </c>
      <c r="G181" s="750"/>
      <c r="H181" s="750">
        <f>A!G327</f>
        <v>25717</v>
      </c>
      <c r="I181" s="792"/>
      <c r="J181" s="750">
        <f t="shared" si="24"/>
        <v>23498.413200000003</v>
      </c>
      <c r="K181" s="750">
        <f t="shared" si="25"/>
        <v>26840.462611469979</v>
      </c>
      <c r="L181" s="750">
        <f t="shared" si="26"/>
        <v>24874.014447257105</v>
      </c>
      <c r="M181" s="752">
        <f t="shared" si="27"/>
        <v>0.13435906851933621</v>
      </c>
      <c r="O181" s="796" t="str">
        <f>A!H327</f>
        <v/>
      </c>
      <c r="P181" s="772"/>
      <c r="Q181" s="772"/>
    </row>
    <row r="182" spans="2:17" customFormat="false" ht="12" customHeight="1">
      <c r="B182" s="754" t="s">
        <v>463</v>
      </c>
      <c r="C182" s="750">
        <f>A!B328</f>
        <v>22996.208255539954</v>
      </c>
      <c r="D182" s="750">
        <f>A!C328</f>
        <v>19120.9647</v>
      </c>
      <c r="E182" s="750">
        <f>A!D328</f>
        <v>19183.688100000003</v>
      </c>
      <c r="F182" s="750"/>
      <c r="G182" s="750"/>
      <c r="H182" s="750">
        <f>A!G328</f>
        <v>20590</v>
      </c>
      <c r="I182" s="792"/>
      <c r="J182" s="750">
        <f t="shared" si="24"/>
        <v>19120.9647</v>
      </c>
      <c r="K182" s="750">
        <f t="shared" si="25"/>
        <v>22996.208255539954</v>
      </c>
      <c r="L182" s="750">
        <f t="shared" si="26"/>
        <v>20472.715263884988</v>
      </c>
      <c r="M182" s="752">
        <f t="shared" si="27"/>
        <v>0.18928820655148265</v>
      </c>
      <c r="O182" s="796" t="str">
        <f>A!H328</f>
        <v/>
      </c>
      <c r="P182" s="772"/>
      <c r="Q182" s="772"/>
    </row>
    <row r="183" spans="2:17" customFormat="false" ht="12" customHeight="1">
      <c r="B183" s="754" t="s">
        <v>464</v>
      </c>
      <c r="C183" s="750">
        <f>A!B329</f>
        <v>22219.482747750022</v>
      </c>
      <c r="D183" s="750">
        <f>A!C329</f>
        <v>19944.8688</v>
      </c>
      <c r="E183" s="750">
        <f>A!D329</f>
        <v>20269.916700000002</v>
      </c>
      <c r="F183" s="750">
        <f>A!E329</f>
        <v>20825.538840315818</v>
      </c>
      <c r="G183" s="750"/>
      <c r="H183" s="750">
        <f>A!G329</f>
        <v>21855</v>
      </c>
      <c r="I183" s="792"/>
      <c r="J183" s="750">
        <f t="shared" si="24"/>
        <v>19944.8688</v>
      </c>
      <c r="K183" s="750">
        <f t="shared" si="25"/>
        <v>22219.482747750022</v>
      </c>
      <c r="L183" s="750">
        <f t="shared" si="26"/>
        <v>21022.961417613165</v>
      </c>
      <c r="M183" s="752">
        <f t="shared" si="27"/>
        <v>0.10819664758763893</v>
      </c>
      <c r="O183" s="796" t="str">
        <f>A!H329</f>
        <v/>
      </c>
      <c r="P183" s="772"/>
      <c r="Q183" s="772"/>
    </row>
    <row r="184" spans="2:17" customFormat="false" ht="12" customHeight="1">
      <c r="B184" s="754" t="s">
        <v>465</v>
      </c>
      <c r="C184" s="750">
        <f>A!B330</f>
        <v>21892.965744893096</v>
      </c>
      <c r="D184" s="750">
        <f>A!C330</f>
        <v>19909.403700000003</v>
      </c>
      <c r="E184" s="750">
        <f>A!D330</f>
        <v>19765.198500000002</v>
      </c>
      <c r="F184" s="750">
        <f>A!E330</f>
        <v>20402.770777913873</v>
      </c>
      <c r="G184" s="750"/>
      <c r="H184" s="750">
        <f>A!G330</f>
        <v>21057</v>
      </c>
      <c r="I184" s="792"/>
      <c r="J184" s="750">
        <f t="shared" si="24"/>
        <v>19765.198500000002</v>
      </c>
      <c r="K184" s="750">
        <f t="shared" si="25"/>
        <v>21892.965744893096</v>
      </c>
      <c r="L184" s="750">
        <f t="shared" si="26"/>
        <v>20605.467744561396</v>
      </c>
      <c r="M184" s="752">
        <f t="shared" si="27"/>
        <v>0.10326226374815957</v>
      </c>
      <c r="O184" s="796" t="str">
        <f>A!H330</f>
        <v/>
      </c>
      <c r="P184" s="725"/>
      <c r="Q184" s="772"/>
    </row>
    <row r="185" spans="2:17" customFormat="false" ht="12" customHeight="1">
      <c r="B185" s="754" t="s">
        <v>466</v>
      </c>
      <c r="C185" s="750">
        <f>A!B331</f>
        <v>22835.290997827113</v>
      </c>
      <c r="D185" s="750">
        <f>A!C331</f>
        <v>20787.531300000002</v>
      </c>
      <c r="E185" s="750">
        <f>A!D331</f>
        <v>20689.049700000003</v>
      </c>
      <c r="F185" s="750">
        <f>A!E331</f>
        <v>21357.131834811007</v>
      </c>
      <c r="G185" s="750"/>
      <c r="H185" s="750">
        <f>A!G331</f>
        <v>22244</v>
      </c>
      <c r="I185" s="792"/>
      <c r="J185" s="750">
        <f t="shared" si="24"/>
        <v>20689.049700000003</v>
      </c>
      <c r="K185" s="750">
        <f t="shared" si="25"/>
        <v>22835.290997827113</v>
      </c>
      <c r="L185" s="750">
        <f t="shared" si="26"/>
        <v>21582.600766527623</v>
      </c>
      <c r="M185" s="752">
        <f t="shared" si="27"/>
        <v>9.9443126481573399E-2</v>
      </c>
      <c r="O185" s="796" t="str">
        <f>A!H331</f>
        <v/>
      </c>
      <c r="P185" s="725"/>
      <c r="Q185" s="725"/>
    </row>
    <row r="186" spans="2:17" customFormat="false" ht="12" customHeight="1">
      <c r="B186" s="754" t="s">
        <v>473</v>
      </c>
      <c r="C186" s="750">
        <f>A!B332</f>
        <v>18313.306249999994</v>
      </c>
      <c r="D186" s="750">
        <f>A!C332</f>
        <v>18346.008300000001</v>
      </c>
      <c r="E186" s="750">
        <f>A!D332</f>
        <v>18346.3014</v>
      </c>
      <c r="F186" s="750">
        <f>A!E332</f>
        <v>18079.94300818073</v>
      </c>
      <c r="G186" s="750">
        <f>A!F332</f>
        <v>18231.140999999938</v>
      </c>
      <c r="H186" s="750">
        <f>A!G332</f>
        <v>18084</v>
      </c>
      <c r="I186" s="792"/>
      <c r="J186" s="750">
        <f t="shared" si="24"/>
        <v>18079.94300818073</v>
      </c>
      <c r="K186" s="750">
        <f t="shared" si="25"/>
        <v>18346.3014</v>
      </c>
      <c r="L186" s="750">
        <f t="shared" si="26"/>
        <v>18233.44999303011</v>
      </c>
      <c r="M186" s="752">
        <f t="shared" si="27"/>
        <v>1.4608227840649383E-2</v>
      </c>
      <c r="O186" s="796" t="str">
        <f>A!H332</f>
        <v/>
      </c>
      <c r="P186" s="725"/>
      <c r="Q186" s="725"/>
    </row>
    <row r="187" spans="2:17" customFormat="false" ht="12" customHeight="1">
      <c r="B187" s="754" t="s">
        <v>475</v>
      </c>
      <c r="C187" s="750">
        <f>A!B333</f>
        <v>14000.196419999986</v>
      </c>
      <c r="D187" s="750">
        <f>A!C333</f>
        <v>14097.230700000002</v>
      </c>
      <c r="E187" s="750">
        <f>A!D333</f>
        <v>14097.230700000002</v>
      </c>
      <c r="F187" s="750">
        <f>A!E333</f>
        <v>13878.702345560487</v>
      </c>
      <c r="G187" s="750">
        <f>A!F333</f>
        <v>13991.417999999976</v>
      </c>
      <c r="H187" s="750">
        <f>A!G333</f>
        <v>13877</v>
      </c>
      <c r="I187" s="792"/>
      <c r="J187" s="750">
        <f t="shared" si="24"/>
        <v>13877</v>
      </c>
      <c r="K187" s="750">
        <f t="shared" si="25"/>
        <v>14097.230700000002</v>
      </c>
      <c r="L187" s="750">
        <f t="shared" si="26"/>
        <v>13990.296360926741</v>
      </c>
      <c r="M187" s="752">
        <f t="shared" si="27"/>
        <v>1.5741675109548103E-2</v>
      </c>
      <c r="O187" s="796" t="str">
        <f>A!H333</f>
        <v/>
      </c>
      <c r="P187" s="772"/>
      <c r="Q187" s="772"/>
    </row>
    <row r="188" spans="2:17" customFormat="false" ht="12" customHeight="1">
      <c r="B188" s="754" t="s">
        <v>477</v>
      </c>
      <c r="C188" s="750">
        <f>A!B334</f>
        <v>31484.877840000041</v>
      </c>
      <c r="D188" s="750">
        <f>A!C334</f>
        <v>31712.247600000002</v>
      </c>
      <c r="E188" s="750">
        <f>A!D334</f>
        <v>31712.247600000002</v>
      </c>
      <c r="F188" s="750">
        <f>A!E334</f>
        <v>31226.306184719742</v>
      </c>
      <c r="G188" s="750">
        <f>A!F334</f>
        <v>31479.855999999923</v>
      </c>
      <c r="H188" s="750">
        <f>A!G334</f>
        <v>31217</v>
      </c>
      <c r="I188" s="792"/>
      <c r="J188" s="750">
        <f t="shared" si="24"/>
        <v>31217</v>
      </c>
      <c r="K188" s="750">
        <f t="shared" si="25"/>
        <v>31712.247600000002</v>
      </c>
      <c r="L188" s="750">
        <f t="shared" si="26"/>
        <v>31472.089204119951</v>
      </c>
      <c r="M188" s="752">
        <f t="shared" si="27"/>
        <v>1.5736089103839047E-2</v>
      </c>
      <c r="O188" s="796" t="str">
        <f>A!H334</f>
        <v/>
      </c>
      <c r="P188" s="772"/>
      <c r="Q188" s="772"/>
    </row>
    <row r="189" spans="2:17" customFormat="false" ht="12" customHeight="1">
      <c r="B189" s="754" t="s">
        <v>478</v>
      </c>
      <c r="C189" s="750">
        <f>A!B335</f>
        <v>18311.930338999995</v>
      </c>
      <c r="D189" s="750">
        <f>A!C335</f>
        <v>18469.696500000002</v>
      </c>
      <c r="E189" s="750">
        <f>A!D335</f>
        <v>18469.696500000002</v>
      </c>
      <c r="F189" s="750">
        <f>A!E335</f>
        <v>18101.427488994439</v>
      </c>
      <c r="G189" s="750">
        <f>A!F335</f>
        <v>18235.133000000213</v>
      </c>
      <c r="H189" s="750">
        <f>A!G335</f>
        <v>18087</v>
      </c>
      <c r="I189" s="792"/>
      <c r="J189" s="750">
        <f t="shared" si="24"/>
        <v>18087</v>
      </c>
      <c r="K189" s="750">
        <f t="shared" si="25"/>
        <v>18469.696500000002</v>
      </c>
      <c r="L189" s="750">
        <f t="shared" si="26"/>
        <v>18279.147304665774</v>
      </c>
      <c r="M189" s="752">
        <f t="shared" si="27"/>
        <v>2.0936233710547213E-2</v>
      </c>
      <c r="O189" s="796" t="str">
        <f>A!H335</f>
        <v/>
      </c>
      <c r="P189" s="772"/>
      <c r="Q189" s="772"/>
    </row>
    <row r="190" spans="2:17" customFormat="false" ht="12" customHeight="1">
      <c r="B190" s="754" t="s">
        <v>479</v>
      </c>
      <c r="C190" s="750">
        <f>A!B336</f>
        <v>18313.191556000009</v>
      </c>
      <c r="D190" s="750">
        <f>A!C336</f>
        <v>18410.7834</v>
      </c>
      <c r="E190" s="750">
        <f>A!D336</f>
        <v>18410.490300000001</v>
      </c>
      <c r="F190" s="750">
        <f>A!E336</f>
        <v>18092.975757834894</v>
      </c>
      <c r="G190" s="750">
        <f>A!F336</f>
        <v>18233.150999999987</v>
      </c>
      <c r="H190" s="750">
        <f>A!G336</f>
        <v>18104</v>
      </c>
      <c r="I190" s="792"/>
      <c r="J190" s="750">
        <f t="shared" si="24"/>
        <v>18092.975757834894</v>
      </c>
      <c r="K190" s="750">
        <f t="shared" si="25"/>
        <v>18410.7834</v>
      </c>
      <c r="L190" s="750">
        <f t="shared" si="26"/>
        <v>18260.765335639149</v>
      </c>
      <c r="M190" s="752">
        <f t="shared" si="27"/>
        <v>1.7403851170730907E-2</v>
      </c>
      <c r="O190" s="796" t="str">
        <f>A!H336</f>
        <v/>
      </c>
      <c r="P190" s="772"/>
      <c r="Q190" s="772"/>
    </row>
    <row r="191" spans="2:17" customFormat="false" ht="12" customHeight="1">
      <c r="B191" s="754" t="s">
        <v>480</v>
      </c>
      <c r="C191" s="750">
        <f>A!B337</f>
        <v>18313.935059999949</v>
      </c>
      <c r="D191" s="750">
        <f>A!C337</f>
        <v>18181.5792</v>
      </c>
      <c r="E191" s="750">
        <f>A!D337</f>
        <v>18181.5792</v>
      </c>
      <c r="F191" s="750">
        <f>A!E337</f>
        <v>18043.573691610196</v>
      </c>
      <c r="G191" s="750">
        <f>A!F337</f>
        <v>18226.508999999944</v>
      </c>
      <c r="H191" s="750">
        <f>A!G337</f>
        <v>18045</v>
      </c>
      <c r="I191" s="792"/>
      <c r="J191" s="750">
        <f t="shared" si="24"/>
        <v>18043.573691610196</v>
      </c>
      <c r="K191" s="750">
        <f t="shared" si="25"/>
        <v>18313.935059999949</v>
      </c>
      <c r="L191" s="750">
        <f t="shared" si="26"/>
        <v>18165.362691935017</v>
      </c>
      <c r="M191" s="752">
        <f t="shared" si="27"/>
        <v>1.4883345462173833E-2</v>
      </c>
      <c r="O191" s="796" t="str">
        <f>A!H337</f>
        <v/>
      </c>
      <c r="P191" s="772"/>
      <c r="Q191" s="772"/>
    </row>
    <row r="192" spans="2:17" customFormat="false" ht="12" customHeight="1">
      <c r="B192" s="754" t="s">
        <v>481</v>
      </c>
      <c r="C192" s="750">
        <f>A!B338</f>
        <v>0</v>
      </c>
      <c r="D192" s="750">
        <f>A!C338</f>
        <v>60.671700000000008</v>
      </c>
      <c r="E192" s="750">
        <f>A!D338</f>
        <v>60.671700000000008</v>
      </c>
      <c r="F192" s="750">
        <f>A!E338</f>
        <v>1.1462146106793482E-3</v>
      </c>
      <c r="G192" s="750">
        <f>A!F338</f>
        <v>1.1859999999999984</v>
      </c>
      <c r="H192" s="750">
        <f>A!G338</f>
        <v>0</v>
      </c>
      <c r="I192" s="792"/>
      <c r="J192" s="750">
        <f t="shared" si="24"/>
        <v>0</v>
      </c>
      <c r="K192" s="750">
        <f t="shared" si="25"/>
        <v>60.671700000000008</v>
      </c>
      <c r="L192" s="750">
        <f t="shared" si="26"/>
        <v>20.421757702435116</v>
      </c>
      <c r="M192" s="752">
        <f t="shared" si="27"/>
        <v>2.9709342792156153</v>
      </c>
      <c r="O192" s="796" t="str">
        <f>A!H338</f>
        <v/>
      </c>
      <c r="P192" s="772"/>
      <c r="Q192" s="772"/>
    </row>
    <row r="193" spans="2:17" customFormat="false" ht="12" customHeight="1">
      <c r="B193" s="754" t="s">
        <v>482</v>
      </c>
      <c r="C193" s="750">
        <f>A!B339</f>
        <v>0.97975819500045036</v>
      </c>
      <c r="D193" s="750">
        <f>A!C339</f>
        <v>106.98150000000001</v>
      </c>
      <c r="E193" s="750">
        <f>A!D339</f>
        <v>106.98150000000001</v>
      </c>
      <c r="F193" s="750">
        <f>A!E339</f>
        <v>8.558152464700564</v>
      </c>
      <c r="G193" s="750">
        <f>A!F339</f>
        <v>3.09</v>
      </c>
      <c r="H193" s="750">
        <f>A!G339</f>
        <v>2</v>
      </c>
      <c r="I193" s="792"/>
      <c r="J193" s="750">
        <f t="shared" si="24"/>
        <v>0.97975819500045036</v>
      </c>
      <c r="K193" s="750">
        <f t="shared" si="25"/>
        <v>106.98150000000001</v>
      </c>
      <c r="L193" s="750">
        <f t="shared" si="26"/>
        <v>38.098485109950168</v>
      </c>
      <c r="M193" s="752">
        <f t="shared" si="27"/>
        <v>2.7823085747132534</v>
      </c>
      <c r="O193" s="796" t="str">
        <f>A!H339</f>
        <v/>
      </c>
      <c r="P193" s="772"/>
      <c r="Q193" s="772"/>
    </row>
    <row r="194" spans="2:18" customFormat="false" ht="12" customHeight="1" thickBot="1">
      <c r="B194" s="755" t="s">
        <v>483</v>
      </c>
      <c r="C194" s="757">
        <f>A!B340</f>
        <v>0</v>
      </c>
      <c r="D194" s="757">
        <f>A!C340</f>
        <v>25.499700000000001</v>
      </c>
      <c r="E194" s="757">
        <f>A!D340</f>
        <v>25.499700000000001</v>
      </c>
      <c r="F194" s="757">
        <f>A!E340</f>
        <v>3.4548651860354257E-12</v>
      </c>
      <c r="G194" s="793">
        <f>A!F340</f>
        <v>4.0000000000000001E-3</v>
      </c>
      <c r="H194" s="793">
        <f>A!G340</f>
        <v>0</v>
      </c>
      <c r="I194" s="794"/>
      <c r="J194" s="757">
        <f t="shared" si="24"/>
        <v>0</v>
      </c>
      <c r="K194" s="757">
        <f t="shared" si="25"/>
        <v>25.499700000000001</v>
      </c>
      <c r="L194" s="757">
        <f t="shared" si="26"/>
        <v>8.5005666666672415</v>
      </c>
      <c r="M194" s="759">
        <f t="shared" si="27"/>
        <v>2.9997647215673791</v>
      </c>
      <c r="O194" s="797" t="str">
        <f>A!H340</f>
        <v/>
      </c>
      <c r="P194" s="772"/>
      <c r="Q194" s="772"/>
      <c r="R194" s="964"/>
    </row>
    <row r="195" spans="2:17" customFormat="false" ht="12" customHeight="1" thickTop="1">
      <c r="B195" s="767" t="s">
        <v>800</v>
      </c>
      <c r="C195" s="772"/>
      <c r="D195" s="772"/>
      <c r="E195" s="768"/>
      <c r="F195" s="772"/>
      <c r="G195" s="772"/>
      <c r="H195" s="772"/>
      <c r="I195" s="725"/>
      <c r="J195" s="772"/>
      <c r="K195" s="772"/>
      <c r="L195" s="772"/>
      <c r="M195" s="798"/>
      <c r="P195" s="772"/>
      <c r="Q195" s="772"/>
    </row>
    <row r="196" spans="2:17" customFormat="false" ht="15" customHeight="1" thickBot="1">
      <c r="B196" s="799" t="s">
        <v>735</v>
      </c>
      <c r="C196" s="725"/>
      <c r="D196" s="725"/>
      <c r="E196" s="725"/>
      <c r="F196" s="725"/>
      <c r="G196" s="725"/>
      <c r="H196" s="725"/>
      <c r="I196" s="725"/>
      <c r="J196" s="725"/>
      <c r="K196" s="725"/>
      <c r="L196" s="725"/>
      <c r="M196" s="725"/>
      <c r="P196" s="725"/>
      <c r="Q196" s="725"/>
    </row>
    <row r="197" spans="2:15" customFormat="false" ht="12" customHeight="1" thickTop="1">
      <c r="B197" s="730" t="s">
        <v>84</v>
      </c>
      <c r="C197" s="760"/>
      <c r="D197" s="761"/>
      <c r="E197" s="760"/>
      <c r="F197" s="761"/>
      <c r="G197" s="761"/>
      <c r="H197" s="761"/>
      <c r="I197" s="732"/>
      <c r="J197" s="1089" t="s">
        <v>23</v>
      </c>
      <c r="K197" s="1090"/>
      <c r="L197" s="1090"/>
      <c r="M197" s="1091"/>
      <c r="O197" s="734"/>
    </row>
    <row r="198" spans="2:15" customFormat="false" ht="12" customHeight="1">
      <c r="B198" s="735"/>
      <c r="C198" s="729" t="s">
        <v>237</v>
      </c>
      <c r="D198" s="729" t="s">
        <v>426</v>
      </c>
      <c r="E198" s="729" t="s">
        <v>250</v>
      </c>
      <c r="F198" s="736" t="s">
        <v>357</v>
      </c>
      <c r="G198" s="737" t="s">
        <v>372</v>
      </c>
      <c r="H198" s="738" t="s">
        <v>384</v>
      </c>
      <c r="I198" s="739"/>
      <c r="J198" s="728"/>
      <c r="K198" s="728"/>
      <c r="L198" s="728"/>
      <c r="M198" s="740" t="s">
        <v>24</v>
      </c>
      <c r="O198" s="741" t="str">
        <f>YourData!$J$4</f>
        <v>Tested Prg</v>
      </c>
    </row>
    <row r="199" spans="2:15" customFormat="false" ht="12" customHeight="1">
      <c r="B199" s="742" t="s">
        <v>796</v>
      </c>
      <c r="C199" s="743" t="s">
        <v>25</v>
      </c>
      <c r="D199" s="743" t="s">
        <v>13</v>
      </c>
      <c r="E199" s="743" t="s">
        <v>13</v>
      </c>
      <c r="F199" s="744" t="s">
        <v>355</v>
      </c>
      <c r="G199" s="744" t="s">
        <v>365</v>
      </c>
      <c r="H199" s="744" t="s">
        <v>385</v>
      </c>
      <c r="I199" s="745"/>
      <c r="J199" s="743" t="s">
        <v>26</v>
      </c>
      <c r="K199" s="743" t="s">
        <v>27</v>
      </c>
      <c r="L199" s="743" t="s">
        <v>597</v>
      </c>
      <c r="M199" s="746" t="s">
        <v>598</v>
      </c>
      <c r="O199" s="748" t="str">
        <f>YourData!$J$8</f>
        <v>Org</v>
      </c>
    </row>
    <row r="200" spans="2:15" customFormat="false" ht="12" customHeight="1">
      <c r="B200" s="749" t="s">
        <v>445</v>
      </c>
      <c r="C200" s="800">
        <f>A!B350</f>
        <v>3.2490640412357039</v>
      </c>
      <c r="D200" s="800">
        <f>A!C350</f>
        <v>3.2376805865102645</v>
      </c>
      <c r="E200" s="800">
        <f>A!D350</f>
        <v>3.2373585549738224</v>
      </c>
      <c r="F200" s="800">
        <f>A!E350</f>
        <v>3.237289427736227</v>
      </c>
      <c r="G200" s="800">
        <f>A!F350</f>
        <v>3.2263863232202681</v>
      </c>
      <c r="H200" s="800">
        <f>A!G350</f>
        <v>3.23</v>
      </c>
      <c r="I200" s="801"/>
      <c r="J200" s="800">
        <f t="shared" ref="J200:J220" si="28">MINA(C200:I200)</f>
        <v>3.2263863232202681</v>
      </c>
      <c r="K200" s="800">
        <f t="shared" ref="K200:K220" si="29">MAXA(C200:I200)</f>
        <v>3.2490640412357039</v>
      </c>
      <c r="L200" s="982">
        <f t="shared" ref="L200:L220" si="30">AVERAGE(C200:I200)</f>
        <v>3.2362964889460475</v>
      </c>
      <c r="M200" s="752">
        <f t="shared" ref="M200:M220" si="31">ABS((K200-J200)/AVERAGE(C200:I200))</f>
        <v>7.0073054471041993E-3</v>
      </c>
      <c r="O200" s="802" t="str">
        <f>A!H350</f>
        <v/>
      </c>
    </row>
    <row r="201" spans="2:15" customFormat="false" ht="12" customHeight="1">
      <c r="B201" s="754" t="s">
        <v>446</v>
      </c>
      <c r="C201" s="800">
        <f>A!B351</f>
        <v>3.4145863740610052</v>
      </c>
      <c r="D201" s="800">
        <f>A!C351</f>
        <v>3.4174807958173976</v>
      </c>
      <c r="E201" s="800">
        <f>A!D351</f>
        <v>3.4174880051922543</v>
      </c>
      <c r="F201" s="800">
        <f>A!E351</f>
        <v>3.3926645236936599</v>
      </c>
      <c r="G201" s="800">
        <f>A!F351</f>
        <v>3.3972436603535132</v>
      </c>
      <c r="H201" s="800">
        <f>A!G351</f>
        <v>3.38</v>
      </c>
      <c r="I201" s="801"/>
      <c r="J201" s="800">
        <f t="shared" si="28"/>
        <v>3.38</v>
      </c>
      <c r="K201" s="800">
        <f t="shared" si="29"/>
        <v>3.4174880051922543</v>
      </c>
      <c r="L201" s="982">
        <f t="shared" si="30"/>
        <v>3.4032438931863052</v>
      </c>
      <c r="M201" s="752">
        <f t="shared" si="31"/>
        <v>1.101537426315809E-2</v>
      </c>
      <c r="O201" s="802" t="str">
        <f>A!H351</f>
        <v/>
      </c>
    </row>
    <row r="202" spans="2:15" customFormat="false" ht="12" customHeight="1">
      <c r="B202" s="754" t="s">
        <v>447</v>
      </c>
      <c r="C202" s="800">
        <f>A!B352</f>
        <v>3.419896411537986</v>
      </c>
      <c r="D202" s="800">
        <f>A!C352</f>
        <v>3.4579699228422753</v>
      </c>
      <c r="E202" s="800">
        <f>A!D352</f>
        <v>3.4570510748065351</v>
      </c>
      <c r="F202" s="800">
        <f>A!E352</f>
        <v>3.4051646701458544</v>
      </c>
      <c r="G202" s="800">
        <f>A!F352</f>
        <v>3.4059697986335884</v>
      </c>
      <c r="H202" s="800">
        <f>A!G352</f>
        <v>3.39</v>
      </c>
      <c r="I202" s="801"/>
      <c r="J202" s="800">
        <f t="shared" si="28"/>
        <v>3.39</v>
      </c>
      <c r="K202" s="800">
        <f t="shared" si="29"/>
        <v>3.4579699228422753</v>
      </c>
      <c r="L202" s="982">
        <f t="shared" si="30"/>
        <v>3.4226753129943734</v>
      </c>
      <c r="M202" s="752">
        <f t="shared" si="31"/>
        <v>1.9858711863267806E-2</v>
      </c>
      <c r="O202" s="802" t="str">
        <f>A!H352</f>
        <v/>
      </c>
    </row>
    <row r="203" spans="2:15" customFormat="false" ht="12" customHeight="1">
      <c r="B203" s="754" t="s">
        <v>448</v>
      </c>
      <c r="C203" s="800">
        <f>A!B353</f>
        <v>3.4907271114537237</v>
      </c>
      <c r="D203" s="800">
        <f>A!C353</f>
        <v>3.4941712952684894</v>
      </c>
      <c r="E203" s="800">
        <f>A!D353</f>
        <v>3.5364334687303032</v>
      </c>
      <c r="F203" s="800">
        <f>A!E353</f>
        <v>3.4906723540164837</v>
      </c>
      <c r="G203" s="800">
        <f>A!F353</f>
        <v>3.4972907127943231</v>
      </c>
      <c r="H203" s="800">
        <f>A!G353</f>
        <v>3.46</v>
      </c>
      <c r="I203" s="801"/>
      <c r="J203" s="800">
        <f t="shared" si="28"/>
        <v>3.46</v>
      </c>
      <c r="K203" s="800">
        <f t="shared" si="29"/>
        <v>3.5364334687303032</v>
      </c>
      <c r="L203" s="982">
        <f t="shared" si="30"/>
        <v>3.4948824903772207</v>
      </c>
      <c r="M203" s="752">
        <f t="shared" si="31"/>
        <v>2.1870111209963274E-2</v>
      </c>
      <c r="O203" s="802" t="str">
        <f>A!H353</f>
        <v/>
      </c>
    </row>
    <row r="204" spans="2:15" customFormat="false" ht="12" customHeight="1">
      <c r="B204" s="754" t="s">
        <v>449</v>
      </c>
      <c r="C204" s="800">
        <f>A!B354</f>
        <v>3.4542749634926753</v>
      </c>
      <c r="D204" s="800">
        <f>A!C354</f>
        <v>3.4773384823372431</v>
      </c>
      <c r="E204" s="800">
        <f>A!D354</f>
        <v>3.4956189184428399</v>
      </c>
      <c r="F204" s="800">
        <f>A!E354</f>
        <v>3.447625207188421</v>
      </c>
      <c r="G204" s="800">
        <f>A!F354</f>
        <v>3.4495471545115888</v>
      </c>
      <c r="H204" s="800">
        <f>A!G354</f>
        <v>3.42</v>
      </c>
      <c r="I204" s="801"/>
      <c r="J204" s="800">
        <f>MINA(C204:I204)</f>
        <v>3.42</v>
      </c>
      <c r="K204" s="800">
        <f>MAXA(C204:I204)</f>
        <v>3.4956189184428399</v>
      </c>
      <c r="L204" s="982">
        <f t="shared" si="30"/>
        <v>3.4574007876621287</v>
      </c>
      <c r="M204" s="752">
        <f t="shared" si="31"/>
        <v>2.187160907485446E-2</v>
      </c>
      <c r="O204" s="802" t="str">
        <f>A!H354</f>
        <v/>
      </c>
    </row>
    <row r="205" spans="2:15" customFormat="false" ht="12" customHeight="1">
      <c r="B205" s="754" t="s">
        <v>450</v>
      </c>
      <c r="C205" s="800">
        <f>A!B355</f>
        <v>3.2489490281954185</v>
      </c>
      <c r="D205" s="800">
        <f>A!C355</f>
        <v>3.240776610565923</v>
      </c>
      <c r="E205" s="800">
        <f>A!D355</f>
        <v>3.235440710799268</v>
      </c>
      <c r="F205" s="800">
        <f>A!E355</f>
        <v>3.2436176911302073</v>
      </c>
      <c r="G205" s="800">
        <f>A!F355</f>
        <v>3.2289188238457793</v>
      </c>
      <c r="H205" s="800">
        <f>A!G355</f>
        <v>3.23</v>
      </c>
      <c r="I205" s="801"/>
      <c r="J205" s="800">
        <f t="shared" si="28"/>
        <v>3.2289188238457793</v>
      </c>
      <c r="K205" s="800">
        <f t="shared" si="29"/>
        <v>3.2489490281954185</v>
      </c>
      <c r="L205" s="982">
        <f t="shared" si="30"/>
        <v>3.2379504774227659</v>
      </c>
      <c r="M205" s="752">
        <f t="shared" si="31"/>
        <v>6.1860749536793921E-3</v>
      </c>
      <c r="O205" s="802" t="str">
        <f>A!H355</f>
        <v/>
      </c>
    </row>
    <row r="206" spans="2:15" customFormat="false" ht="12" customHeight="1">
      <c r="B206" s="754" t="s">
        <v>451</v>
      </c>
      <c r="C206" s="800">
        <f>A!B356</f>
        <v>3.6690275159907122</v>
      </c>
      <c r="D206" s="800">
        <f>A!C356</f>
        <v>3.7006114787884403</v>
      </c>
      <c r="E206" s="800">
        <f>A!D356</f>
        <v>3.705809741283383</v>
      </c>
      <c r="F206" s="800">
        <f>A!E356</f>
        <v>3.6778926193704136</v>
      </c>
      <c r="G206" s="800">
        <f>A!F356</f>
        <v>3.6666956226117398</v>
      </c>
      <c r="H206" s="800">
        <f>A!G356</f>
        <v>3.66</v>
      </c>
      <c r="I206" s="801"/>
      <c r="J206" s="800">
        <f t="shared" si="28"/>
        <v>3.66</v>
      </c>
      <c r="K206" s="800">
        <f t="shared" si="29"/>
        <v>3.705809741283383</v>
      </c>
      <c r="L206" s="982">
        <f t="shared" si="30"/>
        <v>3.6800061630074481</v>
      </c>
      <c r="M206" s="752">
        <f t="shared" si="31"/>
        <v>1.2448278414279973E-2</v>
      </c>
      <c r="O206" s="802" t="str">
        <f>A!H356</f>
        <v/>
      </c>
    </row>
    <row r="207" spans="2:15" customFormat="false" ht="12" customHeight="1">
      <c r="B207" s="754" t="s">
        <v>462</v>
      </c>
      <c r="C207" s="800">
        <f>A!B357</f>
        <v>3.2502746499298332</v>
      </c>
      <c r="D207" s="800">
        <f>A!C357</f>
        <v>3.2514047180206354</v>
      </c>
      <c r="E207" s="800">
        <f>A!D357</f>
        <v>3.2519060962192441</v>
      </c>
      <c r="F207" s="800">
        <f>A!E357</f>
        <v>3.2462495876115485</v>
      </c>
      <c r="G207" s="800"/>
      <c r="H207" s="800">
        <f>A!G357</f>
        <v>3.26</v>
      </c>
      <c r="I207" s="801"/>
      <c r="J207" s="800">
        <f t="shared" si="28"/>
        <v>3.2462495876115485</v>
      </c>
      <c r="K207" s="800">
        <f t="shared" si="29"/>
        <v>3.26</v>
      </c>
      <c r="L207" s="982">
        <f t="shared" si="30"/>
        <v>3.2519670103562519</v>
      </c>
      <c r="M207" s="752">
        <f t="shared" si="31"/>
        <v>4.2283369864028735E-3</v>
      </c>
      <c r="O207" s="802" t="str">
        <f>A!H357</f>
        <v/>
      </c>
    </row>
    <row r="208" spans="2:15" customFormat="false" ht="12" customHeight="1">
      <c r="B208" s="754" t="s">
        <v>463</v>
      </c>
      <c r="C208" s="800">
        <f>A!B358</f>
        <v>3.2395129561133276</v>
      </c>
      <c r="D208" s="800">
        <f>A!C358</f>
        <v>3.2124115306907832</v>
      </c>
      <c r="E208" s="800">
        <f>A!D358</f>
        <v>3.2106972813295553</v>
      </c>
      <c r="F208" s="800"/>
      <c r="G208" s="800"/>
      <c r="H208" s="800">
        <f>A!G358</f>
        <v>3.21</v>
      </c>
      <c r="I208" s="801"/>
      <c r="J208" s="800">
        <f t="shared" si="28"/>
        <v>3.21</v>
      </c>
      <c r="K208" s="800">
        <f t="shared" si="29"/>
        <v>3.2395129561133276</v>
      </c>
      <c r="L208" s="982">
        <f t="shared" si="30"/>
        <v>3.2181554420334164</v>
      </c>
      <c r="M208" s="752">
        <f t="shared" si="31"/>
        <v>9.1707677410012289E-3</v>
      </c>
      <c r="O208" s="802" t="str">
        <f>A!H358</f>
        <v/>
      </c>
    </row>
    <row r="209" spans="2:15" customFormat="false" ht="12" customHeight="1">
      <c r="B209" s="754" t="s">
        <v>464</v>
      </c>
      <c r="C209" s="800">
        <f>A!B359</f>
        <v>3.2260641035937025</v>
      </c>
      <c r="D209" s="800">
        <f>A!C359</f>
        <v>3.2152866928406469</v>
      </c>
      <c r="E209" s="800">
        <f>A!D359</f>
        <v>3.2175275351793013</v>
      </c>
      <c r="F209" s="800">
        <f>A!E359</f>
        <v>3.2162089988397979</v>
      </c>
      <c r="G209" s="800"/>
      <c r="H209" s="800">
        <f>A!G359</f>
        <v>3.21</v>
      </c>
      <c r="I209" s="801"/>
      <c r="J209" s="800">
        <f t="shared" si="28"/>
        <v>3.21</v>
      </c>
      <c r="K209" s="800">
        <f t="shared" si="29"/>
        <v>3.2260641035937025</v>
      </c>
      <c r="L209" s="982">
        <f t="shared" si="30"/>
        <v>3.2170174660906894</v>
      </c>
      <c r="M209" s="752">
        <f t="shared" si="31"/>
        <v>4.9934772698712257E-3</v>
      </c>
      <c r="O209" s="802" t="str">
        <f>A!H359</f>
        <v/>
      </c>
    </row>
    <row r="210" spans="2:15" customFormat="false" ht="12" customHeight="1">
      <c r="B210" s="754" t="s">
        <v>465</v>
      </c>
      <c r="C210" s="800">
        <f>A!B360</f>
        <v>3.2207938616310492</v>
      </c>
      <c r="D210" s="800">
        <f>A!C360</f>
        <v>3.2130314791943757</v>
      </c>
      <c r="E210" s="800">
        <f>A!D360</f>
        <v>3.2114691557976212</v>
      </c>
      <c r="F210" s="800">
        <f>A!E360</f>
        <v>3.2109217066778712</v>
      </c>
      <c r="G210" s="800"/>
      <c r="H210" s="800">
        <f>A!G360</f>
        <v>3.21</v>
      </c>
      <c r="I210" s="801"/>
      <c r="J210" s="800">
        <f t="shared" si="28"/>
        <v>3.21</v>
      </c>
      <c r="K210" s="800">
        <f t="shared" si="29"/>
        <v>3.2207938616310492</v>
      </c>
      <c r="L210" s="982">
        <f t="shared" si="30"/>
        <v>3.2132432406601836</v>
      </c>
      <c r="M210" s="752">
        <f t="shared" si="31"/>
        <v>3.359179751618042E-3</v>
      </c>
      <c r="O210" s="802" t="str">
        <f>A!H360</f>
        <v/>
      </c>
    </row>
    <row r="211" spans="2:15" customFormat="false" ht="12" customHeight="1">
      <c r="B211" s="754" t="s">
        <v>466</v>
      </c>
      <c r="C211" s="800">
        <f>A!B361</f>
        <v>3.2313387251007555</v>
      </c>
      <c r="D211" s="800">
        <f>A!C361</f>
        <v>3.2222873104008669</v>
      </c>
      <c r="E211" s="800">
        <f>A!D361</f>
        <v>3.2218844701941793</v>
      </c>
      <c r="F211" s="800">
        <f>A!E361</f>
        <v>3.2214138881065875</v>
      </c>
      <c r="G211" s="800"/>
      <c r="H211" s="800">
        <f>A!G361</f>
        <v>3.22</v>
      </c>
      <c r="I211" s="801"/>
      <c r="J211" s="800">
        <f t="shared" si="28"/>
        <v>3.22</v>
      </c>
      <c r="K211" s="800">
        <f t="shared" si="29"/>
        <v>3.2313387251007555</v>
      </c>
      <c r="L211" s="982">
        <f t="shared" si="30"/>
        <v>3.223384878760478</v>
      </c>
      <c r="M211" s="752">
        <f t="shared" si="31"/>
        <v>3.5176454339872331E-3</v>
      </c>
      <c r="O211" s="802" t="str">
        <f>A!H361</f>
        <v/>
      </c>
    </row>
    <row r="212" spans="2:15" customFormat="false" ht="12" customHeight="1">
      <c r="B212" s="754" t="s">
        <v>473</v>
      </c>
      <c r="C212" s="800">
        <f>A!B362</f>
        <v>3.2040506101569686</v>
      </c>
      <c r="D212" s="800">
        <f>A!C362</f>
        <v>3.2274971390845071</v>
      </c>
      <c r="E212" s="800">
        <f>A!D362</f>
        <v>3.2265361707329006</v>
      </c>
      <c r="F212" s="800">
        <f>A!E362</f>
        <v>3.2132842498334706</v>
      </c>
      <c r="G212" s="800">
        <f>A!F362</f>
        <v>3.1920210710105641</v>
      </c>
      <c r="H212" s="800">
        <f>A!G362</f>
        <v>3.2</v>
      </c>
      <c r="I212" s="801"/>
      <c r="J212" s="800">
        <f t="shared" si="28"/>
        <v>3.1920210710105641</v>
      </c>
      <c r="K212" s="800">
        <f t="shared" si="29"/>
        <v>3.2274971390845071</v>
      </c>
      <c r="L212" s="982">
        <f t="shared" si="30"/>
        <v>3.2105648734697354</v>
      </c>
      <c r="M212" s="752">
        <f t="shared" si="31"/>
        <v>1.1049790137273615E-2</v>
      </c>
      <c r="O212" s="802" t="str">
        <f>A!H362</f>
        <v/>
      </c>
    </row>
    <row r="213" spans="2:15" customFormat="false" ht="12" customHeight="1">
      <c r="B213" s="754" t="s">
        <v>475</v>
      </c>
      <c r="C213" s="800">
        <f>A!B363</f>
        <v>3.1418413089454327</v>
      </c>
      <c r="D213" s="800">
        <f>A!C363</f>
        <v>3.1613855565949489</v>
      </c>
      <c r="E213" s="800">
        <f>A!D363</f>
        <v>3.1616336680596273</v>
      </c>
      <c r="F213" s="800">
        <f>A!E363</f>
        <v>3.1536183399866125</v>
      </c>
      <c r="G213" s="800">
        <f>A!F363</f>
        <v>3.132400718052974</v>
      </c>
      <c r="H213" s="800">
        <f>A!G363</f>
        <v>3.14</v>
      </c>
      <c r="I213" s="801"/>
      <c r="J213" s="800">
        <f t="shared" si="28"/>
        <v>3.132400718052974</v>
      </c>
      <c r="K213" s="800">
        <f t="shared" si="29"/>
        <v>3.1616336680596273</v>
      </c>
      <c r="L213" s="982">
        <f t="shared" si="30"/>
        <v>3.1484799319399328</v>
      </c>
      <c r="M213" s="752">
        <f t="shared" si="31"/>
        <v>9.2847820658146663E-3</v>
      </c>
      <c r="O213" s="802" t="str">
        <f>A!H363</f>
        <v/>
      </c>
    </row>
    <row r="214" spans="2:15" customFormat="false" ht="12" customHeight="1">
      <c r="B214" s="754" t="s">
        <v>477</v>
      </c>
      <c r="C214" s="800">
        <f>A!B364</f>
        <v>3.5513226917289793</v>
      </c>
      <c r="D214" s="800">
        <f>A!C364</f>
        <v>3.5773704725150606</v>
      </c>
      <c r="E214" s="800">
        <f>A!D364</f>
        <v>3.5773999497976217</v>
      </c>
      <c r="F214" s="800">
        <f>A!E364</f>
        <v>3.5615902106975872</v>
      </c>
      <c r="G214" s="800">
        <f>A!F364</f>
        <v>3.529529503755886</v>
      </c>
      <c r="H214" s="800">
        <f>A!G364</f>
        <v>3.55</v>
      </c>
      <c r="I214" s="801"/>
      <c r="J214" s="800">
        <f t="shared" si="28"/>
        <v>3.529529503755886</v>
      </c>
      <c r="K214" s="800">
        <f t="shared" si="29"/>
        <v>3.5773999497976217</v>
      </c>
      <c r="L214" s="982">
        <f t="shared" si="30"/>
        <v>3.5578688047491891</v>
      </c>
      <c r="M214" s="752">
        <f t="shared" si="31"/>
        <v>1.3454809232379843E-2</v>
      </c>
      <c r="O214" s="802" t="str">
        <f>A!H364</f>
        <v/>
      </c>
    </row>
    <row r="215" spans="2:15" customFormat="false" ht="12" customHeight="1">
      <c r="B215" s="754" t="s">
        <v>478</v>
      </c>
      <c r="C215" s="800">
        <f>A!B365</f>
        <v>2.9010750931291152</v>
      </c>
      <c r="D215" s="800">
        <f>A!C365</f>
        <v>2.9567495802798138</v>
      </c>
      <c r="E215" s="800">
        <f>A!D365</f>
        <v>2.9559640658999067</v>
      </c>
      <c r="F215" s="800">
        <f>A!E365</f>
        <v>3.004193983898217</v>
      </c>
      <c r="G215" s="800">
        <f>A!F365</f>
        <v>2.8733036151829876</v>
      </c>
      <c r="H215" s="800">
        <f>A!G365</f>
        <v>2.92</v>
      </c>
      <c r="I215" s="801"/>
      <c r="J215" s="800">
        <f t="shared" si="28"/>
        <v>2.8733036151829876</v>
      </c>
      <c r="K215" s="800">
        <f t="shared" si="29"/>
        <v>3.004193983898217</v>
      </c>
      <c r="L215" s="982">
        <f t="shared" si="30"/>
        <v>2.9352143897316734</v>
      </c>
      <c r="M215" s="752">
        <f t="shared" si="31"/>
        <v>4.4593120411621764E-2</v>
      </c>
      <c r="O215" s="802" t="str">
        <f>A!H365</f>
        <v/>
      </c>
    </row>
    <row r="216" spans="2:15" customFormat="false" ht="12" customHeight="1">
      <c r="B216" s="754" t="s">
        <v>479</v>
      </c>
      <c r="C216" s="800">
        <f>A!B366</f>
        <v>3.0580577666203514</v>
      </c>
      <c r="D216" s="800">
        <f>A!C366</f>
        <v>3.0743934966881281</v>
      </c>
      <c r="E216" s="800">
        <f>A!D366</f>
        <v>3.072773555555556</v>
      </c>
      <c r="F216" s="800">
        <f>A!E366</f>
        <v>3.1010197065096983</v>
      </c>
      <c r="G216" s="800">
        <f>A!F366</f>
        <v>3.0363034161654276</v>
      </c>
      <c r="H216" s="800">
        <f>A!G366</f>
        <v>3.07</v>
      </c>
      <c r="I216" s="801"/>
      <c r="J216" s="800">
        <f t="shared" si="28"/>
        <v>3.0363034161654276</v>
      </c>
      <c r="K216" s="800">
        <f t="shared" si="29"/>
        <v>3.1010197065096983</v>
      </c>
      <c r="L216" s="982">
        <f t="shared" si="30"/>
        <v>3.0687579902565267</v>
      </c>
      <c r="M216" s="752">
        <f t="shared" si="31"/>
        <v>2.1088756607640081E-2</v>
      </c>
      <c r="O216" s="802" t="str">
        <f>A!H366</f>
        <v/>
      </c>
    </row>
    <row r="217" spans="2:15" customFormat="false" ht="12" customHeight="1">
      <c r="B217" s="754" t="s">
        <v>480</v>
      </c>
      <c r="C217" s="800">
        <f>A!B367</f>
        <v>3.4835480223015232</v>
      </c>
      <c r="D217" s="800">
        <f>A!C367</f>
        <v>3.5308881276320054</v>
      </c>
      <c r="E217" s="800">
        <f>A!D367</f>
        <v>3.5279999190763922</v>
      </c>
      <c r="F217" s="800">
        <f>A!E367</f>
        <v>3.507962892588687</v>
      </c>
      <c r="G217" s="800">
        <f>A!F367</f>
        <v>3.4795946427718336</v>
      </c>
      <c r="H217" s="800">
        <f>A!G367</f>
        <v>3.41</v>
      </c>
      <c r="I217" s="801"/>
      <c r="J217" s="800">
        <f t="shared" si="28"/>
        <v>3.41</v>
      </c>
      <c r="K217" s="800">
        <f t="shared" si="29"/>
        <v>3.5308881276320054</v>
      </c>
      <c r="L217" s="982">
        <f t="shared" si="30"/>
        <v>3.4899989340617399</v>
      </c>
      <c r="M217" s="752">
        <f t="shared" si="31"/>
        <v>3.4638442565743978E-2</v>
      </c>
      <c r="O217" s="802" t="str">
        <f>A!H367</f>
        <v/>
      </c>
    </row>
    <row r="218" spans="2:15" customFormat="false" ht="12" customHeight="1">
      <c r="B218" s="754" t="s">
        <v>481</v>
      </c>
      <c r="C218" s="800">
        <f>A!B368</f>
        <v>2.961822827530562</v>
      </c>
      <c r="D218" s="800">
        <f>A!C368</f>
        <v>2.969011377093016</v>
      </c>
      <c r="E218" s="800">
        <f>A!D368</f>
        <v>2.969354591186959</v>
      </c>
      <c r="F218" s="800">
        <f>A!E368</f>
        <v>2.9993086854951225</v>
      </c>
      <c r="G218" s="800">
        <f>A!F368</f>
        <v>2.91557596436289</v>
      </c>
      <c r="H218" s="800">
        <f>A!G368</f>
        <v>2.98</v>
      </c>
      <c r="I218" s="801"/>
      <c r="J218" s="800">
        <f t="shared" si="28"/>
        <v>2.91557596436289</v>
      </c>
      <c r="K218" s="800">
        <f t="shared" si="29"/>
        <v>2.9993086854951225</v>
      </c>
      <c r="L218" s="982">
        <f t="shared" si="30"/>
        <v>2.9658455742780916</v>
      </c>
      <c r="M218" s="752">
        <f t="shared" si="31"/>
        <v>2.8232326678914718E-2</v>
      </c>
      <c r="O218" s="802" t="str">
        <f>A!H368</f>
        <v/>
      </c>
    </row>
    <row r="219" spans="2:15" customFormat="false" ht="12" customHeight="1">
      <c r="B219" s="754" t="s">
        <v>482</v>
      </c>
      <c r="C219" s="800">
        <f>A!B369</f>
        <v>2.6680014143975166</v>
      </c>
      <c r="D219" s="800">
        <f>A!C369</f>
        <v>2.6747953348467655</v>
      </c>
      <c r="E219" s="800">
        <f>A!D369</f>
        <v>2.6751863930517716</v>
      </c>
      <c r="F219" s="800">
        <f>A!E369</f>
        <v>2.8233632611738497</v>
      </c>
      <c r="G219" s="800">
        <f>A!F369</f>
        <v>2.6402576966306008</v>
      </c>
      <c r="H219" s="800">
        <f>A!G369</f>
        <v>2.69</v>
      </c>
      <c r="I219" s="801"/>
      <c r="J219" s="800">
        <f t="shared" si="28"/>
        <v>2.6402576966306008</v>
      </c>
      <c r="K219" s="800">
        <f t="shared" si="29"/>
        <v>2.8233632611738497</v>
      </c>
      <c r="L219" s="982">
        <f t="shared" si="30"/>
        <v>2.6952673500167506</v>
      </c>
      <c r="M219" s="752">
        <f t="shared" si="31"/>
        <v>6.7935956164834971E-2</v>
      </c>
      <c r="O219" s="802" t="str">
        <f>A!H369</f>
        <v/>
      </c>
    </row>
    <row r="220" spans="2:15" customFormat="false" ht="12" customHeight="1" thickBot="1">
      <c r="B220" s="755" t="s">
        <v>483</v>
      </c>
      <c r="C220" s="803">
        <f>A!B370</f>
        <v>3.2280979090130502</v>
      </c>
      <c r="D220" s="803">
        <f>A!C370</f>
        <v>3.2333227816236629</v>
      </c>
      <c r="E220" s="803">
        <f>A!D370</f>
        <v>3.2355450524842548</v>
      </c>
      <c r="F220" s="803">
        <f>A!E370</f>
        <v>3.1569555263407905</v>
      </c>
      <c r="G220" s="803">
        <f>A!F370</f>
        <v>3.186293116613272</v>
      </c>
      <c r="H220" s="800">
        <f>A!G370</f>
        <v>3.2</v>
      </c>
      <c r="I220" s="804"/>
      <c r="J220" s="803">
        <f t="shared" si="28"/>
        <v>3.1569555263407905</v>
      </c>
      <c r="K220" s="803">
        <f t="shared" si="29"/>
        <v>3.2355450524842548</v>
      </c>
      <c r="L220" s="983">
        <f t="shared" si="30"/>
        <v>3.2067023976791713</v>
      </c>
      <c r="M220" s="759">
        <f t="shared" si="31"/>
        <v>2.4507895151212971E-2</v>
      </c>
      <c r="O220" s="805" t="str">
        <f>A!H370</f>
        <v/>
      </c>
    </row>
    <row r="221" spans="2:17" customFormat="false" ht="12" customHeight="1" thickTop="1">
      <c r="B221" s="730" t="s">
        <v>253</v>
      </c>
      <c r="C221" s="760"/>
      <c r="D221" s="761"/>
      <c r="E221" s="760"/>
      <c r="F221" s="761"/>
      <c r="G221" s="761"/>
      <c r="H221" s="761"/>
      <c r="I221" s="732"/>
      <c r="J221" s="1089" t="s">
        <v>23</v>
      </c>
      <c r="K221" s="1090"/>
      <c r="L221" s="1090"/>
      <c r="M221" s="1091"/>
      <c r="O221" s="762"/>
      <c r="P221" s="779"/>
      <c r="Q221" s="779"/>
    </row>
    <row r="222" spans="2:17" customFormat="false" ht="12" customHeight="1">
      <c r="B222" s="735"/>
      <c r="C222" s="729" t="s">
        <v>237</v>
      </c>
      <c r="D222" s="729" t="s">
        <v>426</v>
      </c>
      <c r="E222" s="729" t="s">
        <v>250</v>
      </c>
      <c r="F222" s="736" t="s">
        <v>357</v>
      </c>
      <c r="G222" s="737" t="s">
        <v>372</v>
      </c>
      <c r="H222" s="738" t="s">
        <v>384</v>
      </c>
      <c r="I222" s="739"/>
      <c r="J222" s="728"/>
      <c r="K222" s="728"/>
      <c r="L222" s="728"/>
      <c r="M222" s="740" t="s">
        <v>24</v>
      </c>
      <c r="N222" s="806"/>
      <c r="O222" s="741" t="str">
        <f>YourData!$J$4</f>
        <v>Tested Prg</v>
      </c>
      <c r="P222" s="779"/>
      <c r="Q222" s="779"/>
    </row>
    <row r="223" spans="2:17" customFormat="false" ht="12" customHeight="1">
      <c r="B223" s="742" t="s">
        <v>796</v>
      </c>
      <c r="C223" s="743" t="s">
        <v>25</v>
      </c>
      <c r="D223" s="743" t="s">
        <v>13</v>
      </c>
      <c r="E223" s="743" t="s">
        <v>13</v>
      </c>
      <c r="F223" s="744" t="s">
        <v>355</v>
      </c>
      <c r="G223" s="744" t="s">
        <v>365</v>
      </c>
      <c r="H223" s="744" t="s">
        <v>385</v>
      </c>
      <c r="I223" s="745"/>
      <c r="J223" s="743" t="s">
        <v>26</v>
      </c>
      <c r="K223" s="743" t="s">
        <v>27</v>
      </c>
      <c r="L223" s="743" t="s">
        <v>597</v>
      </c>
      <c r="M223" s="746" t="s">
        <v>598</v>
      </c>
      <c r="N223" s="806"/>
      <c r="O223" s="748" t="str">
        <f>YourData!$J$8</f>
        <v>Org</v>
      </c>
      <c r="P223" s="779"/>
      <c r="Q223" s="779"/>
    </row>
    <row r="224" spans="2:17" customFormat="false" ht="12" customHeight="1">
      <c r="B224" s="749" t="s">
        <v>445</v>
      </c>
      <c r="C224" s="807">
        <f>A!B380</f>
        <v>23.624274631278602</v>
      </c>
      <c r="D224" s="807">
        <f>A!C380</f>
        <v>24.055555555555554</v>
      </c>
      <c r="E224" s="807">
        <f>A!D380</f>
        <v>24.055555555555554</v>
      </c>
      <c r="F224" s="807">
        <f>A!E380</f>
        <v>24.090731876801811</v>
      </c>
      <c r="G224" s="807">
        <f>A!F380</f>
        <v>24.081647260274028</v>
      </c>
      <c r="H224" s="807">
        <f>A!G380</f>
        <v>23.99</v>
      </c>
      <c r="I224" s="808"/>
      <c r="J224" s="807">
        <f t="shared" ref="J224:J244" si="32">MINA(C224:I224)</f>
        <v>23.624274631278602</v>
      </c>
      <c r="K224" s="807">
        <f t="shared" ref="K224:K244" si="33">MAXA(C224:I224)</f>
        <v>24.090731876801811</v>
      </c>
      <c r="L224" s="980">
        <f t="shared" ref="L224:L244" si="34">AVERAGE(C224:I224)</f>
        <v>23.982960813244258</v>
      </c>
      <c r="M224" s="752">
        <f t="shared" ref="M224:M244" si="35">ABS((K224-J224)/AVERAGE(C224:I224))</f>
        <v>1.9449527068635099E-2</v>
      </c>
      <c r="O224" s="780" t="str">
        <f>A!H380</f>
        <v/>
      </c>
      <c r="P224" s="779"/>
      <c r="Q224" s="779"/>
    </row>
    <row r="225" spans="2:17" customFormat="false" ht="12" customHeight="1">
      <c r="B225" s="754" t="s">
        <v>446</v>
      </c>
      <c r="C225" s="807">
        <f>A!B381</f>
        <v>23.755573192922416</v>
      </c>
      <c r="D225" s="807">
        <f>A!C381</f>
        <v>24.111111111111114</v>
      </c>
      <c r="E225" s="807">
        <f>A!D381</f>
        <v>24.055555555555554</v>
      </c>
      <c r="F225" s="807">
        <f>A!E381</f>
        <v>24.092088425440515</v>
      </c>
      <c r="G225" s="807">
        <f>A!F381</f>
        <v>24.089708904109656</v>
      </c>
      <c r="H225" s="807">
        <f>A!G381</f>
        <v>24.01</v>
      </c>
      <c r="I225" s="808"/>
      <c r="J225" s="807">
        <f t="shared" si="32"/>
        <v>23.755573192922416</v>
      </c>
      <c r="K225" s="807">
        <f t="shared" si="33"/>
        <v>24.111111111111114</v>
      </c>
      <c r="L225" s="980">
        <f t="shared" si="34"/>
        <v>24.019006198189874</v>
      </c>
      <c r="M225" s="752">
        <f t="shared" si="35"/>
        <v>1.4802357568627985E-2</v>
      </c>
      <c r="O225" s="780" t="str">
        <f>A!H381</f>
        <v/>
      </c>
      <c r="P225" s="779"/>
      <c r="Q225" s="779"/>
    </row>
    <row r="226" spans="2:17" customFormat="false" ht="12" customHeight="1">
      <c r="B226" s="754" t="s">
        <v>447</v>
      </c>
      <c r="C226" s="807">
        <f>A!B382</f>
        <v>23.90049940753422</v>
      </c>
      <c r="D226" s="807">
        <f>A!C382</f>
        <v>24.388888888888893</v>
      </c>
      <c r="E226" s="807">
        <f>A!D382</f>
        <v>24.388888888888893</v>
      </c>
      <c r="F226" s="807">
        <f>A!E382</f>
        <v>24.254399780857124</v>
      </c>
      <c r="G226" s="807">
        <f>A!F382</f>
        <v>24.327353881278576</v>
      </c>
      <c r="H226" s="807">
        <f>A!G382</f>
        <v>24.53</v>
      </c>
      <c r="I226" s="808"/>
      <c r="J226" s="807">
        <f t="shared" si="32"/>
        <v>23.90049940753422</v>
      </c>
      <c r="K226" s="807">
        <f t="shared" si="33"/>
        <v>24.53</v>
      </c>
      <c r="L226" s="980">
        <f t="shared" si="34"/>
        <v>24.298338474574617</v>
      </c>
      <c r="M226" s="752">
        <f t="shared" si="35"/>
        <v>2.5907145590406546E-2</v>
      </c>
      <c r="O226" s="780" t="str">
        <f>A!H382</f>
        <v/>
      </c>
      <c r="P226" s="779"/>
      <c r="Q226" s="779"/>
    </row>
    <row r="227" spans="2:17" customFormat="false" ht="12" customHeight="1">
      <c r="B227" s="754" t="s">
        <v>448</v>
      </c>
      <c r="C227" s="807">
        <f>A!B383</f>
        <v>23.879729368721453</v>
      </c>
      <c r="D227" s="807">
        <f>A!C383</f>
        <v>24.277777777777779</v>
      </c>
      <c r="E227" s="807">
        <f>A!D383</f>
        <v>24.277777777777779</v>
      </c>
      <c r="F227" s="807">
        <f>A!E383</f>
        <v>24.27339486768884</v>
      </c>
      <c r="G227" s="807">
        <f>A!F383</f>
        <v>24.2954691780822</v>
      </c>
      <c r="H227" s="807">
        <f>A!G383</f>
        <v>24.18</v>
      </c>
      <c r="I227" s="808"/>
      <c r="J227" s="807">
        <f t="shared" si="32"/>
        <v>23.879729368721453</v>
      </c>
      <c r="K227" s="807">
        <f t="shared" si="33"/>
        <v>24.2954691780822</v>
      </c>
      <c r="L227" s="980">
        <f t="shared" si="34"/>
        <v>24.197358161674671</v>
      </c>
      <c r="M227" s="752">
        <f t="shared" si="35"/>
        <v>1.7181206583916381E-2</v>
      </c>
      <c r="O227" s="780" t="str">
        <f>A!H383</f>
        <v/>
      </c>
      <c r="P227" s="779"/>
      <c r="Q227" s="779"/>
    </row>
    <row r="228" spans="2:17" customFormat="false" ht="12" customHeight="1">
      <c r="B228" s="754" t="s">
        <v>449</v>
      </c>
      <c r="C228" s="807">
        <f>A!B384</f>
        <v>23.875627816210084</v>
      </c>
      <c r="D228" s="807">
        <f>A!C384</f>
        <v>24.277777777777779</v>
      </c>
      <c r="E228" s="807">
        <f>A!D384</f>
        <v>24.277777777777779</v>
      </c>
      <c r="F228" s="807">
        <f>A!E384</f>
        <v>24.298253107477858</v>
      </c>
      <c r="G228" s="807">
        <f>A!F384</f>
        <v>24.308863013698669</v>
      </c>
      <c r="H228" s="807">
        <f>A!G384</f>
        <v>24.21</v>
      </c>
      <c r="I228" s="808"/>
      <c r="J228" s="807">
        <f>MINA(C228:I228)</f>
        <v>23.875627816210084</v>
      </c>
      <c r="K228" s="807">
        <f>MAXA(C228:I228)</f>
        <v>24.308863013698669</v>
      </c>
      <c r="L228" s="980">
        <f t="shared" si="34"/>
        <v>24.208049915490363</v>
      </c>
      <c r="M228" s="752">
        <f t="shared" si="35"/>
        <v>1.7896327833138045E-2</v>
      </c>
      <c r="O228" s="780" t="str">
        <f>A!H384</f>
        <v/>
      </c>
      <c r="P228" s="779"/>
      <c r="Q228" s="779"/>
    </row>
    <row r="229" spans="2:17" customFormat="false" ht="12" customHeight="1">
      <c r="B229" s="754" t="s">
        <v>450</v>
      </c>
      <c r="C229" s="807">
        <f>A!B385</f>
        <v>25.659465613013619</v>
      </c>
      <c r="D229" s="807">
        <f>A!C385</f>
        <v>26.166666666666664</v>
      </c>
      <c r="E229" s="807">
        <f>A!D385</f>
        <v>26.166666666666664</v>
      </c>
      <c r="F229" s="807">
        <f>A!E385</f>
        <v>26.241588285783703</v>
      </c>
      <c r="G229" s="807">
        <f>A!F385</f>
        <v>26.268599315068546</v>
      </c>
      <c r="H229" s="807">
        <f>A!G385</f>
        <v>26.15</v>
      </c>
      <c r="I229" s="808"/>
      <c r="J229" s="807">
        <f t="shared" si="32"/>
        <v>25.659465613013619</v>
      </c>
      <c r="K229" s="807">
        <f t="shared" si="33"/>
        <v>26.268599315068546</v>
      </c>
      <c r="L229" s="980">
        <f t="shared" si="34"/>
        <v>26.108831091199864</v>
      </c>
      <c r="M229" s="752">
        <f t="shared" si="35"/>
        <v>2.3330561982157761E-2</v>
      </c>
      <c r="O229" s="780" t="str">
        <f>A!H385</f>
        <v/>
      </c>
      <c r="P229" s="779"/>
      <c r="Q229" s="779"/>
    </row>
    <row r="230" spans="2:17" customFormat="false" ht="12" customHeight="1">
      <c r="B230" s="754" t="s">
        <v>451</v>
      </c>
      <c r="C230" s="807">
        <f>A!B386</f>
        <v>25.364948660958916</v>
      </c>
      <c r="D230" s="807">
        <f>A!C386</f>
        <v>25.611111111111107</v>
      </c>
      <c r="E230" s="807">
        <f>A!D386</f>
        <v>25.555555555555554</v>
      </c>
      <c r="F230" s="807">
        <f>A!E386</f>
        <v>25.323179464647151</v>
      </c>
      <c r="G230" s="807">
        <f>A!F386</f>
        <v>25.480876712328794</v>
      </c>
      <c r="H230" s="807">
        <f>A!G386</f>
        <v>25.37</v>
      </c>
      <c r="I230" s="808"/>
      <c r="J230" s="807">
        <f t="shared" si="32"/>
        <v>25.323179464647151</v>
      </c>
      <c r="K230" s="807">
        <f t="shared" si="33"/>
        <v>25.611111111111107</v>
      </c>
      <c r="L230" s="980">
        <f t="shared" si="34"/>
        <v>25.450945250766921</v>
      </c>
      <c r="M230" s="752">
        <f t="shared" si="35"/>
        <v>1.131320049715168E-2</v>
      </c>
      <c r="O230" s="780" t="str">
        <f>A!H386</f>
        <v/>
      </c>
      <c r="P230" s="779"/>
      <c r="Q230" s="779"/>
    </row>
    <row r="231" spans="2:17" customFormat="false" ht="12" customHeight="1">
      <c r="B231" s="754" t="s">
        <v>462</v>
      </c>
      <c r="C231" s="807">
        <f>A!B387</f>
        <v>24.126294471461257</v>
      </c>
      <c r="D231" s="807">
        <f>A!C387</f>
        <v>24.055555555555554</v>
      </c>
      <c r="E231" s="807">
        <f>A!D387</f>
        <v>24.055555555555554</v>
      </c>
      <c r="F231" s="807">
        <f>A!E387</f>
        <v>24.091968179694916</v>
      </c>
      <c r="G231" s="807"/>
      <c r="H231" s="807">
        <f>A!G387</f>
        <v>23.99</v>
      </c>
      <c r="I231" s="808"/>
      <c r="J231" s="807">
        <f t="shared" si="32"/>
        <v>23.99</v>
      </c>
      <c r="K231" s="807">
        <f t="shared" si="33"/>
        <v>24.126294471461257</v>
      </c>
      <c r="L231" s="980">
        <f t="shared" si="34"/>
        <v>24.063874752453454</v>
      </c>
      <c r="M231" s="752">
        <f t="shared" si="35"/>
        <v>5.6638622359586046E-3</v>
      </c>
      <c r="O231" s="780" t="str">
        <f>A!H387</f>
        <v/>
      </c>
      <c r="P231" s="779"/>
      <c r="Q231" s="779"/>
    </row>
    <row r="232" spans="2:17" customFormat="false" ht="12" customHeight="1">
      <c r="B232" s="754" t="s">
        <v>463</v>
      </c>
      <c r="C232" s="807">
        <f>A!B388</f>
        <v>24.122146412100513</v>
      </c>
      <c r="D232" s="807">
        <f>A!C388</f>
        <v>24.055555555555554</v>
      </c>
      <c r="E232" s="807">
        <f>A!D388</f>
        <v>24.055555555555554</v>
      </c>
      <c r="F232" s="807"/>
      <c r="G232" s="807"/>
      <c r="H232" s="807">
        <f>A!G388</f>
        <v>23.99</v>
      </c>
      <c r="I232" s="808"/>
      <c r="J232" s="807">
        <f t="shared" si="32"/>
        <v>23.99</v>
      </c>
      <c r="K232" s="807">
        <f t="shared" si="33"/>
        <v>24.122146412100513</v>
      </c>
      <c r="L232" s="980">
        <f t="shared" si="34"/>
        <v>24.055814380802904</v>
      </c>
      <c r="M232" s="752">
        <f t="shared" si="35"/>
        <v>5.4933252314238899E-3</v>
      </c>
      <c r="O232" s="780" t="str">
        <f>A!H388</f>
        <v/>
      </c>
      <c r="P232" s="779"/>
      <c r="Q232" s="779"/>
    </row>
    <row r="233" spans="2:17" customFormat="false" ht="12" customHeight="1">
      <c r="B233" s="754" t="s">
        <v>464</v>
      </c>
      <c r="C233" s="807">
        <f>A!B389</f>
        <v>23.926173912100584</v>
      </c>
      <c r="D233" s="807">
        <f>A!C389</f>
        <v>24.055555555555554</v>
      </c>
      <c r="E233" s="807">
        <f>A!D389</f>
        <v>24.055555555555554</v>
      </c>
      <c r="F233" s="807">
        <f>A!E389</f>
        <v>24.090638770649218</v>
      </c>
      <c r="G233" s="807"/>
      <c r="H233" s="807">
        <f>A!G389</f>
        <v>23.99</v>
      </c>
      <c r="I233" s="808"/>
      <c r="J233" s="807">
        <f t="shared" si="32"/>
        <v>23.926173912100584</v>
      </c>
      <c r="K233" s="807">
        <f t="shared" si="33"/>
        <v>24.090638770649218</v>
      </c>
      <c r="L233" s="980">
        <f t="shared" si="34"/>
        <v>24.023584758772181</v>
      </c>
      <c r="M233" s="752">
        <f t="shared" si="35"/>
        <v>6.8459749117408281E-3</v>
      </c>
      <c r="O233" s="780" t="str">
        <f>A!H389</f>
        <v/>
      </c>
      <c r="P233" s="779"/>
      <c r="Q233" s="779"/>
    </row>
    <row r="234" spans="2:17" customFormat="false" ht="12" customHeight="1">
      <c r="B234" s="754" t="s">
        <v>465</v>
      </c>
      <c r="C234" s="807">
        <f>A!B390</f>
        <v>23.991582428082271</v>
      </c>
      <c r="D234" s="807">
        <f>A!C390</f>
        <v>24.055555555555554</v>
      </c>
      <c r="E234" s="807">
        <f>A!D390</f>
        <v>24.055555555555554</v>
      </c>
      <c r="F234" s="807">
        <f>A!E390</f>
        <v>24.090628512005424</v>
      </c>
      <c r="G234" s="807"/>
      <c r="H234" s="807">
        <f>A!G390</f>
        <v>23.99</v>
      </c>
      <c r="I234" s="808"/>
      <c r="J234" s="807">
        <f t="shared" si="32"/>
        <v>23.99</v>
      </c>
      <c r="K234" s="807">
        <f t="shared" si="33"/>
        <v>24.090628512005424</v>
      </c>
      <c r="L234" s="980">
        <f t="shared" si="34"/>
        <v>24.036664410239759</v>
      </c>
      <c r="M234" s="752">
        <f t="shared" si="35"/>
        <v>4.1864590813422836E-3</v>
      </c>
      <c r="O234" s="780" t="str">
        <f>A!H390</f>
        <v/>
      </c>
      <c r="P234" s="779"/>
      <c r="Q234" s="779"/>
    </row>
    <row r="235" spans="2:17" customFormat="false" ht="12" customHeight="1">
      <c r="B235" s="754" t="s">
        <v>466</v>
      </c>
      <c r="C235" s="807">
        <f>A!B391</f>
        <v>23.91177118379002</v>
      </c>
      <c r="D235" s="807">
        <f>A!C391</f>
        <v>24.055555555555554</v>
      </c>
      <c r="E235" s="807">
        <f>A!D391</f>
        <v>24.055555555555554</v>
      </c>
      <c r="F235" s="807">
        <f>A!E391</f>
        <v>24.090678095754409</v>
      </c>
      <c r="G235" s="807"/>
      <c r="H235" s="807">
        <f>A!G391</f>
        <v>23.99</v>
      </c>
      <c r="I235" s="808"/>
      <c r="J235" s="807">
        <f t="shared" si="32"/>
        <v>23.91177118379002</v>
      </c>
      <c r="K235" s="807">
        <f t="shared" si="33"/>
        <v>24.090678095754409</v>
      </c>
      <c r="L235" s="980">
        <f t="shared" si="34"/>
        <v>24.020712078131105</v>
      </c>
      <c r="M235" s="752">
        <f t="shared" si="35"/>
        <v>7.448026993640622E-3</v>
      </c>
      <c r="O235" s="780" t="str">
        <f>A!H391</f>
        <v/>
      </c>
      <c r="P235" s="779"/>
      <c r="Q235" s="779"/>
    </row>
    <row r="236" spans="2:17" customFormat="false" ht="12" customHeight="1">
      <c r="B236" s="754" t="s">
        <v>473</v>
      </c>
      <c r="C236" s="807">
        <f>A!B392</f>
        <v>20.234182794520542</v>
      </c>
      <c r="D236" s="807">
        <f>A!C392</f>
        <v>20.666666666666668</v>
      </c>
      <c r="E236" s="807">
        <f>A!D392</f>
        <v>20.555555555555554</v>
      </c>
      <c r="F236" s="807">
        <f>A!E392</f>
        <v>20.379474587767877</v>
      </c>
      <c r="G236" s="807">
        <f>A!F392</f>
        <v>21.097828767123321</v>
      </c>
      <c r="H236" s="807">
        <f>A!G392</f>
        <v>22.86</v>
      </c>
      <c r="I236" s="808"/>
      <c r="J236" s="807">
        <f t="shared" si="32"/>
        <v>20.234182794520542</v>
      </c>
      <c r="K236" s="807">
        <f t="shared" si="33"/>
        <v>22.86</v>
      </c>
      <c r="L236" s="980">
        <f t="shared" si="34"/>
        <v>20.965618061938994</v>
      </c>
      <c r="M236" s="752">
        <f t="shared" si="35"/>
        <v>0.12524396837345655</v>
      </c>
      <c r="O236" s="780" t="str">
        <f>A!H392</f>
        <v/>
      </c>
      <c r="P236" s="779"/>
      <c r="Q236" s="779"/>
    </row>
    <row r="237" spans="2:17" customFormat="false" ht="12" customHeight="1">
      <c r="B237" s="754" t="s">
        <v>475</v>
      </c>
      <c r="C237" s="807">
        <f>A!B393</f>
        <v>24.572292429193926</v>
      </c>
      <c r="D237" s="807">
        <f>A!C393</f>
        <v>25</v>
      </c>
      <c r="E237" s="807">
        <f>A!D393</f>
        <v>25</v>
      </c>
      <c r="F237" s="807">
        <f>A!E393</f>
        <v>24.982343753182221</v>
      </c>
      <c r="G237" s="807">
        <f>A!F393</f>
        <v>25</v>
      </c>
      <c r="H237" s="807">
        <f>A!G393</f>
        <v>25</v>
      </c>
      <c r="I237" s="808"/>
      <c r="J237" s="807">
        <f t="shared" si="32"/>
        <v>24.572292429193926</v>
      </c>
      <c r="K237" s="807">
        <f t="shared" si="33"/>
        <v>25</v>
      </c>
      <c r="L237" s="980">
        <f t="shared" si="34"/>
        <v>24.925772697062694</v>
      </c>
      <c r="M237" s="752">
        <f t="shared" si="35"/>
        <v>1.7159250226833539E-2</v>
      </c>
      <c r="O237" s="780" t="str">
        <f>A!H393</f>
        <v/>
      </c>
      <c r="P237" s="779"/>
      <c r="Q237" s="779"/>
    </row>
    <row r="238" spans="2:17" customFormat="false" ht="12" customHeight="1">
      <c r="B238" s="754" t="s">
        <v>477</v>
      </c>
      <c r="C238" s="807">
        <f>A!B394</f>
        <v>25.816808224400845</v>
      </c>
      <c r="D238" s="807">
        <f>A!C394</f>
        <v>25.111111111111111</v>
      </c>
      <c r="E238" s="807">
        <f>A!D394</f>
        <v>25.111111111111111</v>
      </c>
      <c r="F238" s="807">
        <f>A!E394</f>
        <v>24.959598361278541</v>
      </c>
      <c r="G238" s="807">
        <f>A!F394</f>
        <v>25</v>
      </c>
      <c r="H238" s="807">
        <f>A!G394</f>
        <v>25</v>
      </c>
      <c r="I238" s="808"/>
      <c r="J238" s="807">
        <f t="shared" si="32"/>
        <v>24.959598361278541</v>
      </c>
      <c r="K238" s="807">
        <f t="shared" si="33"/>
        <v>25.816808224400845</v>
      </c>
      <c r="L238" s="980">
        <f t="shared" si="34"/>
        <v>25.166438134650267</v>
      </c>
      <c r="M238" s="752">
        <f t="shared" si="35"/>
        <v>3.4061628369334435E-2</v>
      </c>
      <c r="O238" s="780" t="str">
        <f>A!H394</f>
        <v/>
      </c>
      <c r="P238" s="779"/>
      <c r="Q238" s="779"/>
    </row>
    <row r="239" spans="2:17" customFormat="false" ht="12" customHeight="1">
      <c r="B239" s="754" t="s">
        <v>478</v>
      </c>
      <c r="C239" s="807">
        <f>A!B395</f>
        <v>13.51710186187217</v>
      </c>
      <c r="D239" s="807">
        <f>A!C395</f>
        <v>13.777777777777775</v>
      </c>
      <c r="E239" s="807">
        <f>A!D395</f>
        <v>13.722222222222225</v>
      </c>
      <c r="F239" s="807">
        <f>A!E395</f>
        <v>13.57691643087175</v>
      </c>
      <c r="G239" s="807">
        <f>A!F395</f>
        <v>14.142081050228299</v>
      </c>
      <c r="H239" s="807">
        <f>A!G395</f>
        <v>14.89</v>
      </c>
      <c r="I239" s="808"/>
      <c r="J239" s="807">
        <f t="shared" si="32"/>
        <v>13.51710186187217</v>
      </c>
      <c r="K239" s="807">
        <f t="shared" si="33"/>
        <v>14.89</v>
      </c>
      <c r="L239" s="980">
        <f t="shared" si="34"/>
        <v>13.937683223828701</v>
      </c>
      <c r="M239" s="752">
        <f t="shared" si="35"/>
        <v>9.8502607361648245E-2</v>
      </c>
      <c r="O239" s="780" t="str">
        <f>A!H395</f>
        <v/>
      </c>
      <c r="P239" s="779"/>
      <c r="Q239" s="779"/>
    </row>
    <row r="240" spans="2:17" customFormat="false" ht="12" customHeight="1">
      <c r="B240" s="754" t="s">
        <v>479</v>
      </c>
      <c r="C240" s="807">
        <f>A!B396</f>
        <v>16.945636687214613</v>
      </c>
      <c r="D240" s="807">
        <f>A!C396</f>
        <v>17.277777777777779</v>
      </c>
      <c r="E240" s="807">
        <f>A!D396</f>
        <v>17.222222222222221</v>
      </c>
      <c r="F240" s="807">
        <f>A!E396</f>
        <v>16.99657866798486</v>
      </c>
      <c r="G240" s="807">
        <f>A!F396</f>
        <v>17.729027397260282</v>
      </c>
      <c r="H240" s="807">
        <f>A!G396</f>
        <v>18.7</v>
      </c>
      <c r="I240" s="808"/>
      <c r="J240" s="807">
        <f t="shared" si="32"/>
        <v>16.945636687214613</v>
      </c>
      <c r="K240" s="807">
        <f t="shared" si="33"/>
        <v>18.7</v>
      </c>
      <c r="L240" s="980">
        <f t="shared" si="34"/>
        <v>17.478540458743293</v>
      </c>
      <c r="M240" s="752">
        <f t="shared" si="35"/>
        <v>0.10037241478637315</v>
      </c>
      <c r="O240" s="780" t="str">
        <f>A!H396</f>
        <v/>
      </c>
      <c r="P240" s="779"/>
      <c r="Q240" s="779"/>
    </row>
    <row r="241" spans="2:17" customFormat="false" ht="12" customHeight="1">
      <c r="B241" s="754" t="s">
        <v>480</v>
      </c>
      <c r="C241" s="807">
        <f>A!B397</f>
        <v>26.844263271689471</v>
      </c>
      <c r="D241" s="807">
        <f>A!C397</f>
        <v>27.388888888888886</v>
      </c>
      <c r="E241" s="807">
        <f>A!D397</f>
        <v>27.277777777777771</v>
      </c>
      <c r="F241" s="807">
        <f>A!E397</f>
        <v>27.104117076096724</v>
      </c>
      <c r="G241" s="807">
        <f>A!F397</f>
        <v>27.770939497716959</v>
      </c>
      <c r="H241" s="807">
        <f>A!G397</f>
        <v>30.69</v>
      </c>
      <c r="I241" s="808"/>
      <c r="J241" s="807">
        <f t="shared" si="32"/>
        <v>26.844263271689471</v>
      </c>
      <c r="K241" s="807">
        <f t="shared" si="33"/>
        <v>30.69</v>
      </c>
      <c r="L241" s="980">
        <f t="shared" si="34"/>
        <v>27.8459977520283</v>
      </c>
      <c r="M241" s="752">
        <f t="shared" si="35"/>
        <v>0.13810734176441594</v>
      </c>
      <c r="O241" s="780" t="str">
        <f>A!H397</f>
        <v/>
      </c>
      <c r="P241" s="779"/>
      <c r="Q241" s="779"/>
    </row>
    <row r="242" spans="2:17" customFormat="false" ht="12" customHeight="1">
      <c r="B242" s="754" t="s">
        <v>481</v>
      </c>
      <c r="C242" s="807">
        <f>A!B398</f>
        <v>20.025301170091296</v>
      </c>
      <c r="D242" s="807">
        <f>A!C398</f>
        <v>20.611111111111107</v>
      </c>
      <c r="E242" s="807">
        <f>A!D398</f>
        <v>20.555555555555554</v>
      </c>
      <c r="F242" s="807">
        <f>A!E398</f>
        <v>20.585984285912129</v>
      </c>
      <c r="G242" s="807">
        <f>A!F398</f>
        <v>21.097828767123321</v>
      </c>
      <c r="H242" s="807">
        <f>A!G398</f>
        <v>22.86</v>
      </c>
      <c r="I242" s="808"/>
      <c r="J242" s="807">
        <f t="shared" si="32"/>
        <v>20.025301170091296</v>
      </c>
      <c r="K242" s="807">
        <f t="shared" si="33"/>
        <v>22.86</v>
      </c>
      <c r="L242" s="980">
        <f t="shared" si="34"/>
        <v>20.955963481632235</v>
      </c>
      <c r="M242" s="752">
        <f t="shared" si="35"/>
        <v>0.1352693152187108</v>
      </c>
      <c r="O242" s="780" t="str">
        <f>A!H398</f>
        <v/>
      </c>
      <c r="P242" s="779"/>
      <c r="Q242" s="779"/>
    </row>
    <row r="243" spans="2:17" customFormat="false" ht="12" customHeight="1">
      <c r="B243" s="754" t="s">
        <v>482</v>
      </c>
      <c r="C243" s="807">
        <f>A!B399</f>
        <v>13.289258955479395</v>
      </c>
      <c r="D243" s="807">
        <f>A!C399</f>
        <v>13.777777777777775</v>
      </c>
      <c r="E243" s="807">
        <f>A!D399</f>
        <v>13.722222222222225</v>
      </c>
      <c r="F243" s="807">
        <f>A!E399</f>
        <v>13.793402703578623</v>
      </c>
      <c r="G243" s="807">
        <f>A!F399</f>
        <v>14.140647260273958</v>
      </c>
      <c r="H243" s="807">
        <f>A!G399</f>
        <v>14.98</v>
      </c>
      <c r="I243" s="808"/>
      <c r="J243" s="807">
        <f t="shared" si="32"/>
        <v>13.289258955479395</v>
      </c>
      <c r="K243" s="807">
        <f t="shared" si="33"/>
        <v>14.98</v>
      </c>
      <c r="L243" s="980">
        <f t="shared" si="34"/>
        <v>13.950551486555328</v>
      </c>
      <c r="M243" s="752">
        <f t="shared" si="35"/>
        <v>0.12119528365240871</v>
      </c>
      <c r="O243" s="780" t="str">
        <f>A!H399</f>
        <v/>
      </c>
      <c r="P243" s="779"/>
      <c r="Q243" s="779"/>
    </row>
    <row r="244" spans="2:17" customFormat="false" ht="12" customHeight="1" thickBot="1">
      <c r="B244" s="755" t="s">
        <v>483</v>
      </c>
      <c r="C244" s="809">
        <f>A!B400</f>
        <v>26.605193127853905</v>
      </c>
      <c r="D244" s="809">
        <f>A!C400</f>
        <v>27.333333333333336</v>
      </c>
      <c r="E244" s="809">
        <f>A!D400</f>
        <v>27.277777777777771</v>
      </c>
      <c r="F244" s="809">
        <f>A!E400</f>
        <v>27.312272883530326</v>
      </c>
      <c r="G244" s="809">
        <f>A!F400</f>
        <v>27.716633561643903</v>
      </c>
      <c r="H244" s="809">
        <f>A!G400</f>
        <v>30.69</v>
      </c>
      <c r="I244" s="810"/>
      <c r="J244" s="809">
        <f t="shared" si="32"/>
        <v>26.605193127853905</v>
      </c>
      <c r="K244" s="809">
        <f t="shared" si="33"/>
        <v>30.69</v>
      </c>
      <c r="L244" s="981">
        <f t="shared" si="34"/>
        <v>27.822535114023207</v>
      </c>
      <c r="M244" s="759">
        <f t="shared" si="35"/>
        <v>0.14681648726133723</v>
      </c>
      <c r="O244" s="811" t="str">
        <f>A!H400</f>
        <v/>
      </c>
      <c r="P244" s="779"/>
      <c r="Q244" s="779"/>
    </row>
    <row r="245" spans="2:17" customFormat="false" ht="12" customHeight="1" thickTop="1">
      <c r="B245" s="767" t="s">
        <v>800</v>
      </c>
      <c r="C245" s="812"/>
      <c r="D245" s="812"/>
      <c r="E245" s="768"/>
      <c r="F245" s="812"/>
      <c r="G245" s="812"/>
      <c r="H245" s="812"/>
      <c r="I245" s="812"/>
      <c r="J245" s="813"/>
      <c r="K245" s="812"/>
      <c r="L245" s="812"/>
      <c r="M245" s="814"/>
      <c r="N245" s="785"/>
      <c r="O245" s="815"/>
      <c r="P245" s="779"/>
      <c r="Q245" s="779"/>
    </row>
    <row r="246" spans="2:17" customFormat="false" ht="15" customHeight="1" thickBot="1">
      <c r="B246" s="816" t="s">
        <v>736</v>
      </c>
      <c r="C246" s="812"/>
      <c r="D246" s="812"/>
      <c r="E246" s="812"/>
      <c r="F246" s="812"/>
      <c r="G246" s="812"/>
      <c r="H246" s="812"/>
      <c r="I246" s="812"/>
      <c r="J246" s="803"/>
      <c r="K246" s="812"/>
      <c r="L246" s="812"/>
      <c r="M246" s="817"/>
      <c r="N246" s="785"/>
      <c r="O246" s="815"/>
      <c r="P246" s="779"/>
      <c r="Q246" s="779"/>
    </row>
    <row r="247" spans="2:17" customFormat="false" ht="12" customHeight="1" thickTop="1">
      <c r="B247" s="730" t="s">
        <v>235</v>
      </c>
      <c r="C247" s="760"/>
      <c r="D247" s="761"/>
      <c r="E247" s="760"/>
      <c r="F247" s="761"/>
      <c r="G247" s="761"/>
      <c r="H247" s="761"/>
      <c r="I247" s="732"/>
      <c r="J247" s="1089" t="s">
        <v>23</v>
      </c>
      <c r="K247" s="1090"/>
      <c r="L247" s="1090"/>
      <c r="M247" s="1091"/>
      <c r="O247" s="818"/>
      <c r="P247" s="779"/>
      <c r="Q247" s="779"/>
    </row>
    <row r="248" spans="2:17" customFormat="false" ht="12" customHeight="1">
      <c r="B248" s="735"/>
      <c r="C248" s="729" t="s">
        <v>237</v>
      </c>
      <c r="D248" s="729" t="s">
        <v>426</v>
      </c>
      <c r="E248" s="729" t="s">
        <v>250</v>
      </c>
      <c r="F248" s="736" t="s">
        <v>357</v>
      </c>
      <c r="G248" s="737" t="s">
        <v>372</v>
      </c>
      <c r="H248" s="738" t="s">
        <v>384</v>
      </c>
      <c r="I248" s="739"/>
      <c r="J248" s="728"/>
      <c r="K248" s="728"/>
      <c r="L248" s="728"/>
      <c r="M248" s="740" t="s">
        <v>24</v>
      </c>
      <c r="O248" s="741" t="str">
        <f>YourData!$J$4</f>
        <v>Tested Prg</v>
      </c>
      <c r="P248" s="779"/>
      <c r="Q248" s="779"/>
    </row>
    <row r="249" spans="2:17" customFormat="false" ht="12" customHeight="1">
      <c r="B249" s="742" t="s">
        <v>796</v>
      </c>
      <c r="C249" s="743" t="s">
        <v>25</v>
      </c>
      <c r="D249" s="743" t="s">
        <v>13</v>
      </c>
      <c r="E249" s="743" t="s">
        <v>13</v>
      </c>
      <c r="F249" s="744" t="s">
        <v>355</v>
      </c>
      <c r="G249" s="744" t="s">
        <v>365</v>
      </c>
      <c r="H249" s="744" t="s">
        <v>385</v>
      </c>
      <c r="I249" s="745"/>
      <c r="J249" s="743" t="s">
        <v>26</v>
      </c>
      <c r="K249" s="743" t="s">
        <v>27</v>
      </c>
      <c r="L249" s="743" t="s">
        <v>597</v>
      </c>
      <c r="M249" s="746" t="s">
        <v>598</v>
      </c>
      <c r="O249" s="748" t="str">
        <f>YourData!$J$8</f>
        <v>Org</v>
      </c>
      <c r="P249" s="779"/>
      <c r="Q249" s="779"/>
    </row>
    <row r="250" spans="2:17" customFormat="false" ht="12" customHeight="1">
      <c r="B250" s="749" t="s">
        <v>445</v>
      </c>
      <c r="C250" s="819">
        <f>A!B410</f>
        <v>9.0690822031963426E-3</v>
      </c>
      <c r="D250" s="819">
        <f>A!C410</f>
        <v>9.1999999999999998E-3</v>
      </c>
      <c r="E250" s="819">
        <f>A!D410</f>
        <v>9.1999999999999998E-3</v>
      </c>
      <c r="F250" s="819">
        <f>A!E410</f>
        <v>9.2861345506976799E-3</v>
      </c>
      <c r="G250" s="819">
        <f>A!F410</f>
        <v>9.1748202054794236E-3</v>
      </c>
      <c r="H250" s="819">
        <f>A!G410</f>
        <v>9.1999999999999998E-3</v>
      </c>
      <c r="I250" s="820"/>
      <c r="J250" s="819">
        <f t="shared" ref="J250:J270" si="36">MINA(C250:I250)</f>
        <v>9.0690822031963426E-3</v>
      </c>
      <c r="K250" s="819">
        <f t="shared" ref="K250:K270" si="37">MAXA(C250:I250)</f>
        <v>9.2861345506976799E-3</v>
      </c>
      <c r="L250" s="984">
        <f t="shared" ref="L250:L270" si="38">AVERAGE(C250:I250)</f>
        <v>9.1883394932289076E-3</v>
      </c>
      <c r="M250" s="752">
        <f t="shared" ref="M250:M270" si="39">ABS((K250-J250)/AVERAGE(C250:I250))</f>
        <v>2.3622586829893259E-2</v>
      </c>
      <c r="O250" s="821" t="str">
        <f>A!H410</f>
        <v/>
      </c>
      <c r="P250" s="779"/>
      <c r="Q250" s="779"/>
    </row>
    <row r="251" spans="2:17" customFormat="false" ht="12" customHeight="1">
      <c r="B251" s="754" t="s">
        <v>446</v>
      </c>
      <c r="C251" s="819">
        <f>A!B411</f>
        <v>1.1070886085616464E-2</v>
      </c>
      <c r="D251" s="819">
        <f>A!C411</f>
        <v>1.1299999999999999E-2</v>
      </c>
      <c r="E251" s="819">
        <f>A!D411</f>
        <v>1.1299999999999999E-2</v>
      </c>
      <c r="F251" s="819">
        <f>A!E411</f>
        <v>1.1260758937502008E-2</v>
      </c>
      <c r="G251" s="819">
        <f>A!F411</f>
        <v>1.1174638812785374E-2</v>
      </c>
      <c r="H251" s="819">
        <f>A!G411</f>
        <v>1.11E-2</v>
      </c>
      <c r="I251" s="820"/>
      <c r="J251" s="819">
        <f t="shared" si="36"/>
        <v>1.1070886085616464E-2</v>
      </c>
      <c r="K251" s="819">
        <f t="shared" si="37"/>
        <v>1.1299999999999999E-2</v>
      </c>
      <c r="L251" s="984">
        <f t="shared" si="38"/>
        <v>1.1201047305983975E-2</v>
      </c>
      <c r="M251" s="752">
        <f t="shared" si="39"/>
        <v>2.0454686791755189E-2</v>
      </c>
      <c r="O251" s="821" t="str">
        <f>A!H411</f>
        <v/>
      </c>
      <c r="P251" s="779"/>
      <c r="Q251" s="779"/>
    </row>
    <row r="252" spans="2:17" customFormat="false" ht="12" customHeight="1">
      <c r="B252" s="754" t="s">
        <v>447</v>
      </c>
      <c r="C252" s="819">
        <f>A!B412</f>
        <v>9.9880373253424821E-3</v>
      </c>
      <c r="D252" s="819">
        <f>A!C412</f>
        <v>1.01E-2</v>
      </c>
      <c r="E252" s="819">
        <f>A!D412</f>
        <v>1.01E-2</v>
      </c>
      <c r="F252" s="819">
        <f>A!E412</f>
        <v>1.0114107822203828E-2</v>
      </c>
      <c r="G252" s="819">
        <f>A!F412</f>
        <v>1.0049198972602738E-2</v>
      </c>
      <c r="H252" s="819">
        <f>A!G412</f>
        <v>9.9000000000000008E-3</v>
      </c>
      <c r="I252" s="820"/>
      <c r="J252" s="819">
        <f t="shared" si="36"/>
        <v>9.9000000000000008E-3</v>
      </c>
      <c r="K252" s="819">
        <f t="shared" si="37"/>
        <v>1.0114107822203828E-2</v>
      </c>
      <c r="L252" s="984">
        <f t="shared" si="38"/>
        <v>1.0041890686691509E-2</v>
      </c>
      <c r="M252" s="752">
        <f t="shared" si="39"/>
        <v>2.1321465138789446E-2</v>
      </c>
      <c r="O252" s="821" t="str">
        <f>A!H412</f>
        <v/>
      </c>
      <c r="P252" s="779"/>
      <c r="Q252" s="779"/>
    </row>
    <row r="253" spans="2:17" customFormat="false" ht="12" customHeight="1">
      <c r="B253" s="754" t="s">
        <v>448</v>
      </c>
      <c r="C253" s="819">
        <f>A!B413</f>
        <v>9.7409446187214678E-3</v>
      </c>
      <c r="D253" s="819">
        <f>A!C413</f>
        <v>9.9000000000000008E-3</v>
      </c>
      <c r="E253" s="819">
        <f>A!D413</f>
        <v>9.9000000000000008E-3</v>
      </c>
      <c r="F253" s="819">
        <f>A!E413</f>
        <v>9.9684321820276613E-3</v>
      </c>
      <c r="G253" s="819">
        <f>A!F413</f>
        <v>9.8116047945205134E-3</v>
      </c>
      <c r="H253" s="819">
        <f>A!G413</f>
        <v>9.9000000000000008E-3</v>
      </c>
      <c r="I253" s="820"/>
      <c r="J253" s="819">
        <f t="shared" si="36"/>
        <v>9.7409446187214678E-3</v>
      </c>
      <c r="K253" s="819">
        <f t="shared" si="37"/>
        <v>9.9684321820276613E-3</v>
      </c>
      <c r="L253" s="984">
        <f t="shared" si="38"/>
        <v>9.8701635992116069E-3</v>
      </c>
      <c r="M253" s="752">
        <f t="shared" si="39"/>
        <v>2.3048003310134031E-2</v>
      </c>
      <c r="O253" s="821" t="str">
        <f>A!H413</f>
        <v/>
      </c>
      <c r="P253" s="779"/>
      <c r="Q253" s="779"/>
    </row>
    <row r="254" spans="2:17" customFormat="false" ht="12" customHeight="1">
      <c r="B254" s="754" t="s">
        <v>449</v>
      </c>
      <c r="C254" s="819">
        <f>A!B414</f>
        <v>9.7914059041095854E-3</v>
      </c>
      <c r="D254" s="819">
        <f>A!C414</f>
        <v>9.9000000000000008E-3</v>
      </c>
      <c r="E254" s="819">
        <f>A!D414</f>
        <v>9.9000000000000008E-3</v>
      </c>
      <c r="F254" s="819">
        <f>A!E414</f>
        <v>9.9837209495518223E-3</v>
      </c>
      <c r="G254" s="819">
        <f>A!F414</f>
        <v>9.8683336757990694E-3</v>
      </c>
      <c r="H254" s="819">
        <f>A!G414</f>
        <v>9.9000000000000008E-3</v>
      </c>
      <c r="I254" s="820"/>
      <c r="J254" s="819">
        <f>MINA(C254:I254)</f>
        <v>9.7914059041095854E-3</v>
      </c>
      <c r="K254" s="819">
        <f>MAXA(C254:I254)</f>
        <v>9.9837209495518223E-3</v>
      </c>
      <c r="L254" s="984">
        <f t="shared" si="38"/>
        <v>9.8905767549100788E-3</v>
      </c>
      <c r="M254" s="752">
        <f t="shared" si="39"/>
        <v>1.9444270057028177E-2</v>
      </c>
      <c r="O254" s="821" t="str">
        <f>A!H414</f>
        <v/>
      </c>
      <c r="P254" s="779"/>
      <c r="Q254" s="779"/>
    </row>
    <row r="255" spans="2:17" customFormat="false" ht="12" customHeight="1">
      <c r="B255" s="754" t="s">
        <v>450</v>
      </c>
      <c r="C255" s="819">
        <f>A!B415</f>
        <v>9.705930864155235E-3</v>
      </c>
      <c r="D255" s="819">
        <f>A!C415</f>
        <v>0.01</v>
      </c>
      <c r="E255" s="819">
        <f>A!D415</f>
        <v>0.01</v>
      </c>
      <c r="F255" s="819">
        <f>A!E415</f>
        <v>9.9256935013203821E-3</v>
      </c>
      <c r="G255" s="819">
        <f>A!F415</f>
        <v>9.7585481735159314E-3</v>
      </c>
      <c r="H255" s="819">
        <f>A!G415</f>
        <v>9.7699999999999992E-3</v>
      </c>
      <c r="I255" s="820"/>
      <c r="J255" s="819">
        <f t="shared" si="36"/>
        <v>9.705930864155235E-3</v>
      </c>
      <c r="K255" s="819">
        <f t="shared" si="37"/>
        <v>0.01</v>
      </c>
      <c r="L255" s="984">
        <f t="shared" si="38"/>
        <v>9.860028756498591E-3</v>
      </c>
      <c r="M255" s="752">
        <f t="shared" si="39"/>
        <v>2.982436898583575E-2</v>
      </c>
      <c r="O255" s="821" t="str">
        <f>A!H415</f>
        <v/>
      </c>
      <c r="P255" s="779"/>
      <c r="Q255" s="779"/>
    </row>
    <row r="256" spans="2:17" customFormat="false" ht="12" customHeight="1">
      <c r="B256" s="754" t="s">
        <v>451</v>
      </c>
      <c r="C256" s="819">
        <f>A!B416</f>
        <v>8.4994811107306049E-3</v>
      </c>
      <c r="D256" s="819">
        <f>A!C416</f>
        <v>8.6999999999999994E-3</v>
      </c>
      <c r="E256" s="819">
        <f>A!D416</f>
        <v>8.6999999999999994E-3</v>
      </c>
      <c r="F256" s="819">
        <f>A!E416</f>
        <v>8.7658939929388356E-3</v>
      </c>
      <c r="G256" s="819">
        <f>A!F416</f>
        <v>8.552449543378967E-3</v>
      </c>
      <c r="H256" s="819">
        <f>A!G416</f>
        <v>8.5800000000000008E-3</v>
      </c>
      <c r="I256" s="820"/>
      <c r="J256" s="819">
        <f t="shared" si="36"/>
        <v>8.4994811107306049E-3</v>
      </c>
      <c r="K256" s="819">
        <f t="shared" si="37"/>
        <v>8.7658939929388356E-3</v>
      </c>
      <c r="L256" s="984">
        <f t="shared" si="38"/>
        <v>8.6329707745080673E-3</v>
      </c>
      <c r="M256" s="752">
        <f t="shared" si="39"/>
        <v>3.0859930974735831E-2</v>
      </c>
      <c r="O256" s="821" t="str">
        <f>A!H416</f>
        <v/>
      </c>
      <c r="P256" s="779"/>
      <c r="Q256" s="779"/>
    </row>
    <row r="257" spans="2:17" customFormat="false" ht="12" customHeight="1">
      <c r="B257" s="754" t="s">
        <v>462</v>
      </c>
      <c r="C257" s="819">
        <f>A!B417</f>
        <v>9.8011450958904334E-3</v>
      </c>
      <c r="D257" s="819">
        <f>A!C417</f>
        <v>0.01</v>
      </c>
      <c r="E257" s="819">
        <f>A!D417</f>
        <v>0.01</v>
      </c>
      <c r="F257" s="819">
        <f>A!E417</f>
        <v>1.0086858815720842E-2</v>
      </c>
      <c r="G257" s="819"/>
      <c r="H257" s="819">
        <f>A!G417</f>
        <v>0.01</v>
      </c>
      <c r="I257" s="820"/>
      <c r="J257" s="819">
        <f t="shared" si="36"/>
        <v>9.8011450958904334E-3</v>
      </c>
      <c r="K257" s="819">
        <f t="shared" si="37"/>
        <v>1.0086858815720842E-2</v>
      </c>
      <c r="L257" s="984">
        <f t="shared" si="38"/>
        <v>9.9776007823222553E-3</v>
      </c>
      <c r="M257" s="752">
        <f t="shared" si="39"/>
        <v>2.8635513292596358E-2</v>
      </c>
      <c r="O257" s="821" t="str">
        <f>A!H417</f>
        <v/>
      </c>
      <c r="P257" s="779"/>
      <c r="Q257" s="779"/>
    </row>
    <row r="258" spans="2:17" customFormat="false" ht="12" customHeight="1">
      <c r="B258" s="754" t="s">
        <v>463</v>
      </c>
      <c r="C258" s="819">
        <f>A!B418</f>
        <v>9.7404771940639307E-3</v>
      </c>
      <c r="D258" s="819">
        <f>A!C418</f>
        <v>9.4999999999999998E-3</v>
      </c>
      <c r="E258" s="819">
        <f>A!D418</f>
        <v>9.4999999999999998E-3</v>
      </c>
      <c r="F258" s="819"/>
      <c r="G258" s="819"/>
      <c r="H258" s="819">
        <f>A!G418</f>
        <v>9.4999999999999998E-3</v>
      </c>
      <c r="I258" s="820"/>
      <c r="J258" s="819">
        <f t="shared" si="36"/>
        <v>9.4999999999999998E-3</v>
      </c>
      <c r="K258" s="819">
        <f t="shared" si="37"/>
        <v>9.7404771940639307E-3</v>
      </c>
      <c r="L258" s="984">
        <f t="shared" si="38"/>
        <v>9.5601192985159834E-3</v>
      </c>
      <c r="M258" s="752">
        <f t="shared" si="39"/>
        <v>2.5154204310113601E-2</v>
      </c>
      <c r="O258" s="821" t="str">
        <f>A!H418</f>
        <v/>
      </c>
      <c r="P258" s="779"/>
      <c r="Q258" s="779"/>
    </row>
    <row r="259" spans="2:17" customFormat="false" ht="12" customHeight="1">
      <c r="B259" s="754" t="s">
        <v>464</v>
      </c>
      <c r="C259" s="819">
        <f>A!B419</f>
        <v>9.2638875388127741E-3</v>
      </c>
      <c r="D259" s="819">
        <f>A!C419</f>
        <v>9.4000000000000004E-3</v>
      </c>
      <c r="E259" s="819">
        <f>A!D419</f>
        <v>9.4000000000000004E-3</v>
      </c>
      <c r="F259" s="819">
        <f>A!E419</f>
        <v>9.4485558752836728E-3</v>
      </c>
      <c r="G259" s="819"/>
      <c r="H259" s="819">
        <f>A!G419</f>
        <v>9.2999999999999992E-3</v>
      </c>
      <c r="I259" s="820"/>
      <c r="J259" s="819">
        <f t="shared" si="36"/>
        <v>9.2638875388127741E-3</v>
      </c>
      <c r="K259" s="819">
        <f t="shared" si="37"/>
        <v>9.4485558752836728E-3</v>
      </c>
      <c r="L259" s="984">
        <f t="shared" si="38"/>
        <v>9.3624886828192894E-3</v>
      </c>
      <c r="M259" s="752">
        <f t="shared" si="39"/>
        <v>1.9724278739025429E-2</v>
      </c>
      <c r="O259" s="821" t="str">
        <f>A!H419</f>
        <v/>
      </c>
      <c r="P259" s="779"/>
      <c r="Q259" s="779"/>
    </row>
    <row r="260" spans="2:17" customFormat="false" ht="12" customHeight="1">
      <c r="B260" s="754" t="s">
        <v>465</v>
      </c>
      <c r="C260" s="819">
        <f>A!B420</f>
        <v>9.310276779680382E-3</v>
      </c>
      <c r="D260" s="819">
        <f>A!C420</f>
        <v>9.4000000000000004E-3</v>
      </c>
      <c r="E260" s="819">
        <f>A!D420</f>
        <v>9.4000000000000004E-3</v>
      </c>
      <c r="F260" s="819">
        <f>A!E420</f>
        <v>9.4895010117219906E-3</v>
      </c>
      <c r="G260" s="819"/>
      <c r="H260" s="819">
        <f>A!G420</f>
        <v>9.4000000000000004E-3</v>
      </c>
      <c r="I260" s="820"/>
      <c r="J260" s="819">
        <f t="shared" si="36"/>
        <v>9.310276779680382E-3</v>
      </c>
      <c r="K260" s="819">
        <f t="shared" si="37"/>
        <v>9.4895010117219906E-3</v>
      </c>
      <c r="L260" s="984">
        <f t="shared" si="38"/>
        <v>9.3999555582804737E-3</v>
      </c>
      <c r="M260" s="752">
        <f t="shared" si="39"/>
        <v>1.9066497807399621E-2</v>
      </c>
      <c r="O260" s="821" t="str">
        <f>A!H420</f>
        <v/>
      </c>
      <c r="P260" s="779"/>
      <c r="Q260" s="779"/>
    </row>
    <row r="261" spans="2:17" customFormat="false" ht="12" customHeight="1">
      <c r="B261" s="754" t="s">
        <v>466</v>
      </c>
      <c r="C261" s="819">
        <f>A!B421</f>
        <v>9.1578199486301911E-3</v>
      </c>
      <c r="D261" s="819">
        <f>A!C421</f>
        <v>9.2999999999999992E-3</v>
      </c>
      <c r="E261" s="819">
        <f>A!D421</f>
        <v>9.2999999999999992E-3</v>
      </c>
      <c r="F261" s="819">
        <f>A!E421</f>
        <v>9.3341365659352533E-3</v>
      </c>
      <c r="G261" s="819"/>
      <c r="H261" s="819">
        <f>A!G421</f>
        <v>9.1999999999999998E-3</v>
      </c>
      <c r="I261" s="820"/>
      <c r="J261" s="819">
        <f t="shared" si="36"/>
        <v>9.1578199486301911E-3</v>
      </c>
      <c r="K261" s="819">
        <f t="shared" si="37"/>
        <v>9.3341365659352533E-3</v>
      </c>
      <c r="L261" s="984">
        <f t="shared" si="38"/>
        <v>9.2583913029130882E-3</v>
      </c>
      <c r="M261" s="752">
        <f t="shared" si="39"/>
        <v>1.9043979838007652E-2</v>
      </c>
      <c r="O261" s="821" t="str">
        <f>A!H421</f>
        <v/>
      </c>
      <c r="P261" s="779"/>
      <c r="Q261" s="779"/>
    </row>
    <row r="262" spans="2:17" customFormat="false" ht="12" customHeight="1">
      <c r="B262" s="754" t="s">
        <v>473</v>
      </c>
      <c r="C262" s="819">
        <f>A!B422</f>
        <v>9.7752996655252524E-3</v>
      </c>
      <c r="D262" s="819"/>
      <c r="E262" s="819"/>
      <c r="F262" s="819">
        <f>A!E422</f>
        <v>9.3728204667740556E-3</v>
      </c>
      <c r="G262" s="819">
        <f>A!F422</f>
        <v>1.0218289383561367E-2</v>
      </c>
      <c r="H262" s="819">
        <f>A!G422</f>
        <v>1.0699999999999999E-2</v>
      </c>
      <c r="I262" s="820"/>
      <c r="J262" s="819">
        <f t="shared" si="36"/>
        <v>9.3728204667740556E-3</v>
      </c>
      <c r="K262" s="819">
        <f t="shared" si="37"/>
        <v>1.0699999999999999E-2</v>
      </c>
      <c r="L262" s="984">
        <f t="shared" si="38"/>
        <v>1.0016602378965169E-2</v>
      </c>
      <c r="M262" s="752">
        <f t="shared" si="39"/>
        <v>0.13249797516301698</v>
      </c>
      <c r="O262" s="821" t="str">
        <f>A!H422</f>
        <v/>
      </c>
      <c r="P262" s="779"/>
      <c r="Q262" s="779"/>
    </row>
    <row r="263" spans="2:17" customFormat="false" ht="12" customHeight="1">
      <c r="B263" s="754" t="s">
        <v>475</v>
      </c>
      <c r="C263" s="819">
        <f>A!B423</f>
        <v>1.1020851416122001E-2</v>
      </c>
      <c r="D263" s="819">
        <f>A!C423</f>
        <v>1.14E-2</v>
      </c>
      <c r="E263" s="819">
        <f>A!D423</f>
        <v>1.14E-2</v>
      </c>
      <c r="F263" s="819">
        <f>A!E423</f>
        <v>1.1321565000528184E-2</v>
      </c>
      <c r="G263" s="819">
        <f>A!F423</f>
        <v>1.1329294934640546E-2</v>
      </c>
      <c r="H263" s="819">
        <f>A!G423</f>
        <v>1.09E-2</v>
      </c>
      <c r="I263" s="820"/>
      <c r="J263" s="819">
        <f t="shared" si="36"/>
        <v>1.09E-2</v>
      </c>
      <c r="K263" s="819">
        <f t="shared" si="37"/>
        <v>1.14E-2</v>
      </c>
      <c r="L263" s="984">
        <f t="shared" si="38"/>
        <v>1.1228618558548458E-2</v>
      </c>
      <c r="M263" s="752">
        <f t="shared" si="39"/>
        <v>4.4529075183460165E-2</v>
      </c>
      <c r="O263" s="821" t="str">
        <f>A!H423</f>
        <v/>
      </c>
      <c r="P263" s="779"/>
      <c r="Q263" s="779"/>
    </row>
    <row r="264" spans="2:17" customFormat="false" ht="12" customHeight="1">
      <c r="B264" s="754" t="s">
        <v>477</v>
      </c>
      <c r="C264" s="819">
        <f>A!B424</f>
        <v>1.1395419907407389E-2</v>
      </c>
      <c r="D264" s="819">
        <f>A!C424</f>
        <v>1.14E-2</v>
      </c>
      <c r="E264" s="819">
        <f>A!D424</f>
        <v>1.14E-2</v>
      </c>
      <c r="F264" s="819">
        <f>A!E424</f>
        <v>1.1328906070336145E-2</v>
      </c>
      <c r="G264" s="819">
        <f>A!F424</f>
        <v>1.1328404956427012E-2</v>
      </c>
      <c r="H264" s="819">
        <f>A!G424</f>
        <v>1.09E-2</v>
      </c>
      <c r="I264" s="820"/>
      <c r="J264" s="819">
        <f t="shared" si="36"/>
        <v>1.09E-2</v>
      </c>
      <c r="K264" s="819">
        <f t="shared" si="37"/>
        <v>1.14E-2</v>
      </c>
      <c r="L264" s="984">
        <f t="shared" si="38"/>
        <v>1.1292121822361759E-2</v>
      </c>
      <c r="M264" s="752">
        <f t="shared" si="39"/>
        <v>4.4278657976382418E-2</v>
      </c>
      <c r="O264" s="821" t="str">
        <f>A!H424</f>
        <v/>
      </c>
      <c r="P264" s="779"/>
      <c r="Q264" s="779"/>
    </row>
    <row r="265" spans="2:17" customFormat="false" ht="12" customHeight="1">
      <c r="B265" s="754" t="s">
        <v>478</v>
      </c>
      <c r="C265" s="819">
        <f>A!B425</f>
        <v>6.6924052328766054E-3</v>
      </c>
      <c r="D265" s="819"/>
      <c r="E265" s="819"/>
      <c r="F265" s="819">
        <f>A!E425</f>
        <v>6.0452034145840527E-3</v>
      </c>
      <c r="G265" s="819">
        <f>A!F425</f>
        <v>7.0233744292240554E-3</v>
      </c>
      <c r="H265" s="819">
        <f>A!G425</f>
        <v>7.6299999999999996E-3</v>
      </c>
      <c r="I265" s="820"/>
      <c r="J265" s="819">
        <f t="shared" si="36"/>
        <v>6.0452034145840527E-3</v>
      </c>
      <c r="K265" s="819">
        <f t="shared" si="37"/>
        <v>7.6299999999999996E-3</v>
      </c>
      <c r="L265" s="984">
        <f t="shared" si="38"/>
        <v>6.8477457691711787E-3</v>
      </c>
      <c r="M265" s="752">
        <f t="shared" si="39"/>
        <v>0.23143332694253393</v>
      </c>
      <c r="O265" s="821" t="str">
        <f>A!H425</f>
        <v/>
      </c>
      <c r="P265" s="779"/>
      <c r="Q265" s="779"/>
    </row>
    <row r="266" spans="2:17" customFormat="false" ht="12" customHeight="1">
      <c r="B266" s="754" t="s">
        <v>479</v>
      </c>
      <c r="C266" s="819">
        <f>A!B426</f>
        <v>8.1904468938349267E-3</v>
      </c>
      <c r="D266" s="819"/>
      <c r="E266" s="819"/>
      <c r="F266" s="819">
        <f>A!E426</f>
        <v>7.6074108758045125E-3</v>
      </c>
      <c r="G266" s="819">
        <f>A!F426</f>
        <v>8.5797287671236355E-3</v>
      </c>
      <c r="H266" s="819">
        <f>A!G426</f>
        <v>9.0100000000000006E-3</v>
      </c>
      <c r="I266" s="820"/>
      <c r="J266" s="819">
        <f t="shared" si="36"/>
        <v>7.6074108758045125E-3</v>
      </c>
      <c r="K266" s="819">
        <f t="shared" si="37"/>
        <v>9.0100000000000006E-3</v>
      </c>
      <c r="L266" s="984">
        <f t="shared" si="38"/>
        <v>8.3468966341907688E-3</v>
      </c>
      <c r="M266" s="752">
        <f t="shared" si="39"/>
        <v>0.16803719821450372</v>
      </c>
      <c r="O266" s="821" t="str">
        <f>A!H426</f>
        <v/>
      </c>
      <c r="P266" s="779"/>
      <c r="Q266" s="779"/>
    </row>
    <row r="267" spans="2:17" customFormat="false" ht="12" customHeight="1">
      <c r="B267" s="754" t="s">
        <v>480</v>
      </c>
      <c r="C267" s="819">
        <f>A!B427</f>
        <v>1.3712712512557254E-2</v>
      </c>
      <c r="D267" s="819"/>
      <c r="E267" s="819"/>
      <c r="F267" s="819">
        <f>A!E427</f>
        <v>1.3801573414694047E-2</v>
      </c>
      <c r="G267" s="819">
        <f>A!F427</f>
        <v>1.3980307305935722E-2</v>
      </c>
      <c r="H267" s="819">
        <f>A!G427</f>
        <v>1.5100000000000001E-2</v>
      </c>
      <c r="I267" s="820"/>
      <c r="J267" s="819">
        <f t="shared" si="36"/>
        <v>1.3712712512557254E-2</v>
      </c>
      <c r="K267" s="819">
        <f t="shared" si="37"/>
        <v>1.5100000000000001E-2</v>
      </c>
      <c r="L267" s="984">
        <f t="shared" si="38"/>
        <v>1.4148648308296756E-2</v>
      </c>
      <c r="M267" s="752">
        <f t="shared" si="39"/>
        <v>9.8050884947733313E-2</v>
      </c>
      <c r="O267" s="821" t="str">
        <f>A!H427</f>
        <v/>
      </c>
      <c r="P267" s="779"/>
      <c r="Q267" s="779"/>
    </row>
    <row r="268" spans="2:17" customFormat="false" ht="12" customHeight="1">
      <c r="B268" s="754" t="s">
        <v>481</v>
      </c>
      <c r="C268" s="819">
        <f>A!B428</f>
        <v>6.2265487134692283E-3</v>
      </c>
      <c r="D268" s="819"/>
      <c r="E268" s="819"/>
      <c r="F268" s="819">
        <f>A!E428</f>
        <v>6.7121705069788651E-3</v>
      </c>
      <c r="G268" s="819">
        <f>A!F428</f>
        <v>5.7975094748851539E-3</v>
      </c>
      <c r="H268" s="819">
        <f>A!G428</f>
        <v>6.6699999999999997E-3</v>
      </c>
      <c r="I268" s="820"/>
      <c r="J268" s="819">
        <f t="shared" si="36"/>
        <v>5.7975094748851539E-3</v>
      </c>
      <c r="K268" s="819">
        <f t="shared" si="37"/>
        <v>6.7121705069788651E-3</v>
      </c>
      <c r="L268" s="984">
        <f t="shared" si="38"/>
        <v>6.3515571738333113E-3</v>
      </c>
      <c r="M268" s="752">
        <f t="shared" si="39"/>
        <v>0.1440057937070717</v>
      </c>
      <c r="O268" s="821" t="str">
        <f>A!H428</f>
        <v/>
      </c>
      <c r="P268" s="779"/>
      <c r="Q268" s="779"/>
    </row>
    <row r="269" spans="2:17" customFormat="false" ht="12" customHeight="1">
      <c r="B269" s="754" t="s">
        <v>482</v>
      </c>
      <c r="C269" s="819">
        <f>A!B429</f>
        <v>4.4601085502286733E-3</v>
      </c>
      <c r="D269" s="819"/>
      <c r="E269" s="819"/>
      <c r="F269" s="819">
        <f>A!E429</f>
        <v>4.3466454491170375E-3</v>
      </c>
      <c r="G269" s="819">
        <f>A!F429</f>
        <v>3.8545738584480375E-3</v>
      </c>
      <c r="H269" s="819">
        <f>A!G429</f>
        <v>4.6299999999999996E-3</v>
      </c>
      <c r="I269" s="820"/>
      <c r="J269" s="819">
        <f t="shared" si="36"/>
        <v>3.8545738584480375E-3</v>
      </c>
      <c r="K269" s="819">
        <f t="shared" si="37"/>
        <v>4.6299999999999996E-3</v>
      </c>
      <c r="L269" s="984">
        <f t="shared" si="38"/>
        <v>4.322831964448437E-3</v>
      </c>
      <c r="M269" s="752">
        <f t="shared" si="39"/>
        <v>0.17937920047070369</v>
      </c>
      <c r="O269" s="821" t="str">
        <f>A!H429</f>
        <v/>
      </c>
      <c r="P269" s="779"/>
      <c r="Q269" s="779"/>
    </row>
    <row r="270" spans="2:17" customFormat="false" ht="12" customHeight="1" thickBot="1">
      <c r="B270" s="755" t="s">
        <v>483</v>
      </c>
      <c r="C270" s="822">
        <f>A!B430</f>
        <v>6.2265487134692283E-3</v>
      </c>
      <c r="D270" s="822"/>
      <c r="E270" s="822"/>
      <c r="F270" s="822">
        <f>A!E430</f>
        <v>6.7334027874231782E-3</v>
      </c>
      <c r="G270" s="822">
        <f>A!F430</f>
        <v>6.7490358447480567E-3</v>
      </c>
      <c r="H270" s="822">
        <f>A!G430</f>
        <v>7.2199999999999999E-3</v>
      </c>
      <c r="I270" s="823"/>
      <c r="J270" s="822">
        <f t="shared" si="36"/>
        <v>6.2265487134692283E-3</v>
      </c>
      <c r="K270" s="822">
        <f t="shared" si="37"/>
        <v>7.2199999999999999E-3</v>
      </c>
      <c r="L270" s="985">
        <f t="shared" si="38"/>
        <v>6.7322468364101164E-3</v>
      </c>
      <c r="M270" s="759">
        <f t="shared" si="39"/>
        <v>0.14756608167690366</v>
      </c>
      <c r="O270" s="824" t="str">
        <f>A!H430</f>
        <v/>
      </c>
      <c r="P270" s="779"/>
      <c r="Q270" s="779"/>
    </row>
    <row r="271" spans="2:15" customFormat="false" ht="12" customHeight="1" thickTop="1">
      <c r="B271" s="770" t="s">
        <v>254</v>
      </c>
      <c r="C271" s="728"/>
      <c r="D271" s="750"/>
      <c r="E271" s="728"/>
      <c r="F271" s="750"/>
      <c r="G271" s="750"/>
      <c r="H271" s="761"/>
      <c r="I271" s="732"/>
      <c r="J271" s="1089" t="s">
        <v>23</v>
      </c>
      <c r="K271" s="1090"/>
      <c r="L271" s="1090"/>
      <c r="M271" s="1091"/>
      <c r="O271" s="741"/>
    </row>
    <row r="272" spans="2:15" customFormat="false" ht="12" customHeight="1">
      <c r="B272" s="735"/>
      <c r="C272" s="729" t="s">
        <v>237</v>
      </c>
      <c r="D272" s="729" t="s">
        <v>426</v>
      </c>
      <c r="E272" s="729" t="s">
        <v>250</v>
      </c>
      <c r="F272" s="736" t="s">
        <v>357</v>
      </c>
      <c r="G272" s="737" t="s">
        <v>372</v>
      </c>
      <c r="H272" s="738" t="s">
        <v>384</v>
      </c>
      <c r="I272" s="739"/>
      <c r="J272" s="728"/>
      <c r="K272" s="728"/>
      <c r="L272" s="728"/>
      <c r="M272" s="740" t="s">
        <v>24</v>
      </c>
      <c r="O272" s="741" t="str">
        <f>YourData!$J$4</f>
        <v>Tested Prg</v>
      </c>
    </row>
    <row r="273" spans="2:15" customFormat="false" ht="12" customHeight="1">
      <c r="B273" s="742" t="s">
        <v>796</v>
      </c>
      <c r="C273" s="743" t="s">
        <v>25</v>
      </c>
      <c r="D273" s="743" t="s">
        <v>13</v>
      </c>
      <c r="E273" s="743" t="s">
        <v>13</v>
      </c>
      <c r="F273" s="744" t="s">
        <v>355</v>
      </c>
      <c r="G273" s="744" t="s">
        <v>365</v>
      </c>
      <c r="H273" s="744" t="s">
        <v>385</v>
      </c>
      <c r="I273" s="745"/>
      <c r="J273" s="743" t="s">
        <v>26</v>
      </c>
      <c r="K273" s="743" t="s">
        <v>27</v>
      </c>
      <c r="L273" s="743" t="s">
        <v>597</v>
      </c>
      <c r="M273" s="746" t="s">
        <v>598</v>
      </c>
      <c r="O273" s="748" t="str">
        <f>YourData!$J$8</f>
        <v>Org</v>
      </c>
    </row>
    <row r="274" spans="2:15" customFormat="false" ht="12" customHeight="1">
      <c r="B274" s="749" t="s">
        <v>445</v>
      </c>
      <c r="C274" s="807">
        <f>A!B440</f>
        <v>48.614860102739854</v>
      </c>
      <c r="D274" s="807">
        <f>A!C440</f>
        <v>48.26</v>
      </c>
      <c r="E274" s="807">
        <f>A!D440</f>
        <v>48.28</v>
      </c>
      <c r="F274" s="807">
        <f>A!E440</f>
        <v>48.591346895546273</v>
      </c>
      <c r="G274" s="807">
        <f>A!F440</f>
        <v>47.82614155251165</v>
      </c>
      <c r="H274" s="807">
        <f>A!G440</f>
        <v>47.93</v>
      </c>
      <c r="I274" s="808"/>
      <c r="J274" s="807">
        <f t="shared" ref="J274:J294" si="40">MINA(C274:I274)</f>
        <v>47.82614155251165</v>
      </c>
      <c r="K274" s="807">
        <f t="shared" ref="K274:K294" si="41">MAXA(C274:I274)</f>
        <v>48.614860102739854</v>
      </c>
      <c r="L274" s="980">
        <f t="shared" ref="L274:L294" si="42">AVERAGE(C274:I274)</f>
        <v>48.25039142513296</v>
      </c>
      <c r="M274" s="752">
        <f t="shared" ref="M274:M294" si="43">ABS((K274-J274)/AVERAGE(C274:I274))</f>
        <v>1.6346365841446234E-2</v>
      </c>
      <c r="O274" s="780" t="str">
        <f>A!H440</f>
        <v/>
      </c>
    </row>
    <row r="275" spans="2:15" customFormat="false" ht="12" customHeight="1">
      <c r="B275" s="754" t="s">
        <v>446</v>
      </c>
      <c r="C275" s="807">
        <f>A!B441</f>
        <v>58.330700913241614</v>
      </c>
      <c r="D275" s="807">
        <f>A!C441</f>
        <v>58.51</v>
      </c>
      <c r="E275" s="807">
        <f>A!D441</f>
        <v>58.53</v>
      </c>
      <c r="F275" s="807">
        <f>A!E441</f>
        <v>58.551189713651723</v>
      </c>
      <c r="G275" s="807">
        <f>A!F441</f>
        <v>57.840981735158394</v>
      </c>
      <c r="H275" s="807">
        <f>A!G441</f>
        <v>57.8</v>
      </c>
      <c r="I275" s="808"/>
      <c r="J275" s="807">
        <f t="shared" si="40"/>
        <v>57.8</v>
      </c>
      <c r="K275" s="807">
        <f t="shared" si="41"/>
        <v>58.551189713651723</v>
      </c>
      <c r="L275" s="980">
        <f t="shared" si="42"/>
        <v>58.260478727008625</v>
      </c>
      <c r="M275" s="752">
        <f t="shared" si="43"/>
        <v>1.2893641282482059E-2</v>
      </c>
      <c r="O275" s="780" t="str">
        <f>A!H441</f>
        <v/>
      </c>
    </row>
    <row r="276" spans="2:15" customFormat="false" ht="12" customHeight="1">
      <c r="B276" s="754" t="s">
        <v>447</v>
      </c>
      <c r="C276" s="807">
        <f>A!B442</f>
        <v>52.00530301369875</v>
      </c>
      <c r="D276" s="807">
        <f>A!C442</f>
        <v>51.21</v>
      </c>
      <c r="E276" s="807">
        <f>A!D442</f>
        <v>51.25</v>
      </c>
      <c r="F276" s="807">
        <f>A!E442</f>
        <v>51.840732133597186</v>
      </c>
      <c r="G276" s="807">
        <f>A!F442</f>
        <v>51.103424657534461</v>
      </c>
      <c r="H276" s="807">
        <f>A!G442</f>
        <v>49.94</v>
      </c>
      <c r="I276" s="808"/>
      <c r="J276" s="807">
        <f t="shared" si="40"/>
        <v>49.94</v>
      </c>
      <c r="K276" s="807">
        <f t="shared" si="41"/>
        <v>52.00530301369875</v>
      </c>
      <c r="L276" s="980">
        <f t="shared" si="42"/>
        <v>51.224909967471739</v>
      </c>
      <c r="M276" s="752">
        <f t="shared" si="43"/>
        <v>4.0318333697613874E-2</v>
      </c>
      <c r="O276" s="780" t="str">
        <f>A!H442</f>
        <v/>
      </c>
    </row>
    <row r="277" spans="2:15" customFormat="false" ht="12" customHeight="1">
      <c r="B277" s="754" t="s">
        <v>448</v>
      </c>
      <c r="C277" s="807">
        <f>A!B443</f>
        <v>50.844470547945278</v>
      </c>
      <c r="D277" s="807">
        <f>A!C443</f>
        <v>50.58</v>
      </c>
      <c r="E277" s="807">
        <f>A!D443</f>
        <v>50.65</v>
      </c>
      <c r="F277" s="807">
        <f>A!E443</f>
        <v>51.176480537902123</v>
      </c>
      <c r="G277" s="807">
        <f>A!F443</f>
        <v>50.084817351598268</v>
      </c>
      <c r="H277" s="807">
        <f>A!G443</f>
        <v>50.7</v>
      </c>
      <c r="I277" s="808"/>
      <c r="J277" s="807">
        <f t="shared" si="40"/>
        <v>50.084817351598268</v>
      </c>
      <c r="K277" s="807">
        <f t="shared" si="41"/>
        <v>51.176480537902123</v>
      </c>
      <c r="L277" s="980">
        <f t="shared" si="42"/>
        <v>50.672628072907621</v>
      </c>
      <c r="M277" s="752">
        <f t="shared" si="43"/>
        <v>2.1543449152334727E-2</v>
      </c>
      <c r="O277" s="780" t="str">
        <f>A!H443</f>
        <v/>
      </c>
    </row>
    <row r="278" spans="2:15" customFormat="false" ht="12" customHeight="1">
      <c r="B278" s="754" t="s">
        <v>449</v>
      </c>
      <c r="C278" s="807">
        <f>A!B444</f>
        <v>51.085032043379037</v>
      </c>
      <c r="D278" s="807">
        <f>A!C444</f>
        <v>50.69</v>
      </c>
      <c r="E278" s="807">
        <f>A!D444</f>
        <v>50.73</v>
      </c>
      <c r="F278" s="807">
        <f>A!E444</f>
        <v>51.147929446358489</v>
      </c>
      <c r="G278" s="807">
        <f>A!F444</f>
        <v>50.296689497717153</v>
      </c>
      <c r="H278" s="807">
        <f>A!G444</f>
        <v>50.78</v>
      </c>
      <c r="I278" s="808"/>
      <c r="J278" s="807">
        <f>MINA(C278:I278)</f>
        <v>50.296689497717153</v>
      </c>
      <c r="K278" s="807">
        <f>MAXA(C278:I278)</f>
        <v>51.147929446358489</v>
      </c>
      <c r="L278" s="980">
        <f t="shared" si="42"/>
        <v>50.788275164575772</v>
      </c>
      <c r="M278" s="752">
        <f t="shared" si="43"/>
        <v>1.6760560304183467E-2</v>
      </c>
      <c r="O278" s="780" t="str">
        <f>A!H444</f>
        <v/>
      </c>
    </row>
    <row r="279" spans="2:15" customFormat="false" ht="12" customHeight="1">
      <c r="B279" s="754" t="s">
        <v>450</v>
      </c>
      <c r="C279" s="807">
        <f>A!B445</f>
        <v>45.48395562785403</v>
      </c>
      <c r="D279" s="807">
        <f>A!C445</f>
        <v>45.45</v>
      </c>
      <c r="E279" s="807">
        <f>A!D445</f>
        <v>45.55</v>
      </c>
      <c r="F279" s="807">
        <f>A!E445</f>
        <v>45.173132231517705</v>
      </c>
      <c r="G279" s="807">
        <f>A!F445</f>
        <v>44.316210045662174</v>
      </c>
      <c r="H279" s="807">
        <f>A!G445</f>
        <v>44.56</v>
      </c>
      <c r="I279" s="808"/>
      <c r="J279" s="807">
        <f t="shared" si="40"/>
        <v>44.316210045662174</v>
      </c>
      <c r="K279" s="807">
        <f t="shared" si="41"/>
        <v>45.55</v>
      </c>
      <c r="L279" s="980">
        <f t="shared" si="42"/>
        <v>45.088882984172322</v>
      </c>
      <c r="M279" s="752">
        <f t="shared" si="43"/>
        <v>2.7363506759990563E-2</v>
      </c>
      <c r="N279" s="725"/>
      <c r="O279" s="780" t="str">
        <f>A!H445</f>
        <v/>
      </c>
    </row>
    <row r="280" spans="2:15" customFormat="false" ht="12" customHeight="1">
      <c r="B280" s="754" t="s">
        <v>451</v>
      </c>
      <c r="C280" s="807">
        <f>A!B446</f>
        <v>41.033473984018258</v>
      </c>
      <c r="D280" s="807">
        <f>A!C446</f>
        <v>41.49</v>
      </c>
      <c r="E280" s="807">
        <f>A!D446</f>
        <v>41.49</v>
      </c>
      <c r="F280" s="807">
        <f>A!E446</f>
        <v>42.369485894137831</v>
      </c>
      <c r="G280" s="807">
        <f>A!F446</f>
        <v>40.87100456621188</v>
      </c>
      <c r="H280" s="807">
        <f>A!G446</f>
        <v>41.21</v>
      </c>
      <c r="I280" s="808"/>
      <c r="J280" s="807">
        <f t="shared" si="40"/>
        <v>40.87100456621188</v>
      </c>
      <c r="K280" s="807">
        <f t="shared" si="41"/>
        <v>42.369485894137831</v>
      </c>
      <c r="L280" s="980">
        <f t="shared" si="42"/>
        <v>41.410660740727998</v>
      </c>
      <c r="M280" s="752">
        <f t="shared" si="43"/>
        <v>3.6185883082328424E-2</v>
      </c>
      <c r="N280" s="725"/>
      <c r="O280" s="780" t="str">
        <f>A!H446</f>
        <v/>
      </c>
    </row>
    <row r="281" spans="2:15" customFormat="false" ht="12" customHeight="1">
      <c r="B281" s="754" t="s">
        <v>462</v>
      </c>
      <c r="C281" s="807">
        <f>A!B447</f>
        <v>50.770897728310473</v>
      </c>
      <c r="D281" s="807">
        <f>A!C447</f>
        <v>52.21</v>
      </c>
      <c r="E281" s="807">
        <f>A!D447</f>
        <v>52.25</v>
      </c>
      <c r="F281" s="807">
        <f>A!E447</f>
        <v>52.54853969492693</v>
      </c>
      <c r="G281" s="807"/>
      <c r="H281" s="807">
        <f>A!G447</f>
        <v>52.01</v>
      </c>
      <c r="I281" s="808"/>
      <c r="J281" s="807">
        <f t="shared" si="40"/>
        <v>50.770897728310473</v>
      </c>
      <c r="K281" s="807">
        <f t="shared" si="41"/>
        <v>52.54853969492693</v>
      </c>
      <c r="L281" s="980">
        <f t="shared" si="42"/>
        <v>51.957887484647486</v>
      </c>
      <c r="M281" s="752">
        <f t="shared" si="43"/>
        <v>3.4213130145865044E-2</v>
      </c>
      <c r="N281" s="725"/>
      <c r="O281" s="780" t="str">
        <f>A!H447</f>
        <v/>
      </c>
    </row>
    <row r="282" spans="2:15" customFormat="false" ht="12" customHeight="1">
      <c r="B282" s="754" t="s">
        <v>463</v>
      </c>
      <c r="C282" s="807">
        <f>A!B448</f>
        <v>50.497098949771569</v>
      </c>
      <c r="D282" s="807">
        <f>A!C448</f>
        <v>49.65</v>
      </c>
      <c r="E282" s="807">
        <f>A!D448</f>
        <v>49.63</v>
      </c>
      <c r="F282" s="807"/>
      <c r="G282" s="807"/>
      <c r="H282" s="807">
        <f>A!G448</f>
        <v>49.75</v>
      </c>
      <c r="I282" s="808"/>
      <c r="J282" s="807">
        <f t="shared" si="40"/>
        <v>49.63</v>
      </c>
      <c r="K282" s="807">
        <f t="shared" si="41"/>
        <v>50.497098949771569</v>
      </c>
      <c r="L282" s="980">
        <f t="shared" si="42"/>
        <v>49.881774737442889</v>
      </c>
      <c r="M282" s="752">
        <f t="shared" si="43"/>
        <v>1.7383081382641621E-2</v>
      </c>
      <c r="N282" s="725"/>
      <c r="O282" s="780" t="str">
        <f>A!H448</f>
        <v/>
      </c>
    </row>
    <row r="283" spans="2:15" customFormat="false" ht="12" customHeight="1">
      <c r="B283" s="754" t="s">
        <v>464</v>
      </c>
      <c r="C283" s="807">
        <f>A!B449</f>
        <v>48.779368002283327</v>
      </c>
      <c r="D283" s="807">
        <f>A!C449</f>
        <v>49.14</v>
      </c>
      <c r="E283" s="807">
        <f>A!D449</f>
        <v>48.97</v>
      </c>
      <c r="F283" s="807">
        <f>A!E449</f>
        <v>49.398107707698259</v>
      </c>
      <c r="G283" s="807"/>
      <c r="H283" s="807">
        <f>A!G449</f>
        <v>48.76</v>
      </c>
      <c r="I283" s="808"/>
      <c r="J283" s="807">
        <f t="shared" si="40"/>
        <v>48.76</v>
      </c>
      <c r="K283" s="807">
        <f t="shared" si="41"/>
        <v>49.398107707698259</v>
      </c>
      <c r="L283" s="980">
        <f t="shared" si="42"/>
        <v>49.009495141996318</v>
      </c>
      <c r="M283" s="752">
        <f t="shared" si="43"/>
        <v>1.3020083268547386E-2</v>
      </c>
      <c r="N283" s="725"/>
      <c r="O283" s="780" t="str">
        <f>A!H449</f>
        <v/>
      </c>
    </row>
    <row r="284" spans="2:15" customFormat="false" ht="12" customHeight="1">
      <c r="B284" s="754" t="s">
        <v>465</v>
      </c>
      <c r="C284" s="807">
        <f>A!B450</f>
        <v>48.821944840182738</v>
      </c>
      <c r="D284" s="807">
        <f>A!C450</f>
        <v>49.17</v>
      </c>
      <c r="E284" s="807">
        <f>A!D450</f>
        <v>49.3</v>
      </c>
      <c r="F284" s="807">
        <f>A!E450</f>
        <v>49.60023137086997</v>
      </c>
      <c r="G284" s="807"/>
      <c r="H284" s="807">
        <f>A!G450</f>
        <v>49.17</v>
      </c>
      <c r="I284" s="808"/>
      <c r="J284" s="807">
        <f t="shared" si="40"/>
        <v>48.821944840182738</v>
      </c>
      <c r="K284" s="807">
        <f t="shared" si="41"/>
        <v>49.60023137086997</v>
      </c>
      <c r="L284" s="980">
        <f t="shared" si="42"/>
        <v>49.212435242210539</v>
      </c>
      <c r="M284" s="752">
        <f t="shared" si="43"/>
        <v>1.5814834743631621E-2</v>
      </c>
      <c r="N284" s="725"/>
      <c r="O284" s="780" t="str">
        <f>A!H450</f>
        <v/>
      </c>
    </row>
    <row r="285" spans="2:15" customFormat="false" ht="12" customHeight="1">
      <c r="B285" s="754" t="s">
        <v>466</v>
      </c>
      <c r="C285" s="807">
        <f>A!B451</f>
        <v>48.329768664383728</v>
      </c>
      <c r="D285" s="807">
        <f>A!C451</f>
        <v>48.46</v>
      </c>
      <c r="E285" s="807">
        <f>A!D451</f>
        <v>48.57</v>
      </c>
      <c r="F285" s="807">
        <f>A!E451</f>
        <v>48.828838390428388</v>
      </c>
      <c r="G285" s="807"/>
      <c r="H285" s="807">
        <f>A!G451</f>
        <v>48.23</v>
      </c>
      <c r="I285" s="808"/>
      <c r="J285" s="807">
        <f t="shared" si="40"/>
        <v>48.23</v>
      </c>
      <c r="K285" s="807">
        <f t="shared" si="41"/>
        <v>48.828838390428388</v>
      </c>
      <c r="L285" s="980">
        <f t="shared" si="42"/>
        <v>48.483721410962417</v>
      </c>
      <c r="M285" s="752">
        <f t="shared" si="43"/>
        <v>1.2351328920328922E-2</v>
      </c>
      <c r="N285" s="725"/>
      <c r="O285" s="780" t="str">
        <f>A!H451</f>
        <v/>
      </c>
    </row>
    <row r="286" spans="2:15" customFormat="false" ht="12" customHeight="1">
      <c r="B286" s="754" t="s">
        <v>473</v>
      </c>
      <c r="C286" s="807">
        <f>A!B452</f>
        <v>66.526122203196252</v>
      </c>
      <c r="D286" s="807"/>
      <c r="E286" s="807"/>
      <c r="F286" s="807">
        <f>A!E452</f>
        <v>59.197577148679706</v>
      </c>
      <c r="G286" s="807">
        <f>A!F452</f>
        <v>65.941894977171202</v>
      </c>
      <c r="H286" s="807">
        <f>A!G452</f>
        <v>63.73</v>
      </c>
      <c r="I286" s="808"/>
      <c r="J286" s="807">
        <f t="shared" si="40"/>
        <v>59.197577148679706</v>
      </c>
      <c r="K286" s="807">
        <f t="shared" si="41"/>
        <v>66.526122203196252</v>
      </c>
      <c r="L286" s="980">
        <f t="shared" si="42"/>
        <v>63.848898582261789</v>
      </c>
      <c r="M286" s="752">
        <f t="shared" si="43"/>
        <v>0.11477950625999568</v>
      </c>
      <c r="N286" s="725"/>
      <c r="O286" s="780" t="str">
        <f>A!H452</f>
        <v/>
      </c>
    </row>
    <row r="287" spans="2:15" customFormat="false" ht="12" customHeight="1">
      <c r="B287" s="754" t="s">
        <v>475</v>
      </c>
      <c r="C287" s="807">
        <f>A!B453</f>
        <v>57.047631889978156</v>
      </c>
      <c r="D287" s="807">
        <f>A!C453</f>
        <v>57.47</v>
      </c>
      <c r="E287" s="807">
        <f>A!D453</f>
        <v>57.47</v>
      </c>
      <c r="F287" s="807">
        <f>A!E453</f>
        <v>57.32189972846286</v>
      </c>
      <c r="G287" s="807">
        <f>A!F453</f>
        <v>57.072167755988787</v>
      </c>
      <c r="H287" s="807">
        <f>A!G453</f>
        <v>55.13</v>
      </c>
      <c r="I287" s="808"/>
      <c r="J287" s="807">
        <f t="shared" si="40"/>
        <v>55.13</v>
      </c>
      <c r="K287" s="807">
        <f t="shared" si="41"/>
        <v>57.47</v>
      </c>
      <c r="L287" s="980">
        <f t="shared" si="42"/>
        <v>56.918616562404964</v>
      </c>
      <c r="M287" s="752">
        <f t="shared" si="43"/>
        <v>4.1111329496816659E-2</v>
      </c>
      <c r="N287" s="725"/>
      <c r="O287" s="780" t="str">
        <f>A!H453</f>
        <v/>
      </c>
    </row>
    <row r="288" spans="2:15" customFormat="false" ht="12" customHeight="1">
      <c r="B288" s="754" t="s">
        <v>477</v>
      </c>
      <c r="C288" s="807">
        <f>A!B454</f>
        <v>54.700072821350801</v>
      </c>
      <c r="D288" s="807">
        <f>A!C454</f>
        <v>57.36</v>
      </c>
      <c r="E288" s="807">
        <f>A!D454</f>
        <v>57.36</v>
      </c>
      <c r="F288" s="807">
        <f>A!E454</f>
        <v>57.436072529358171</v>
      </c>
      <c r="G288" s="807">
        <f>A!F454</f>
        <v>57.061546840956055</v>
      </c>
      <c r="H288" s="807">
        <f>A!G454</f>
        <v>55.24</v>
      </c>
      <c r="I288" s="808"/>
      <c r="J288" s="807">
        <f t="shared" si="40"/>
        <v>54.700072821350801</v>
      </c>
      <c r="K288" s="807">
        <f t="shared" si="41"/>
        <v>57.436072529358171</v>
      </c>
      <c r="L288" s="980">
        <f t="shared" si="42"/>
        <v>56.52628203194417</v>
      </c>
      <c r="M288" s="752">
        <f t="shared" si="43"/>
        <v>4.8402258377106773E-2</v>
      </c>
      <c r="N288" s="725"/>
      <c r="O288" s="780" t="str">
        <f>A!H454</f>
        <v/>
      </c>
    </row>
    <row r="289" spans="2:15" customFormat="false" ht="12" customHeight="1">
      <c r="B289" s="754" t="s">
        <v>478</v>
      </c>
      <c r="C289" s="807">
        <f>A!B455</f>
        <v>69.874455981734982</v>
      </c>
      <c r="D289" s="807"/>
      <c r="E289" s="807"/>
      <c r="F289" s="807">
        <f>A!E455</f>
        <v>61.404915584365284</v>
      </c>
      <c r="G289" s="807">
        <f>A!F455</f>
        <v>70.226826484016939</v>
      </c>
      <c r="H289" s="807">
        <f>A!G455</f>
        <v>72.17</v>
      </c>
      <c r="I289" s="808"/>
      <c r="J289" s="807">
        <f t="shared" si="40"/>
        <v>61.404915584365284</v>
      </c>
      <c r="K289" s="807">
        <f t="shared" si="41"/>
        <v>72.17</v>
      </c>
      <c r="L289" s="980">
        <f t="shared" si="42"/>
        <v>68.419049512529313</v>
      </c>
      <c r="M289" s="752">
        <f t="shared" si="43"/>
        <v>0.15734045550666922</v>
      </c>
      <c r="N289" s="725"/>
      <c r="O289" s="780" t="str">
        <f>A!H455</f>
        <v/>
      </c>
    </row>
    <row r="290" spans="2:15" customFormat="false" ht="12" customHeight="1">
      <c r="B290" s="754" t="s">
        <v>479</v>
      </c>
      <c r="C290" s="807">
        <f>A!B456</f>
        <v>68.677375262557277</v>
      </c>
      <c r="D290" s="807"/>
      <c r="E290" s="807"/>
      <c r="F290" s="807">
        <f>A!E456</f>
        <v>60.752361597671459</v>
      </c>
      <c r="G290" s="807">
        <f>A!F456</f>
        <v>68.231392694061995</v>
      </c>
      <c r="H290" s="807">
        <f>A!G456</f>
        <v>68.11</v>
      </c>
      <c r="I290" s="808"/>
      <c r="J290" s="807">
        <f t="shared" si="40"/>
        <v>60.752361597671459</v>
      </c>
      <c r="K290" s="807">
        <f t="shared" si="41"/>
        <v>68.677375262557277</v>
      </c>
      <c r="L290" s="980">
        <f t="shared" si="42"/>
        <v>66.442782388572681</v>
      </c>
      <c r="M290" s="752">
        <f t="shared" si="43"/>
        <v>0.1192757644997242</v>
      </c>
      <c r="N290" s="725"/>
      <c r="O290" s="780" t="str">
        <f>A!H456</f>
        <v/>
      </c>
    </row>
    <row r="291" spans="2:15" customFormat="false" ht="12" customHeight="1">
      <c r="B291" s="754" t="s">
        <v>480</v>
      </c>
      <c r="C291" s="807">
        <f>A!B457</f>
        <v>61.467399063927004</v>
      </c>
      <c r="D291" s="807"/>
      <c r="E291" s="807"/>
      <c r="F291" s="807">
        <f>A!E457</f>
        <v>54.994444593840541</v>
      </c>
      <c r="G291" s="807">
        <f>A!F457</f>
        <v>60.138698630132005</v>
      </c>
      <c r="H291" s="807">
        <f>A!G457</f>
        <v>57.37</v>
      </c>
      <c r="I291" s="808"/>
      <c r="J291" s="807">
        <f t="shared" si="40"/>
        <v>54.994444593840541</v>
      </c>
      <c r="K291" s="807">
        <f t="shared" si="41"/>
        <v>61.467399063927004</v>
      </c>
      <c r="L291" s="980">
        <f t="shared" si="42"/>
        <v>58.492635571974887</v>
      </c>
      <c r="M291" s="752">
        <f t="shared" si="43"/>
        <v>0.11066272543184563</v>
      </c>
      <c r="N291" s="725"/>
      <c r="O291" s="780" t="str">
        <f>A!H457</f>
        <v/>
      </c>
    </row>
    <row r="292" spans="2:15" customFormat="false" ht="12" customHeight="1">
      <c r="B292" s="754" t="s">
        <v>481</v>
      </c>
      <c r="C292" s="807">
        <f>A!B458</f>
        <v>46.729939874429292</v>
      </c>
      <c r="D292" s="807"/>
      <c r="E292" s="807"/>
      <c r="F292" s="807">
        <f>A!E458</f>
        <v>48.973273387842148</v>
      </c>
      <c r="G292" s="807">
        <f>A!F458</f>
        <v>41.451598173521695</v>
      </c>
      <c r="H292" s="807">
        <f>A!G458</f>
        <v>39.6</v>
      </c>
      <c r="I292" s="808"/>
      <c r="J292" s="807">
        <f t="shared" si="40"/>
        <v>39.6</v>
      </c>
      <c r="K292" s="807">
        <f t="shared" si="41"/>
        <v>48.973273387842148</v>
      </c>
      <c r="L292" s="980">
        <f t="shared" si="42"/>
        <v>44.188702858948282</v>
      </c>
      <c r="M292" s="752">
        <f t="shared" si="43"/>
        <v>0.21211922462992244</v>
      </c>
      <c r="N292" s="725"/>
      <c r="O292" s="780" t="str">
        <f>A!H458</f>
        <v/>
      </c>
    </row>
    <row r="293" spans="2:15" customFormat="false" ht="12" customHeight="1">
      <c r="B293" s="754" t="s">
        <v>482</v>
      </c>
      <c r="C293" s="807">
        <f>A!B459</f>
        <v>48.520982031963811</v>
      </c>
      <c r="D293" s="807"/>
      <c r="E293" s="807"/>
      <c r="F293" s="807">
        <f>A!E459</f>
        <v>46.307188794935563</v>
      </c>
      <c r="G293" s="807">
        <f>A!F459</f>
        <v>40.050913242005713</v>
      </c>
      <c r="H293" s="807">
        <f>A!G459</f>
        <v>43.82</v>
      </c>
      <c r="I293" s="808"/>
      <c r="J293" s="807">
        <f t="shared" si="40"/>
        <v>40.050913242005713</v>
      </c>
      <c r="K293" s="807">
        <f t="shared" si="41"/>
        <v>48.520982031963811</v>
      </c>
      <c r="L293" s="980">
        <f t="shared" si="42"/>
        <v>44.67477101722627</v>
      </c>
      <c r="M293" s="752">
        <f t="shared" si="43"/>
        <v>0.18959400567922555</v>
      </c>
      <c r="N293" s="725"/>
      <c r="O293" s="780" t="str">
        <f>A!H459</f>
        <v/>
      </c>
    </row>
    <row r="294" spans="2:15" customFormat="false" ht="12" customHeight="1" thickBot="1">
      <c r="B294" s="755" t="s">
        <v>483</v>
      </c>
      <c r="C294" s="809">
        <f>A!B460</f>
        <v>36.624875993150724</v>
      </c>
      <c r="D294" s="809"/>
      <c r="E294" s="809"/>
      <c r="F294" s="809">
        <f>A!E460</f>
        <v>38.630598365315414</v>
      </c>
      <c r="G294" s="809">
        <f>A!F460</f>
        <v>36.874657534249643</v>
      </c>
      <c r="H294" s="809">
        <f>A!G460</f>
        <v>29.2</v>
      </c>
      <c r="I294" s="810"/>
      <c r="J294" s="809">
        <f t="shared" si="40"/>
        <v>29.2</v>
      </c>
      <c r="K294" s="809">
        <f t="shared" si="41"/>
        <v>38.630598365315414</v>
      </c>
      <c r="L294" s="981">
        <f t="shared" si="42"/>
        <v>35.332532973178942</v>
      </c>
      <c r="M294" s="759">
        <f t="shared" si="43"/>
        <v>0.26690977328102172</v>
      </c>
      <c r="N294" s="725"/>
      <c r="O294" s="811" t="str">
        <f>A!H460</f>
        <v/>
      </c>
    </row>
    <row r="295" spans="2:14" customFormat="false" ht="12" customHeight="1" thickTop="1">
      <c r="B295" s="767" t="s">
        <v>800</v>
      </c>
      <c r="C295" s="725"/>
      <c r="D295" s="825"/>
      <c r="E295" s="768"/>
      <c r="F295" s="825"/>
      <c r="G295" s="825"/>
      <c r="H295" s="825"/>
      <c r="I295" s="725"/>
      <c r="J295" s="825"/>
      <c r="K295" s="825"/>
      <c r="L295" s="825"/>
      <c r="M295" s="798"/>
      <c r="N295" s="725"/>
    </row>
    <row r="296" spans="2:17" customFormat="false" ht="15" customHeight="1" thickBot="1">
      <c r="B296" s="773" t="s">
        <v>737</v>
      </c>
      <c r="P296" s="826"/>
      <c r="Q296" s="826"/>
    </row>
    <row r="297" spans="2:17" customFormat="false" ht="12" customHeight="1" thickTop="1">
      <c r="B297" s="775"/>
      <c r="C297" s="760"/>
      <c r="D297" s="761"/>
      <c r="E297" s="760"/>
      <c r="F297" s="761"/>
      <c r="G297" s="761"/>
      <c r="H297" s="761"/>
      <c r="I297" s="731"/>
      <c r="J297" s="1089" t="s">
        <v>23</v>
      </c>
      <c r="K297" s="1090"/>
      <c r="L297" s="1090"/>
      <c r="M297" s="1091"/>
      <c r="O297" s="734"/>
      <c r="P297" s="826"/>
      <c r="Q297" s="826"/>
    </row>
    <row r="298" spans="2:17" customFormat="false" ht="12" customHeight="1">
      <c r="B298" s="735"/>
      <c r="C298" s="776" t="s">
        <v>237</v>
      </c>
      <c r="D298" s="729" t="s">
        <v>426</v>
      </c>
      <c r="E298" s="776" t="s">
        <v>250</v>
      </c>
      <c r="F298" s="736" t="s">
        <v>357</v>
      </c>
      <c r="G298" s="737" t="s">
        <v>372</v>
      </c>
      <c r="H298" s="738" t="s">
        <v>384</v>
      </c>
      <c r="I298" s="747"/>
      <c r="J298" s="764"/>
      <c r="K298" s="777"/>
      <c r="L298" s="777"/>
      <c r="M298" s="740" t="s">
        <v>24</v>
      </c>
      <c r="O298" s="741" t="str">
        <f>YourData!$J$4</f>
        <v>Tested Prg</v>
      </c>
      <c r="P298" s="826"/>
      <c r="Q298" s="826"/>
    </row>
    <row r="299" spans="2:17" customFormat="false" ht="12" customHeight="1">
      <c r="B299" s="742" t="s">
        <v>796</v>
      </c>
      <c r="C299" s="743" t="s">
        <v>25</v>
      </c>
      <c r="D299" s="743" t="s">
        <v>13</v>
      </c>
      <c r="E299" s="743" t="s">
        <v>13</v>
      </c>
      <c r="F299" s="744" t="s">
        <v>355</v>
      </c>
      <c r="G299" s="744" t="s">
        <v>365</v>
      </c>
      <c r="H299" s="744" t="s">
        <v>385</v>
      </c>
      <c r="I299" s="743"/>
      <c r="J299" s="765" t="s">
        <v>26</v>
      </c>
      <c r="K299" s="743" t="s">
        <v>27</v>
      </c>
      <c r="L299" s="743" t="s">
        <v>597</v>
      </c>
      <c r="M299" s="746" t="s">
        <v>598</v>
      </c>
      <c r="O299" s="748" t="str">
        <f>YourData!$J$8</f>
        <v>Org</v>
      </c>
      <c r="P299" s="826"/>
      <c r="Q299" s="826"/>
    </row>
    <row r="300" spans="2:17" customFormat="false" ht="12" customHeight="1">
      <c r="B300" s="770" t="s">
        <v>263</v>
      </c>
      <c r="C300" s="777"/>
      <c r="D300" s="763"/>
      <c r="E300" s="777"/>
      <c r="F300" s="763"/>
      <c r="G300" s="763"/>
      <c r="H300" s="763"/>
      <c r="I300" s="733"/>
      <c r="J300" s="766"/>
      <c r="K300" s="763"/>
      <c r="L300" s="763"/>
      <c r="M300" s="752"/>
      <c r="O300" s="762"/>
      <c r="P300" s="826"/>
      <c r="Q300" s="826"/>
    </row>
    <row r="301" spans="2:17" customFormat="false" ht="12" customHeight="1">
      <c r="B301" s="778" t="s">
        <v>485</v>
      </c>
      <c r="C301" s="763">
        <f>A!B830</f>
        <v>3892.9388508669631</v>
      </c>
      <c r="D301" s="763">
        <f>A!C830</f>
        <v>3975.4583333333335</v>
      </c>
      <c r="E301" s="763">
        <f>A!D830</f>
        <v>3975.1666666666665</v>
      </c>
      <c r="F301" s="763">
        <f>A!E830</f>
        <v>4028.8241817073631</v>
      </c>
      <c r="G301" s="763">
        <f>A!F830</f>
        <v>3901.0416666666665</v>
      </c>
      <c r="H301" s="763">
        <f>A!G830</f>
        <v>4073</v>
      </c>
      <c r="I301" s="753"/>
      <c r="J301" s="766">
        <f t="shared" ref="J301:J306" si="44">MINA(C301:I301)</f>
        <v>3892.9388508669631</v>
      </c>
      <c r="K301" s="763">
        <f t="shared" ref="K301:K306" si="45">MAXA(C301:I301)</f>
        <v>4073</v>
      </c>
      <c r="L301" s="750">
        <f t="shared" ref="L301:L306" si="46">AVERAGE(C301:I301)</f>
        <v>3974.4049498734989</v>
      </c>
      <c r="M301" s="752">
        <f t="shared" ref="M301:M306" si="47">ABS((K301-J301)/AVERAGE(C301:I301))</f>
        <v>4.5305184399684298E-2</v>
      </c>
      <c r="O301" s="796" t="str">
        <f>A!H830</f>
        <v/>
      </c>
      <c r="P301" s="826"/>
      <c r="Q301" s="826"/>
    </row>
    <row r="302" spans="2:17" customFormat="false" ht="12" customHeight="1">
      <c r="B302" s="778" t="s">
        <v>486</v>
      </c>
      <c r="C302" s="763">
        <f>A!B831</f>
        <v>5044.9219465765182</v>
      </c>
      <c r="D302" s="763">
        <f>A!C831</f>
        <v>5204.333333333333</v>
      </c>
      <c r="E302" s="763">
        <f>A!D831</f>
        <v>5204.083333333333</v>
      </c>
      <c r="F302" s="763">
        <f>A!E831</f>
        <v>5228.7799778248173</v>
      </c>
      <c r="G302" s="763">
        <f>A!F831</f>
        <v>5066.5</v>
      </c>
      <c r="H302" s="763">
        <f>A!G831</f>
        <v>5230</v>
      </c>
      <c r="I302" s="753"/>
      <c r="J302" s="766">
        <f t="shared" si="44"/>
        <v>5044.9219465765182</v>
      </c>
      <c r="K302" s="763">
        <f t="shared" si="45"/>
        <v>5230</v>
      </c>
      <c r="L302" s="750">
        <f t="shared" si="46"/>
        <v>5163.103098511333</v>
      </c>
      <c r="M302" s="752">
        <f t="shared" si="47"/>
        <v>3.5846282728083621E-2</v>
      </c>
      <c r="O302" s="796" t="str">
        <f>A!H831</f>
        <v/>
      </c>
      <c r="P302" s="725"/>
      <c r="Q302" s="725"/>
    </row>
    <row r="303" spans="2:17" customFormat="false" ht="12" customHeight="1">
      <c r="B303" s="778" t="s">
        <v>498</v>
      </c>
      <c r="C303" s="763">
        <f t="shared" ref="C303:H303" si="48">C302-C301</f>
        <v>1151.9830957095551</v>
      </c>
      <c r="D303" s="763">
        <f t="shared" si="48"/>
        <v>1228.8749999999995</v>
      </c>
      <c r="E303" s="763">
        <f t="shared" si="48"/>
        <v>1228.9166666666665</v>
      </c>
      <c r="F303" s="763">
        <f t="shared" si="48"/>
        <v>1199.9557961174542</v>
      </c>
      <c r="G303" s="763">
        <f t="shared" si="48"/>
        <v>1165.4583333333335</v>
      </c>
      <c r="H303" s="763">
        <f t="shared" si="48"/>
        <v>1157</v>
      </c>
      <c r="I303" s="753"/>
      <c r="J303" s="766">
        <f t="shared" si="44"/>
        <v>1151.9830957095551</v>
      </c>
      <c r="K303" s="763">
        <f t="shared" si="45"/>
        <v>1228.9166666666665</v>
      </c>
      <c r="L303" s="750">
        <f t="shared" si="46"/>
        <v>1188.6981486378347</v>
      </c>
      <c r="M303" s="752">
        <f t="shared" si="47"/>
        <v>6.4720863783015017E-2</v>
      </c>
      <c r="O303" s="796" t="str">
        <f>IF(AND(ISNUMBER(O302),ISNUMBER(O301)),O302-O301,"")</f>
        <v/>
      </c>
      <c r="P303" s="725"/>
      <c r="Q303" s="725"/>
    </row>
    <row r="304" spans="2:17" customFormat="false" ht="12" customHeight="1">
      <c r="B304" s="778" t="s">
        <v>487</v>
      </c>
      <c r="C304" s="763">
        <f>A!B839</f>
        <v>3022.7731715845357</v>
      </c>
      <c r="D304" s="763">
        <f>A!C839</f>
        <v>3062</v>
      </c>
      <c r="E304" s="763">
        <f>A!D839</f>
        <v>3061.7916666666665</v>
      </c>
      <c r="F304" s="763">
        <f>A!E839</f>
        <v>3101.437208339988</v>
      </c>
      <c r="G304" s="763">
        <f>A!F839</f>
        <v>3091.5416666666665</v>
      </c>
      <c r="H304" s="763">
        <f>A!G839</f>
        <v>3144</v>
      </c>
      <c r="I304" s="753"/>
      <c r="J304" s="766">
        <f t="shared" si="44"/>
        <v>3022.7731715845357</v>
      </c>
      <c r="K304" s="763">
        <f t="shared" si="45"/>
        <v>3144</v>
      </c>
      <c r="L304" s="750">
        <f t="shared" si="46"/>
        <v>3080.5906188763097</v>
      </c>
      <c r="M304" s="752">
        <f t="shared" si="47"/>
        <v>3.9351813795915389E-2</v>
      </c>
      <c r="O304" s="796" t="str">
        <f>A!H839</f>
        <v/>
      </c>
      <c r="P304" s="725"/>
      <c r="Q304" s="725"/>
    </row>
    <row r="305" spans="2:17" customFormat="false" ht="12" customHeight="1">
      <c r="B305" s="778" t="s">
        <v>488</v>
      </c>
      <c r="C305" s="763">
        <f>A!B840</f>
        <v>3894.1232823866676</v>
      </c>
      <c r="D305" s="763">
        <f>A!C840</f>
        <v>3978.2083333333335</v>
      </c>
      <c r="E305" s="763">
        <f>A!D840</f>
        <v>3978.0833333333335</v>
      </c>
      <c r="F305" s="763">
        <f>A!E840</f>
        <v>4028.6999198229551</v>
      </c>
      <c r="G305" s="763">
        <f>A!F840</f>
        <v>3934.625</v>
      </c>
      <c r="H305" s="763">
        <f>A!G840</f>
        <v>4043</v>
      </c>
      <c r="I305" s="753"/>
      <c r="J305" s="766">
        <f t="shared" si="44"/>
        <v>3894.1232823866676</v>
      </c>
      <c r="K305" s="763">
        <f t="shared" si="45"/>
        <v>4043</v>
      </c>
      <c r="L305" s="750">
        <f t="shared" si="46"/>
        <v>3976.1233114793818</v>
      </c>
      <c r="M305" s="752">
        <f t="shared" si="47"/>
        <v>3.7442681212505047E-2</v>
      </c>
      <c r="O305" s="796" t="str">
        <f>A!H840</f>
        <v/>
      </c>
      <c r="P305" s="725"/>
      <c r="Q305" s="725"/>
    </row>
    <row r="306" spans="2:17" customFormat="false" ht="12" customHeight="1">
      <c r="B306" s="778" t="s">
        <v>499</v>
      </c>
      <c r="C306" s="763">
        <f t="shared" ref="C306:H306" si="49">C305-C304</f>
        <v>871.35011080213189</v>
      </c>
      <c r="D306" s="763">
        <f t="shared" si="49"/>
        <v>916.20833333333348</v>
      </c>
      <c r="E306" s="763">
        <f t="shared" si="49"/>
        <v>916.29166666666697</v>
      </c>
      <c r="F306" s="763">
        <f t="shared" si="49"/>
        <v>927.26271148296701</v>
      </c>
      <c r="G306" s="763">
        <f t="shared" si="49"/>
        <v>843.08333333333348</v>
      </c>
      <c r="H306" s="763">
        <f t="shared" si="49"/>
        <v>899</v>
      </c>
      <c r="I306" s="753"/>
      <c r="J306" s="766">
        <f t="shared" si="44"/>
        <v>843.08333333333348</v>
      </c>
      <c r="K306" s="763">
        <f t="shared" si="45"/>
        <v>927.26271148296701</v>
      </c>
      <c r="L306" s="750">
        <f t="shared" si="46"/>
        <v>895.53269260307206</v>
      </c>
      <c r="M306" s="752">
        <f t="shared" si="47"/>
        <v>9.3999223975784474E-2</v>
      </c>
      <c r="O306" s="796" t="str">
        <f>IF(AND(ISNUMBER(O305),ISNUMBER(O304)),O305-O304,"")</f>
        <v/>
      </c>
      <c r="P306" s="725"/>
      <c r="Q306" s="725"/>
    </row>
    <row r="307" spans="2:17" customFormat="false" ht="12" customHeight="1">
      <c r="B307" s="770" t="s">
        <v>230</v>
      </c>
      <c r="C307" s="763"/>
      <c r="D307" s="763"/>
      <c r="E307" s="763"/>
      <c r="F307" s="785"/>
      <c r="G307" s="763"/>
      <c r="H307" s="763"/>
      <c r="I307" s="753"/>
      <c r="J307" s="766"/>
      <c r="K307" s="763"/>
      <c r="L307" s="763"/>
      <c r="M307" s="752"/>
      <c r="O307" s="796"/>
      <c r="P307" s="725"/>
      <c r="Q307" s="725"/>
    </row>
    <row r="308" spans="2:15" customFormat="false" ht="12" customHeight="1">
      <c r="B308" s="778" t="s">
        <v>485</v>
      </c>
      <c r="C308" s="763">
        <f>A!B850</f>
        <v>3014.618966660435</v>
      </c>
      <c r="D308" s="763">
        <f>A!C850</f>
        <v>3119.8333333333335</v>
      </c>
      <c r="E308" s="763">
        <f>A!D850</f>
        <v>3119.6666666666665</v>
      </c>
      <c r="F308" s="763"/>
      <c r="G308" s="763">
        <f>A!F850</f>
        <v>3020.0416666666665</v>
      </c>
      <c r="H308" s="763">
        <f>A!G850</f>
        <v>3159</v>
      </c>
      <c r="I308" s="753"/>
      <c r="J308" s="766">
        <f t="shared" ref="J308:J313" si="50">MINA(C308:I308)</f>
        <v>3014.618966660435</v>
      </c>
      <c r="K308" s="763">
        <f t="shared" ref="K308:K313" si="51">MAXA(C308:I308)</f>
        <v>3159</v>
      </c>
      <c r="L308" s="750">
        <f t="shared" ref="L308:L313" si="52">AVERAGE(C308:I308)</f>
        <v>3086.6321266654204</v>
      </c>
      <c r="M308" s="752">
        <f t="shared" ref="M308:M313" si="53">ABS((K308-J308)/AVERAGE(C308:I308))</f>
        <v>4.6776236174131978E-2</v>
      </c>
      <c r="O308" s="796" t="str">
        <f>A!H850</f>
        <v/>
      </c>
    </row>
    <row r="309" spans="2:15" customFormat="false" ht="12" customHeight="1">
      <c r="B309" s="778" t="s">
        <v>486</v>
      </c>
      <c r="C309" s="763">
        <f>A!B851</f>
        <v>4083.8828856110517</v>
      </c>
      <c r="D309" s="763">
        <f>A!C851</f>
        <v>4263.541666666667</v>
      </c>
      <c r="E309" s="763">
        <f>A!D851</f>
        <v>4263.416666666667</v>
      </c>
      <c r="F309" s="763"/>
      <c r="G309" s="763">
        <f>A!F851</f>
        <v>4105.958333333333</v>
      </c>
      <c r="H309" s="763">
        <f>A!G851</f>
        <v>4239</v>
      </c>
      <c r="I309" s="753"/>
      <c r="J309" s="766">
        <f t="shared" si="50"/>
        <v>4083.8828856110517</v>
      </c>
      <c r="K309" s="763">
        <f t="shared" si="51"/>
        <v>4263.541666666667</v>
      </c>
      <c r="L309" s="750">
        <f t="shared" si="52"/>
        <v>4191.1599104555435</v>
      </c>
      <c r="M309" s="752">
        <f t="shared" si="53"/>
        <v>4.2866124150363866E-2</v>
      </c>
      <c r="O309" s="796" t="str">
        <f>A!H851</f>
        <v/>
      </c>
    </row>
    <row r="310" spans="2:15" customFormat="false" ht="12" customHeight="1">
      <c r="B310" s="778" t="s">
        <v>498</v>
      </c>
      <c r="C310" s="763">
        <f>C309-C308</f>
        <v>1069.2639189506167</v>
      </c>
      <c r="D310" s="763">
        <f>D309-D308</f>
        <v>1143.7083333333335</v>
      </c>
      <c r="E310" s="763">
        <f>E309-E308</f>
        <v>1143.7500000000005</v>
      </c>
      <c r="F310" s="763"/>
      <c r="G310" s="763">
        <f>G309-G308</f>
        <v>1085.9166666666665</v>
      </c>
      <c r="H310" s="763">
        <f>H309-H308</f>
        <v>1080</v>
      </c>
      <c r="I310" s="753"/>
      <c r="J310" s="766">
        <f t="shared" si="50"/>
        <v>1069.2639189506167</v>
      </c>
      <c r="K310" s="763">
        <f t="shared" si="51"/>
        <v>1143.7500000000005</v>
      </c>
      <c r="L310" s="750">
        <f t="shared" si="52"/>
        <v>1104.5277837901235</v>
      </c>
      <c r="M310" s="752">
        <f t="shared" si="53"/>
        <v>6.7437037023902704E-2</v>
      </c>
      <c r="O310" s="796" t="str">
        <f>IF(AND(ISNUMBER(O309),ISNUMBER(O308)),O309-O308,"")</f>
        <v/>
      </c>
    </row>
    <row r="311" spans="2:15" customFormat="false" ht="12" customHeight="1">
      <c r="B311" s="778" t="s">
        <v>487</v>
      </c>
      <c r="C311" s="763">
        <f>A!B859</f>
        <v>2311.4724457669786</v>
      </c>
      <c r="D311" s="763">
        <f>A!C859</f>
        <v>2390.041666666667</v>
      </c>
      <c r="E311" s="763">
        <f>A!D859</f>
        <v>2389.9166666666665</v>
      </c>
      <c r="F311" s="763"/>
      <c r="G311" s="763">
        <f>A!F859</f>
        <v>2378.4583333333335</v>
      </c>
      <c r="H311" s="763">
        <f>A!G859</f>
        <v>2411</v>
      </c>
      <c r="I311" s="753"/>
      <c r="J311" s="766">
        <f t="shared" si="50"/>
        <v>2311.4724457669786</v>
      </c>
      <c r="K311" s="763">
        <f t="shared" si="51"/>
        <v>2411</v>
      </c>
      <c r="L311" s="750">
        <f t="shared" si="52"/>
        <v>2376.1778224867294</v>
      </c>
      <c r="M311" s="752">
        <f t="shared" si="53"/>
        <v>4.1885566514068107E-2</v>
      </c>
      <c r="O311" s="796" t="str">
        <f>A!H859</f>
        <v/>
      </c>
    </row>
    <row r="312" spans="2:15" customFormat="false" ht="12" customHeight="1">
      <c r="B312" s="778" t="s">
        <v>488</v>
      </c>
      <c r="C312" s="763">
        <f>A!B860</f>
        <v>3118.0954458757819</v>
      </c>
      <c r="D312" s="763">
        <f>A!C860</f>
        <v>3243</v>
      </c>
      <c r="E312" s="763">
        <f>A!D860</f>
        <v>3242.9583333333335</v>
      </c>
      <c r="F312" s="763"/>
      <c r="G312" s="763">
        <f>A!F860</f>
        <v>3165.5833333333335</v>
      </c>
      <c r="H312" s="763">
        <f>A!G860</f>
        <v>3248</v>
      </c>
      <c r="I312" s="753"/>
      <c r="J312" s="766">
        <f t="shared" si="50"/>
        <v>3118.0954458757819</v>
      </c>
      <c r="K312" s="763">
        <f t="shared" si="51"/>
        <v>3248</v>
      </c>
      <c r="L312" s="750">
        <f t="shared" si="52"/>
        <v>3203.52742250849</v>
      </c>
      <c r="M312" s="752">
        <f t="shared" si="53"/>
        <v>4.0550473584676734E-2</v>
      </c>
      <c r="O312" s="796" t="str">
        <f>A!H860</f>
        <v/>
      </c>
    </row>
    <row r="313" spans="2:15" customFormat="false" ht="12" customHeight="1">
      <c r="B313" s="778" t="s">
        <v>499</v>
      </c>
      <c r="C313" s="763">
        <f>C312-C311</f>
        <v>806.62300010880335</v>
      </c>
      <c r="D313" s="763">
        <f>D312-D311</f>
        <v>852.95833333333303</v>
      </c>
      <c r="E313" s="763">
        <f>E312-E311</f>
        <v>853.04166666666697</v>
      </c>
      <c r="F313" s="763"/>
      <c r="G313" s="763">
        <f>G312-G311</f>
        <v>787.125</v>
      </c>
      <c r="H313" s="763">
        <f>H312-H311</f>
        <v>837</v>
      </c>
      <c r="I313" s="753"/>
      <c r="J313" s="766">
        <f t="shared" si="50"/>
        <v>787.125</v>
      </c>
      <c r="K313" s="763">
        <f t="shared" si="51"/>
        <v>853.04166666666697</v>
      </c>
      <c r="L313" s="750">
        <f t="shared" si="52"/>
        <v>827.34960002176069</v>
      </c>
      <c r="M313" s="752">
        <f t="shared" si="53"/>
        <v>7.9672083802220059E-2</v>
      </c>
      <c r="O313" s="796" t="str">
        <f>IF(AND(ISNUMBER(O312),ISNUMBER(O311)),O312-O311,"")</f>
        <v/>
      </c>
    </row>
    <row r="314" spans="2:17" customFormat="false" ht="12" customHeight="1">
      <c r="B314" s="770" t="s">
        <v>231</v>
      </c>
      <c r="C314" s="763"/>
      <c r="D314" s="763"/>
      <c r="E314" s="763"/>
      <c r="F314" s="763"/>
      <c r="G314" s="763"/>
      <c r="H314" s="763"/>
      <c r="I314" s="753"/>
      <c r="J314" s="766"/>
      <c r="K314" s="763"/>
      <c r="L314" s="763"/>
      <c r="M314" s="752"/>
      <c r="O314" s="796"/>
      <c r="P314" s="725"/>
      <c r="Q314" s="725"/>
    </row>
    <row r="315" spans="2:17" customFormat="false" ht="12" customHeight="1">
      <c r="B315" s="778" t="s">
        <v>485</v>
      </c>
      <c r="C315" s="763">
        <f>A!B870</f>
        <v>376.076193513845</v>
      </c>
      <c r="D315" s="763">
        <f>A!C870</f>
        <v>389.125</v>
      </c>
      <c r="E315" s="763">
        <f>A!D870</f>
        <v>389.08333333333331</v>
      </c>
      <c r="F315" s="763"/>
      <c r="G315" s="763">
        <f>A!F870</f>
        <v>377.25</v>
      </c>
      <c r="H315" s="763">
        <f>A!G870</f>
        <v>391</v>
      </c>
      <c r="I315" s="753"/>
      <c r="J315" s="766">
        <f t="shared" ref="J315:J320" si="54">MINA(C315:I315)</f>
        <v>376.076193513845</v>
      </c>
      <c r="K315" s="763">
        <f t="shared" ref="K315:K320" si="55">MAXA(C315:I315)</f>
        <v>391</v>
      </c>
      <c r="L315" s="750">
        <f t="shared" ref="L315:L320" si="56">AVERAGE(C315:I315)</f>
        <v>384.50690536943569</v>
      </c>
      <c r="M315" s="752">
        <f t="shared" ref="M315:M320" si="57">ABS((K315-J315)/AVERAGE(C315:I315))</f>
        <v>3.8812843872897816E-2</v>
      </c>
      <c r="O315" s="796" t="str">
        <f>A!H870</f>
        <v/>
      </c>
      <c r="P315" s="725"/>
      <c r="Q315" s="725"/>
    </row>
    <row r="316" spans="2:17" customFormat="false" ht="12" customHeight="1">
      <c r="B316" s="778" t="s">
        <v>486</v>
      </c>
      <c r="C316" s="763">
        <f>A!B871</f>
        <v>411.49462555151172</v>
      </c>
      <c r="D316" s="763">
        <f>A!C871</f>
        <v>426.33333333333331</v>
      </c>
      <c r="E316" s="763">
        <f>A!D871</f>
        <v>426.33333333333331</v>
      </c>
      <c r="F316" s="763"/>
      <c r="G316" s="763">
        <f>A!F871</f>
        <v>411.33333333333331</v>
      </c>
      <c r="H316" s="763">
        <f>A!G871</f>
        <v>424</v>
      </c>
      <c r="I316" s="753"/>
      <c r="J316" s="766">
        <f t="shared" si="54"/>
        <v>411.33333333333331</v>
      </c>
      <c r="K316" s="763">
        <f t="shared" si="55"/>
        <v>426.33333333333331</v>
      </c>
      <c r="L316" s="750">
        <f t="shared" si="56"/>
        <v>419.89892511030229</v>
      </c>
      <c r="M316" s="752">
        <f t="shared" si="57"/>
        <v>3.5722882586707465E-2</v>
      </c>
      <c r="O316" s="796" t="str">
        <f>A!H871</f>
        <v/>
      </c>
      <c r="P316" s="725"/>
      <c r="Q316" s="725"/>
    </row>
    <row r="317" spans="2:17" customFormat="false" ht="12" customHeight="1">
      <c r="B317" s="778" t="s">
        <v>498</v>
      </c>
      <c r="C317" s="763">
        <f>C316-C315</f>
        <v>35.418432037666719</v>
      </c>
      <c r="D317" s="763">
        <f>D316-D315</f>
        <v>37.208333333333314</v>
      </c>
      <c r="E317" s="763">
        <f>E316-E315</f>
        <v>37.25</v>
      </c>
      <c r="F317" s="763"/>
      <c r="G317" s="763">
        <f>G316-G315</f>
        <v>34.083333333333314</v>
      </c>
      <c r="H317" s="763">
        <f>H316-H315</f>
        <v>33</v>
      </c>
      <c r="I317" s="753"/>
      <c r="J317" s="766">
        <f t="shared" si="54"/>
        <v>33</v>
      </c>
      <c r="K317" s="763">
        <f t="shared" si="55"/>
        <v>37.25</v>
      </c>
      <c r="L317" s="750">
        <f t="shared" si="56"/>
        <v>35.392019740866672</v>
      </c>
      <c r="M317" s="752">
        <f t="shared" si="57"/>
        <v>0.12008356773978017</v>
      </c>
      <c r="O317" s="796" t="str">
        <f>IF(AND(ISNUMBER(O316),ISNUMBER(O315)),O316-O315,"")</f>
        <v/>
      </c>
      <c r="P317" s="725"/>
      <c r="Q317" s="725"/>
    </row>
    <row r="318" spans="2:17" customFormat="false" ht="12" customHeight="1">
      <c r="B318" s="778" t="s">
        <v>487</v>
      </c>
      <c r="C318" s="763">
        <f>A!B879</f>
        <v>304.56246547436837</v>
      </c>
      <c r="D318" s="763">
        <f>A!C879</f>
        <v>311.16666666666669</v>
      </c>
      <c r="E318" s="763">
        <f>A!D879</f>
        <v>311.125</v>
      </c>
      <c r="F318" s="763"/>
      <c r="G318" s="763">
        <f>A!F879</f>
        <v>305.33333333333331</v>
      </c>
      <c r="H318" s="763">
        <f>A!G879</f>
        <v>314</v>
      </c>
      <c r="I318" s="753"/>
      <c r="J318" s="766">
        <f t="shared" si="54"/>
        <v>304.56246547436837</v>
      </c>
      <c r="K318" s="763">
        <f t="shared" si="55"/>
        <v>314</v>
      </c>
      <c r="L318" s="750">
        <f t="shared" si="56"/>
        <v>309.23749309487368</v>
      </c>
      <c r="M318" s="752">
        <f t="shared" si="57"/>
        <v>3.0518726662734294E-2</v>
      </c>
      <c r="O318" s="796" t="str">
        <f>A!H879</f>
        <v/>
      </c>
      <c r="P318" s="725"/>
      <c r="Q318" s="725"/>
    </row>
    <row r="319" spans="2:17" customFormat="false" ht="12" customHeight="1">
      <c r="B319" s="778" t="s">
        <v>488</v>
      </c>
      <c r="C319" s="763">
        <f>A!B880</f>
        <v>332.27711231819677</v>
      </c>
      <c r="D319" s="763">
        <f>A!C880</f>
        <v>339.625</v>
      </c>
      <c r="E319" s="763">
        <f>A!D880</f>
        <v>339.625</v>
      </c>
      <c r="F319" s="763"/>
      <c r="G319" s="763">
        <f>A!F880</f>
        <v>329.25</v>
      </c>
      <c r="H319" s="763">
        <f>A!G880</f>
        <v>340</v>
      </c>
      <c r="I319" s="753"/>
      <c r="J319" s="766">
        <f t="shared" si="54"/>
        <v>329.25</v>
      </c>
      <c r="K319" s="763">
        <f t="shared" si="55"/>
        <v>340</v>
      </c>
      <c r="L319" s="750">
        <f t="shared" si="56"/>
        <v>336.15542246363935</v>
      </c>
      <c r="M319" s="752">
        <f t="shared" si="57"/>
        <v>3.197925507556787E-2</v>
      </c>
      <c r="O319" s="796" t="str">
        <f>A!H880</f>
        <v/>
      </c>
      <c r="P319" s="725"/>
      <c r="Q319" s="725"/>
    </row>
    <row r="320" spans="2:17" customFormat="false" ht="12" customHeight="1">
      <c r="B320" s="778" t="s">
        <v>499</v>
      </c>
      <c r="C320" s="763">
        <f>C319-C318</f>
        <v>27.714646843828405</v>
      </c>
      <c r="D320" s="763">
        <f>D319-D318</f>
        <v>28.458333333333314</v>
      </c>
      <c r="E320" s="763">
        <f>E319-E318</f>
        <v>28.5</v>
      </c>
      <c r="F320" s="763"/>
      <c r="G320" s="763">
        <f>G319-G318</f>
        <v>23.916666666666686</v>
      </c>
      <c r="H320" s="763">
        <f>H319-H318</f>
        <v>26</v>
      </c>
      <c r="I320" s="785"/>
      <c r="J320" s="766">
        <f t="shared" si="54"/>
        <v>23.916666666666686</v>
      </c>
      <c r="K320" s="763">
        <f t="shared" si="55"/>
        <v>28.5</v>
      </c>
      <c r="L320" s="750">
        <f t="shared" si="56"/>
        <v>26.91792936876568</v>
      </c>
      <c r="M320" s="752">
        <f t="shared" si="57"/>
        <v>0.17027065011366002</v>
      </c>
      <c r="O320" s="796" t="str">
        <f>IF(AND(ISNUMBER(O319),ISNUMBER(O318)),O319-O318,"")</f>
        <v/>
      </c>
      <c r="P320" s="725"/>
      <c r="Q320" s="725"/>
    </row>
    <row r="321" spans="2:17" customFormat="false" ht="12" customHeight="1">
      <c r="B321" s="770" t="s">
        <v>262</v>
      </c>
      <c r="C321" s="725"/>
      <c r="D321" s="827"/>
      <c r="E321" s="827"/>
      <c r="F321" s="827"/>
      <c r="G321" s="827"/>
      <c r="H321" s="827"/>
      <c r="I321" s="747"/>
      <c r="J321" s="828"/>
      <c r="K321" s="747"/>
      <c r="L321" s="747"/>
      <c r="M321" s="740"/>
      <c r="O321" s="796"/>
      <c r="P321" s="725"/>
      <c r="Q321" s="725"/>
    </row>
    <row r="322" spans="2:17" customFormat="false" ht="12" customHeight="1">
      <c r="B322" s="778" t="s">
        <v>485</v>
      </c>
      <c r="C322" s="763">
        <f>A!B890</f>
        <v>502.2436906926834</v>
      </c>
      <c r="D322" s="763">
        <f>A!C890</f>
        <v>466.5</v>
      </c>
      <c r="E322" s="763">
        <f>A!D890</f>
        <v>466.41666666666669</v>
      </c>
      <c r="F322" s="763">
        <f>A!E890</f>
        <v>518.92733010217285</v>
      </c>
      <c r="G322" s="763">
        <f>A!F890</f>
        <v>503.75</v>
      </c>
      <c r="H322" s="763">
        <f>A!G890</f>
        <v>522</v>
      </c>
      <c r="I322" s="753"/>
      <c r="J322" s="766">
        <f t="shared" ref="J322:J327" si="58">MINA(C322:I322)</f>
        <v>466.41666666666669</v>
      </c>
      <c r="K322" s="763">
        <f t="shared" ref="K322:K327" si="59">MAXA(C322:I322)</f>
        <v>522</v>
      </c>
      <c r="L322" s="763">
        <f t="shared" ref="L322:L327" si="60">AVERAGE(C322:I322)</f>
        <v>496.63961457692056</v>
      </c>
      <c r="M322" s="752">
        <f t="shared" ref="M322:M327" si="61">ABS((K322-J322)/AVERAGE(C322:I322))</f>
        <v>0.1119188475947169</v>
      </c>
      <c r="O322" s="796" t="str">
        <f>A!H890</f>
        <v/>
      </c>
      <c r="P322" s="725"/>
      <c r="Q322" s="725"/>
    </row>
    <row r="323" spans="2:17" customFormat="false" ht="12" customHeight="1">
      <c r="B323" s="778" t="s">
        <v>486</v>
      </c>
      <c r="C323" s="763">
        <f>A!B891</f>
        <v>549.54443541395437</v>
      </c>
      <c r="D323" s="763">
        <f>A!C891</f>
        <v>514.45833333333337</v>
      </c>
      <c r="E323" s="763">
        <f>A!D891</f>
        <v>514.33333333333337</v>
      </c>
      <c r="F323" s="763">
        <f>A!E891</f>
        <v>565.53965617808058</v>
      </c>
      <c r="G323" s="763">
        <f>A!F891</f>
        <v>549.20833333333337</v>
      </c>
      <c r="H323" s="763">
        <f>A!G891</f>
        <v>566</v>
      </c>
      <c r="I323" s="753"/>
      <c r="J323" s="766">
        <f t="shared" si="58"/>
        <v>514.33333333333337</v>
      </c>
      <c r="K323" s="763">
        <f t="shared" si="59"/>
        <v>566</v>
      </c>
      <c r="L323" s="763">
        <f t="shared" si="60"/>
        <v>543.18068193200577</v>
      </c>
      <c r="M323" s="752">
        <f t="shared" si="61"/>
        <v>9.5118748485120377E-2</v>
      </c>
      <c r="O323" s="796" t="str">
        <f>A!H891</f>
        <v/>
      </c>
      <c r="P323" s="725"/>
      <c r="Q323" s="827"/>
    </row>
    <row r="324" spans="2:17" customFormat="false" ht="12" customHeight="1">
      <c r="B324" s="778" t="s">
        <v>498</v>
      </c>
      <c r="C324" s="763">
        <f t="shared" ref="C324:H324" si="62">C323-C322</f>
        <v>47.300744721270974</v>
      </c>
      <c r="D324" s="763">
        <f t="shared" si="62"/>
        <v>47.958333333333371</v>
      </c>
      <c r="E324" s="763">
        <f t="shared" si="62"/>
        <v>47.916666666666686</v>
      </c>
      <c r="F324" s="763">
        <f t="shared" si="62"/>
        <v>46.612326075907731</v>
      </c>
      <c r="G324" s="763">
        <f t="shared" si="62"/>
        <v>45.458333333333371</v>
      </c>
      <c r="H324" s="763">
        <f t="shared" si="62"/>
        <v>44</v>
      </c>
      <c r="I324" s="753"/>
      <c r="J324" s="766">
        <f t="shared" si="58"/>
        <v>44</v>
      </c>
      <c r="K324" s="763">
        <f t="shared" si="59"/>
        <v>47.958333333333371</v>
      </c>
      <c r="L324" s="763">
        <f t="shared" si="60"/>
        <v>46.541067355085353</v>
      </c>
      <c r="M324" s="752">
        <f t="shared" si="61"/>
        <v>8.5050334216300705E-2</v>
      </c>
      <c r="O324" s="796" t="str">
        <f>IF(AND(ISNUMBER(O323),ISNUMBER(O322)),O323-O322,"")</f>
        <v/>
      </c>
      <c r="P324" s="725"/>
      <c r="Q324" s="827"/>
    </row>
    <row r="325" spans="2:17" customFormat="false" ht="12" customHeight="1">
      <c r="B325" s="778" t="s">
        <v>487</v>
      </c>
      <c r="C325" s="763">
        <f>A!B899</f>
        <v>406.73826034318864</v>
      </c>
      <c r="D325" s="763">
        <f>A!C899</f>
        <v>360.79166666666669</v>
      </c>
      <c r="E325" s="763">
        <f>A!D899</f>
        <v>360.75</v>
      </c>
      <c r="F325" s="763">
        <f>A!E899</f>
        <v>412.39733027175924</v>
      </c>
      <c r="G325" s="763">
        <f>A!F899</f>
        <v>407.75</v>
      </c>
      <c r="H325" s="763">
        <f>A!G899</f>
        <v>419</v>
      </c>
      <c r="I325" s="753"/>
      <c r="J325" s="766">
        <f t="shared" si="58"/>
        <v>360.75</v>
      </c>
      <c r="K325" s="763">
        <f t="shared" si="59"/>
        <v>419</v>
      </c>
      <c r="L325" s="763">
        <f t="shared" si="60"/>
        <v>394.57120954693573</v>
      </c>
      <c r="M325" s="752">
        <f t="shared" si="61"/>
        <v>0.14762861199854205</v>
      </c>
      <c r="O325" s="796" t="str">
        <f>A!H899</f>
        <v/>
      </c>
      <c r="P325" s="725"/>
      <c r="Q325" s="827"/>
    </row>
    <row r="326" spans="2:17" customFormat="false" ht="12" customHeight="1">
      <c r="B326" s="778" t="s">
        <v>488</v>
      </c>
      <c r="C326" s="763">
        <f>A!B900</f>
        <v>443.75072419268855</v>
      </c>
      <c r="D326" s="763">
        <f>A!C900</f>
        <v>395.58333333333331</v>
      </c>
      <c r="E326" s="763">
        <f>A!D900</f>
        <v>395.5</v>
      </c>
      <c r="F326" s="763">
        <f>A!E900</f>
        <v>450.07976931092344</v>
      </c>
      <c r="G326" s="763">
        <f>A!F900</f>
        <v>439.79166666666669</v>
      </c>
      <c r="H326" s="763">
        <f>A!G900</f>
        <v>454</v>
      </c>
      <c r="I326" s="753"/>
      <c r="J326" s="766">
        <f t="shared" si="58"/>
        <v>395.5</v>
      </c>
      <c r="K326" s="763">
        <f t="shared" si="59"/>
        <v>454</v>
      </c>
      <c r="L326" s="763">
        <f t="shared" si="60"/>
        <v>429.7842489172686</v>
      </c>
      <c r="M326" s="752">
        <f t="shared" si="61"/>
        <v>0.13611480678357984</v>
      </c>
      <c r="O326" s="796" t="str">
        <f>A!H900</f>
        <v/>
      </c>
      <c r="P326" s="725"/>
      <c r="Q326" s="827"/>
    </row>
    <row r="327" spans="2:17" customFormat="false" ht="12" customHeight="1">
      <c r="B327" s="778" t="s">
        <v>499</v>
      </c>
      <c r="C327" s="829">
        <f t="shared" ref="C327:H327" si="63">C326-C325</f>
        <v>37.012463849499909</v>
      </c>
      <c r="D327" s="830">
        <f t="shared" si="63"/>
        <v>34.791666666666629</v>
      </c>
      <c r="E327" s="830">
        <f t="shared" si="63"/>
        <v>34.75</v>
      </c>
      <c r="F327" s="830">
        <f t="shared" si="63"/>
        <v>37.682439039164194</v>
      </c>
      <c r="G327" s="830">
        <f t="shared" si="63"/>
        <v>32.041666666666686</v>
      </c>
      <c r="H327" s="830">
        <f t="shared" si="63"/>
        <v>35</v>
      </c>
      <c r="I327" s="831"/>
      <c r="J327" s="829">
        <f t="shared" si="58"/>
        <v>32.041666666666686</v>
      </c>
      <c r="K327" s="830">
        <f t="shared" si="59"/>
        <v>37.682439039164194</v>
      </c>
      <c r="L327" s="830">
        <f t="shared" si="60"/>
        <v>35.213039370332901</v>
      </c>
      <c r="M327" s="832">
        <f t="shared" si="61"/>
        <v>0.16018987492598771</v>
      </c>
      <c r="O327" s="869" t="str">
        <f>IF(AND(ISNUMBER(O326),ISNUMBER(O325)),O326-O325,"")</f>
        <v/>
      </c>
      <c r="P327" s="725"/>
      <c r="Q327" s="827"/>
    </row>
    <row r="328" spans="2:15" customFormat="false" ht="12" customHeight="1">
      <c r="B328" s="833" t="s">
        <v>239</v>
      </c>
      <c r="C328" s="777"/>
      <c r="D328" s="763"/>
      <c r="E328" s="777"/>
      <c r="F328" s="777"/>
      <c r="G328" s="777"/>
      <c r="H328" s="777"/>
      <c r="I328" s="733"/>
      <c r="J328" s="766"/>
      <c r="K328" s="763"/>
      <c r="L328" s="763"/>
      <c r="M328" s="752"/>
      <c r="O328" s="741"/>
    </row>
    <row r="329" spans="2:15" customFormat="false" ht="12" customHeight="1">
      <c r="B329" s="778" t="s">
        <v>485</v>
      </c>
      <c r="C329" s="763">
        <f>A!B910</f>
        <v>13185.687083333332</v>
      </c>
      <c r="D329" s="763">
        <f>A!C910</f>
        <v>13732.699787500002</v>
      </c>
      <c r="E329" s="763">
        <f>A!D910</f>
        <v>13732.907400000002</v>
      </c>
      <c r="F329" s="763">
        <f>A!E910</f>
        <v>13655.265919917343</v>
      </c>
      <c r="G329" s="763">
        <f>A!F910</f>
        <v>13169.541666666666</v>
      </c>
      <c r="H329" s="763">
        <f>A!G910</f>
        <v>13673</v>
      </c>
      <c r="I329" s="753"/>
      <c r="J329" s="766">
        <f t="shared" ref="J329:J334" si="64">MINA(C329:I329)</f>
        <v>13169.541666666666</v>
      </c>
      <c r="K329" s="763">
        <f t="shared" ref="K329:K334" si="65">MAXA(C329:I329)</f>
        <v>13732.907400000002</v>
      </c>
      <c r="L329" s="763">
        <f t="shared" ref="L329:L334" si="66">AVERAGE(C329:I329)</f>
        <v>13524.850309569558</v>
      </c>
      <c r="M329" s="752">
        <f t="shared" ref="M329:M334" si="67">ABS((K329-J329)/AVERAGE(C329:I329))</f>
        <v>4.1654119671455755E-2</v>
      </c>
      <c r="O329" s="796" t="str">
        <f>A!H910</f>
        <v/>
      </c>
    </row>
    <row r="330" spans="2:15" customFormat="false" ht="12" customHeight="1">
      <c r="B330" s="778" t="s">
        <v>486</v>
      </c>
      <c r="C330" s="763">
        <f>A!B911</f>
        <v>13188.050416666667</v>
      </c>
      <c r="D330" s="763">
        <f>A!C911</f>
        <v>13837.531887500001</v>
      </c>
      <c r="E330" s="763">
        <f>A!D911</f>
        <v>13837.385337500002</v>
      </c>
      <c r="F330" s="763">
        <f>A!E911</f>
        <v>13733.074947534429</v>
      </c>
      <c r="G330" s="763">
        <f>A!F911</f>
        <v>13198.083333333334</v>
      </c>
      <c r="H330" s="763">
        <f>A!G911</f>
        <v>13727</v>
      </c>
      <c r="I330" s="753"/>
      <c r="J330" s="766">
        <f t="shared" si="64"/>
        <v>13188.050416666667</v>
      </c>
      <c r="K330" s="763">
        <f t="shared" si="65"/>
        <v>13837.531887500001</v>
      </c>
      <c r="L330" s="763">
        <f t="shared" si="66"/>
        <v>13586.854320422404</v>
      </c>
      <c r="M330" s="752">
        <f t="shared" si="67"/>
        <v>4.780219582225876E-2</v>
      </c>
      <c r="O330" s="796" t="str">
        <f>A!H911</f>
        <v/>
      </c>
    </row>
    <row r="331" spans="2:15" customFormat="false" ht="12" customHeight="1">
      <c r="B331" s="778" t="s">
        <v>498</v>
      </c>
      <c r="C331" s="763">
        <f t="shared" ref="C331:H331" si="68">C330-C329</f>
        <v>2.3633333333345945</v>
      </c>
      <c r="D331" s="763">
        <f t="shared" si="68"/>
        <v>104.83209999999963</v>
      </c>
      <c r="E331" s="763">
        <f t="shared" si="68"/>
        <v>104.47793749999983</v>
      </c>
      <c r="F331" s="763">
        <f t="shared" si="68"/>
        <v>77.809027617086031</v>
      </c>
      <c r="G331" s="763">
        <f t="shared" si="68"/>
        <v>28.541666666667879</v>
      </c>
      <c r="H331" s="763">
        <f t="shared" si="68"/>
        <v>54</v>
      </c>
      <c r="I331" s="753"/>
      <c r="J331" s="766">
        <f t="shared" si="64"/>
        <v>2.3633333333345945</v>
      </c>
      <c r="K331" s="763">
        <f t="shared" si="65"/>
        <v>104.83209999999963</v>
      </c>
      <c r="L331" s="763">
        <f t="shared" si="66"/>
        <v>62.004010852847991</v>
      </c>
      <c r="M331" s="752">
        <f t="shared" si="67"/>
        <v>1.6526151333959778</v>
      </c>
      <c r="O331" s="796" t="str">
        <f>IF(AND(ISNUMBER(O330),ISNUMBER(O329)),O330-O329,"")</f>
        <v/>
      </c>
    </row>
    <row r="332" spans="2:15" customFormat="false" ht="12" customHeight="1">
      <c r="B332" s="778" t="s">
        <v>487</v>
      </c>
      <c r="C332" s="763">
        <f>A!B919</f>
        <v>9353.163333333332</v>
      </c>
      <c r="D332" s="763">
        <f>A!C919</f>
        <v>9721.1500000000015</v>
      </c>
      <c r="E332" s="763">
        <f>A!D919</f>
        <v>9721.3942500000012</v>
      </c>
      <c r="F332" s="763">
        <f>A!E919</f>
        <v>9775.2401048995252</v>
      </c>
      <c r="G332" s="763">
        <f>A!F919</f>
        <v>9365.4583333333339</v>
      </c>
      <c r="H332" s="763">
        <f>A!G919</f>
        <v>9798</v>
      </c>
      <c r="I332" s="753"/>
      <c r="J332" s="766">
        <f t="shared" si="64"/>
        <v>9353.163333333332</v>
      </c>
      <c r="K332" s="763">
        <f t="shared" si="65"/>
        <v>9798</v>
      </c>
      <c r="L332" s="763">
        <f t="shared" si="66"/>
        <v>9622.4010035943666</v>
      </c>
      <c r="M332" s="752">
        <f t="shared" si="67"/>
        <v>4.6229279625792249E-2</v>
      </c>
      <c r="O332" s="796" t="str">
        <f>A!H919</f>
        <v/>
      </c>
    </row>
    <row r="333" spans="2:15" customFormat="false" ht="12" customHeight="1">
      <c r="B333" s="778" t="s">
        <v>488</v>
      </c>
      <c r="C333" s="763">
        <f>A!B920</f>
        <v>9376.2962500000012</v>
      </c>
      <c r="D333" s="763">
        <f>A!C920</f>
        <v>9760.7917750000015</v>
      </c>
      <c r="E333" s="763">
        <f>A!D920</f>
        <v>9760.6940750000012</v>
      </c>
      <c r="F333" s="763">
        <f>A!E920</f>
        <v>9835.1361495596175</v>
      </c>
      <c r="G333" s="763">
        <f>A!F920</f>
        <v>9387.625</v>
      </c>
      <c r="H333" s="763">
        <f>A!G920</f>
        <v>9834</v>
      </c>
      <c r="I333" s="753"/>
      <c r="J333" s="766">
        <f t="shared" si="64"/>
        <v>9376.2962500000012</v>
      </c>
      <c r="K333" s="763">
        <f t="shared" si="65"/>
        <v>9835.1361495596175</v>
      </c>
      <c r="L333" s="763">
        <f t="shared" si="66"/>
        <v>9659.0905415932702</v>
      </c>
      <c r="M333" s="752">
        <f t="shared" si="67"/>
        <v>4.7503426702937855E-2</v>
      </c>
      <c r="O333" s="796" t="str">
        <f>A!H920</f>
        <v/>
      </c>
    </row>
    <row r="334" spans="2:15" customFormat="false" ht="12" customHeight="1">
      <c r="B334" s="778" t="s">
        <v>499</v>
      </c>
      <c r="C334" s="766">
        <f t="shared" ref="C334:H334" si="69">C333-C332</f>
        <v>23.132916666669189</v>
      </c>
      <c r="D334" s="763">
        <f t="shared" si="69"/>
        <v>39.641775000000052</v>
      </c>
      <c r="E334" s="763">
        <f t="shared" si="69"/>
        <v>39.299825000000055</v>
      </c>
      <c r="F334" s="763">
        <f t="shared" si="69"/>
        <v>59.89604466009223</v>
      </c>
      <c r="G334" s="763">
        <f t="shared" si="69"/>
        <v>22.16666666666606</v>
      </c>
      <c r="H334" s="763">
        <f t="shared" si="69"/>
        <v>36</v>
      </c>
      <c r="I334" s="753"/>
      <c r="J334" s="766">
        <f t="shared" si="64"/>
        <v>22.16666666666606</v>
      </c>
      <c r="K334" s="763">
        <f t="shared" si="65"/>
        <v>59.89604466009223</v>
      </c>
      <c r="L334" s="763">
        <f t="shared" si="66"/>
        <v>36.689537998904598</v>
      </c>
      <c r="M334" s="752">
        <f t="shared" si="67"/>
        <v>1.0283415941228973</v>
      </c>
      <c r="O334" s="796" t="str">
        <f>IF(AND(ISNUMBER(O333),ISNUMBER(O332)),O333-O332,"")</f>
        <v/>
      </c>
    </row>
    <row r="335" spans="2:17" customFormat="false" ht="12" customHeight="1">
      <c r="B335" s="770" t="s">
        <v>233</v>
      </c>
      <c r="C335" s="777"/>
      <c r="D335" s="763"/>
      <c r="E335" s="777"/>
      <c r="F335" s="777"/>
      <c r="G335" s="777"/>
      <c r="H335" s="777"/>
      <c r="I335" s="753"/>
      <c r="J335" s="766"/>
      <c r="K335" s="763"/>
      <c r="L335" s="763"/>
      <c r="M335" s="752"/>
      <c r="O335" s="796"/>
      <c r="P335" s="725"/>
      <c r="Q335" s="827"/>
    </row>
    <row r="336" spans="2:17" customFormat="false" ht="12" customHeight="1">
      <c r="B336" s="778" t="s">
        <v>485</v>
      </c>
      <c r="C336" s="834">
        <f>A!B930</f>
        <v>9374.7970833333329</v>
      </c>
      <c r="D336" s="834">
        <f>A!C930</f>
        <v>9924.8178625000019</v>
      </c>
      <c r="E336" s="834">
        <f>A!D930</f>
        <v>9925.0254750000022</v>
      </c>
      <c r="F336" s="834">
        <f>A!E930</f>
        <v>9883.625888884264</v>
      </c>
      <c r="G336" s="834">
        <f>A!F930</f>
        <v>9365.4583333333339</v>
      </c>
      <c r="H336" s="834">
        <f>A!G930</f>
        <v>9902</v>
      </c>
      <c r="I336" s="753"/>
      <c r="J336" s="766">
        <f t="shared" ref="J336:J341" si="70">MINA(C336:I336)</f>
        <v>9365.4583333333339</v>
      </c>
      <c r="K336" s="763">
        <f t="shared" ref="K336:K341" si="71">MAXA(C336:I336)</f>
        <v>9925.0254750000022</v>
      </c>
      <c r="L336" s="763">
        <f t="shared" ref="L336:L341" si="72">AVERAGE(C336:I336)</f>
        <v>9729.2874405084895</v>
      </c>
      <c r="M336" s="752">
        <f t="shared" ref="M336:M341" si="73">ABS((K336-J336)/AVERAGE(C336:I336))</f>
        <v>5.751368176634148E-2</v>
      </c>
      <c r="O336" s="796" t="str">
        <f>A!H930</f>
        <v/>
      </c>
      <c r="P336" s="725"/>
      <c r="Q336" s="827"/>
    </row>
    <row r="337" spans="2:17" customFormat="false" ht="12" customHeight="1">
      <c r="B337" s="778" t="s">
        <v>486</v>
      </c>
      <c r="C337" s="834">
        <f>A!B931</f>
        <v>9377.6866666666665</v>
      </c>
      <c r="D337" s="834">
        <f>A!C931</f>
        <v>9981.2396125000014</v>
      </c>
      <c r="E337" s="834">
        <f>A!D931</f>
        <v>9981.0930625000019</v>
      </c>
      <c r="F337" s="834">
        <f>A!E931</f>
        <v>9952.5712747156595</v>
      </c>
      <c r="G337" s="834">
        <f>A!F931</f>
        <v>9387.625</v>
      </c>
      <c r="H337" s="834">
        <f>A!G931</f>
        <v>9946</v>
      </c>
      <c r="I337" s="753"/>
      <c r="J337" s="766">
        <f t="shared" si="70"/>
        <v>9377.6866666666665</v>
      </c>
      <c r="K337" s="763">
        <f t="shared" si="71"/>
        <v>9981.2396125000014</v>
      </c>
      <c r="L337" s="763">
        <f t="shared" si="72"/>
        <v>9771.0359360637212</v>
      </c>
      <c r="M337" s="752">
        <f t="shared" si="73"/>
        <v>6.1769596364464628E-2</v>
      </c>
      <c r="O337" s="796" t="str">
        <f>A!H931</f>
        <v/>
      </c>
      <c r="P337" s="725"/>
      <c r="Q337" s="725"/>
    </row>
    <row r="338" spans="2:17" customFormat="false" ht="12" customHeight="1">
      <c r="B338" s="778" t="s">
        <v>498</v>
      </c>
      <c r="C338" s="834">
        <f t="shared" ref="C338:H338" si="74">C337-C336</f>
        <v>2.8895833333335759</v>
      </c>
      <c r="D338" s="834">
        <f t="shared" si="74"/>
        <v>56.42174999999952</v>
      </c>
      <c r="E338" s="834">
        <f t="shared" si="74"/>
        <v>56.067587499999718</v>
      </c>
      <c r="F338" s="834">
        <f t="shared" si="74"/>
        <v>68.94538583139547</v>
      </c>
      <c r="G338" s="834">
        <f t="shared" si="74"/>
        <v>22.16666666666606</v>
      </c>
      <c r="H338" s="834">
        <f t="shared" si="74"/>
        <v>44</v>
      </c>
      <c r="I338" s="753"/>
      <c r="J338" s="766">
        <f t="shared" si="70"/>
        <v>2.8895833333335759</v>
      </c>
      <c r="K338" s="763">
        <f t="shared" si="71"/>
        <v>68.94538583139547</v>
      </c>
      <c r="L338" s="763">
        <f t="shared" si="72"/>
        <v>41.748495555232388</v>
      </c>
      <c r="M338" s="752">
        <f t="shared" si="73"/>
        <v>1.5822319252359991</v>
      </c>
      <c r="O338" s="835" t="str">
        <f>IF(AND(ISNUMBER(O337),ISNUMBER(O336)),O337-O336,"")</f>
        <v/>
      </c>
      <c r="P338" s="725"/>
      <c r="Q338" s="725"/>
    </row>
    <row r="339" spans="2:17" customFormat="false" ht="12" customHeight="1">
      <c r="B339" s="778" t="s">
        <v>487</v>
      </c>
      <c r="C339" s="834">
        <f>A!B939</f>
        <v>9353.163333333332</v>
      </c>
      <c r="D339" s="834">
        <f>A!C939</f>
        <v>9721.1500000000015</v>
      </c>
      <c r="E339" s="834">
        <f>A!D939</f>
        <v>9721.3942500000012</v>
      </c>
      <c r="F339" s="834">
        <f>A!E939</f>
        <v>9775.2401048995252</v>
      </c>
      <c r="G339" s="834">
        <f>A!F939</f>
        <v>9365.4583333333339</v>
      </c>
      <c r="H339" s="834">
        <f>A!G939</f>
        <v>9798</v>
      </c>
      <c r="I339" s="753"/>
      <c r="J339" s="766">
        <f t="shared" si="70"/>
        <v>9353.163333333332</v>
      </c>
      <c r="K339" s="763">
        <f t="shared" si="71"/>
        <v>9798</v>
      </c>
      <c r="L339" s="763">
        <f t="shared" si="72"/>
        <v>9622.4010035943666</v>
      </c>
      <c r="M339" s="752">
        <f t="shared" si="73"/>
        <v>4.6229279625792249E-2</v>
      </c>
      <c r="O339" s="796" t="str">
        <f>A!H939</f>
        <v/>
      </c>
      <c r="P339" s="725"/>
      <c r="Q339" s="725"/>
    </row>
    <row r="340" spans="2:17" customFormat="false" ht="12" customHeight="1">
      <c r="B340" s="778" t="s">
        <v>488</v>
      </c>
      <c r="C340" s="834">
        <f>A!B940</f>
        <v>9376.2962500000012</v>
      </c>
      <c r="D340" s="834">
        <f>A!C940</f>
        <v>9760.7673500000019</v>
      </c>
      <c r="E340" s="834">
        <f>A!D940</f>
        <v>9760.6696500000016</v>
      </c>
      <c r="F340" s="834">
        <f>A!E940</f>
        <v>9835.1361495596175</v>
      </c>
      <c r="G340" s="834">
        <f>A!F940</f>
        <v>9387.625</v>
      </c>
      <c r="H340" s="834">
        <f>A!G940</f>
        <v>9834</v>
      </c>
      <c r="I340" s="753"/>
      <c r="J340" s="766">
        <f t="shared" si="70"/>
        <v>9376.2962500000012</v>
      </c>
      <c r="K340" s="763">
        <f t="shared" si="71"/>
        <v>9835.1361495596175</v>
      </c>
      <c r="L340" s="763">
        <f t="shared" si="72"/>
        <v>9659.0823999266049</v>
      </c>
      <c r="M340" s="752">
        <f t="shared" si="73"/>
        <v>4.7503466743704634E-2</v>
      </c>
      <c r="O340" s="796" t="str">
        <f>A!H940</f>
        <v/>
      </c>
      <c r="P340" s="725"/>
      <c r="Q340" s="725"/>
    </row>
    <row r="341" spans="2:17" customFormat="false" ht="12" customHeight="1">
      <c r="B341" s="778" t="s">
        <v>499</v>
      </c>
      <c r="C341" s="836">
        <f t="shared" ref="C341:H341" si="75">C340-C339</f>
        <v>23.132916666669189</v>
      </c>
      <c r="D341" s="834">
        <f t="shared" si="75"/>
        <v>39.617350000000442</v>
      </c>
      <c r="E341" s="834">
        <f t="shared" si="75"/>
        <v>39.275400000000445</v>
      </c>
      <c r="F341" s="834">
        <f t="shared" si="75"/>
        <v>59.89604466009223</v>
      </c>
      <c r="G341" s="834">
        <f t="shared" si="75"/>
        <v>22.16666666666606</v>
      </c>
      <c r="H341" s="834">
        <f t="shared" si="75"/>
        <v>36</v>
      </c>
      <c r="I341" s="753"/>
      <c r="J341" s="766">
        <f t="shared" si="70"/>
        <v>22.16666666666606</v>
      </c>
      <c r="K341" s="763">
        <f t="shared" si="71"/>
        <v>59.89604466009223</v>
      </c>
      <c r="L341" s="763">
        <f t="shared" si="72"/>
        <v>36.681396332238059</v>
      </c>
      <c r="M341" s="752">
        <f t="shared" si="73"/>
        <v>1.0285698410086717</v>
      </c>
      <c r="O341" s="835" t="str">
        <f>IF(AND(ISNUMBER(O340),ISNUMBER(O339)),O340-O339,"")</f>
        <v/>
      </c>
      <c r="P341" s="725"/>
      <c r="Q341" s="725"/>
    </row>
    <row r="342" spans="2:17" customFormat="false" ht="12" customHeight="1">
      <c r="B342" s="770" t="s">
        <v>234</v>
      </c>
      <c r="C342" s="834"/>
      <c r="D342" s="834"/>
      <c r="E342" s="834"/>
      <c r="F342" s="834"/>
      <c r="G342" s="834"/>
      <c r="H342" s="834"/>
      <c r="I342" s="733"/>
      <c r="J342" s="766"/>
      <c r="K342" s="763"/>
      <c r="L342" s="763"/>
      <c r="M342" s="752"/>
      <c r="O342" s="796"/>
      <c r="P342" s="725"/>
      <c r="Q342" s="725"/>
    </row>
    <row r="343" spans="2:17" customFormat="false" ht="12" customHeight="1">
      <c r="B343" s="778" t="s">
        <v>485</v>
      </c>
      <c r="C343" s="834">
        <f>A!B950</f>
        <v>3810.89</v>
      </c>
      <c r="D343" s="834">
        <f>A!C950</f>
        <v>3807.8819250000001</v>
      </c>
      <c r="E343" s="834">
        <f>A!D950</f>
        <v>3807.8819250000001</v>
      </c>
      <c r="F343" s="834">
        <f>A!E950</f>
        <v>3771.6400310330823</v>
      </c>
      <c r="G343" s="834">
        <f>A!F950</f>
        <v>3804.375</v>
      </c>
      <c r="H343" s="834">
        <f>A!G950</f>
        <v>3770</v>
      </c>
      <c r="I343" s="753"/>
      <c r="J343" s="836">
        <f t="shared" ref="J343:J348" si="76">MINA(C343:I343)</f>
        <v>3770</v>
      </c>
      <c r="K343" s="834">
        <f t="shared" ref="K343:K348" si="77">MAXA(C343:I343)</f>
        <v>3810.89</v>
      </c>
      <c r="L343" s="834">
        <f t="shared" ref="L343:L348" si="78">AVERAGE(C343:I343)</f>
        <v>3795.4448135055136</v>
      </c>
      <c r="M343" s="752">
        <f>ABS((K343-J343)/AVERAGE(C343:I343))</f>
        <v>1.0773440797900425E-2</v>
      </c>
      <c r="O343" s="796" t="str">
        <f>A!H950</f>
        <v/>
      </c>
      <c r="P343" s="725"/>
      <c r="Q343" s="837"/>
    </row>
    <row r="344" spans="2:17" customFormat="false" ht="12" customHeight="1">
      <c r="B344" s="778" t="s">
        <v>486</v>
      </c>
      <c r="C344" s="834">
        <f>A!B951</f>
        <v>3810.36375</v>
      </c>
      <c r="D344" s="834">
        <f>A!C951</f>
        <v>3856.2922750000002</v>
      </c>
      <c r="E344" s="834">
        <f>A!D951</f>
        <v>3856.2922750000002</v>
      </c>
      <c r="F344" s="834">
        <f>A!E951</f>
        <v>3780.5036728187692</v>
      </c>
      <c r="G344" s="834">
        <f>A!F951</f>
        <v>3810.4166666666665</v>
      </c>
      <c r="H344" s="834">
        <f>A!G951</f>
        <v>3780</v>
      </c>
      <c r="I344" s="753"/>
      <c r="J344" s="836">
        <f t="shared" si="76"/>
        <v>3780</v>
      </c>
      <c r="K344" s="834">
        <f t="shared" si="77"/>
        <v>3856.2922750000002</v>
      </c>
      <c r="L344" s="834">
        <f t="shared" si="78"/>
        <v>3815.6447732475731</v>
      </c>
      <c r="M344" s="752">
        <f>ABS((K344-J344)/AVERAGE(C344:I344))</f>
        <v>1.9994595811146838E-2</v>
      </c>
      <c r="O344" s="796" t="str">
        <f>A!H951</f>
        <v/>
      </c>
      <c r="P344" s="725"/>
      <c r="Q344" s="837"/>
    </row>
    <row r="345" spans="2:17" customFormat="false" ht="12" customHeight="1">
      <c r="B345" s="778" t="s">
        <v>498</v>
      </c>
      <c r="C345" s="834">
        <f t="shared" ref="C345:H345" si="79">C344-C343</f>
        <v>-0.52624999999989086</v>
      </c>
      <c r="D345" s="834">
        <f t="shared" si="79"/>
        <v>48.410350000000108</v>
      </c>
      <c r="E345" s="834">
        <f t="shared" si="79"/>
        <v>48.410350000000108</v>
      </c>
      <c r="F345" s="834">
        <f t="shared" si="79"/>
        <v>8.863641785686923</v>
      </c>
      <c r="G345" s="834">
        <f t="shared" si="79"/>
        <v>6.0416666666665151</v>
      </c>
      <c r="H345" s="834">
        <f t="shared" si="79"/>
        <v>10</v>
      </c>
      <c r="I345" s="753"/>
      <c r="J345" s="836">
        <f t="shared" si="76"/>
        <v>-0.52624999999989086</v>
      </c>
      <c r="K345" s="834">
        <f t="shared" si="77"/>
        <v>48.410350000000108</v>
      </c>
      <c r="L345" s="834">
        <f t="shared" si="78"/>
        <v>20.199959742058962</v>
      </c>
      <c r="M345" s="752">
        <f>ABS((K345-J345)/AVERAGE(C345:I345))</f>
        <v>2.422608788576325</v>
      </c>
      <c r="O345" s="835" t="str">
        <f>IF(AND(ISNUMBER(O344),ISNUMBER(O343)),O344-O343,"")</f>
        <v/>
      </c>
      <c r="P345" s="725"/>
      <c r="Q345" s="837"/>
    </row>
    <row r="346" spans="2:17" customFormat="false" ht="12" customHeight="1">
      <c r="B346" s="778" t="s">
        <v>487</v>
      </c>
      <c r="C346" s="834">
        <f>A!B959</f>
        <v>-5.4771024999999994E-13</v>
      </c>
      <c r="D346" s="834">
        <f>A!C959</f>
        <v>0</v>
      </c>
      <c r="E346" s="834">
        <f>A!D959</f>
        <v>0</v>
      </c>
      <c r="F346" s="834">
        <f>A!E959</f>
        <v>5.7129741266921631E-13</v>
      </c>
      <c r="G346" s="834">
        <f>A!F959</f>
        <v>0</v>
      </c>
      <c r="H346" s="834">
        <f>A!G959</f>
        <v>0</v>
      </c>
      <c r="I346" s="753"/>
      <c r="J346" s="836">
        <f t="shared" si="76"/>
        <v>-5.4771024999999994E-13</v>
      </c>
      <c r="K346" s="834">
        <f t="shared" si="77"/>
        <v>5.7129741266921631E-13</v>
      </c>
      <c r="L346" s="834">
        <f t="shared" si="78"/>
        <v>3.9311937782027295E-15</v>
      </c>
      <c r="M346" s="965" t="s">
        <v>801</v>
      </c>
      <c r="O346" s="796" t="str">
        <f>A!H959</f>
        <v/>
      </c>
      <c r="P346" s="725"/>
      <c r="Q346" s="837"/>
    </row>
    <row r="347" spans="2:17" customFormat="false" ht="12" customHeight="1">
      <c r="B347" s="778" t="s">
        <v>488</v>
      </c>
      <c r="C347" s="834">
        <f>A!B960</f>
        <v>7.2904616666666638E-13</v>
      </c>
      <c r="D347" s="834">
        <f>A!C960</f>
        <v>2.4425000000000002E-2</v>
      </c>
      <c r="E347" s="834">
        <f>A!D960</f>
        <v>2.4425000000000002E-2</v>
      </c>
      <c r="F347" s="834">
        <f>A!E960</f>
        <v>6.6831018085832858E-13</v>
      </c>
      <c r="G347" s="834">
        <f>A!F960</f>
        <v>0</v>
      </c>
      <c r="H347" s="834">
        <f>A!G960</f>
        <v>0</v>
      </c>
      <c r="I347" s="753"/>
      <c r="J347" s="836">
        <f t="shared" si="76"/>
        <v>0</v>
      </c>
      <c r="K347" s="834">
        <f t="shared" si="77"/>
        <v>2.4425000000000002E-2</v>
      </c>
      <c r="L347" s="834">
        <f t="shared" si="78"/>
        <v>8.1416666668995604E-3</v>
      </c>
      <c r="M347" s="965" t="s">
        <v>801</v>
      </c>
      <c r="O347" s="796" t="str">
        <f>A!H960</f>
        <v/>
      </c>
      <c r="P347" s="725"/>
      <c r="Q347" s="837"/>
    </row>
    <row r="348" spans="2:17" customFormat="false" ht="12" customHeight="1" thickBot="1">
      <c r="B348" s="786" t="s">
        <v>499</v>
      </c>
      <c r="C348" s="836">
        <f t="shared" ref="C348:H348" si="80">C347-C346</f>
        <v>1.2767564166666663E-12</v>
      </c>
      <c r="D348" s="838">
        <f t="shared" si="80"/>
        <v>2.4425000000000002E-2</v>
      </c>
      <c r="E348" s="838">
        <f t="shared" si="80"/>
        <v>2.4425000000000002E-2</v>
      </c>
      <c r="F348" s="838">
        <f t="shared" si="80"/>
        <v>9.7012768189112263E-14</v>
      </c>
      <c r="G348" s="834">
        <f t="shared" si="80"/>
        <v>0</v>
      </c>
      <c r="H348" s="834">
        <f t="shared" si="80"/>
        <v>0</v>
      </c>
      <c r="I348" s="753"/>
      <c r="J348" s="836">
        <f t="shared" si="76"/>
        <v>0</v>
      </c>
      <c r="K348" s="834">
        <f t="shared" si="77"/>
        <v>2.4425000000000002E-2</v>
      </c>
      <c r="L348" s="834">
        <f t="shared" si="78"/>
        <v>8.1416666668956295E-3</v>
      </c>
      <c r="M348" s="965" t="s">
        <v>801</v>
      </c>
      <c r="O348" s="839" t="str">
        <f>IF(AND(ISNUMBER(O347),ISNUMBER(O346)),O347-O346,"")</f>
        <v/>
      </c>
      <c r="P348" s="725"/>
      <c r="Q348" s="837"/>
    </row>
    <row r="349" spans="2:17" customFormat="false" ht="12" customHeight="1" thickTop="1">
      <c r="B349" s="767" t="s">
        <v>800</v>
      </c>
      <c r="C349" s="840"/>
      <c r="D349" s="834"/>
      <c r="E349" s="768"/>
      <c r="F349" s="834"/>
      <c r="G349" s="840"/>
      <c r="H349" s="841"/>
      <c r="I349" s="842"/>
      <c r="J349" s="840"/>
      <c r="K349" s="840"/>
      <c r="L349" s="840"/>
      <c r="M349" s="814"/>
      <c r="O349" s="815"/>
      <c r="P349" s="725"/>
      <c r="Q349" s="837"/>
    </row>
    <row r="350" spans="2:17" customFormat="false" ht="15.75" customHeight="1" thickBot="1">
      <c r="B350" s="773" t="s">
        <v>2208</v>
      </c>
      <c r="C350" s="838"/>
      <c r="D350" s="838"/>
      <c r="E350" s="838"/>
      <c r="F350" s="838"/>
      <c r="G350" s="838"/>
      <c r="H350" s="843"/>
      <c r="I350" s="788"/>
      <c r="J350" s="838"/>
      <c r="K350" s="838"/>
      <c r="L350" s="838"/>
      <c r="M350" s="817"/>
      <c r="O350" s="815"/>
      <c r="P350" s="725"/>
      <c r="Q350" s="837"/>
    </row>
    <row r="351" spans="2:17" customFormat="false" ht="12" customHeight="1" thickTop="1">
      <c r="B351" s="775"/>
      <c r="C351" s="760"/>
      <c r="D351" s="761"/>
      <c r="E351" s="760"/>
      <c r="F351" s="761"/>
      <c r="G351" s="761"/>
      <c r="H351" s="761"/>
      <c r="I351" s="731"/>
      <c r="J351" s="1089" t="s">
        <v>23</v>
      </c>
      <c r="K351" s="1090"/>
      <c r="L351" s="1090"/>
      <c r="M351" s="1091"/>
      <c r="O351" s="818"/>
      <c r="P351" s="725"/>
      <c r="Q351" s="837"/>
    </row>
    <row r="352" spans="2:17" customFormat="false" ht="12" customHeight="1">
      <c r="B352" s="735"/>
      <c r="C352" s="776" t="s">
        <v>237</v>
      </c>
      <c r="D352" s="729" t="s">
        <v>426</v>
      </c>
      <c r="E352" s="776" t="s">
        <v>250</v>
      </c>
      <c r="F352" s="736" t="s">
        <v>357</v>
      </c>
      <c r="G352" s="737" t="s">
        <v>372</v>
      </c>
      <c r="H352" s="738" t="s">
        <v>384</v>
      </c>
      <c r="I352" s="747"/>
      <c r="J352" s="764"/>
      <c r="K352" s="777"/>
      <c r="L352" s="777"/>
      <c r="M352" s="740" t="s">
        <v>24</v>
      </c>
      <c r="O352" s="741" t="str">
        <f>YourData!$J$4</f>
        <v>Tested Prg</v>
      </c>
      <c r="P352" s="725"/>
      <c r="Q352" s="837"/>
    </row>
    <row r="353" spans="2:17" customFormat="false" ht="12" customHeight="1">
      <c r="B353" s="742" t="s">
        <v>796</v>
      </c>
      <c r="C353" s="743" t="s">
        <v>25</v>
      </c>
      <c r="D353" s="743" t="s">
        <v>13</v>
      </c>
      <c r="E353" s="743" t="s">
        <v>13</v>
      </c>
      <c r="F353" s="744" t="s">
        <v>355</v>
      </c>
      <c r="G353" s="744" t="s">
        <v>365</v>
      </c>
      <c r="H353" s="744" t="s">
        <v>385</v>
      </c>
      <c r="I353" s="743"/>
      <c r="J353" s="765" t="s">
        <v>26</v>
      </c>
      <c r="K353" s="743" t="s">
        <v>27</v>
      </c>
      <c r="L353" s="743" t="s">
        <v>597</v>
      </c>
      <c r="M353" s="746" t="s">
        <v>598</v>
      </c>
      <c r="O353" s="748" t="str">
        <f>YourData!$J$8</f>
        <v>Org</v>
      </c>
      <c r="P353" s="725"/>
      <c r="Q353" s="837"/>
    </row>
    <row r="354" spans="2:17" customFormat="false" ht="12" customHeight="1">
      <c r="B354" s="770" t="s">
        <v>235</v>
      </c>
      <c r="I354" s="753"/>
      <c r="J354" s="766"/>
      <c r="K354" s="763"/>
      <c r="L354" s="763"/>
      <c r="M354" s="752"/>
      <c r="O354" s="741"/>
      <c r="P354" s="725"/>
      <c r="Q354" s="837"/>
    </row>
    <row r="355" spans="2:17" customFormat="false" ht="12" customHeight="1">
      <c r="B355" s="778" t="s">
        <v>485</v>
      </c>
      <c r="C355" s="844">
        <f>A!B970</f>
        <v>1.0675479166666666E-2</v>
      </c>
      <c r="D355" s="844">
        <f>A!C970</f>
        <v>1.0999999999999999E-2</v>
      </c>
      <c r="E355" s="844">
        <f>A!D970</f>
        <v>1.0999999999999999E-2</v>
      </c>
      <c r="F355" s="844">
        <f>A!E970</f>
        <v>1.0984301649756585E-2</v>
      </c>
      <c r="G355" s="844">
        <f>A!F970</f>
        <v>1.0937624999999999E-2</v>
      </c>
      <c r="H355" s="844">
        <f>A!G970</f>
        <v>1.6E-2</v>
      </c>
      <c r="I355" s="753"/>
      <c r="J355" s="986">
        <f t="shared" ref="J355:J360" si="81">MINA(C355:I355)</f>
        <v>1.0675479166666666E-2</v>
      </c>
      <c r="K355" s="844">
        <f t="shared" ref="K355:K360" si="82">MAXA(C355:I355)</f>
        <v>1.6E-2</v>
      </c>
      <c r="L355" s="844">
        <f t="shared" ref="L355:L360" si="83">AVERAGE(C355:I355)</f>
        <v>1.1766234302737206E-2</v>
      </c>
      <c r="M355" s="752">
        <f t="shared" ref="M355:M360" si="84">ABS((K355-J355)/AVERAGE(C355:I355))</f>
        <v>0.45252548065396581</v>
      </c>
      <c r="O355" s="821" t="str">
        <f>A!H970</f>
        <v/>
      </c>
      <c r="P355" s="725"/>
      <c r="Q355" s="837"/>
    </row>
    <row r="356" spans="2:17" customFormat="false" ht="12" customHeight="1">
      <c r="B356" s="778" t="s">
        <v>486</v>
      </c>
      <c r="C356" s="844">
        <f>A!B971</f>
        <v>1.1168362500000001E-2</v>
      </c>
      <c r="D356" s="844">
        <f>A!C971</f>
        <v>1.15E-2</v>
      </c>
      <c r="E356" s="844">
        <f>A!D971</f>
        <v>1.15E-2</v>
      </c>
      <c r="F356" s="844">
        <f>A!E971</f>
        <v>1.1459433329871279E-2</v>
      </c>
      <c r="G356" s="844">
        <f>A!F971</f>
        <v>1.1478791666666668E-2</v>
      </c>
      <c r="H356" s="844">
        <f>A!G971</f>
        <v>1.0999999999999999E-2</v>
      </c>
      <c r="I356" s="753"/>
      <c r="J356" s="986">
        <f t="shared" si="81"/>
        <v>1.0999999999999999E-2</v>
      </c>
      <c r="K356" s="844">
        <f t="shared" si="82"/>
        <v>1.15E-2</v>
      </c>
      <c r="L356" s="844">
        <f t="shared" si="83"/>
        <v>1.1351097916089658E-2</v>
      </c>
      <c r="M356" s="752">
        <f t="shared" si="84"/>
        <v>4.404860249608749E-2</v>
      </c>
      <c r="O356" s="821" t="str">
        <f>A!H971</f>
        <v/>
      </c>
      <c r="P356" s="725"/>
      <c r="Q356" s="837"/>
    </row>
    <row r="357" spans="2:17" customFormat="false" ht="12" customHeight="1">
      <c r="B357" s="778" t="s">
        <v>498</v>
      </c>
      <c r="C357" s="844">
        <f t="shared" ref="C357:H357" si="85">C356-C355</f>
        <v>4.9288333333333441E-4</v>
      </c>
      <c r="D357" s="844">
        <f t="shared" si="85"/>
        <v>5.0000000000000044E-4</v>
      </c>
      <c r="E357" s="844">
        <f t="shared" si="85"/>
        <v>5.0000000000000044E-4</v>
      </c>
      <c r="F357" s="844">
        <f t="shared" si="85"/>
        <v>4.7513168011469389E-4</v>
      </c>
      <c r="G357" s="844">
        <f t="shared" si="85"/>
        <v>5.4116666666666896E-4</v>
      </c>
      <c r="H357" s="844">
        <f t="shared" si="85"/>
        <v>-5.000000000000001E-3</v>
      </c>
      <c r="I357" s="753"/>
      <c r="J357" s="986">
        <f t="shared" si="81"/>
        <v>-5.000000000000001E-3</v>
      </c>
      <c r="K357" s="844">
        <f t="shared" si="82"/>
        <v>5.4116666666666896E-4</v>
      </c>
      <c r="L357" s="844">
        <f t="shared" si="83"/>
        <v>-4.1513638664755049E-4</v>
      </c>
      <c r="M357" s="752">
        <f t="shared" si="84"/>
        <v>13.347822173369504</v>
      </c>
      <c r="O357" s="846" t="str">
        <f>IF(AND(ISNUMBER(O356),ISNUMBER(O355)),O356-O355,"")</f>
        <v/>
      </c>
      <c r="P357" s="725"/>
      <c r="Q357" s="837"/>
    </row>
    <row r="358" spans="2:17" customFormat="false" ht="12" customHeight="1">
      <c r="B358" s="778" t="s">
        <v>487</v>
      </c>
      <c r="C358" s="844">
        <f>A!B979</f>
        <v>6.2079700000000036E-3</v>
      </c>
      <c r="D358" s="844">
        <f>A!C979</f>
        <v>7.1000000000000004E-3</v>
      </c>
      <c r="E358" s="844">
        <f>A!D979</f>
        <v>7.1000000000000004E-3</v>
      </c>
      <c r="F358" s="844">
        <f>A!E979</f>
        <v>6.7531335321618334E-3</v>
      </c>
      <c r="G358" s="844">
        <f>A!F979</f>
        <v>5.4850000000000012E-3</v>
      </c>
      <c r="H358" s="844">
        <f>A!G979</f>
        <v>6.7400000000000003E-3</v>
      </c>
      <c r="I358" s="753"/>
      <c r="J358" s="986">
        <f t="shared" si="81"/>
        <v>5.4850000000000012E-3</v>
      </c>
      <c r="K358" s="844">
        <f t="shared" si="82"/>
        <v>7.1000000000000004E-3</v>
      </c>
      <c r="L358" s="844">
        <f t="shared" si="83"/>
        <v>6.5643505886936399E-3</v>
      </c>
      <c r="M358" s="752">
        <f t="shared" si="84"/>
        <v>0.24602586016378469</v>
      </c>
      <c r="O358" s="821" t="str">
        <f>A!H979</f>
        <v/>
      </c>
      <c r="P358" s="725"/>
      <c r="Q358" s="837"/>
    </row>
    <row r="359" spans="2:17" customFormat="false" ht="12" customHeight="1">
      <c r="B359" s="778" t="s">
        <v>488</v>
      </c>
      <c r="C359" s="844">
        <f>A!B980</f>
        <v>6.2079700000000036E-3</v>
      </c>
      <c r="D359" s="844">
        <f>A!C980</f>
        <v>7.7999999999999996E-3</v>
      </c>
      <c r="E359" s="844">
        <f>A!D980</f>
        <v>7.7999999999999996E-3</v>
      </c>
      <c r="F359" s="844">
        <f>A!E980</f>
        <v>6.7531335321627676E-3</v>
      </c>
      <c r="G359" s="844">
        <f>A!F980</f>
        <v>5.4779999999999994E-3</v>
      </c>
      <c r="H359" s="844">
        <f>A!G980</f>
        <v>6.7400000000000003E-3</v>
      </c>
      <c r="I359" s="753"/>
      <c r="J359" s="986">
        <f t="shared" si="81"/>
        <v>5.4779999999999994E-3</v>
      </c>
      <c r="K359" s="844">
        <f t="shared" si="82"/>
        <v>7.7999999999999996E-3</v>
      </c>
      <c r="L359" s="844">
        <f t="shared" si="83"/>
        <v>6.7965172553604613E-3</v>
      </c>
      <c r="M359" s="752">
        <f t="shared" si="84"/>
        <v>0.34164556827522546</v>
      </c>
      <c r="O359" s="821" t="str">
        <f>A!H980</f>
        <v/>
      </c>
      <c r="P359" s="725"/>
      <c r="Q359" s="837"/>
    </row>
    <row r="360" spans="2:17" customFormat="false" ht="12" customHeight="1">
      <c r="B360" s="847" t="s">
        <v>499</v>
      </c>
      <c r="C360" s="848">
        <f t="shared" ref="C360:H360" si="86">C359-C358</f>
        <v>0</v>
      </c>
      <c r="D360" s="849">
        <f t="shared" si="86"/>
        <v>6.9999999999999923E-4</v>
      </c>
      <c r="E360" s="849">
        <f t="shared" si="86"/>
        <v>6.9999999999999923E-4</v>
      </c>
      <c r="F360" s="849">
        <f t="shared" si="86"/>
        <v>9.3414859181351062E-16</v>
      </c>
      <c r="G360" s="849">
        <f t="shared" si="86"/>
        <v>-7.0000000000017965E-6</v>
      </c>
      <c r="H360" s="849">
        <f t="shared" si="86"/>
        <v>0</v>
      </c>
      <c r="I360" s="850"/>
      <c r="J360" s="848">
        <f t="shared" si="81"/>
        <v>-7.0000000000017965E-6</v>
      </c>
      <c r="K360" s="849">
        <f t="shared" si="82"/>
        <v>6.9999999999999923E-4</v>
      </c>
      <c r="L360" s="849">
        <f t="shared" si="83"/>
        <v>2.321666666668218E-4</v>
      </c>
      <c r="M360" s="832">
        <f t="shared" si="84"/>
        <v>3.045226130651236</v>
      </c>
      <c r="O360" s="853" t="str">
        <f>IF(AND(ISNUMBER(O359),ISNUMBER(O358)),O359-O358,"")</f>
        <v/>
      </c>
      <c r="P360" s="725"/>
      <c r="Q360" s="837"/>
    </row>
    <row r="361" spans="2:17" customFormat="false" ht="12" customHeight="1">
      <c r="B361" s="770" t="s">
        <v>84</v>
      </c>
      <c r="J361" s="854"/>
      <c r="M361" s="855"/>
      <c r="O361" s="741"/>
      <c r="P361" s="725"/>
      <c r="Q361" s="837"/>
    </row>
    <row r="362" spans="2:15" customFormat="false" ht="12" customHeight="1">
      <c r="B362" s="778" t="s">
        <v>485</v>
      </c>
      <c r="C362" s="812">
        <f>A!B990</f>
        <v>3.8447963185478624</v>
      </c>
      <c r="D362" s="812">
        <f>A!C990</f>
        <v>3.9136115288250317</v>
      </c>
      <c r="E362" s="812">
        <f>A!D990</f>
        <v>3.9139030708941935</v>
      </c>
      <c r="F362" s="812">
        <f>A!E990</f>
        <v>3.8497467035744664</v>
      </c>
      <c r="G362" s="812">
        <f>A!F990</f>
        <v>3.8371600399082859</v>
      </c>
      <c r="H362" s="812">
        <f>A!G990</f>
        <v>3.85</v>
      </c>
      <c r="I362" s="856"/>
      <c r="J362" s="845">
        <f t="shared" ref="J362:J367" si="87">MINA(C362:I362)</f>
        <v>3.8371600399082859</v>
      </c>
      <c r="K362" s="812">
        <f t="shared" ref="K362:K367" si="88">MAXA(C362:I362)</f>
        <v>3.9139030708941935</v>
      </c>
      <c r="L362" s="812">
        <f t="shared" ref="L362:L367" si="89">AVERAGE(C362:I362)</f>
        <v>3.8682029436249734</v>
      </c>
      <c r="M362" s="752">
        <f t="shared" ref="M362:M367" si="90">ABS((K362-J362)/AVERAGE(C362:I362))</f>
        <v>1.9839453127035299E-2</v>
      </c>
      <c r="O362" s="802" t="str">
        <f>A!H990</f>
        <v/>
      </c>
    </row>
    <row r="363" spans="2:15" customFormat="false" ht="12" customHeight="1">
      <c r="B363" s="778" t="s">
        <v>486</v>
      </c>
      <c r="C363" s="812">
        <f>A!B991</f>
        <v>2.9312957592168609</v>
      </c>
      <c r="D363" s="812">
        <f>A!C991</f>
        <v>2.9505118766491645</v>
      </c>
      <c r="E363" s="812">
        <f>A!D991</f>
        <v>2.9505592702169627</v>
      </c>
      <c r="F363" s="812">
        <f>A!E991</f>
        <v>2.9431302351671818</v>
      </c>
      <c r="G363" s="812">
        <f>A!F991</f>
        <v>2.9212653715068941</v>
      </c>
      <c r="H363" s="812">
        <f>A!G991</f>
        <v>2.94</v>
      </c>
      <c r="I363" s="856"/>
      <c r="J363" s="845">
        <f t="shared" si="87"/>
        <v>2.9212653715068941</v>
      </c>
      <c r="K363" s="812">
        <f t="shared" si="88"/>
        <v>2.9505592702169627</v>
      </c>
      <c r="L363" s="812">
        <f t="shared" si="89"/>
        <v>2.9394604187928444</v>
      </c>
      <c r="M363" s="752">
        <f t="shared" si="90"/>
        <v>9.9657401483564789E-3</v>
      </c>
      <c r="O363" s="802" t="str">
        <f>A!H991</f>
        <v/>
      </c>
    </row>
    <row r="364" spans="2:15" customFormat="false" ht="12" customHeight="1">
      <c r="B364" s="778" t="s">
        <v>498</v>
      </c>
      <c r="C364" s="812">
        <f t="shared" ref="C364:H364" si="91">C363-C362</f>
        <v>-0.91350055933100149</v>
      </c>
      <c r="D364" s="812">
        <f t="shared" si="91"/>
        <v>-0.96309965217586724</v>
      </c>
      <c r="E364" s="812">
        <f t="shared" si="91"/>
        <v>-0.9633438006772308</v>
      </c>
      <c r="F364" s="812">
        <f t="shared" si="91"/>
        <v>-0.9066164684072846</v>
      </c>
      <c r="G364" s="812">
        <f t="shared" si="91"/>
        <v>-0.91589466840139178</v>
      </c>
      <c r="H364" s="812">
        <f t="shared" si="91"/>
        <v>-0.91000000000000014</v>
      </c>
      <c r="I364" s="856"/>
      <c r="J364" s="845">
        <f t="shared" si="87"/>
        <v>-0.9633438006772308</v>
      </c>
      <c r="K364" s="812">
        <f t="shared" si="88"/>
        <v>-0.9066164684072846</v>
      </c>
      <c r="L364" s="812">
        <f t="shared" si="89"/>
        <v>-0.92874252483212938</v>
      </c>
      <c r="M364" s="752">
        <f t="shared" si="90"/>
        <v>6.1079718816794443E-2</v>
      </c>
      <c r="O364" s="857" t="str">
        <f>IF(AND(ISNUMBER(O363),ISNUMBER(O362)),O363-O362,"")</f>
        <v/>
      </c>
    </row>
    <row r="365" spans="2:15" customFormat="false" ht="12" customHeight="1">
      <c r="B365" s="778" t="s">
        <v>487</v>
      </c>
      <c r="C365" s="812">
        <f>A!B999</f>
        <v>3.543099854148672</v>
      </c>
      <c r="D365" s="812">
        <f>A!C999</f>
        <v>3.5988153449844984</v>
      </c>
      <c r="E365" s="812">
        <f>A!D999</f>
        <v>3.5991278364828387</v>
      </c>
      <c r="F365" s="812">
        <f>A!E999</f>
        <v>3.4413997539907051</v>
      </c>
      <c r="G365" s="812">
        <f>A!F999</f>
        <v>3.4604350566376669</v>
      </c>
      <c r="H365" s="812">
        <f>A!G999</f>
        <v>3.59</v>
      </c>
      <c r="I365" s="856"/>
      <c r="J365" s="845">
        <f t="shared" si="87"/>
        <v>3.4413997539907051</v>
      </c>
      <c r="K365" s="812">
        <f t="shared" si="88"/>
        <v>3.5991278364828387</v>
      </c>
      <c r="L365" s="812">
        <f t="shared" si="89"/>
        <v>3.5388129743740637</v>
      </c>
      <c r="M365" s="752">
        <f t="shared" si="90"/>
        <v>4.4570900930426309E-2</v>
      </c>
      <c r="O365" s="802" t="str">
        <f>A!H999</f>
        <v/>
      </c>
    </row>
    <row r="366" spans="2:17" customFormat="false" ht="12" customHeight="1">
      <c r="B366" s="778" t="s">
        <v>488</v>
      </c>
      <c r="C366" s="812">
        <f>A!B1000</f>
        <v>2.7196901396309143</v>
      </c>
      <c r="D366" s="812">
        <f>A!C1000</f>
        <v>2.7244804507867837</v>
      </c>
      <c r="E366" s="812">
        <f>A!D1000</f>
        <v>2.7244848665999863</v>
      </c>
      <c r="F366" s="812">
        <f>A!E1000</f>
        <v>2.7795311738883801</v>
      </c>
      <c r="G366" s="812">
        <f>A!F1000</f>
        <v>2.6900388272911857</v>
      </c>
      <c r="H366" s="812">
        <f>A!G1000</f>
        <v>2.74</v>
      </c>
      <c r="I366" s="856"/>
      <c r="J366" s="845">
        <f t="shared" si="87"/>
        <v>2.6900388272911857</v>
      </c>
      <c r="K366" s="812">
        <f t="shared" si="88"/>
        <v>2.7795311738883801</v>
      </c>
      <c r="L366" s="812">
        <f t="shared" si="89"/>
        <v>2.7297042430328751</v>
      </c>
      <c r="M366" s="752">
        <f t="shared" si="90"/>
        <v>3.2784631091668272E-2</v>
      </c>
      <c r="O366" s="802" t="str">
        <f>A!H1000</f>
        <v/>
      </c>
      <c r="P366" s="725"/>
      <c r="Q366" s="725"/>
    </row>
    <row r="367" spans="2:17" customFormat="false" ht="12" customHeight="1">
      <c r="B367" s="847" t="s">
        <v>499</v>
      </c>
      <c r="C367" s="851">
        <f t="shared" ref="C367:H367" si="92">C366-C365</f>
        <v>-0.82340971451775768</v>
      </c>
      <c r="D367" s="852">
        <f t="shared" si="92"/>
        <v>-0.87433489419771471</v>
      </c>
      <c r="E367" s="852">
        <f t="shared" si="92"/>
        <v>-0.87464296988285239</v>
      </c>
      <c r="F367" s="852">
        <f t="shared" si="92"/>
        <v>-0.66186858010232497</v>
      </c>
      <c r="G367" s="852">
        <f t="shared" si="92"/>
        <v>-0.77039622934648122</v>
      </c>
      <c r="H367" s="852">
        <f t="shared" si="92"/>
        <v>-0.84999999999999964</v>
      </c>
      <c r="I367" s="858"/>
      <c r="J367" s="851">
        <f t="shared" si="87"/>
        <v>-0.87464296988285239</v>
      </c>
      <c r="K367" s="852">
        <f t="shared" si="88"/>
        <v>-0.66186858010232497</v>
      </c>
      <c r="L367" s="852">
        <f t="shared" si="89"/>
        <v>-0.80910873134118833</v>
      </c>
      <c r="M367" s="832">
        <f t="shared" si="90"/>
        <v>0.26297379021955436</v>
      </c>
      <c r="O367" s="859" t="str">
        <f>IF(AND(ISNUMBER(O366),ISNUMBER(O365)),O366-O365,"")</f>
        <v/>
      </c>
      <c r="P367" s="725"/>
      <c r="Q367" s="725"/>
    </row>
    <row r="368" spans="2:17" customFormat="false" ht="12" customHeight="1">
      <c r="B368" s="860" t="s">
        <v>227</v>
      </c>
      <c r="C368" s="861"/>
      <c r="I368" s="753"/>
      <c r="J368" s="836"/>
      <c r="K368" s="834"/>
      <c r="L368" s="834"/>
      <c r="M368" s="752"/>
      <c r="O368" s="741"/>
      <c r="P368" s="725"/>
      <c r="Q368" s="825"/>
    </row>
    <row r="369" spans="2:17" customFormat="false" ht="12" customHeight="1">
      <c r="B369" s="778" t="s">
        <v>485</v>
      </c>
      <c r="C369" s="779">
        <f>A!B1010</f>
        <v>16.791666666666664</v>
      </c>
      <c r="D369" s="779">
        <f>A!C1010</f>
        <v>16.833333333333332</v>
      </c>
      <c r="E369" s="779">
        <f>A!D1010</f>
        <v>16.833333333333332</v>
      </c>
      <c r="F369" s="779">
        <f>A!E1010</f>
        <v>16.814583333333328</v>
      </c>
      <c r="G369" s="779">
        <f>A!F1010</f>
        <v>16.883333333333329</v>
      </c>
      <c r="H369" s="779">
        <f>A!G1010</f>
        <v>16.96</v>
      </c>
      <c r="I369" s="862"/>
      <c r="J369" s="863">
        <f t="shared" ref="J369:J374" si="93">MINA(C369:I369)</f>
        <v>16.791666666666664</v>
      </c>
      <c r="K369" s="779">
        <f t="shared" ref="K369:K374" si="94">MAXA(C369:I369)</f>
        <v>16.96</v>
      </c>
      <c r="L369" s="779">
        <f t="shared" ref="L369:L374" si="95">AVERAGE(C369:I369)</f>
        <v>16.852708333333329</v>
      </c>
      <c r="M369" s="752">
        <f t="shared" ref="M369:M374" si="96">ABS((K369-J369)/AVERAGE(C369:I369))</f>
        <v>9.9885033315616385E-3</v>
      </c>
      <c r="O369" s="780" t="str">
        <f>A!H1010</f>
        <v/>
      </c>
      <c r="P369" s="725"/>
      <c r="Q369" s="825"/>
    </row>
    <row r="370" spans="2:17" customFormat="false" ht="12" customHeight="1">
      <c r="B370" s="778" t="s">
        <v>486</v>
      </c>
      <c r="C370" s="779">
        <f>A!B1011</f>
        <v>29.516666666666669</v>
      </c>
      <c r="D370" s="779">
        <f>A!C1011</f>
        <v>29.5</v>
      </c>
      <c r="E370" s="779">
        <f>A!D1011</f>
        <v>29.5</v>
      </c>
      <c r="F370" s="779">
        <f>A!E1011</f>
        <v>29.516666666666666</v>
      </c>
      <c r="G370" s="779">
        <f>A!F1011</f>
        <v>29.516666666666666</v>
      </c>
      <c r="H370" s="779">
        <f>A!G1011</f>
        <v>29.5</v>
      </c>
      <c r="I370" s="862"/>
      <c r="J370" s="863">
        <f t="shared" si="93"/>
        <v>29.5</v>
      </c>
      <c r="K370" s="779">
        <f t="shared" si="94"/>
        <v>29.516666666666669</v>
      </c>
      <c r="L370" s="779">
        <f t="shared" si="95"/>
        <v>29.508333333333336</v>
      </c>
      <c r="M370" s="752">
        <f t="shared" si="96"/>
        <v>5.6481219994360696E-4</v>
      </c>
      <c r="O370" s="780" t="str">
        <f>A!H1011</f>
        <v/>
      </c>
      <c r="P370" s="725"/>
      <c r="Q370" s="825"/>
    </row>
    <row r="371" spans="2:17" customFormat="false" ht="12" customHeight="1">
      <c r="B371" s="778" t="s">
        <v>498</v>
      </c>
      <c r="C371" s="779">
        <f t="shared" ref="C371:H371" si="97">C370-C369</f>
        <v>12.725000000000005</v>
      </c>
      <c r="D371" s="779">
        <f t="shared" si="97"/>
        <v>12.666666666666668</v>
      </c>
      <c r="E371" s="779">
        <f t="shared" si="97"/>
        <v>12.666666666666668</v>
      </c>
      <c r="F371" s="779">
        <f t="shared" si="97"/>
        <v>12.702083333333338</v>
      </c>
      <c r="G371" s="779">
        <f t="shared" si="97"/>
        <v>12.633333333333336</v>
      </c>
      <c r="H371" s="779">
        <f t="shared" si="97"/>
        <v>12.54</v>
      </c>
      <c r="I371" s="862"/>
      <c r="J371" s="863">
        <f t="shared" si="93"/>
        <v>12.54</v>
      </c>
      <c r="K371" s="779">
        <f t="shared" si="94"/>
        <v>12.725000000000005</v>
      </c>
      <c r="L371" s="779">
        <f t="shared" si="95"/>
        <v>12.655625000000001</v>
      </c>
      <c r="M371" s="752">
        <f t="shared" si="96"/>
        <v>1.4618005827448729E-2</v>
      </c>
      <c r="O371" s="864" t="str">
        <f>IF(AND(ISNUMBER(O370),ISNUMBER(O369)),O370-O369,"")</f>
        <v/>
      </c>
      <c r="P371" s="725"/>
      <c r="Q371" s="825"/>
    </row>
    <row r="372" spans="2:17" customFormat="false" ht="12" customHeight="1">
      <c r="B372" s="778" t="s">
        <v>487</v>
      </c>
      <c r="C372" s="779">
        <f>A!B1019</f>
        <v>16.791666666666664</v>
      </c>
      <c r="D372" s="779">
        <f>A!C1019</f>
        <v>16.833333333333332</v>
      </c>
      <c r="E372" s="779">
        <f>A!D1019</f>
        <v>16.833333333333332</v>
      </c>
      <c r="F372" s="779">
        <f>A!E1019</f>
        <v>16.814583333333328</v>
      </c>
      <c r="G372" s="779">
        <f>A!F1019</f>
        <v>16.883333333333329</v>
      </c>
      <c r="H372" s="779">
        <f>A!G1019</f>
        <v>16.96</v>
      </c>
      <c r="I372" s="862"/>
      <c r="J372" s="863">
        <f t="shared" si="93"/>
        <v>16.791666666666664</v>
      </c>
      <c r="K372" s="779">
        <f t="shared" si="94"/>
        <v>16.96</v>
      </c>
      <c r="L372" s="779">
        <f t="shared" si="95"/>
        <v>16.852708333333329</v>
      </c>
      <c r="M372" s="752">
        <f t="shared" si="96"/>
        <v>9.9885033315616385E-3</v>
      </c>
      <c r="O372" s="780" t="str">
        <f>A!H1019</f>
        <v/>
      </c>
      <c r="P372" s="725"/>
      <c r="Q372" s="825"/>
    </row>
    <row r="373" spans="2:17" customFormat="false" ht="12" customHeight="1">
      <c r="B373" s="778" t="s">
        <v>488</v>
      </c>
      <c r="C373" s="779">
        <f>A!B1020</f>
        <v>29.516666666666669</v>
      </c>
      <c r="D373" s="779">
        <f>A!C1020</f>
        <v>29.5</v>
      </c>
      <c r="E373" s="779">
        <f>A!D1020</f>
        <v>29.5</v>
      </c>
      <c r="F373" s="779">
        <f>A!E1020</f>
        <v>29.516666666666666</v>
      </c>
      <c r="G373" s="779">
        <f>A!F1020</f>
        <v>29.516666666666666</v>
      </c>
      <c r="H373" s="779">
        <f>A!G1020</f>
        <v>29.5</v>
      </c>
      <c r="I373" s="862"/>
      <c r="J373" s="863">
        <f t="shared" si="93"/>
        <v>29.5</v>
      </c>
      <c r="K373" s="779">
        <f t="shared" si="94"/>
        <v>29.516666666666669</v>
      </c>
      <c r="L373" s="779">
        <f t="shared" si="95"/>
        <v>29.508333333333336</v>
      </c>
      <c r="M373" s="752">
        <f t="shared" si="96"/>
        <v>5.6481219994360696E-4</v>
      </c>
      <c r="O373" s="780" t="str">
        <f>A!H1020</f>
        <v/>
      </c>
      <c r="P373" s="725"/>
      <c r="Q373" s="825"/>
    </row>
    <row r="374" spans="2:17" customFormat="false" ht="12" customHeight="1">
      <c r="B374" s="959" t="s">
        <v>499</v>
      </c>
      <c r="C374" s="960">
        <f t="shared" ref="C374:H374" si="98">C373-C372</f>
        <v>12.725000000000005</v>
      </c>
      <c r="D374" s="961">
        <f t="shared" si="98"/>
        <v>12.666666666666668</v>
      </c>
      <c r="E374" s="961">
        <f t="shared" si="98"/>
        <v>12.666666666666668</v>
      </c>
      <c r="F374" s="961">
        <f t="shared" si="98"/>
        <v>12.702083333333338</v>
      </c>
      <c r="G374" s="961">
        <f t="shared" si="98"/>
        <v>12.633333333333336</v>
      </c>
      <c r="H374" s="961">
        <f t="shared" si="98"/>
        <v>12.54</v>
      </c>
      <c r="I374" s="962"/>
      <c r="J374" s="960">
        <f t="shared" si="93"/>
        <v>12.54</v>
      </c>
      <c r="K374" s="961">
        <f t="shared" si="94"/>
        <v>12.725000000000005</v>
      </c>
      <c r="L374" s="961">
        <f t="shared" si="95"/>
        <v>12.655625000000001</v>
      </c>
      <c r="M374" s="963">
        <f t="shared" si="96"/>
        <v>1.4618005827448729E-2</v>
      </c>
      <c r="O374" s="864" t="str">
        <f>IF(AND(ISNUMBER(O373),ISNUMBER(O372)),O373-O372,"")</f>
        <v/>
      </c>
      <c r="P374" s="725"/>
      <c r="Q374" s="825"/>
    </row>
    <row r="375" spans="2:17" customFormat="false" ht="12" customHeight="1">
      <c r="B375" s="954" t="s">
        <v>228</v>
      </c>
      <c r="C375" s="955"/>
      <c r="D375" s="955"/>
      <c r="E375" s="955"/>
      <c r="F375" s="955"/>
      <c r="G375" s="955"/>
      <c r="H375" s="955"/>
      <c r="I375" s="955"/>
      <c r="J375" s="956"/>
      <c r="K375" s="955"/>
      <c r="L375" s="955"/>
      <c r="M375" s="957"/>
      <c r="O375" s="958"/>
      <c r="P375" s="725"/>
      <c r="Q375" s="825"/>
    </row>
    <row r="376" spans="2:17" customFormat="false" ht="12" customHeight="1">
      <c r="B376" s="778" t="s">
        <v>485</v>
      </c>
      <c r="C376" s="779">
        <f>A!B1030</f>
        <v>24.64107916666666</v>
      </c>
      <c r="D376" s="779">
        <f>A!C1030</f>
        <v>24.944444444444446</v>
      </c>
      <c r="E376" s="779">
        <f>A!D1030</f>
        <v>24.944444444444446</v>
      </c>
      <c r="F376" s="779">
        <f>A!E1030</f>
        <v>24.981778291731384</v>
      </c>
      <c r="G376" s="779">
        <f>A!F1030</f>
        <v>25</v>
      </c>
      <c r="H376" s="779">
        <f>A!G1030</f>
        <v>25</v>
      </c>
      <c r="I376" s="862"/>
      <c r="J376" s="863">
        <f t="shared" ref="J376:J381" si="99">MINA(C376:I376)</f>
        <v>24.64107916666666</v>
      </c>
      <c r="K376" s="779">
        <f t="shared" ref="K376:K381" si="100">MAXA(C376:I376)</f>
        <v>25</v>
      </c>
      <c r="L376" s="779">
        <f t="shared" ref="L376:L381" si="101">AVERAGE(C376:I376)</f>
        <v>24.91862439121449</v>
      </c>
      <c r="M376" s="752">
        <f t="shared" ref="M376:M381" si="102">ABS((K376-J376)/AVERAGE(C376:I376))</f>
        <v>1.4403717785476295E-2</v>
      </c>
      <c r="N376" s="725"/>
      <c r="O376" s="865" t="str">
        <f>A!H1030</f>
        <v/>
      </c>
      <c r="P376" s="725"/>
      <c r="Q376" s="825"/>
    </row>
    <row r="377" spans="2:17" customFormat="false" ht="12" customHeight="1">
      <c r="B377" s="778" t="s">
        <v>486</v>
      </c>
      <c r="C377" s="779">
        <f>A!B1031</f>
        <v>24.547783333333332</v>
      </c>
      <c r="D377" s="779">
        <f>A!C1031</f>
        <v>25</v>
      </c>
      <c r="E377" s="779">
        <f>A!D1031</f>
        <v>25</v>
      </c>
      <c r="F377" s="779">
        <f>A!E1031</f>
        <v>24.982801663180325</v>
      </c>
      <c r="G377" s="779">
        <f>A!F1031</f>
        <v>25</v>
      </c>
      <c r="H377" s="779">
        <f>A!G1031</f>
        <v>25</v>
      </c>
      <c r="I377" s="862"/>
      <c r="J377" s="863">
        <f t="shared" si="99"/>
        <v>24.547783333333332</v>
      </c>
      <c r="K377" s="779">
        <f t="shared" si="100"/>
        <v>25</v>
      </c>
      <c r="L377" s="779">
        <f t="shared" si="101"/>
        <v>24.921764166085609</v>
      </c>
      <c r="M377" s="752">
        <f t="shared" si="102"/>
        <v>1.814545164832514E-2</v>
      </c>
      <c r="N377" s="725"/>
      <c r="O377" s="865" t="str">
        <f>A!H1031</f>
        <v/>
      </c>
      <c r="P377" s="725"/>
      <c r="Q377" s="825"/>
    </row>
    <row r="378" spans="2:17" customFormat="false" ht="12" customHeight="1">
      <c r="B378" s="778" t="s">
        <v>498</v>
      </c>
      <c r="C378" s="779">
        <f t="shared" ref="C378:H378" si="103">C377-C376</f>
        <v>-9.3295833333328915E-2</v>
      </c>
      <c r="D378" s="779">
        <f t="shared" si="103"/>
        <v>5.5555555555553582E-2</v>
      </c>
      <c r="E378" s="779">
        <f t="shared" si="103"/>
        <v>5.5555555555553582E-2</v>
      </c>
      <c r="F378" s="779">
        <f t="shared" si="103"/>
        <v>1.0233714489409351E-3</v>
      </c>
      <c r="G378" s="779">
        <f t="shared" si="103"/>
        <v>0</v>
      </c>
      <c r="H378" s="779">
        <f t="shared" si="103"/>
        <v>0</v>
      </c>
      <c r="I378" s="862"/>
      <c r="J378" s="863">
        <f t="shared" si="99"/>
        <v>-9.3295833333328915E-2</v>
      </c>
      <c r="K378" s="779">
        <f t="shared" si="100"/>
        <v>5.5555555555553582E-2</v>
      </c>
      <c r="L378" s="779">
        <f t="shared" si="101"/>
        <v>3.1397748711198639E-3</v>
      </c>
      <c r="M378" s="752">
        <f t="shared" si="102"/>
        <v>47.40829995743983</v>
      </c>
      <c r="N378" s="725"/>
      <c r="O378" s="864" t="str">
        <f>IF(AND(ISNUMBER(O377),ISNUMBER(O376)),O377-O376,"")</f>
        <v/>
      </c>
      <c r="P378" s="725"/>
      <c r="Q378" s="825"/>
    </row>
    <row r="379" spans="2:17" customFormat="false" ht="12" customHeight="1">
      <c r="B379" s="778" t="s">
        <v>487</v>
      </c>
      <c r="C379" s="779">
        <f>A!B1039</f>
        <v>24.365045833333337</v>
      </c>
      <c r="D379" s="779">
        <f>A!C1039</f>
        <v>24.944444444444446</v>
      </c>
      <c r="E379" s="779">
        <f>A!D1039</f>
        <v>24.666666666666671</v>
      </c>
      <c r="F379" s="779">
        <f>A!E1039</f>
        <v>25.000000734615227</v>
      </c>
      <c r="G379" s="779">
        <f>A!F1039</f>
        <v>25</v>
      </c>
      <c r="H379" s="779">
        <f>A!G1039</f>
        <v>25</v>
      </c>
      <c r="I379" s="862"/>
      <c r="J379" s="863">
        <f t="shared" si="99"/>
        <v>24.365045833333337</v>
      </c>
      <c r="K379" s="779">
        <f t="shared" si="100"/>
        <v>25.000000734615227</v>
      </c>
      <c r="L379" s="779">
        <f t="shared" si="101"/>
        <v>24.82935961317661</v>
      </c>
      <c r="M379" s="752">
        <f t="shared" si="102"/>
        <v>2.5572745780560863E-2</v>
      </c>
      <c r="N379" s="725"/>
      <c r="O379" s="865" t="str">
        <f>A!H1039</f>
        <v/>
      </c>
      <c r="P379" s="725"/>
      <c r="Q379" s="825"/>
    </row>
    <row r="380" spans="2:17" customFormat="false" ht="12" customHeight="1">
      <c r="B380" s="778" t="s">
        <v>488</v>
      </c>
      <c r="C380" s="779">
        <f>A!B1040</f>
        <v>24.353687500000003</v>
      </c>
      <c r="D380" s="779">
        <f>A!C1040</f>
        <v>24.944444444444446</v>
      </c>
      <c r="E380" s="779">
        <f>A!D1040</f>
        <v>24.944444444444446</v>
      </c>
      <c r="F380" s="779">
        <f>A!E1040</f>
        <v>25.000000805824822</v>
      </c>
      <c r="G380" s="779">
        <f>A!F1040</f>
        <v>25</v>
      </c>
      <c r="H380" s="779">
        <f>A!G1040</f>
        <v>25</v>
      </c>
      <c r="I380" s="862"/>
      <c r="J380" s="863">
        <f t="shared" si="99"/>
        <v>24.353687500000003</v>
      </c>
      <c r="K380" s="779">
        <f t="shared" si="100"/>
        <v>25.000000805824822</v>
      </c>
      <c r="L380" s="779">
        <f t="shared" si="101"/>
        <v>24.873762865785618</v>
      </c>
      <c r="M380" s="752">
        <f t="shared" si="102"/>
        <v>2.5983736731439069E-2</v>
      </c>
      <c r="N380" s="725"/>
      <c r="O380" s="865" t="str">
        <f>A!H1040</f>
        <v/>
      </c>
      <c r="P380" s="725"/>
      <c r="Q380" s="825"/>
    </row>
    <row r="381" spans="2:17" customFormat="false" ht="12" customHeight="1" thickBot="1">
      <c r="B381" s="786" t="s">
        <v>499</v>
      </c>
      <c r="C381" s="866">
        <f t="shared" ref="C381:H381" si="104">C380-C379</f>
        <v>-1.1358333333333803E-2</v>
      </c>
      <c r="D381" s="809">
        <f t="shared" si="104"/>
        <v>0</v>
      </c>
      <c r="E381" s="809">
        <f t="shared" si="104"/>
        <v>0.27777777777777501</v>
      </c>
      <c r="F381" s="809">
        <f t="shared" si="104"/>
        <v>7.1209594665333498E-8</v>
      </c>
      <c r="G381" s="809">
        <f t="shared" si="104"/>
        <v>0</v>
      </c>
      <c r="H381" s="809">
        <f t="shared" si="104"/>
        <v>0</v>
      </c>
      <c r="I381" s="867"/>
      <c r="J381" s="866">
        <f t="shared" si="99"/>
        <v>-1.1358333333333803E-2</v>
      </c>
      <c r="K381" s="809">
        <f t="shared" si="100"/>
        <v>0.27777777777777501</v>
      </c>
      <c r="L381" s="809">
        <f t="shared" si="101"/>
        <v>4.4403252609005982E-2</v>
      </c>
      <c r="M381" s="759">
        <f t="shared" si="102"/>
        <v>6.5115975547355625</v>
      </c>
      <c r="N381" s="725"/>
      <c r="O381" s="868" t="str">
        <f>IF(AND(ISNUMBER(O380),ISNUMBER(O379)),O380-O379,"")</f>
        <v/>
      </c>
      <c r="P381" s="725"/>
      <c r="Q381" s="825"/>
    </row>
    <row r="382" spans="2:5" customFormat="false" ht="12" customHeight="1" thickTop="1">
      <c r="B382" s="767" t="s">
        <v>800</v>
      </c>
      <c r="E382" s="768"/>
    </row>
    <row r="386" spans="2:17" customFormat="false" ht="12" customHeight="1">
      <c r="B386" s="725"/>
      <c r="C386" s="725"/>
      <c r="D386" s="725"/>
      <c r="E386" s="725"/>
      <c r="F386" s="725"/>
      <c r="G386" s="725"/>
      <c r="H386" s="725"/>
      <c r="I386" s="725"/>
      <c r="J386" s="725"/>
      <c r="K386" s="725"/>
      <c r="L386" s="725"/>
      <c r="M386" s="725"/>
      <c r="N386" s="725"/>
      <c r="O386" s="726"/>
      <c r="P386" s="725"/>
      <c r="Q386" s="725"/>
    </row>
    <row r="387" spans="2:17" customFormat="false" ht="12" customHeight="1">
      <c r="B387" s="725"/>
      <c r="C387" s="725"/>
      <c r="D387" s="725"/>
      <c r="E387" s="725"/>
      <c r="F387" s="725"/>
      <c r="G387" s="725"/>
      <c r="H387" s="725"/>
      <c r="I387" s="725"/>
      <c r="J387" s="725"/>
      <c r="K387" s="725"/>
      <c r="L387" s="725"/>
      <c r="M387" s="725"/>
      <c r="N387" s="725"/>
      <c r="O387" s="726"/>
      <c r="P387" s="725"/>
      <c r="Q387" s="725"/>
    </row>
    <row r="388" spans="14:17" customFormat="false" ht="12" customHeight="1">
      <c r="N388" s="725"/>
      <c r="O388" s="726"/>
      <c r="P388" s="725"/>
      <c r="Q388" s="827"/>
    </row>
    <row r="389" spans="14:17" customFormat="false" ht="15" customHeight="1">
      <c r="N389" s="725"/>
      <c r="O389" s="726"/>
      <c r="P389" s="725"/>
      <c r="Q389" s="827"/>
    </row>
    <row r="390" spans="14:17" customFormat="false" ht="12" customHeight="1">
      <c r="N390" s="725"/>
      <c r="O390" s="726"/>
      <c r="P390" s="725"/>
      <c r="Q390" s="827"/>
    </row>
    <row r="391" spans="14:17" customFormat="false" ht="12" customHeight="1">
      <c r="N391" s="725"/>
      <c r="O391" s="726"/>
      <c r="P391" s="725"/>
      <c r="Q391" s="827"/>
    </row>
    <row r="392" spans="14:17" customFormat="false" ht="12" customHeight="1">
      <c r="N392" s="725"/>
      <c r="O392" s="726"/>
      <c r="P392" s="725"/>
      <c r="Q392" s="827"/>
    </row>
    <row r="393" spans="14:17" customFormat="false" ht="12" customHeight="1">
      <c r="N393" s="725"/>
      <c r="O393" s="726"/>
      <c r="P393" s="725"/>
      <c r="Q393" s="827"/>
    </row>
    <row r="394" spans="14:17" customFormat="false" ht="12" customHeight="1">
      <c r="N394" s="725"/>
      <c r="O394" s="726"/>
      <c r="P394" s="725"/>
      <c r="Q394" s="827"/>
    </row>
    <row r="395" spans="14:17" customFormat="false" ht="12" customHeight="1">
      <c r="N395" s="725"/>
      <c r="O395" s="726"/>
      <c r="P395" s="725"/>
      <c r="Q395" s="827"/>
    </row>
    <row r="396" spans="14:17" customFormat="false" ht="12" customHeight="1">
      <c r="N396" s="725"/>
      <c r="O396" s="726"/>
      <c r="P396" s="725"/>
      <c r="Q396" s="827"/>
    </row>
    <row r="397" spans="14:17" customFormat="false" ht="12" customHeight="1">
      <c r="N397" s="725"/>
      <c r="O397" s="726"/>
      <c r="P397" s="725"/>
      <c r="Q397" s="827"/>
    </row>
    <row r="398" spans="14:17" customFormat="false" ht="12" customHeight="1">
      <c r="N398" s="725"/>
      <c r="O398" s="726"/>
      <c r="P398" s="725"/>
      <c r="Q398" s="827"/>
    </row>
    <row r="399" spans="2:17" customFormat="false" ht="12" customHeight="1">
      <c r="B399" s="725"/>
      <c r="C399" s="725"/>
      <c r="D399" s="725"/>
      <c r="E399" s="725"/>
      <c r="F399" s="725"/>
      <c r="G399" s="725"/>
      <c r="H399" s="725"/>
      <c r="I399" s="725"/>
      <c r="J399" s="725"/>
      <c r="K399" s="725"/>
      <c r="L399" s="725"/>
      <c r="M399" s="725"/>
      <c r="N399" s="725"/>
      <c r="O399" s="726"/>
      <c r="P399" s="725"/>
      <c r="Q399" s="827"/>
    </row>
    <row r="400" spans="2:17" customFormat="false" ht="12" customHeight="1">
      <c r="B400" s="725"/>
      <c r="C400" s="725"/>
      <c r="D400" s="725"/>
      <c r="E400" s="725"/>
      <c r="F400" s="725"/>
      <c r="G400" s="725"/>
      <c r="H400" s="725"/>
      <c r="I400" s="725"/>
      <c r="J400" s="725"/>
      <c r="K400" s="725"/>
      <c r="L400" s="725"/>
      <c r="M400" s="725"/>
      <c r="N400" s="725"/>
      <c r="O400" s="726"/>
      <c r="P400" s="725"/>
      <c r="Q400" s="827"/>
    </row>
    <row r="442" spans="2:17" customFormat="false" ht="12" customHeight="1">
      <c r="B442" s="799"/>
      <c r="C442" s="725"/>
      <c r="D442" s="725"/>
      <c r="E442" s="725"/>
      <c r="F442" s="725"/>
      <c r="G442" s="725"/>
      <c r="H442" s="725"/>
      <c r="I442" s="725"/>
      <c r="J442" s="725"/>
      <c r="K442" s="725"/>
      <c r="L442" s="725"/>
      <c r="M442" s="725"/>
      <c r="N442" s="725"/>
      <c r="O442" s="726"/>
      <c r="P442" s="725"/>
      <c r="Q442" s="725"/>
    </row>
    <row r="445" spans="2:17" customFormat="false">
      <c r="B445" s="725"/>
      <c r="C445" s="725"/>
      <c r="D445" s="725"/>
      <c r="E445" s="725"/>
      <c r="F445" s="725"/>
      <c r="G445" s="725"/>
      <c r="H445" s="725"/>
      <c r="I445" s="725"/>
      <c r="J445" s="725"/>
      <c r="K445" s="725"/>
      <c r="L445" s="725"/>
      <c r="M445" s="725"/>
      <c r="N445" s="725"/>
      <c r="O445" s="726"/>
      <c r="P445" s="725"/>
      <c r="Q445" s="726"/>
    </row>
    <row r="446" spans="2:17" customFormat="false">
      <c r="B446" s="725"/>
      <c r="C446" s="725"/>
      <c r="D446" s="725"/>
      <c r="E446" s="725"/>
      <c r="F446" s="725"/>
      <c r="G446" s="725"/>
      <c r="H446" s="725"/>
      <c r="I446" s="725"/>
      <c r="J446" s="725"/>
      <c r="K446" s="725"/>
      <c r="L446" s="725"/>
      <c r="M446" s="725"/>
      <c r="N446" s="725"/>
      <c r="O446" s="726"/>
      <c r="P446" s="725"/>
      <c r="Q446" s="726"/>
    </row>
    <row r="447" spans="2:17" customFormat="false">
      <c r="B447" s="725"/>
      <c r="C447" s="725"/>
      <c r="D447" s="725"/>
      <c r="E447" s="725"/>
      <c r="F447" s="725"/>
      <c r="G447" s="725"/>
      <c r="H447" s="725"/>
      <c r="I447" s="725"/>
      <c r="J447" s="725"/>
      <c r="K447" s="725"/>
      <c r="L447" s="725"/>
      <c r="M447" s="725"/>
      <c r="N447" s="725"/>
      <c r="O447" s="726"/>
      <c r="P447" s="725"/>
      <c r="Q447" s="826"/>
    </row>
    <row r="448" spans="2:17" customFormat="false">
      <c r="B448" s="725"/>
      <c r="C448" s="725"/>
      <c r="D448" s="725"/>
      <c r="E448" s="725"/>
      <c r="F448" s="725"/>
      <c r="G448" s="725"/>
      <c r="H448" s="725"/>
      <c r="I448" s="725"/>
      <c r="J448" s="725"/>
      <c r="K448" s="725"/>
      <c r="L448" s="725"/>
      <c r="M448" s="725"/>
      <c r="N448" s="725"/>
      <c r="O448" s="726"/>
      <c r="P448" s="725"/>
      <c r="Q448" s="826"/>
    </row>
    <row r="449" spans="2:17" customFormat="false">
      <c r="B449" s="725"/>
      <c r="C449" s="725"/>
      <c r="D449" s="725"/>
      <c r="E449" s="725"/>
      <c r="F449" s="725"/>
      <c r="G449" s="725"/>
      <c r="H449" s="725"/>
      <c r="I449" s="725"/>
      <c r="J449" s="725"/>
      <c r="K449" s="725"/>
      <c r="L449" s="725"/>
      <c r="M449" s="725"/>
      <c r="N449" s="725"/>
      <c r="O449" s="726"/>
      <c r="P449" s="725"/>
      <c r="Q449" s="826"/>
    </row>
    <row r="450" spans="2:17" customFormat="false">
      <c r="B450" s="725"/>
      <c r="C450" s="725"/>
      <c r="D450" s="725"/>
      <c r="E450" s="725"/>
      <c r="F450" s="725"/>
      <c r="G450" s="725"/>
      <c r="H450" s="725"/>
      <c r="I450" s="725"/>
      <c r="J450" s="725"/>
      <c r="K450" s="725"/>
      <c r="L450" s="725"/>
      <c r="M450" s="725"/>
      <c r="N450" s="725"/>
      <c r="O450" s="726"/>
      <c r="P450" s="725"/>
      <c r="Q450" s="826"/>
    </row>
    <row r="451" spans="2:17" customFormat="false">
      <c r="B451" s="725"/>
      <c r="C451" s="725"/>
      <c r="D451" s="725"/>
      <c r="E451" s="725"/>
      <c r="F451" s="725"/>
      <c r="G451" s="725"/>
      <c r="H451" s="725"/>
      <c r="I451" s="725"/>
      <c r="J451" s="725"/>
      <c r="K451" s="725"/>
      <c r="L451" s="725"/>
      <c r="M451" s="725"/>
      <c r="N451" s="725"/>
      <c r="O451" s="726"/>
      <c r="P451" s="725"/>
      <c r="Q451" s="826"/>
    </row>
    <row r="452" spans="2:17" customFormat="false">
      <c r="B452" s="725"/>
      <c r="C452" s="725"/>
      <c r="D452" s="725"/>
      <c r="E452" s="725"/>
      <c r="F452" s="725"/>
      <c r="G452" s="725"/>
      <c r="H452" s="725"/>
      <c r="I452" s="725"/>
      <c r="J452" s="725"/>
      <c r="K452" s="725"/>
      <c r="L452" s="725"/>
      <c r="M452" s="725"/>
      <c r="N452" s="725"/>
      <c r="O452" s="726"/>
      <c r="P452" s="725"/>
      <c r="Q452" s="826"/>
    </row>
    <row r="453" spans="2:17" customFormat="false">
      <c r="B453" s="725"/>
      <c r="C453" s="725"/>
      <c r="D453" s="725"/>
      <c r="E453" s="725"/>
      <c r="F453" s="725"/>
      <c r="G453" s="725"/>
      <c r="H453" s="725"/>
      <c r="I453" s="725"/>
      <c r="J453" s="725"/>
      <c r="K453" s="725"/>
      <c r="L453" s="725"/>
      <c r="M453" s="725"/>
      <c r="N453" s="725"/>
      <c r="O453" s="726"/>
      <c r="P453" s="725"/>
      <c r="Q453" s="826"/>
    </row>
    <row r="454" spans="2:17" customFormat="false">
      <c r="B454" s="725"/>
      <c r="C454" s="725"/>
      <c r="D454" s="725"/>
      <c r="E454" s="725"/>
      <c r="F454" s="725"/>
      <c r="G454" s="725"/>
      <c r="H454" s="725"/>
      <c r="I454" s="725"/>
      <c r="J454" s="725"/>
      <c r="K454" s="725"/>
      <c r="L454" s="725"/>
      <c r="M454" s="725"/>
      <c r="N454" s="725"/>
      <c r="O454" s="726"/>
      <c r="P454" s="725"/>
      <c r="Q454" s="826"/>
    </row>
    <row r="455" spans="2:17" customFormat="false">
      <c r="B455" s="725"/>
      <c r="C455" s="725"/>
      <c r="D455" s="725"/>
      <c r="E455" s="725"/>
      <c r="F455" s="725"/>
      <c r="G455" s="725"/>
      <c r="H455" s="725"/>
      <c r="I455" s="725"/>
      <c r="J455" s="725"/>
      <c r="K455" s="725"/>
      <c r="L455" s="725"/>
      <c r="M455" s="725"/>
      <c r="N455" s="725"/>
      <c r="O455" s="726"/>
      <c r="P455" s="725"/>
      <c r="Q455" s="826"/>
    </row>
    <row r="456" spans="2:17" customFormat="false">
      <c r="B456" s="725"/>
      <c r="C456" s="725"/>
      <c r="D456" s="725"/>
      <c r="E456" s="725"/>
      <c r="F456" s="725"/>
      <c r="G456" s="725"/>
      <c r="H456" s="725"/>
      <c r="I456" s="725"/>
      <c r="J456" s="725"/>
      <c r="K456" s="725"/>
      <c r="L456" s="725"/>
      <c r="M456" s="725"/>
      <c r="N456" s="725"/>
      <c r="O456" s="726"/>
      <c r="P456" s="725"/>
      <c r="Q456" s="826"/>
    </row>
    <row r="457" spans="2:17" customFormat="false">
      <c r="B457" s="725"/>
      <c r="C457" s="725"/>
      <c r="D457" s="725"/>
      <c r="E457" s="725"/>
      <c r="F457" s="725"/>
      <c r="G457" s="725"/>
      <c r="H457" s="725"/>
      <c r="I457" s="725"/>
      <c r="J457" s="725"/>
      <c r="K457" s="725"/>
      <c r="L457" s="725"/>
      <c r="M457" s="725"/>
      <c r="N457" s="725"/>
      <c r="O457" s="726"/>
      <c r="P457" s="725"/>
      <c r="Q457" s="826"/>
    </row>
    <row r="458" spans="2:17" customFormat="false">
      <c r="B458" s="725"/>
      <c r="C458" s="725"/>
      <c r="D458" s="725"/>
      <c r="E458" s="725"/>
      <c r="F458" s="725"/>
      <c r="G458" s="725"/>
      <c r="H458" s="725"/>
      <c r="I458" s="725"/>
      <c r="J458" s="725"/>
      <c r="K458" s="725"/>
      <c r="L458" s="725"/>
      <c r="M458" s="725"/>
      <c r="N458" s="725"/>
      <c r="O458" s="726"/>
      <c r="P458" s="725"/>
      <c r="Q458" s="826"/>
    </row>
    <row r="459" spans="2:17" customFormat="false">
      <c r="B459" s="725"/>
      <c r="C459" s="725"/>
      <c r="D459" s="725"/>
      <c r="E459" s="725"/>
      <c r="F459" s="725"/>
      <c r="G459" s="725"/>
      <c r="H459" s="725"/>
      <c r="I459" s="725"/>
      <c r="J459" s="725"/>
      <c r="K459" s="725"/>
      <c r="L459" s="725"/>
      <c r="M459" s="725"/>
      <c r="N459" s="725"/>
      <c r="O459" s="726"/>
      <c r="P459" s="725"/>
      <c r="Q459" s="826"/>
    </row>
    <row r="460" spans="2:17" customFormat="false">
      <c r="B460" s="725"/>
      <c r="C460" s="725"/>
      <c r="D460" s="725"/>
      <c r="E460" s="725"/>
      <c r="F460" s="725"/>
      <c r="G460" s="725"/>
      <c r="H460" s="725"/>
      <c r="I460" s="725"/>
      <c r="J460" s="725"/>
      <c r="K460" s="725"/>
      <c r="L460" s="725"/>
      <c r="M460" s="725"/>
      <c r="N460" s="725"/>
      <c r="O460" s="726"/>
      <c r="P460" s="725"/>
      <c r="Q460" s="826"/>
    </row>
    <row r="465" spans="2:17" customFormat="false">
      <c r="B465" s="725"/>
      <c r="C465" s="725"/>
      <c r="D465" s="725"/>
      <c r="E465" s="725"/>
      <c r="F465" s="725"/>
      <c r="G465" s="725"/>
      <c r="H465" s="725"/>
      <c r="I465" s="725"/>
      <c r="J465" s="725"/>
      <c r="K465" s="725"/>
      <c r="L465" s="725"/>
      <c r="M465" s="725"/>
      <c r="N465" s="725"/>
      <c r="O465" s="726"/>
      <c r="P465" s="725"/>
      <c r="Q465" s="726"/>
    </row>
    <row r="466" spans="2:17" customFormat="false">
      <c r="B466" s="725"/>
      <c r="C466" s="725"/>
      <c r="D466" s="725"/>
      <c r="E466" s="725"/>
      <c r="F466" s="725"/>
      <c r="G466" s="725"/>
      <c r="H466" s="725"/>
      <c r="I466" s="725"/>
      <c r="J466" s="725"/>
      <c r="K466" s="725"/>
      <c r="L466" s="725"/>
      <c r="M466" s="725"/>
      <c r="N466" s="725"/>
      <c r="O466" s="726"/>
      <c r="P466" s="725"/>
      <c r="Q466" s="726"/>
    </row>
    <row r="467" spans="2:17" customFormat="false">
      <c r="B467" s="725"/>
      <c r="C467" s="725"/>
      <c r="D467" s="725"/>
      <c r="E467" s="725"/>
      <c r="F467" s="725"/>
      <c r="G467" s="725"/>
      <c r="H467" s="725"/>
      <c r="I467" s="725"/>
      <c r="J467" s="725"/>
      <c r="K467" s="725"/>
      <c r="L467" s="725"/>
      <c r="M467" s="725"/>
      <c r="N467" s="725"/>
      <c r="O467" s="726"/>
      <c r="P467" s="725"/>
      <c r="Q467" s="826"/>
    </row>
    <row r="468" spans="2:17" customFormat="false">
      <c r="B468" s="725"/>
      <c r="C468" s="725"/>
      <c r="D468" s="725"/>
      <c r="E468" s="725"/>
      <c r="F468" s="725"/>
      <c r="G468" s="725"/>
      <c r="H468" s="725"/>
      <c r="I468" s="725"/>
      <c r="J468" s="725"/>
      <c r="K468" s="725"/>
      <c r="L468" s="725"/>
      <c r="M468" s="725"/>
      <c r="N468" s="725"/>
      <c r="O468" s="726"/>
      <c r="P468" s="725"/>
      <c r="Q468" s="826"/>
    </row>
    <row r="469" spans="2:17" customFormat="false">
      <c r="B469" s="725"/>
      <c r="C469" s="725"/>
      <c r="D469" s="725"/>
      <c r="E469" s="725"/>
      <c r="F469" s="725"/>
      <c r="G469" s="725"/>
      <c r="H469" s="725"/>
      <c r="I469" s="725"/>
      <c r="J469" s="725"/>
      <c r="K469" s="725"/>
      <c r="L469" s="725"/>
      <c r="M469" s="725"/>
      <c r="N469" s="725"/>
      <c r="O469" s="726"/>
      <c r="P469" s="725"/>
      <c r="Q469" s="826"/>
    </row>
    <row r="470" spans="2:17" customFormat="false">
      <c r="B470" s="725"/>
      <c r="C470" s="725"/>
      <c r="D470" s="725"/>
      <c r="E470" s="725"/>
      <c r="F470" s="725"/>
      <c r="G470" s="725"/>
      <c r="H470" s="725"/>
      <c r="I470" s="725"/>
      <c r="J470" s="725"/>
      <c r="K470" s="725"/>
      <c r="L470" s="725"/>
      <c r="M470" s="725"/>
      <c r="N470" s="725"/>
      <c r="O470" s="726"/>
      <c r="P470" s="725"/>
      <c r="Q470" s="826"/>
    </row>
    <row r="471" spans="2:17" customFormat="false">
      <c r="B471" s="725"/>
      <c r="C471" s="725"/>
      <c r="D471" s="725"/>
      <c r="E471" s="725"/>
      <c r="F471" s="725"/>
      <c r="G471" s="725"/>
      <c r="H471" s="725"/>
      <c r="I471" s="725"/>
      <c r="J471" s="725"/>
      <c r="K471" s="725"/>
      <c r="L471" s="725"/>
      <c r="M471" s="725"/>
      <c r="N471" s="725"/>
      <c r="O471" s="726"/>
      <c r="P471" s="725"/>
      <c r="Q471" s="826"/>
    </row>
    <row r="472" spans="2:17" customFormat="false">
      <c r="B472" s="725"/>
      <c r="C472" s="725"/>
      <c r="D472" s="725"/>
      <c r="E472" s="725"/>
      <c r="F472" s="725"/>
      <c r="G472" s="725"/>
      <c r="H472" s="725"/>
      <c r="I472" s="725"/>
      <c r="J472" s="725"/>
      <c r="K472" s="725"/>
      <c r="L472" s="725"/>
      <c r="M472" s="725"/>
      <c r="N472" s="725"/>
      <c r="O472" s="726"/>
      <c r="P472" s="725"/>
      <c r="Q472" s="826"/>
    </row>
    <row r="473" spans="2:17" customFormat="false">
      <c r="B473" s="725"/>
      <c r="C473" s="725"/>
      <c r="D473" s="725"/>
      <c r="E473" s="725"/>
      <c r="F473" s="725"/>
      <c r="G473" s="725"/>
      <c r="H473" s="725"/>
      <c r="I473" s="725"/>
      <c r="J473" s="725"/>
      <c r="K473" s="725"/>
      <c r="L473" s="725"/>
      <c r="M473" s="725"/>
      <c r="N473" s="725"/>
      <c r="O473" s="726"/>
      <c r="P473" s="725"/>
      <c r="Q473" s="826"/>
    </row>
    <row r="474" spans="2:17" customFormat="false">
      <c r="B474" s="725"/>
      <c r="C474" s="725"/>
      <c r="D474" s="725"/>
      <c r="E474" s="725"/>
      <c r="F474" s="725"/>
      <c r="G474" s="725"/>
      <c r="H474" s="725"/>
      <c r="I474" s="725"/>
      <c r="J474" s="725"/>
      <c r="K474" s="725"/>
      <c r="L474" s="725"/>
      <c r="M474" s="725"/>
      <c r="N474" s="725"/>
      <c r="O474" s="726"/>
      <c r="P474" s="725"/>
      <c r="Q474" s="826"/>
    </row>
    <row r="475" spans="2:17" customFormat="false">
      <c r="B475" s="725"/>
      <c r="C475" s="725"/>
      <c r="D475" s="725"/>
      <c r="E475" s="725"/>
      <c r="F475" s="725"/>
      <c r="G475" s="725"/>
      <c r="H475" s="725"/>
      <c r="I475" s="725"/>
      <c r="J475" s="725"/>
      <c r="K475" s="725"/>
      <c r="L475" s="725"/>
      <c r="M475" s="725"/>
      <c r="N475" s="725"/>
      <c r="O475" s="726"/>
      <c r="P475" s="725"/>
      <c r="Q475" s="826"/>
    </row>
    <row r="476" spans="2:17" customFormat="false">
      <c r="B476" s="725"/>
      <c r="C476" s="725"/>
      <c r="D476" s="725"/>
      <c r="E476" s="725"/>
      <c r="F476" s="725"/>
      <c r="G476" s="725"/>
      <c r="H476" s="725"/>
      <c r="I476" s="725"/>
      <c r="J476" s="725"/>
      <c r="K476" s="725"/>
      <c r="L476" s="725"/>
      <c r="M476" s="725"/>
      <c r="N476" s="725"/>
      <c r="O476" s="726"/>
      <c r="P476" s="725"/>
      <c r="Q476" s="826"/>
    </row>
    <row r="477" spans="2:17" customFormat="false">
      <c r="B477" s="725"/>
      <c r="C477" s="725"/>
      <c r="D477" s="725"/>
      <c r="E477" s="725"/>
      <c r="F477" s="725"/>
      <c r="G477" s="725"/>
      <c r="H477" s="725"/>
      <c r="I477" s="725"/>
      <c r="J477" s="725"/>
      <c r="K477" s="725"/>
      <c r="L477" s="725"/>
      <c r="M477" s="725"/>
      <c r="N477" s="725"/>
      <c r="O477" s="726"/>
      <c r="P477" s="725"/>
      <c r="Q477" s="826"/>
    </row>
    <row r="478" spans="2:17" customFormat="false">
      <c r="B478" s="725"/>
      <c r="C478" s="725"/>
      <c r="D478" s="725"/>
      <c r="E478" s="725"/>
      <c r="F478" s="725"/>
      <c r="G478" s="725"/>
      <c r="H478" s="725"/>
      <c r="I478" s="725"/>
      <c r="J478" s="725"/>
      <c r="K478" s="725"/>
      <c r="L478" s="725"/>
      <c r="M478" s="725"/>
      <c r="N478" s="725"/>
      <c r="O478" s="726"/>
      <c r="P478" s="725"/>
      <c r="Q478" s="826"/>
    </row>
    <row r="479" spans="2:17" customFormat="false">
      <c r="B479" s="725"/>
      <c r="C479" s="725"/>
      <c r="D479" s="725"/>
      <c r="E479" s="725"/>
      <c r="F479" s="725"/>
      <c r="G479" s="725"/>
      <c r="H479" s="725"/>
      <c r="I479" s="725"/>
      <c r="J479" s="725"/>
      <c r="K479" s="725"/>
      <c r="L479" s="725"/>
      <c r="M479" s="725"/>
      <c r="N479" s="725"/>
      <c r="O479" s="726"/>
      <c r="P479" s="725"/>
      <c r="Q479" s="826"/>
    </row>
    <row r="480" spans="2:17" customFormat="false">
      <c r="B480" s="725"/>
      <c r="C480" s="725"/>
      <c r="D480" s="725"/>
      <c r="E480" s="725"/>
      <c r="F480" s="725"/>
      <c r="G480" s="725"/>
      <c r="H480" s="725"/>
      <c r="I480" s="725"/>
      <c r="J480" s="725"/>
      <c r="K480" s="725"/>
      <c r="L480" s="725"/>
      <c r="M480" s="725"/>
      <c r="N480" s="725"/>
      <c r="O480" s="726"/>
      <c r="P480" s="725"/>
      <c r="Q480" s="826"/>
    </row>
    <row r="485" spans="2:17" customFormat="false">
      <c r="B485" s="725"/>
      <c r="C485" s="725"/>
      <c r="D485" s="725"/>
      <c r="E485" s="725"/>
      <c r="F485" s="725"/>
      <c r="G485" s="725"/>
      <c r="H485" s="725"/>
      <c r="I485" s="725"/>
      <c r="J485" s="725"/>
      <c r="K485" s="725"/>
      <c r="L485" s="725"/>
      <c r="M485" s="725"/>
      <c r="N485" s="725"/>
      <c r="O485" s="726"/>
      <c r="P485" s="725"/>
      <c r="Q485" s="726"/>
    </row>
    <row r="486" spans="2:17" customFormat="false">
      <c r="B486" s="725"/>
      <c r="C486" s="725"/>
      <c r="D486" s="725"/>
      <c r="E486" s="725"/>
      <c r="F486" s="725"/>
      <c r="G486" s="725"/>
      <c r="H486" s="725"/>
      <c r="I486" s="725"/>
      <c r="J486" s="725"/>
      <c r="K486" s="725"/>
      <c r="L486" s="725"/>
      <c r="M486" s="725"/>
      <c r="N486" s="725"/>
      <c r="O486" s="726"/>
      <c r="P486" s="725"/>
      <c r="Q486" s="726"/>
    </row>
    <row r="487" spans="2:17" customFormat="false">
      <c r="B487" s="725"/>
      <c r="C487" s="725"/>
      <c r="D487" s="725"/>
      <c r="E487" s="725"/>
      <c r="F487" s="725"/>
      <c r="G487" s="725"/>
      <c r="H487" s="725"/>
      <c r="I487" s="725"/>
      <c r="J487" s="725"/>
      <c r="K487" s="725"/>
      <c r="L487" s="725"/>
      <c r="M487" s="725"/>
      <c r="N487" s="725"/>
      <c r="O487" s="726"/>
      <c r="P487" s="725"/>
      <c r="Q487" s="826"/>
    </row>
    <row r="488" spans="2:17" customFormat="false">
      <c r="B488" s="725"/>
      <c r="C488" s="725"/>
      <c r="D488" s="725"/>
      <c r="E488" s="725"/>
      <c r="F488" s="725"/>
      <c r="G488" s="725"/>
      <c r="H488" s="725"/>
      <c r="I488" s="725"/>
      <c r="J488" s="725"/>
      <c r="K488" s="725"/>
      <c r="L488" s="725"/>
      <c r="M488" s="725"/>
      <c r="N488" s="725"/>
      <c r="O488" s="726"/>
      <c r="P488" s="725"/>
      <c r="Q488" s="826"/>
    </row>
    <row r="489" spans="2:17" customFormat="false">
      <c r="B489" s="725"/>
      <c r="C489" s="725"/>
      <c r="D489" s="725"/>
      <c r="E489" s="725"/>
      <c r="F489" s="725"/>
      <c r="G489" s="725"/>
      <c r="H489" s="725"/>
      <c r="I489" s="725"/>
      <c r="J489" s="725"/>
      <c r="K489" s="725"/>
      <c r="L489" s="725"/>
      <c r="M489" s="725"/>
      <c r="N489" s="725"/>
      <c r="O489" s="726"/>
      <c r="P489" s="725"/>
      <c r="Q489" s="826"/>
    </row>
    <row r="490" spans="2:17" customFormat="false">
      <c r="B490" s="725"/>
      <c r="C490" s="725"/>
      <c r="D490" s="725"/>
      <c r="E490" s="725"/>
      <c r="F490" s="725"/>
      <c r="G490" s="725"/>
      <c r="H490" s="725"/>
      <c r="I490" s="725"/>
      <c r="J490" s="725"/>
      <c r="K490" s="725"/>
      <c r="L490" s="725"/>
      <c r="M490" s="725"/>
      <c r="N490" s="725"/>
      <c r="O490" s="726"/>
      <c r="P490" s="725"/>
      <c r="Q490" s="826"/>
    </row>
    <row r="491" spans="2:17" customFormat="false">
      <c r="B491" s="725"/>
      <c r="C491" s="725"/>
      <c r="D491" s="725"/>
      <c r="E491" s="725"/>
      <c r="F491" s="725"/>
      <c r="G491" s="725"/>
      <c r="H491" s="725"/>
      <c r="I491" s="725"/>
      <c r="J491" s="725"/>
      <c r="K491" s="725"/>
      <c r="L491" s="725"/>
      <c r="M491" s="725"/>
      <c r="N491" s="725"/>
      <c r="O491" s="726"/>
      <c r="P491" s="725"/>
      <c r="Q491" s="826"/>
    </row>
    <row r="492" spans="2:17" customFormat="false">
      <c r="B492" s="725"/>
      <c r="C492" s="725"/>
      <c r="D492" s="725"/>
      <c r="E492" s="725"/>
      <c r="F492" s="725"/>
      <c r="G492" s="725"/>
      <c r="H492" s="725"/>
      <c r="I492" s="725"/>
      <c r="J492" s="725"/>
      <c r="K492" s="725"/>
      <c r="L492" s="725"/>
      <c r="M492" s="725"/>
      <c r="N492" s="725"/>
      <c r="O492" s="726"/>
      <c r="P492" s="725"/>
      <c r="Q492" s="826"/>
    </row>
    <row r="493" spans="2:17" customFormat="false">
      <c r="B493" s="725"/>
      <c r="C493" s="725"/>
      <c r="D493" s="725"/>
      <c r="E493" s="725"/>
      <c r="F493" s="725"/>
      <c r="G493" s="725"/>
      <c r="H493" s="725"/>
      <c r="I493" s="725"/>
      <c r="J493" s="725"/>
      <c r="K493" s="725"/>
      <c r="L493" s="725"/>
      <c r="M493" s="725"/>
      <c r="N493" s="725"/>
      <c r="O493" s="726"/>
      <c r="P493" s="725"/>
      <c r="Q493" s="826"/>
    </row>
    <row r="494" spans="2:17" customFormat="false">
      <c r="B494" s="725"/>
      <c r="C494" s="725"/>
      <c r="D494" s="725"/>
      <c r="E494" s="725"/>
      <c r="F494" s="725"/>
      <c r="G494" s="725"/>
      <c r="H494" s="725"/>
      <c r="I494" s="725"/>
      <c r="J494" s="725"/>
      <c r="K494" s="725"/>
      <c r="L494" s="725"/>
      <c r="M494" s="725"/>
      <c r="N494" s="725"/>
      <c r="O494" s="726"/>
      <c r="P494" s="725"/>
      <c r="Q494" s="826"/>
    </row>
    <row r="495" spans="2:17" customFormat="false">
      <c r="B495" s="725"/>
      <c r="C495" s="725"/>
      <c r="D495" s="725"/>
      <c r="E495" s="725"/>
      <c r="F495" s="725"/>
      <c r="G495" s="725"/>
      <c r="H495" s="725"/>
      <c r="I495" s="725"/>
      <c r="J495" s="725"/>
      <c r="K495" s="725"/>
      <c r="L495" s="725"/>
      <c r="M495" s="725"/>
      <c r="N495" s="725"/>
      <c r="O495" s="726"/>
      <c r="P495" s="725"/>
      <c r="Q495" s="826"/>
    </row>
    <row r="496" spans="2:17" customFormat="false">
      <c r="B496" s="725"/>
      <c r="C496" s="725"/>
      <c r="D496" s="725"/>
      <c r="E496" s="725"/>
      <c r="F496" s="725"/>
      <c r="G496" s="725"/>
      <c r="H496" s="725"/>
      <c r="I496" s="725"/>
      <c r="J496" s="725"/>
      <c r="K496" s="725"/>
      <c r="L496" s="725"/>
      <c r="M496" s="725"/>
      <c r="N496" s="725"/>
      <c r="O496" s="726"/>
      <c r="P496" s="725"/>
      <c r="Q496" s="826"/>
    </row>
    <row r="497" spans="2:17" customFormat="false">
      <c r="B497" s="725"/>
      <c r="C497" s="725"/>
      <c r="D497" s="725"/>
      <c r="E497" s="725"/>
      <c r="F497" s="725"/>
      <c r="G497" s="725"/>
      <c r="H497" s="725"/>
      <c r="I497" s="725"/>
      <c r="J497" s="725"/>
      <c r="K497" s="725"/>
      <c r="L497" s="725"/>
      <c r="M497" s="725"/>
      <c r="N497" s="725"/>
      <c r="O497" s="726"/>
      <c r="P497" s="725"/>
      <c r="Q497" s="826"/>
    </row>
    <row r="498" spans="2:17" customFormat="false">
      <c r="B498" s="725"/>
      <c r="C498" s="725"/>
      <c r="D498" s="725"/>
      <c r="E498" s="725"/>
      <c r="F498" s="725"/>
      <c r="G498" s="725"/>
      <c r="H498" s="725"/>
      <c r="I498" s="725"/>
      <c r="J498" s="725"/>
      <c r="K498" s="725"/>
      <c r="L498" s="725"/>
      <c r="M498" s="725"/>
      <c r="N498" s="725"/>
      <c r="O498" s="726"/>
      <c r="P498" s="725"/>
      <c r="Q498" s="826"/>
    </row>
    <row r="499" spans="2:17" customFormat="false">
      <c r="B499" s="725"/>
      <c r="C499" s="725"/>
      <c r="D499" s="725"/>
      <c r="E499" s="725"/>
      <c r="F499" s="725"/>
      <c r="G499" s="725"/>
      <c r="H499" s="725"/>
      <c r="I499" s="725"/>
      <c r="J499" s="725"/>
      <c r="K499" s="725"/>
      <c r="L499" s="725"/>
      <c r="M499" s="725"/>
      <c r="N499" s="725"/>
      <c r="O499" s="726"/>
      <c r="P499" s="725"/>
      <c r="Q499" s="826"/>
    </row>
    <row r="500" spans="2:17" customFormat="false">
      <c r="B500" s="725"/>
      <c r="C500" s="725"/>
      <c r="D500" s="725"/>
      <c r="E500" s="725"/>
      <c r="F500" s="725"/>
      <c r="G500" s="725"/>
      <c r="H500" s="725"/>
      <c r="I500" s="725"/>
      <c r="J500" s="725"/>
      <c r="K500" s="725"/>
      <c r="L500" s="725"/>
      <c r="M500" s="725"/>
      <c r="N500" s="725"/>
      <c r="O500" s="726"/>
      <c r="P500" s="725"/>
      <c r="Q500" s="826"/>
    </row>
    <row r="505" spans="2:17" customFormat="false">
      <c r="B505" s="725"/>
      <c r="C505" s="725"/>
      <c r="D505" s="725"/>
      <c r="E505" s="725"/>
      <c r="F505" s="725"/>
      <c r="G505" s="725"/>
      <c r="H505" s="725"/>
      <c r="I505" s="725"/>
      <c r="J505" s="725"/>
      <c r="K505" s="725"/>
      <c r="L505" s="725"/>
      <c r="M505" s="725"/>
      <c r="N505" s="725"/>
      <c r="O505" s="726"/>
      <c r="P505" s="725"/>
      <c r="Q505" s="725"/>
    </row>
    <row r="506" spans="2:17" customFormat="false">
      <c r="B506" s="725"/>
      <c r="C506" s="725"/>
      <c r="D506" s="725"/>
      <c r="E506" s="725"/>
      <c r="F506" s="725"/>
      <c r="G506" s="725"/>
      <c r="H506" s="725"/>
      <c r="I506" s="725"/>
      <c r="J506" s="725"/>
      <c r="K506" s="725"/>
      <c r="L506" s="725"/>
      <c r="M506" s="725"/>
      <c r="N506" s="725"/>
      <c r="O506" s="726"/>
      <c r="P506" s="725"/>
      <c r="Q506" s="725"/>
    </row>
    <row r="507" spans="2:17" customFormat="false">
      <c r="B507" s="725"/>
      <c r="C507" s="725"/>
      <c r="D507" s="725"/>
      <c r="E507" s="725"/>
      <c r="F507" s="725"/>
      <c r="G507" s="725"/>
      <c r="H507" s="725"/>
      <c r="I507" s="725"/>
      <c r="J507" s="725"/>
      <c r="K507" s="725"/>
      <c r="L507" s="725"/>
      <c r="M507" s="725"/>
      <c r="N507" s="725"/>
      <c r="O507" s="726"/>
      <c r="P507" s="725"/>
      <c r="Q507" s="725"/>
    </row>
    <row r="508" spans="2:17" customFormat="false">
      <c r="B508" s="725"/>
      <c r="C508" s="725"/>
      <c r="D508" s="725"/>
      <c r="E508" s="725"/>
      <c r="F508" s="725"/>
      <c r="G508" s="725"/>
      <c r="H508" s="725"/>
      <c r="I508" s="725"/>
      <c r="J508" s="725"/>
      <c r="K508" s="725"/>
      <c r="L508" s="725"/>
      <c r="M508" s="725"/>
      <c r="N508" s="725"/>
      <c r="O508" s="726"/>
      <c r="P508" s="725"/>
      <c r="Q508" s="725"/>
    </row>
    <row r="509" spans="2:17" customFormat="false">
      <c r="B509" s="725"/>
      <c r="C509" s="725"/>
      <c r="D509" s="725"/>
      <c r="E509" s="725"/>
      <c r="F509" s="725"/>
      <c r="G509" s="725"/>
      <c r="H509" s="725"/>
      <c r="I509" s="725"/>
      <c r="J509" s="725"/>
      <c r="K509" s="725"/>
      <c r="L509" s="725"/>
      <c r="M509" s="725"/>
      <c r="N509" s="725"/>
      <c r="O509" s="726"/>
      <c r="P509" s="725"/>
      <c r="Q509" s="725"/>
    </row>
    <row r="510" spans="2:17" customFormat="false">
      <c r="B510" s="725"/>
      <c r="C510" s="725"/>
      <c r="D510" s="725"/>
      <c r="E510" s="725"/>
      <c r="F510" s="725"/>
      <c r="G510" s="725"/>
      <c r="H510" s="725"/>
      <c r="I510" s="725"/>
      <c r="J510" s="725"/>
      <c r="K510" s="725"/>
      <c r="L510" s="725"/>
      <c r="M510" s="725"/>
      <c r="N510" s="725"/>
      <c r="O510" s="726"/>
      <c r="P510" s="725"/>
      <c r="Q510" s="725"/>
    </row>
    <row r="511" spans="2:17" customFormat="false">
      <c r="B511" s="725"/>
      <c r="C511" s="725"/>
      <c r="D511" s="725"/>
      <c r="E511" s="725"/>
      <c r="F511" s="725"/>
      <c r="G511" s="725"/>
      <c r="H511" s="725"/>
      <c r="I511" s="725"/>
      <c r="J511" s="725"/>
      <c r="K511" s="725"/>
      <c r="L511" s="725"/>
      <c r="M511" s="725"/>
      <c r="N511" s="725"/>
      <c r="O511" s="726"/>
      <c r="P511" s="725"/>
      <c r="Q511" s="725"/>
    </row>
    <row r="512" spans="2:17" customFormat="false">
      <c r="B512" s="725"/>
      <c r="C512" s="725"/>
      <c r="D512" s="725"/>
      <c r="E512" s="725"/>
      <c r="F512" s="725"/>
      <c r="G512" s="725"/>
      <c r="H512" s="725"/>
      <c r="I512" s="725"/>
      <c r="J512" s="725"/>
      <c r="K512" s="725"/>
      <c r="L512" s="725"/>
      <c r="M512" s="725"/>
      <c r="N512" s="725"/>
      <c r="O512" s="726"/>
      <c r="P512" s="725"/>
      <c r="Q512" s="725"/>
    </row>
    <row r="513" spans="2:17" customFormat="false">
      <c r="B513" s="725"/>
      <c r="C513" s="725"/>
      <c r="D513" s="725"/>
      <c r="E513" s="725"/>
      <c r="F513" s="725"/>
      <c r="G513" s="725"/>
      <c r="H513" s="725"/>
      <c r="I513" s="725"/>
      <c r="J513" s="725"/>
      <c r="K513" s="725"/>
      <c r="L513" s="725"/>
      <c r="M513" s="725"/>
      <c r="N513" s="725"/>
      <c r="O513" s="726"/>
      <c r="P513" s="725"/>
      <c r="Q513" s="725"/>
    </row>
    <row r="514" spans="2:17" customFormat="false">
      <c r="B514" s="725"/>
      <c r="C514" s="725"/>
      <c r="D514" s="725"/>
      <c r="E514" s="725"/>
      <c r="F514" s="725"/>
      <c r="G514" s="725"/>
      <c r="H514" s="725"/>
      <c r="I514" s="725"/>
      <c r="J514" s="725"/>
      <c r="K514" s="725"/>
      <c r="L514" s="725"/>
      <c r="M514" s="725"/>
      <c r="N514" s="725"/>
      <c r="O514" s="726"/>
      <c r="P514" s="725"/>
      <c r="Q514" s="725"/>
    </row>
    <row r="515" spans="2:17" customFormat="false">
      <c r="B515" s="725"/>
      <c r="C515" s="725"/>
      <c r="D515" s="725"/>
      <c r="E515" s="725"/>
      <c r="F515" s="725"/>
      <c r="G515" s="725"/>
      <c r="H515" s="725"/>
      <c r="I515" s="725"/>
      <c r="J515" s="725"/>
      <c r="K515" s="725"/>
      <c r="L515" s="725"/>
      <c r="M515" s="725"/>
      <c r="N515" s="725"/>
      <c r="O515" s="726"/>
      <c r="P515" s="725"/>
      <c r="Q515" s="725"/>
    </row>
    <row r="516" spans="2:17" customFormat="false">
      <c r="B516" s="725"/>
      <c r="C516" s="725"/>
      <c r="D516" s="725"/>
      <c r="E516" s="725"/>
      <c r="F516" s="725"/>
      <c r="G516" s="725"/>
      <c r="H516" s="725"/>
      <c r="I516" s="725"/>
      <c r="J516" s="725"/>
      <c r="K516" s="725"/>
      <c r="L516" s="725"/>
      <c r="M516" s="725"/>
      <c r="N516" s="725"/>
      <c r="O516" s="726"/>
      <c r="P516" s="725"/>
      <c r="Q516" s="725"/>
    </row>
    <row r="517" spans="2:17" customFormat="false"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6"/>
      <c r="P517" s="725"/>
      <c r="Q517" s="725"/>
    </row>
    <row r="518" spans="2:17" customFormat="false">
      <c r="B518" s="725"/>
      <c r="C518" s="725"/>
      <c r="D518" s="725"/>
      <c r="E518" s="725"/>
      <c r="F518" s="725"/>
      <c r="G518" s="725"/>
      <c r="H518" s="725"/>
      <c r="I518" s="725"/>
      <c r="J518" s="725"/>
      <c r="K518" s="725"/>
      <c r="L518" s="725"/>
      <c r="M518" s="725"/>
      <c r="N518" s="725"/>
      <c r="O518" s="726"/>
      <c r="P518" s="725"/>
      <c r="Q518" s="725"/>
    </row>
    <row r="519" spans="2:17" customFormat="false">
      <c r="B519" s="725"/>
      <c r="C519" s="725"/>
      <c r="D519" s="725"/>
      <c r="E519" s="725"/>
      <c r="F519" s="725"/>
      <c r="G519" s="725"/>
      <c r="H519" s="725"/>
      <c r="I519" s="725"/>
      <c r="J519" s="725"/>
      <c r="K519" s="725"/>
      <c r="L519" s="725"/>
      <c r="M519" s="725"/>
      <c r="N519" s="725"/>
      <c r="O519" s="726"/>
      <c r="P519" s="725"/>
      <c r="Q519" s="725"/>
    </row>
    <row r="520" spans="2:17" customFormat="false">
      <c r="B520" s="725"/>
      <c r="C520" s="725"/>
      <c r="D520" s="725"/>
      <c r="E520" s="725"/>
      <c r="F520" s="725"/>
      <c r="G520" s="725"/>
      <c r="H520" s="725"/>
      <c r="I520" s="725"/>
      <c r="J520" s="725"/>
      <c r="K520" s="725"/>
      <c r="L520" s="725"/>
      <c r="M520" s="725"/>
      <c r="N520" s="725"/>
      <c r="O520" s="726"/>
      <c r="P520" s="725"/>
      <c r="Q520" s="725"/>
    </row>
    <row r="521" spans="2:17" customFormat="false">
      <c r="B521" s="725"/>
      <c r="C521" s="725"/>
      <c r="D521" s="725"/>
      <c r="E521" s="725"/>
      <c r="F521" s="725"/>
      <c r="G521" s="725"/>
      <c r="H521" s="725"/>
      <c r="I521" s="725"/>
      <c r="J521" s="725"/>
      <c r="K521" s="725"/>
      <c r="L521" s="725"/>
      <c r="M521" s="725"/>
      <c r="N521" s="725"/>
      <c r="O521" s="726"/>
      <c r="P521" s="725"/>
      <c r="Q521" s="725"/>
    </row>
    <row r="522" spans="2:17" customFormat="false">
      <c r="B522" s="725"/>
      <c r="C522" s="725"/>
      <c r="D522" s="725"/>
      <c r="E522" s="725"/>
      <c r="F522" s="725"/>
      <c r="G522" s="725"/>
      <c r="H522" s="725"/>
      <c r="I522" s="725"/>
      <c r="J522" s="725"/>
      <c r="K522" s="725"/>
      <c r="L522" s="725"/>
      <c r="M522" s="725"/>
      <c r="N522" s="725"/>
      <c r="O522" s="726"/>
      <c r="P522" s="725"/>
      <c r="Q522" s="725"/>
    </row>
    <row r="523" spans="2:17" customFormat="false">
      <c r="B523" s="725"/>
      <c r="C523" s="725"/>
      <c r="D523" s="725"/>
      <c r="E523" s="725"/>
      <c r="F523" s="725"/>
      <c r="G523" s="725"/>
      <c r="H523" s="725"/>
      <c r="I523" s="725"/>
      <c r="J523" s="725"/>
      <c r="K523" s="725"/>
      <c r="L523" s="725"/>
      <c r="M523" s="725"/>
      <c r="N523" s="725"/>
      <c r="O523" s="726"/>
      <c r="P523" s="725"/>
      <c r="Q523" s="725"/>
    </row>
    <row r="524" spans="2:17" customFormat="false">
      <c r="B524" s="725"/>
      <c r="C524" s="725"/>
      <c r="D524" s="725"/>
      <c r="E524" s="725"/>
      <c r="F524" s="725"/>
      <c r="G524" s="725"/>
      <c r="H524" s="725"/>
      <c r="I524" s="725"/>
      <c r="J524" s="725"/>
      <c r="K524" s="725"/>
      <c r="L524" s="725"/>
      <c r="M524" s="725"/>
      <c r="N524" s="725"/>
      <c r="O524" s="726"/>
      <c r="P524" s="725"/>
      <c r="Q524" s="725"/>
    </row>
    <row r="525" spans="2:17" customFormat="false">
      <c r="B525" s="725"/>
      <c r="C525" s="725"/>
      <c r="D525" s="725"/>
      <c r="E525" s="725"/>
      <c r="F525" s="725"/>
      <c r="G525" s="725"/>
      <c r="H525" s="725"/>
      <c r="I525" s="725"/>
      <c r="J525" s="725"/>
      <c r="K525" s="725"/>
      <c r="L525" s="725"/>
      <c r="M525" s="725"/>
      <c r="N525" s="725"/>
      <c r="O525" s="726"/>
      <c r="P525" s="725"/>
      <c r="Q525" s="725"/>
    </row>
    <row r="532" spans="2:17" customFormat="false">
      <c r="B532" s="725"/>
      <c r="C532" s="725"/>
      <c r="D532" s="725"/>
      <c r="E532" s="725"/>
      <c r="F532" s="725"/>
      <c r="G532" s="725"/>
      <c r="H532" s="725"/>
      <c r="I532" s="725"/>
      <c r="J532" s="725"/>
      <c r="K532" s="725"/>
      <c r="L532" s="725"/>
      <c r="M532" s="725"/>
      <c r="N532" s="725"/>
      <c r="O532" s="726"/>
      <c r="P532" s="725"/>
      <c r="Q532" s="725"/>
    </row>
    <row r="533" spans="2:17" customFormat="false">
      <c r="B533" s="725"/>
      <c r="C533" s="725"/>
      <c r="D533" s="725"/>
      <c r="E533" s="725"/>
      <c r="F533" s="725"/>
      <c r="G533" s="725"/>
      <c r="H533" s="725"/>
      <c r="I533" s="725"/>
      <c r="J533" s="725"/>
      <c r="K533" s="725"/>
      <c r="L533" s="725"/>
      <c r="M533" s="725"/>
      <c r="N533" s="725"/>
      <c r="O533" s="726"/>
      <c r="P533" s="725"/>
      <c r="Q533" s="725"/>
    </row>
    <row r="534" spans="2:17" customFormat="false" ht="10" customHeight="1">
      <c r="B534" s="725"/>
      <c r="C534" s="725"/>
      <c r="D534" s="725"/>
      <c r="E534" s="725"/>
      <c r="F534" s="725"/>
      <c r="G534" s="725"/>
      <c r="H534" s="725"/>
      <c r="I534" s="725"/>
      <c r="J534" s="725"/>
      <c r="K534" s="725"/>
      <c r="L534" s="725"/>
      <c r="M534" s="725"/>
      <c r="N534" s="725"/>
      <c r="O534" s="726"/>
      <c r="P534" s="725"/>
      <c r="Q534" s="725"/>
    </row>
    <row r="535" spans="2:17" customFormat="false" ht="10" customHeight="1">
      <c r="B535" s="725"/>
      <c r="C535" s="725"/>
      <c r="D535" s="725"/>
      <c r="E535" s="725"/>
      <c r="F535" s="725"/>
      <c r="G535" s="725"/>
      <c r="H535" s="725"/>
      <c r="I535" s="725"/>
      <c r="J535" s="725"/>
      <c r="K535" s="725"/>
      <c r="L535" s="725"/>
      <c r="M535" s="725"/>
      <c r="N535" s="725"/>
      <c r="O535" s="726"/>
      <c r="P535" s="725"/>
      <c r="Q535" s="725"/>
    </row>
    <row r="536" spans="2:17" customFormat="false" ht="10" customHeight="1">
      <c r="B536" s="725"/>
      <c r="C536" s="725"/>
      <c r="D536" s="725"/>
      <c r="E536" s="725"/>
      <c r="F536" s="725"/>
      <c r="G536" s="725"/>
      <c r="H536" s="725"/>
      <c r="I536" s="725"/>
      <c r="J536" s="725"/>
      <c r="K536" s="725"/>
      <c r="L536" s="725"/>
      <c r="M536" s="725"/>
      <c r="N536" s="725"/>
      <c r="O536" s="726"/>
      <c r="P536" s="725"/>
      <c r="Q536" s="725"/>
    </row>
    <row r="537" spans="2:17" customFormat="false" ht="10" customHeight="1">
      <c r="B537" s="725"/>
      <c r="C537" s="725"/>
      <c r="D537" s="725"/>
      <c r="E537" s="725"/>
      <c r="F537" s="725"/>
      <c r="G537" s="725"/>
      <c r="H537" s="725"/>
      <c r="I537" s="725"/>
      <c r="J537" s="725"/>
      <c r="K537" s="725"/>
      <c r="L537" s="725"/>
      <c r="M537" s="725"/>
      <c r="N537" s="725"/>
      <c r="O537" s="726"/>
      <c r="P537" s="725"/>
      <c r="Q537" s="725"/>
    </row>
    <row r="538" spans="2:17" customFormat="false" ht="10" customHeight="1">
      <c r="B538" s="725"/>
      <c r="C538" s="725"/>
      <c r="D538" s="725"/>
      <c r="E538" s="725"/>
      <c r="F538" s="725"/>
      <c r="G538" s="725"/>
      <c r="H538" s="725"/>
      <c r="I538" s="725"/>
      <c r="J538" s="725"/>
      <c r="K538" s="725"/>
      <c r="L538" s="725"/>
      <c r="M538" s="725"/>
      <c r="N538" s="725"/>
      <c r="O538" s="726"/>
      <c r="P538" s="725"/>
      <c r="Q538" s="725"/>
    </row>
    <row r="539" spans="2:17" customFormat="false" ht="10" customHeight="1">
      <c r="B539" s="725"/>
      <c r="C539" s="725"/>
      <c r="D539" s="725"/>
      <c r="E539" s="725"/>
      <c r="F539" s="725"/>
      <c r="G539" s="725"/>
      <c r="H539" s="725"/>
      <c r="I539" s="725"/>
      <c r="J539" s="725"/>
      <c r="K539" s="725"/>
      <c r="L539" s="725"/>
      <c r="M539" s="725"/>
      <c r="N539" s="725"/>
      <c r="O539" s="726"/>
      <c r="P539" s="725"/>
      <c r="Q539" s="725"/>
    </row>
    <row r="540" spans="2:17" customFormat="false" ht="10" customHeight="1">
      <c r="B540" s="725"/>
      <c r="C540" s="725"/>
      <c r="D540" s="725"/>
      <c r="E540" s="725"/>
      <c r="F540" s="725"/>
      <c r="G540" s="725"/>
      <c r="H540" s="725"/>
      <c r="I540" s="725"/>
      <c r="J540" s="725"/>
      <c r="K540" s="725"/>
      <c r="L540" s="725"/>
      <c r="M540" s="725"/>
      <c r="N540" s="725"/>
      <c r="O540" s="726"/>
      <c r="P540" s="725"/>
      <c r="Q540" s="725"/>
    </row>
    <row r="541" spans="2:17" customFormat="false" ht="10" customHeight="1">
      <c r="B541" s="725"/>
      <c r="C541" s="725"/>
      <c r="D541" s="725"/>
      <c r="E541" s="725"/>
      <c r="F541" s="725"/>
      <c r="G541" s="725"/>
      <c r="H541" s="725"/>
      <c r="I541" s="725"/>
      <c r="J541" s="725"/>
      <c r="K541" s="725"/>
      <c r="L541" s="725"/>
      <c r="M541" s="725"/>
      <c r="N541" s="725"/>
      <c r="O541" s="726"/>
      <c r="P541" s="725"/>
      <c r="Q541" s="725"/>
    </row>
    <row r="542" spans="2:17" customFormat="false" ht="10" customHeight="1">
      <c r="B542" s="725"/>
      <c r="C542" s="725"/>
      <c r="D542" s="725"/>
      <c r="E542" s="725"/>
      <c r="F542" s="725"/>
      <c r="G542" s="725"/>
      <c r="H542" s="725"/>
      <c r="I542" s="725"/>
      <c r="J542" s="725"/>
      <c r="K542" s="725"/>
      <c r="L542" s="725"/>
      <c r="M542" s="725"/>
      <c r="N542" s="725"/>
      <c r="O542" s="726"/>
      <c r="P542" s="725"/>
      <c r="Q542" s="725"/>
    </row>
    <row r="543" spans="2:17" customFormat="false" ht="10" customHeight="1">
      <c r="B543" s="725"/>
      <c r="C543" s="725"/>
      <c r="D543" s="725"/>
      <c r="E543" s="725"/>
      <c r="F543" s="725"/>
      <c r="G543" s="725"/>
      <c r="H543" s="725"/>
      <c r="I543" s="725"/>
      <c r="J543" s="725"/>
      <c r="K543" s="725"/>
      <c r="L543" s="725"/>
      <c r="M543" s="725"/>
      <c r="N543" s="725"/>
      <c r="O543" s="726"/>
      <c r="P543" s="725"/>
      <c r="Q543" s="725"/>
    </row>
    <row r="544" spans="2:17" customFormat="false" ht="10" customHeight="1">
      <c r="B544" s="725"/>
      <c r="C544" s="725"/>
      <c r="D544" s="725"/>
      <c r="E544" s="725"/>
      <c r="F544" s="725"/>
      <c r="G544" s="725"/>
      <c r="H544" s="725"/>
      <c r="I544" s="725"/>
      <c r="J544" s="725"/>
      <c r="K544" s="725"/>
      <c r="L544" s="725"/>
      <c r="M544" s="725"/>
      <c r="N544" s="725"/>
      <c r="O544" s="726"/>
      <c r="P544" s="725"/>
      <c r="Q544" s="725"/>
    </row>
    <row r="545" spans="2:17" customFormat="false" ht="10" customHeight="1">
      <c r="B545" s="725"/>
      <c r="C545" s="725"/>
      <c r="D545" s="725"/>
      <c r="E545" s="725"/>
      <c r="F545" s="725"/>
      <c r="G545" s="725"/>
      <c r="H545" s="725"/>
      <c r="I545" s="725"/>
      <c r="J545" s="725"/>
      <c r="K545" s="725"/>
      <c r="L545" s="725"/>
      <c r="M545" s="725"/>
      <c r="N545" s="725"/>
      <c r="O545" s="726"/>
      <c r="P545" s="725"/>
      <c r="Q545" s="725"/>
    </row>
    <row r="546" spans="2:17" customFormat="false" ht="10" customHeight="1">
      <c r="B546" s="725"/>
      <c r="C546" s="725"/>
      <c r="D546" s="725"/>
      <c r="E546" s="725"/>
      <c r="F546" s="725"/>
      <c r="G546" s="725"/>
      <c r="H546" s="725"/>
      <c r="I546" s="725"/>
      <c r="J546" s="725"/>
      <c r="K546" s="725"/>
      <c r="L546" s="725"/>
      <c r="M546" s="725"/>
      <c r="N546" s="725"/>
      <c r="O546" s="726"/>
      <c r="P546" s="725"/>
      <c r="Q546" s="725"/>
    </row>
    <row r="547" spans="2:17" customFormat="false" ht="10" customHeight="1">
      <c r="B547" s="725"/>
      <c r="C547" s="725"/>
      <c r="D547" s="725"/>
      <c r="E547" s="725"/>
      <c r="F547" s="725"/>
      <c r="G547" s="725"/>
      <c r="H547" s="725"/>
      <c r="I547" s="725"/>
      <c r="J547" s="725"/>
      <c r="K547" s="725"/>
      <c r="L547" s="725"/>
      <c r="M547" s="725"/>
      <c r="N547" s="725"/>
      <c r="O547" s="726"/>
      <c r="P547" s="725"/>
      <c r="Q547" s="725"/>
    </row>
    <row r="548" spans="2:17" customFormat="false" ht="10" customHeight="1">
      <c r="B548" s="725"/>
      <c r="C548" s="725"/>
      <c r="D548" s="725"/>
      <c r="E548" s="725"/>
      <c r="F548" s="725"/>
      <c r="G548" s="725"/>
      <c r="H548" s="725"/>
      <c r="I548" s="725"/>
      <c r="J548" s="725"/>
      <c r="K548" s="725"/>
      <c r="L548" s="725"/>
      <c r="M548" s="725"/>
      <c r="N548" s="725"/>
      <c r="O548" s="726"/>
      <c r="P548" s="725"/>
      <c r="Q548" s="725"/>
    </row>
    <row r="549" spans="2:17" customFormat="false" ht="10" customHeight="1">
      <c r="B549" s="725"/>
      <c r="C549" s="725"/>
      <c r="D549" s="725"/>
      <c r="E549" s="725"/>
      <c r="F549" s="725"/>
      <c r="G549" s="725"/>
      <c r="H549" s="725"/>
      <c r="I549" s="725"/>
      <c r="J549" s="725"/>
      <c r="K549" s="725"/>
      <c r="L549" s="725"/>
      <c r="M549" s="725"/>
      <c r="N549" s="725"/>
      <c r="O549" s="726"/>
      <c r="P549" s="725"/>
      <c r="Q549" s="725"/>
    </row>
    <row r="550" spans="2:17" customFormat="false" ht="10" customHeight="1">
      <c r="B550" s="725"/>
      <c r="C550" s="725"/>
      <c r="D550" s="725"/>
      <c r="E550" s="725"/>
      <c r="F550" s="725"/>
      <c r="G550" s="725"/>
      <c r="H550" s="725"/>
      <c r="I550" s="725"/>
      <c r="J550" s="725"/>
      <c r="K550" s="725"/>
      <c r="L550" s="725"/>
      <c r="M550" s="725"/>
      <c r="N550" s="725"/>
      <c r="O550" s="726"/>
      <c r="P550" s="725"/>
      <c r="Q550" s="725"/>
    </row>
    <row r="551" spans="2:17" customFormat="false" ht="10" customHeight="1">
      <c r="B551" s="725"/>
      <c r="C551" s="725"/>
      <c r="D551" s="725"/>
      <c r="E551" s="725"/>
      <c r="F551" s="725"/>
      <c r="G551" s="725"/>
      <c r="H551" s="725"/>
      <c r="I551" s="725"/>
      <c r="J551" s="725"/>
      <c r="K551" s="725"/>
      <c r="L551" s="725"/>
      <c r="M551" s="725"/>
      <c r="N551" s="725"/>
      <c r="O551" s="726"/>
      <c r="P551" s="725"/>
      <c r="Q551" s="725"/>
    </row>
    <row r="552" spans="2:17" customFormat="false" ht="10" customHeight="1">
      <c r="B552" s="725"/>
      <c r="C552" s="725"/>
      <c r="D552" s="725"/>
      <c r="E552" s="725"/>
      <c r="F552" s="725"/>
      <c r="G552" s="725"/>
      <c r="H552" s="725"/>
      <c r="I552" s="725"/>
      <c r="J552" s="725"/>
      <c r="K552" s="725"/>
      <c r="L552" s="725"/>
      <c r="M552" s="725"/>
      <c r="N552" s="725"/>
      <c r="O552" s="726"/>
      <c r="P552" s="725"/>
      <c r="Q552" s="725"/>
    </row>
    <row r="553" spans="2:17" customFormat="false" ht="10" customHeight="1">
      <c r="B553" s="725"/>
      <c r="C553" s="725"/>
      <c r="D553" s="725"/>
      <c r="E553" s="725"/>
      <c r="F553" s="725"/>
      <c r="G553" s="725"/>
      <c r="H553" s="725"/>
      <c r="I553" s="725"/>
      <c r="J553" s="725"/>
      <c r="K553" s="725"/>
      <c r="L553" s="725"/>
      <c r="M553" s="725"/>
      <c r="N553" s="725"/>
      <c r="O553" s="726"/>
      <c r="P553" s="725"/>
      <c r="Q553" s="725"/>
    </row>
    <row r="554" spans="2:17" customFormat="false" ht="10" customHeight="1">
      <c r="B554" s="725"/>
      <c r="C554" s="725"/>
      <c r="D554" s="725"/>
      <c r="E554" s="725"/>
      <c r="F554" s="725"/>
      <c r="G554" s="725"/>
      <c r="H554" s="725"/>
      <c r="I554" s="725"/>
      <c r="J554" s="725"/>
      <c r="K554" s="725"/>
      <c r="L554" s="725"/>
      <c r="M554" s="725"/>
      <c r="N554" s="725"/>
      <c r="O554" s="726"/>
      <c r="P554" s="725"/>
      <c r="Q554" s="725"/>
    </row>
    <row r="555" spans="2:17" customFormat="false" ht="11" customHeight="1">
      <c r="B555" s="725"/>
      <c r="C555" s="725"/>
      <c r="D555" s="725"/>
      <c r="E555" s="725"/>
      <c r="F555" s="725"/>
      <c r="G555" s="725"/>
      <c r="H555" s="725"/>
      <c r="I555" s="725"/>
      <c r="J555" s="725"/>
      <c r="K555" s="725"/>
      <c r="L555" s="725"/>
      <c r="M555" s="725"/>
      <c r="N555" s="725"/>
      <c r="O555" s="726"/>
      <c r="P555" s="725"/>
      <c r="Q555" s="725"/>
    </row>
    <row r="556" spans="2:17" customFormat="false" ht="10" customHeight="1">
      <c r="B556" s="725"/>
      <c r="C556" s="725"/>
      <c r="D556" s="725"/>
      <c r="E556" s="725"/>
      <c r="F556" s="725"/>
      <c r="G556" s="725"/>
      <c r="H556" s="725"/>
      <c r="I556" s="725"/>
      <c r="J556" s="725"/>
      <c r="K556" s="725"/>
      <c r="L556" s="725"/>
      <c r="M556" s="725"/>
      <c r="N556" s="725"/>
      <c r="O556" s="726"/>
      <c r="P556" s="725"/>
      <c r="Q556" s="725"/>
    </row>
    <row r="557" spans="2:17" customFormat="false" ht="10" customHeight="1">
      <c r="B557" s="725"/>
      <c r="C557" s="725"/>
      <c r="D557" s="725"/>
      <c r="E557" s="725"/>
      <c r="F557" s="725"/>
      <c r="G557" s="725"/>
      <c r="H557" s="725"/>
      <c r="I557" s="725"/>
      <c r="J557" s="725"/>
      <c r="K557" s="725"/>
      <c r="L557" s="725"/>
      <c r="M557" s="725"/>
      <c r="N557" s="725"/>
      <c r="O557" s="726"/>
      <c r="P557" s="725"/>
      <c r="Q557" s="725"/>
    </row>
    <row r="558" spans="2:17" customFormat="false" ht="10" customHeight="1">
      <c r="B558" s="725"/>
      <c r="C558" s="725"/>
      <c r="D558" s="725"/>
      <c r="E558" s="725"/>
      <c r="F558" s="725"/>
      <c r="G558" s="725"/>
      <c r="H558" s="725"/>
      <c r="I558" s="725"/>
      <c r="J558" s="725"/>
      <c r="K558" s="725"/>
      <c r="L558" s="725"/>
      <c r="M558" s="725"/>
      <c r="N558" s="725"/>
      <c r="O558" s="726"/>
      <c r="P558" s="725"/>
      <c r="Q558" s="725"/>
    </row>
    <row r="559" spans="2:17" customFormat="false" ht="10" customHeight="1">
      <c r="B559" s="725"/>
      <c r="C559" s="725"/>
      <c r="D559" s="725"/>
      <c r="E559" s="725"/>
      <c r="F559" s="725"/>
      <c r="G559" s="725"/>
      <c r="H559" s="725"/>
      <c r="I559" s="725"/>
      <c r="J559" s="725"/>
      <c r="K559" s="725"/>
      <c r="L559" s="725"/>
      <c r="M559" s="725"/>
      <c r="N559" s="725"/>
      <c r="O559" s="726"/>
      <c r="P559" s="725"/>
      <c r="Q559" s="725"/>
    </row>
    <row r="560" spans="2:17" customFormat="false" ht="10" customHeight="1">
      <c r="B560" s="725"/>
      <c r="C560" s="725"/>
      <c r="D560" s="725"/>
      <c r="E560" s="725"/>
      <c r="F560" s="725"/>
      <c r="G560" s="725"/>
      <c r="H560" s="725"/>
      <c r="I560" s="725"/>
      <c r="J560" s="725"/>
      <c r="K560" s="725"/>
      <c r="L560" s="725"/>
      <c r="M560" s="725"/>
      <c r="N560" s="725"/>
      <c r="O560" s="726"/>
      <c r="P560" s="725"/>
      <c r="Q560" s="725"/>
    </row>
    <row r="561" spans="2:17" customFormat="false" ht="10" customHeight="1">
      <c r="B561" s="725"/>
      <c r="C561" s="725"/>
      <c r="D561" s="725"/>
      <c r="E561" s="725"/>
      <c r="F561" s="725"/>
      <c r="G561" s="725"/>
      <c r="H561" s="725"/>
      <c r="I561" s="725"/>
      <c r="J561" s="725"/>
      <c r="K561" s="725"/>
      <c r="L561" s="725"/>
      <c r="M561" s="725"/>
      <c r="N561" s="725"/>
      <c r="O561" s="726"/>
      <c r="P561" s="725"/>
      <c r="Q561" s="725"/>
    </row>
    <row r="562" spans="2:17" customFormat="false" ht="10" customHeight="1">
      <c r="B562" s="725"/>
      <c r="C562" s="725"/>
      <c r="D562" s="725"/>
      <c r="E562" s="725"/>
      <c r="F562" s="725"/>
      <c r="G562" s="725"/>
      <c r="H562" s="725"/>
      <c r="I562" s="725"/>
      <c r="J562" s="725"/>
      <c r="K562" s="725"/>
      <c r="L562" s="725"/>
      <c r="M562" s="725"/>
      <c r="N562" s="725"/>
      <c r="O562" s="726"/>
      <c r="P562" s="725"/>
      <c r="Q562" s="725"/>
    </row>
    <row r="563" spans="2:17" customFormat="false" ht="10" customHeight="1">
      <c r="B563" s="725"/>
      <c r="C563" s="725"/>
      <c r="D563" s="725"/>
      <c r="E563" s="725"/>
      <c r="F563" s="725"/>
      <c r="G563" s="725"/>
      <c r="H563" s="725"/>
      <c r="I563" s="725"/>
      <c r="J563" s="725"/>
      <c r="K563" s="725"/>
      <c r="L563" s="725"/>
      <c r="M563" s="725"/>
      <c r="N563" s="725"/>
      <c r="O563" s="726"/>
      <c r="P563" s="725"/>
      <c r="Q563" s="725"/>
    </row>
    <row r="564" spans="2:17" customFormat="false" ht="10" customHeight="1">
      <c r="B564" s="725"/>
      <c r="C564" s="725"/>
      <c r="D564" s="725"/>
      <c r="E564" s="725"/>
      <c r="F564" s="725"/>
      <c r="G564" s="725"/>
      <c r="H564" s="725"/>
      <c r="I564" s="725"/>
      <c r="J564" s="725"/>
      <c r="K564" s="725"/>
      <c r="L564" s="725"/>
      <c r="M564" s="725"/>
      <c r="N564" s="725"/>
      <c r="O564" s="726"/>
      <c r="P564" s="725"/>
      <c r="Q564" s="725"/>
    </row>
    <row r="565" spans="2:17" customFormat="false" ht="10" customHeight="1">
      <c r="B565" s="725"/>
      <c r="C565" s="725"/>
      <c r="D565" s="725"/>
      <c r="E565" s="725"/>
      <c r="F565" s="725"/>
      <c r="G565" s="725"/>
      <c r="H565" s="725"/>
      <c r="I565" s="725"/>
      <c r="J565" s="725"/>
      <c r="K565" s="725"/>
      <c r="L565" s="725"/>
      <c r="M565" s="725"/>
      <c r="N565" s="725"/>
      <c r="O565" s="726"/>
      <c r="P565" s="725"/>
      <c r="Q565" s="725"/>
    </row>
    <row r="566" spans="2:17" customFormat="false" ht="10" customHeight="1">
      <c r="B566" s="725"/>
      <c r="C566" s="725"/>
      <c r="D566" s="725"/>
      <c r="E566" s="725"/>
      <c r="F566" s="725"/>
      <c r="G566" s="725"/>
      <c r="H566" s="725"/>
      <c r="I566" s="725"/>
      <c r="J566" s="725"/>
      <c r="K566" s="725"/>
      <c r="L566" s="725"/>
      <c r="M566" s="725"/>
      <c r="N566" s="725"/>
      <c r="O566" s="726"/>
      <c r="P566" s="725"/>
      <c r="Q566" s="725"/>
    </row>
    <row r="567" spans="2:17" customFormat="false" ht="10" customHeight="1">
      <c r="B567" s="725"/>
      <c r="C567" s="725"/>
      <c r="D567" s="725"/>
      <c r="E567" s="725"/>
      <c r="F567" s="725"/>
      <c r="G567" s="725"/>
      <c r="H567" s="725"/>
      <c r="I567" s="725"/>
      <c r="J567" s="725"/>
      <c r="K567" s="725"/>
      <c r="L567" s="725"/>
      <c r="M567" s="725"/>
      <c r="N567" s="725"/>
      <c r="O567" s="726"/>
      <c r="P567" s="725"/>
      <c r="Q567" s="725"/>
    </row>
    <row r="568" spans="2:17" customFormat="false" ht="10" customHeight="1">
      <c r="B568" s="725"/>
      <c r="C568" s="725"/>
      <c r="D568" s="725"/>
      <c r="E568" s="725"/>
      <c r="F568" s="725"/>
      <c r="G568" s="725"/>
      <c r="H568" s="725"/>
      <c r="I568" s="725"/>
      <c r="J568" s="725"/>
      <c r="K568" s="725"/>
      <c r="L568" s="725"/>
      <c r="M568" s="725"/>
      <c r="N568" s="725"/>
      <c r="O568" s="726"/>
      <c r="P568" s="725"/>
      <c r="Q568" s="725"/>
    </row>
    <row r="569" spans="2:17" customFormat="false" ht="10" customHeight="1">
      <c r="B569" s="725"/>
      <c r="C569" s="725"/>
      <c r="D569" s="725"/>
      <c r="E569" s="725"/>
      <c r="F569" s="725"/>
      <c r="G569" s="725"/>
      <c r="H569" s="725"/>
      <c r="I569" s="725"/>
      <c r="J569" s="725"/>
      <c r="K569" s="725"/>
      <c r="L569" s="725"/>
      <c r="M569" s="725"/>
      <c r="N569" s="725"/>
      <c r="O569" s="726"/>
      <c r="P569" s="725"/>
      <c r="Q569" s="725"/>
    </row>
    <row r="570" spans="2:17" customFormat="false" ht="10" customHeight="1">
      <c r="B570" s="725"/>
      <c r="C570" s="725"/>
      <c r="D570" s="725"/>
      <c r="E570" s="725"/>
      <c r="F570" s="725"/>
      <c r="G570" s="725"/>
      <c r="H570" s="725"/>
      <c r="I570" s="725"/>
      <c r="J570" s="725"/>
      <c r="K570" s="725"/>
      <c r="L570" s="725"/>
      <c r="M570" s="725"/>
      <c r="N570" s="725"/>
      <c r="O570" s="726"/>
      <c r="P570" s="725"/>
      <c r="Q570" s="725"/>
    </row>
    <row r="571" spans="2:17" customFormat="false" ht="10" customHeight="1">
      <c r="B571" s="725"/>
      <c r="C571" s="725"/>
      <c r="D571" s="725"/>
      <c r="E571" s="725"/>
      <c r="F571" s="725"/>
      <c r="G571" s="725"/>
      <c r="H571" s="725"/>
      <c r="I571" s="725"/>
      <c r="J571" s="725"/>
      <c r="K571" s="725"/>
      <c r="L571" s="725"/>
      <c r="M571" s="725"/>
      <c r="N571" s="725"/>
      <c r="O571" s="726"/>
      <c r="P571" s="725"/>
      <c r="Q571" s="725"/>
    </row>
    <row r="572" spans="2:17" customFormat="false" ht="10" customHeight="1">
      <c r="B572" s="725"/>
      <c r="C572" s="725"/>
      <c r="D572" s="725"/>
      <c r="E572" s="725"/>
      <c r="F572" s="725"/>
      <c r="G572" s="725"/>
      <c r="H572" s="725"/>
      <c r="I572" s="725"/>
      <c r="J572" s="725"/>
      <c r="K572" s="725"/>
      <c r="L572" s="725"/>
      <c r="M572" s="725"/>
      <c r="N572" s="725"/>
      <c r="O572" s="726"/>
      <c r="P572" s="725"/>
      <c r="Q572" s="725"/>
    </row>
    <row r="573" spans="2:17" customFormat="false" ht="10" customHeight="1">
      <c r="B573" s="725"/>
      <c r="C573" s="725"/>
      <c r="D573" s="725"/>
      <c r="E573" s="725"/>
      <c r="F573" s="725"/>
      <c r="G573" s="725"/>
      <c r="H573" s="725"/>
      <c r="I573" s="725"/>
      <c r="J573" s="725"/>
      <c r="K573" s="725"/>
      <c r="L573" s="725"/>
      <c r="M573" s="725"/>
      <c r="N573" s="725"/>
      <c r="O573" s="726"/>
      <c r="P573" s="725"/>
      <c r="Q573" s="725"/>
    </row>
    <row r="574" spans="2:17" customFormat="false" ht="10" customHeight="1">
      <c r="B574" s="725"/>
      <c r="C574" s="725"/>
      <c r="D574" s="725"/>
      <c r="E574" s="725"/>
      <c r="F574" s="725"/>
      <c r="G574" s="725"/>
      <c r="H574" s="725"/>
      <c r="I574" s="725"/>
      <c r="J574" s="725"/>
      <c r="K574" s="725"/>
      <c r="L574" s="725"/>
      <c r="M574" s="725"/>
      <c r="N574" s="725"/>
      <c r="O574" s="726"/>
      <c r="P574" s="725"/>
      <c r="Q574" s="725"/>
    </row>
    <row r="575" spans="2:17" customFormat="false" ht="10" customHeight="1">
      <c r="B575" s="725"/>
      <c r="C575" s="725"/>
      <c r="D575" s="725"/>
      <c r="E575" s="725"/>
      <c r="F575" s="725"/>
      <c r="G575" s="725"/>
      <c r="H575" s="725"/>
      <c r="I575" s="725"/>
      <c r="J575" s="725"/>
      <c r="K575" s="725"/>
      <c r="L575" s="725"/>
      <c r="M575" s="725"/>
      <c r="N575" s="725"/>
      <c r="O575" s="726"/>
      <c r="P575" s="725"/>
      <c r="Q575" s="725"/>
    </row>
    <row r="576" spans="2:17" customFormat="false" ht="10" customHeight="1">
      <c r="B576" s="725"/>
      <c r="C576" s="725"/>
      <c r="D576" s="725"/>
      <c r="E576" s="725"/>
      <c r="F576" s="725"/>
      <c r="G576" s="725"/>
      <c r="H576" s="725"/>
      <c r="I576" s="725"/>
      <c r="J576" s="725"/>
      <c r="K576" s="725"/>
      <c r="L576" s="725"/>
      <c r="M576" s="725"/>
      <c r="N576" s="725"/>
      <c r="O576" s="726"/>
      <c r="P576" s="725"/>
      <c r="Q576" s="725"/>
    </row>
    <row r="577" spans="2:17" customFormat="false" ht="11" customHeight="1">
      <c r="B577" s="725"/>
      <c r="C577" s="725"/>
      <c r="D577" s="725"/>
      <c r="E577" s="725"/>
      <c r="F577" s="725"/>
      <c r="G577" s="725"/>
      <c r="H577" s="725"/>
      <c r="I577" s="725"/>
      <c r="J577" s="725"/>
      <c r="K577" s="725"/>
      <c r="L577" s="725"/>
      <c r="M577" s="725"/>
      <c r="N577" s="725"/>
      <c r="O577" s="726"/>
      <c r="P577" s="725"/>
      <c r="Q577" s="725"/>
    </row>
    <row r="578" spans="2:17" customFormat="false" ht="10" customHeight="1">
      <c r="B578" s="725"/>
      <c r="C578" s="725"/>
      <c r="D578" s="725"/>
      <c r="E578" s="725"/>
      <c r="F578" s="725"/>
      <c r="G578" s="725"/>
      <c r="H578" s="725"/>
      <c r="I578" s="725"/>
      <c r="J578" s="725"/>
      <c r="K578" s="725"/>
      <c r="L578" s="725"/>
      <c r="M578" s="725"/>
      <c r="N578" s="725"/>
      <c r="O578" s="726"/>
      <c r="P578" s="725"/>
      <c r="Q578" s="725"/>
    </row>
    <row r="579" spans="2:17" customFormat="false" ht="10" customHeight="1">
      <c r="B579" s="725"/>
      <c r="C579" s="725"/>
      <c r="D579" s="725"/>
      <c r="E579" s="725"/>
      <c r="F579" s="725"/>
      <c r="G579" s="725"/>
      <c r="H579" s="725"/>
      <c r="I579" s="725"/>
      <c r="J579" s="725"/>
      <c r="K579" s="725"/>
      <c r="L579" s="725"/>
      <c r="M579" s="725"/>
      <c r="N579" s="725"/>
      <c r="O579" s="726"/>
      <c r="P579" s="725"/>
      <c r="Q579" s="725"/>
    </row>
    <row r="580" spans="2:17" customFormat="false" ht="10" customHeight="1">
      <c r="B580" s="725"/>
      <c r="C580" s="725"/>
      <c r="D580" s="725"/>
      <c r="E580" s="725"/>
      <c r="F580" s="725"/>
      <c r="G580" s="725"/>
      <c r="H580" s="725"/>
      <c r="I580" s="725"/>
      <c r="J580" s="725"/>
      <c r="K580" s="725"/>
      <c r="L580" s="725"/>
      <c r="M580" s="725"/>
      <c r="N580" s="725"/>
      <c r="O580" s="726"/>
      <c r="P580" s="725"/>
      <c r="Q580" s="725"/>
    </row>
    <row r="581" spans="2:17" customFormat="false" ht="10" customHeight="1">
      <c r="B581" s="725"/>
      <c r="C581" s="725"/>
      <c r="D581" s="725"/>
      <c r="E581" s="725"/>
      <c r="F581" s="725"/>
      <c r="G581" s="725"/>
      <c r="H581" s="725"/>
      <c r="I581" s="725"/>
      <c r="J581" s="725"/>
      <c r="K581" s="725"/>
      <c r="L581" s="725"/>
      <c r="M581" s="725"/>
      <c r="N581" s="725"/>
      <c r="O581" s="726"/>
      <c r="P581" s="725"/>
      <c r="Q581" s="725"/>
    </row>
    <row r="582" spans="2:17" customFormat="false" ht="10" customHeight="1">
      <c r="B582" s="725"/>
      <c r="C582" s="725"/>
      <c r="D582" s="725"/>
      <c r="E582" s="725"/>
      <c r="F582" s="725"/>
      <c r="G582" s="725"/>
      <c r="H582" s="725"/>
      <c r="I582" s="725"/>
      <c r="J582" s="725"/>
      <c r="K582" s="725"/>
      <c r="L582" s="725"/>
      <c r="M582" s="725"/>
      <c r="N582" s="725"/>
      <c r="O582" s="726"/>
      <c r="P582" s="725"/>
      <c r="Q582" s="725"/>
    </row>
    <row r="583" spans="2:17" customFormat="false" ht="10" customHeight="1">
      <c r="B583" s="725"/>
      <c r="C583" s="725"/>
      <c r="D583" s="725"/>
      <c r="E583" s="725"/>
      <c r="F583" s="725"/>
      <c r="G583" s="725"/>
      <c r="H583" s="725"/>
      <c r="I583" s="725"/>
      <c r="J583" s="725"/>
      <c r="K583" s="725"/>
      <c r="L583" s="725"/>
      <c r="M583" s="725"/>
      <c r="N583" s="725"/>
      <c r="O583" s="726"/>
      <c r="P583" s="725"/>
      <c r="Q583" s="725"/>
    </row>
    <row r="584" spans="2:17" customFormat="false" ht="10" customHeight="1">
      <c r="B584" s="725"/>
      <c r="C584" s="725"/>
      <c r="D584" s="725"/>
      <c r="E584" s="725"/>
      <c r="F584" s="725"/>
      <c r="G584" s="725"/>
      <c r="H584" s="725"/>
      <c r="I584" s="725"/>
      <c r="J584" s="725"/>
      <c r="K584" s="725"/>
      <c r="L584" s="725"/>
      <c r="M584" s="725"/>
      <c r="N584" s="725"/>
      <c r="O584" s="726"/>
      <c r="P584" s="725"/>
      <c r="Q584" s="725"/>
    </row>
    <row r="585" spans="2:17" customFormat="false" ht="10" customHeight="1">
      <c r="B585" s="725"/>
      <c r="C585" s="725"/>
      <c r="D585" s="725"/>
      <c r="E585" s="725"/>
      <c r="F585" s="725"/>
      <c r="G585" s="725"/>
      <c r="H585" s="725"/>
      <c r="I585" s="725"/>
      <c r="J585" s="725"/>
      <c r="K585" s="725"/>
      <c r="L585" s="725"/>
      <c r="M585" s="725"/>
      <c r="N585" s="725"/>
      <c r="O585" s="726"/>
      <c r="P585" s="725"/>
      <c r="Q585" s="725"/>
    </row>
    <row r="586" spans="2:17" customFormat="false" ht="10" customHeight="1">
      <c r="B586" s="725"/>
      <c r="C586" s="725"/>
      <c r="D586" s="725"/>
      <c r="E586" s="725"/>
      <c r="F586" s="725"/>
      <c r="G586" s="725"/>
      <c r="H586" s="725"/>
      <c r="I586" s="725"/>
      <c r="J586" s="725"/>
      <c r="K586" s="725"/>
      <c r="L586" s="725"/>
      <c r="M586" s="725"/>
      <c r="N586" s="725"/>
      <c r="O586" s="726"/>
      <c r="P586" s="725"/>
      <c r="Q586" s="725"/>
    </row>
    <row r="587" spans="2:17" customFormat="false" ht="10" customHeight="1">
      <c r="B587" s="725"/>
      <c r="C587" s="725"/>
      <c r="D587" s="725"/>
      <c r="E587" s="725"/>
      <c r="F587" s="725"/>
      <c r="G587" s="725"/>
      <c r="H587" s="725"/>
      <c r="I587" s="725"/>
      <c r="J587" s="725"/>
      <c r="K587" s="725"/>
      <c r="L587" s="725"/>
      <c r="M587" s="725"/>
      <c r="N587" s="725"/>
      <c r="O587" s="726"/>
      <c r="P587" s="725"/>
      <c r="Q587" s="725"/>
    </row>
    <row r="588" spans="2:17" customFormat="false" ht="10" customHeight="1">
      <c r="B588" s="725"/>
      <c r="C588" s="725"/>
      <c r="D588" s="725"/>
      <c r="E588" s="725"/>
      <c r="F588" s="725"/>
      <c r="G588" s="725"/>
      <c r="H588" s="725"/>
      <c r="I588" s="725"/>
      <c r="J588" s="725"/>
      <c r="K588" s="725"/>
      <c r="L588" s="725"/>
      <c r="M588" s="725"/>
      <c r="N588" s="725"/>
      <c r="O588" s="726"/>
      <c r="P588" s="725"/>
      <c r="Q588" s="725"/>
    </row>
    <row r="589" spans="2:17" customFormat="false" ht="10" customHeight="1">
      <c r="B589" s="725"/>
      <c r="C589" s="725"/>
      <c r="D589" s="725"/>
      <c r="E589" s="725"/>
      <c r="F589" s="725"/>
      <c r="G589" s="725"/>
      <c r="H589" s="725"/>
      <c r="I589" s="725"/>
      <c r="J589" s="725"/>
      <c r="K589" s="725"/>
      <c r="L589" s="725"/>
      <c r="M589" s="725"/>
      <c r="N589" s="725"/>
      <c r="O589" s="726"/>
      <c r="P589" s="725"/>
      <c r="Q589" s="725"/>
    </row>
    <row r="590" spans="2:17" customFormat="false" ht="10" customHeight="1">
      <c r="B590" s="725"/>
      <c r="C590" s="725"/>
      <c r="D590" s="725"/>
      <c r="E590" s="725"/>
      <c r="F590" s="725"/>
      <c r="G590" s="725"/>
      <c r="H590" s="725"/>
      <c r="I590" s="725"/>
      <c r="J590" s="725"/>
      <c r="K590" s="725"/>
      <c r="L590" s="725"/>
      <c r="M590" s="725"/>
      <c r="N590" s="725"/>
      <c r="O590" s="726"/>
      <c r="P590" s="725"/>
      <c r="Q590" s="725"/>
    </row>
    <row r="591" spans="2:17" customFormat="false" ht="10" customHeight="1">
      <c r="B591" s="725"/>
      <c r="C591" s="725"/>
      <c r="D591" s="725"/>
      <c r="E591" s="725"/>
      <c r="F591" s="725"/>
      <c r="G591" s="725"/>
      <c r="H591" s="725"/>
      <c r="I591" s="725"/>
      <c r="J591" s="725"/>
      <c r="K591" s="725"/>
      <c r="L591" s="725"/>
      <c r="M591" s="725"/>
      <c r="N591" s="725"/>
      <c r="O591" s="726"/>
      <c r="P591" s="725"/>
      <c r="Q591" s="725"/>
    </row>
    <row r="592" spans="2:17" customFormat="false" ht="10" customHeight="1">
      <c r="B592" s="725"/>
      <c r="C592" s="725"/>
      <c r="D592" s="725"/>
      <c r="E592" s="725"/>
      <c r="F592" s="725"/>
      <c r="G592" s="725"/>
      <c r="H592" s="725"/>
      <c r="I592" s="725"/>
      <c r="J592" s="725"/>
      <c r="K592" s="725"/>
      <c r="L592" s="725"/>
      <c r="M592" s="725"/>
      <c r="N592" s="725"/>
      <c r="O592" s="726"/>
      <c r="P592" s="725"/>
      <c r="Q592" s="725"/>
    </row>
    <row r="593" spans="2:17" customFormat="false" ht="10" customHeight="1">
      <c r="B593" s="725"/>
      <c r="C593" s="725"/>
      <c r="D593" s="725"/>
      <c r="E593" s="725"/>
      <c r="F593" s="725"/>
      <c r="G593" s="725"/>
      <c r="H593" s="725"/>
      <c r="I593" s="725"/>
      <c r="J593" s="725"/>
      <c r="K593" s="725"/>
      <c r="L593" s="725"/>
      <c r="M593" s="725"/>
      <c r="N593" s="725"/>
      <c r="O593" s="726"/>
      <c r="P593" s="725"/>
      <c r="Q593" s="725"/>
    </row>
    <row r="594" spans="2:17" customFormat="false" ht="10" customHeight="1">
      <c r="B594" s="725"/>
      <c r="C594" s="725"/>
      <c r="D594" s="725"/>
      <c r="E594" s="725"/>
      <c r="F594" s="725"/>
      <c r="G594" s="725"/>
      <c r="H594" s="725"/>
      <c r="I594" s="725"/>
      <c r="J594" s="725"/>
      <c r="K594" s="725"/>
      <c r="L594" s="725"/>
      <c r="M594" s="725"/>
      <c r="N594" s="725"/>
      <c r="O594" s="726"/>
      <c r="P594" s="725"/>
      <c r="Q594" s="725"/>
    </row>
    <row r="595" spans="2:17" customFormat="false" ht="10" customHeight="1">
      <c r="B595" s="725"/>
      <c r="C595" s="725"/>
      <c r="D595" s="725"/>
      <c r="E595" s="725"/>
      <c r="F595" s="725"/>
      <c r="G595" s="725"/>
      <c r="H595" s="725"/>
      <c r="I595" s="725"/>
      <c r="J595" s="725"/>
      <c r="K595" s="725"/>
      <c r="L595" s="725"/>
      <c r="M595" s="725"/>
      <c r="N595" s="725"/>
      <c r="O595" s="726"/>
      <c r="P595" s="725"/>
      <c r="Q595" s="725"/>
    </row>
    <row r="596" spans="2:17" customFormat="false" ht="10" customHeight="1">
      <c r="B596" s="725"/>
      <c r="C596" s="725"/>
      <c r="D596" s="725"/>
      <c r="E596" s="725"/>
      <c r="F596" s="725"/>
      <c r="G596" s="725"/>
      <c r="H596" s="725"/>
      <c r="I596" s="725"/>
      <c r="J596" s="725"/>
      <c r="K596" s="725"/>
      <c r="L596" s="725"/>
      <c r="M596" s="725"/>
      <c r="N596" s="725"/>
      <c r="O596" s="726"/>
      <c r="P596" s="725"/>
      <c r="Q596" s="725"/>
    </row>
    <row r="597" spans="2:17" customFormat="false" ht="10" customHeight="1">
      <c r="B597" s="725"/>
      <c r="C597" s="725"/>
      <c r="D597" s="725"/>
      <c r="E597" s="725"/>
      <c r="F597" s="725"/>
      <c r="G597" s="725"/>
      <c r="H597" s="725"/>
      <c r="I597" s="725"/>
      <c r="J597" s="725"/>
      <c r="K597" s="725"/>
      <c r="L597" s="725"/>
      <c r="M597" s="725"/>
      <c r="N597" s="725"/>
      <c r="O597" s="726"/>
      <c r="P597" s="725"/>
      <c r="Q597" s="725"/>
    </row>
    <row r="598" spans="2:17" customFormat="false" ht="10" customHeight="1">
      <c r="B598" s="725"/>
      <c r="C598" s="725"/>
      <c r="D598" s="725"/>
      <c r="E598" s="725"/>
      <c r="F598" s="725"/>
      <c r="G598" s="725"/>
      <c r="H598" s="725"/>
      <c r="I598" s="725"/>
      <c r="J598" s="725"/>
      <c r="K598" s="725"/>
      <c r="L598" s="725"/>
      <c r="M598" s="725"/>
      <c r="N598" s="725"/>
      <c r="O598" s="726"/>
      <c r="P598" s="725"/>
      <c r="Q598" s="725"/>
    </row>
    <row r="599" spans="2:17" customFormat="false" ht="11" customHeight="1">
      <c r="B599" s="725"/>
      <c r="C599" s="725"/>
      <c r="D599" s="725"/>
      <c r="E599" s="725"/>
      <c r="F599" s="725"/>
      <c r="G599" s="725"/>
      <c r="H599" s="725"/>
      <c r="I599" s="725"/>
      <c r="J599" s="725"/>
      <c r="K599" s="725"/>
      <c r="L599" s="725"/>
      <c r="M599" s="725"/>
      <c r="N599" s="725"/>
      <c r="O599" s="726"/>
      <c r="P599" s="725"/>
      <c r="Q599" s="725"/>
    </row>
    <row r="600" spans="2:17" customFormat="false" ht="10" customHeight="1">
      <c r="B600" s="725"/>
      <c r="C600" s="725"/>
      <c r="D600" s="725"/>
      <c r="E600" s="725"/>
      <c r="F600" s="725"/>
      <c r="G600" s="725"/>
      <c r="H600" s="725"/>
      <c r="I600" s="725"/>
      <c r="J600" s="725"/>
      <c r="K600" s="725"/>
      <c r="L600" s="725"/>
      <c r="M600" s="725"/>
      <c r="N600" s="725"/>
      <c r="O600" s="726"/>
      <c r="P600" s="725"/>
      <c r="Q600" s="725"/>
    </row>
    <row r="601" spans="2:17" customFormat="false" ht="10" customHeight="1">
      <c r="B601" s="725"/>
      <c r="C601" s="725"/>
      <c r="D601" s="725"/>
      <c r="E601" s="725"/>
      <c r="F601" s="725"/>
      <c r="G601" s="725"/>
      <c r="H601" s="725"/>
      <c r="I601" s="725"/>
      <c r="J601" s="725"/>
      <c r="K601" s="725"/>
      <c r="L601" s="725"/>
      <c r="M601" s="725"/>
      <c r="N601" s="725"/>
      <c r="O601" s="726"/>
      <c r="P601" s="725"/>
      <c r="Q601" s="725"/>
    </row>
    <row r="602" spans="2:17" customFormat="false" ht="10" customHeight="1">
      <c r="B602" s="725"/>
      <c r="C602" s="725"/>
      <c r="D602" s="725"/>
      <c r="E602" s="725"/>
      <c r="F602" s="725"/>
      <c r="G602" s="725"/>
      <c r="H602" s="725"/>
      <c r="I602" s="725"/>
      <c r="J602" s="725"/>
      <c r="K602" s="725"/>
      <c r="L602" s="725"/>
      <c r="M602" s="725"/>
      <c r="N602" s="725"/>
      <c r="O602" s="726"/>
      <c r="P602" s="725"/>
      <c r="Q602" s="725"/>
    </row>
    <row r="603" spans="2:17" customFormat="false" ht="10" customHeight="1">
      <c r="B603" s="725"/>
      <c r="C603" s="725"/>
      <c r="D603" s="725"/>
      <c r="E603" s="725"/>
      <c r="F603" s="725"/>
      <c r="G603" s="725"/>
      <c r="H603" s="725"/>
      <c r="I603" s="725"/>
      <c r="J603" s="725"/>
      <c r="K603" s="725"/>
      <c r="L603" s="725"/>
      <c r="M603" s="725"/>
      <c r="N603" s="725"/>
      <c r="O603" s="726"/>
      <c r="P603" s="725"/>
      <c r="Q603" s="725"/>
    </row>
    <row r="604" spans="2:17" customFormat="false" ht="10" customHeight="1">
      <c r="B604" s="725"/>
      <c r="C604" s="725"/>
      <c r="D604" s="725"/>
      <c r="E604" s="725"/>
      <c r="F604" s="725"/>
      <c r="G604" s="725"/>
      <c r="H604" s="725"/>
      <c r="I604" s="725"/>
      <c r="J604" s="725"/>
      <c r="K604" s="725"/>
      <c r="L604" s="725"/>
      <c r="M604" s="725"/>
      <c r="N604" s="725"/>
      <c r="O604" s="726"/>
      <c r="P604" s="725"/>
      <c r="Q604" s="725"/>
    </row>
    <row r="605" spans="2:17" customFormat="false" ht="10" customHeight="1">
      <c r="B605" s="725"/>
      <c r="C605" s="725"/>
      <c r="D605" s="725"/>
      <c r="E605" s="725"/>
      <c r="F605" s="725"/>
      <c r="G605" s="725"/>
      <c r="H605" s="725"/>
      <c r="I605" s="725"/>
      <c r="J605" s="725"/>
      <c r="K605" s="725"/>
      <c r="L605" s="725"/>
      <c r="M605" s="725"/>
      <c r="N605" s="725"/>
      <c r="O605" s="726"/>
      <c r="P605" s="725"/>
      <c r="Q605" s="725"/>
    </row>
    <row r="606" spans="2:17" customFormat="false" ht="10" customHeight="1">
      <c r="B606" s="725"/>
      <c r="C606" s="725"/>
      <c r="D606" s="725"/>
      <c r="E606" s="725"/>
      <c r="F606" s="725"/>
      <c r="G606" s="725"/>
      <c r="H606" s="725"/>
      <c r="I606" s="725"/>
      <c r="J606" s="725"/>
      <c r="K606" s="725"/>
      <c r="L606" s="725"/>
      <c r="M606" s="725"/>
      <c r="N606" s="725"/>
      <c r="O606" s="726"/>
      <c r="P606" s="725"/>
      <c r="Q606" s="725"/>
    </row>
    <row r="607" spans="2:17" customFormat="false" ht="10" customHeight="1">
      <c r="B607" s="725"/>
      <c r="C607" s="725"/>
      <c r="D607" s="725"/>
      <c r="E607" s="725"/>
      <c r="F607" s="725"/>
      <c r="G607" s="725"/>
      <c r="H607" s="725"/>
      <c r="I607" s="725"/>
      <c r="J607" s="725"/>
      <c r="K607" s="725"/>
      <c r="L607" s="725"/>
      <c r="M607" s="725"/>
      <c r="N607" s="725"/>
      <c r="O607" s="726"/>
      <c r="P607" s="725"/>
      <c r="Q607" s="725"/>
    </row>
    <row r="608" spans="2:17" customFormat="false" ht="10" customHeight="1">
      <c r="B608" s="725"/>
      <c r="C608" s="725"/>
      <c r="D608" s="725"/>
      <c r="E608" s="725"/>
      <c r="F608" s="725"/>
      <c r="G608" s="725"/>
      <c r="H608" s="725"/>
      <c r="I608" s="725"/>
      <c r="J608" s="725"/>
      <c r="K608" s="725"/>
      <c r="L608" s="725"/>
      <c r="M608" s="725"/>
      <c r="N608" s="725"/>
      <c r="O608" s="726"/>
      <c r="P608" s="725"/>
      <c r="Q608" s="725"/>
    </row>
    <row r="609" spans="2:17" customFormat="false" ht="10" customHeight="1">
      <c r="B609" s="725"/>
      <c r="C609" s="725"/>
      <c r="D609" s="725"/>
      <c r="E609" s="725"/>
      <c r="F609" s="725"/>
      <c r="G609" s="725"/>
      <c r="H609" s="725"/>
      <c r="I609" s="725"/>
      <c r="J609" s="725"/>
      <c r="K609" s="725"/>
      <c r="L609" s="725"/>
      <c r="M609" s="725"/>
      <c r="N609" s="725"/>
      <c r="O609" s="726"/>
      <c r="P609" s="725"/>
      <c r="Q609" s="725"/>
    </row>
    <row r="610" spans="2:17" customFormat="false" ht="10" customHeight="1">
      <c r="B610" s="725"/>
      <c r="C610" s="725"/>
      <c r="D610" s="725"/>
      <c r="E610" s="725"/>
      <c r="F610" s="725"/>
      <c r="G610" s="725"/>
      <c r="H610" s="725"/>
      <c r="I610" s="725"/>
      <c r="J610" s="725"/>
      <c r="K610" s="725"/>
      <c r="L610" s="725"/>
      <c r="M610" s="725"/>
      <c r="N610" s="725"/>
      <c r="O610" s="726"/>
      <c r="P610" s="725"/>
      <c r="Q610" s="725"/>
    </row>
    <row r="611" spans="2:17" customFormat="false" ht="10" customHeight="1">
      <c r="B611" s="725"/>
      <c r="C611" s="725"/>
      <c r="D611" s="725"/>
      <c r="E611" s="725"/>
      <c r="F611" s="725"/>
      <c r="G611" s="725"/>
      <c r="H611" s="725"/>
      <c r="I611" s="725"/>
      <c r="J611" s="725"/>
      <c r="K611" s="725"/>
      <c r="L611" s="725"/>
      <c r="M611" s="725"/>
      <c r="N611" s="725"/>
      <c r="O611" s="726"/>
      <c r="P611" s="725"/>
      <c r="Q611" s="725"/>
    </row>
    <row r="612" spans="2:17" customFormat="false" ht="10" customHeight="1">
      <c r="B612" s="725"/>
      <c r="C612" s="725"/>
      <c r="D612" s="725"/>
      <c r="E612" s="725"/>
      <c r="F612" s="725"/>
      <c r="G612" s="725"/>
      <c r="H612" s="725"/>
      <c r="I612" s="725"/>
      <c r="J612" s="725"/>
      <c r="K612" s="725"/>
      <c r="L612" s="725"/>
      <c r="M612" s="725"/>
      <c r="N612" s="725"/>
      <c r="O612" s="726"/>
      <c r="P612" s="725"/>
      <c r="Q612" s="725"/>
    </row>
    <row r="613" spans="2:17" customFormat="false" ht="10" customHeight="1">
      <c r="B613" s="725"/>
      <c r="C613" s="725"/>
      <c r="D613" s="725"/>
      <c r="E613" s="725"/>
      <c r="F613" s="725"/>
      <c r="G613" s="725"/>
      <c r="H613" s="725"/>
      <c r="I613" s="725"/>
      <c r="J613" s="725"/>
      <c r="K613" s="725"/>
      <c r="L613" s="725"/>
      <c r="M613" s="725"/>
      <c r="N613" s="725"/>
      <c r="O613" s="726"/>
      <c r="P613" s="725"/>
      <c r="Q613" s="725"/>
    </row>
    <row r="614" spans="2:17" customFormat="false" ht="10" customHeight="1">
      <c r="B614" s="725"/>
      <c r="C614" s="725"/>
      <c r="D614" s="725"/>
      <c r="E614" s="725"/>
      <c r="F614" s="725"/>
      <c r="G614" s="725"/>
      <c r="H614" s="725"/>
      <c r="I614" s="725"/>
      <c r="J614" s="725"/>
      <c r="K614" s="725"/>
      <c r="L614" s="725"/>
      <c r="M614" s="725"/>
      <c r="N614" s="725"/>
      <c r="O614" s="726"/>
      <c r="P614" s="725"/>
      <c r="Q614" s="725"/>
    </row>
    <row r="615" spans="2:17" customFormat="false" ht="10" customHeight="1">
      <c r="B615" s="725"/>
      <c r="C615" s="725"/>
      <c r="D615" s="725"/>
      <c r="E615" s="725"/>
      <c r="F615" s="725"/>
      <c r="G615" s="725"/>
      <c r="H615" s="725"/>
      <c r="I615" s="725"/>
      <c r="J615" s="725"/>
      <c r="K615" s="725"/>
      <c r="L615" s="725"/>
      <c r="M615" s="725"/>
      <c r="N615" s="725"/>
      <c r="O615" s="726"/>
      <c r="P615" s="725"/>
      <c r="Q615" s="725"/>
    </row>
    <row r="616" spans="2:17" customFormat="false" ht="10" customHeight="1">
      <c r="B616" s="725"/>
      <c r="C616" s="725"/>
      <c r="D616" s="725"/>
      <c r="E616" s="725"/>
      <c r="F616" s="725"/>
      <c r="G616" s="725"/>
      <c r="H616" s="725"/>
      <c r="I616" s="725"/>
      <c r="J616" s="725"/>
      <c r="K616" s="725"/>
      <c r="L616" s="725"/>
      <c r="M616" s="725"/>
      <c r="N616" s="725"/>
      <c r="O616" s="726"/>
      <c r="P616" s="725"/>
      <c r="Q616" s="725"/>
    </row>
    <row r="617" spans="2:17" customFormat="false" ht="10" customHeight="1">
      <c r="B617" s="725"/>
      <c r="C617" s="725"/>
      <c r="D617" s="725"/>
      <c r="E617" s="725"/>
      <c r="F617" s="725"/>
      <c r="G617" s="725"/>
      <c r="H617" s="725"/>
      <c r="I617" s="725"/>
      <c r="J617" s="725"/>
      <c r="K617" s="725"/>
      <c r="L617" s="725"/>
      <c r="M617" s="725"/>
      <c r="N617" s="725"/>
      <c r="O617" s="726"/>
      <c r="P617" s="725"/>
      <c r="Q617" s="725"/>
    </row>
    <row r="618" spans="2:17" customFormat="false" ht="10" customHeight="1">
      <c r="B618" s="725"/>
      <c r="C618" s="725"/>
      <c r="D618" s="725"/>
      <c r="E618" s="725"/>
      <c r="F618" s="725"/>
      <c r="G618" s="725"/>
      <c r="H618" s="725"/>
      <c r="I618" s="725"/>
      <c r="J618" s="725"/>
      <c r="K618" s="725"/>
      <c r="L618" s="725"/>
      <c r="M618" s="725"/>
      <c r="N618" s="725"/>
      <c r="O618" s="726"/>
      <c r="P618" s="725"/>
      <c r="Q618" s="725"/>
    </row>
    <row r="619" spans="2:17" customFormat="false" ht="10" customHeight="1">
      <c r="B619" s="725"/>
      <c r="C619" s="725"/>
      <c r="D619" s="725"/>
      <c r="E619" s="725"/>
      <c r="F619" s="725"/>
      <c r="G619" s="725"/>
      <c r="H619" s="725"/>
      <c r="I619" s="725"/>
      <c r="J619" s="725"/>
      <c r="K619" s="725"/>
      <c r="L619" s="725"/>
      <c r="M619" s="725"/>
      <c r="N619" s="725"/>
      <c r="O619" s="726"/>
      <c r="P619" s="725"/>
      <c r="Q619" s="725"/>
    </row>
    <row r="620" spans="2:17" customFormat="false" ht="10" customHeight="1">
      <c r="B620" s="725"/>
      <c r="C620" s="725"/>
      <c r="D620" s="725"/>
      <c r="E620" s="725"/>
      <c r="F620" s="725"/>
      <c r="G620" s="725"/>
      <c r="H620" s="725"/>
      <c r="I620" s="725"/>
      <c r="J620" s="725"/>
      <c r="K620" s="725"/>
      <c r="L620" s="725"/>
      <c r="M620" s="725"/>
      <c r="N620" s="725"/>
      <c r="O620" s="726"/>
      <c r="P620" s="725"/>
      <c r="Q620" s="725"/>
    </row>
    <row r="621" spans="2:17" customFormat="false" ht="11" customHeight="1">
      <c r="B621" s="725"/>
      <c r="C621" s="725"/>
      <c r="D621" s="725"/>
      <c r="E621" s="725"/>
      <c r="F621" s="725"/>
      <c r="G621" s="725"/>
      <c r="H621" s="725"/>
      <c r="I621" s="725"/>
      <c r="J621" s="725"/>
      <c r="K621" s="725"/>
      <c r="L621" s="725"/>
      <c r="M621" s="725"/>
      <c r="N621" s="725"/>
      <c r="O621" s="726"/>
      <c r="P621" s="725"/>
      <c r="Q621" s="725"/>
    </row>
    <row r="622" spans="2:17" customFormat="false" ht="10" customHeight="1">
      <c r="B622" s="725"/>
      <c r="C622" s="725"/>
      <c r="D622" s="725"/>
      <c r="E622" s="725"/>
      <c r="F622" s="725"/>
      <c r="G622" s="725"/>
      <c r="H622" s="725"/>
      <c r="I622" s="725"/>
      <c r="J622" s="725"/>
      <c r="K622" s="725"/>
      <c r="L622" s="725"/>
      <c r="M622" s="725"/>
      <c r="N622" s="725"/>
      <c r="O622" s="726"/>
      <c r="P622" s="725"/>
      <c r="Q622" s="725"/>
    </row>
    <row r="623" spans="2:17" customFormat="false">
      <c r="B623" s="725"/>
      <c r="C623" s="725"/>
      <c r="D623" s="725"/>
      <c r="E623" s="725"/>
      <c r="F623" s="725"/>
      <c r="G623" s="725"/>
      <c r="H623" s="725"/>
      <c r="I623" s="725"/>
      <c r="J623" s="725"/>
      <c r="K623" s="725"/>
      <c r="L623" s="725"/>
      <c r="M623" s="725"/>
      <c r="N623" s="725"/>
      <c r="O623" s="726"/>
      <c r="P623" s="725"/>
      <c r="Q623" s="725"/>
    </row>
    <row r="624" spans="2:17" customFormat="false">
      <c r="B624" s="725"/>
      <c r="C624" s="725"/>
      <c r="D624" s="725"/>
      <c r="E624" s="725"/>
      <c r="F624" s="725"/>
      <c r="G624" s="725"/>
      <c r="H624" s="725"/>
      <c r="I624" s="725"/>
      <c r="J624" s="725"/>
      <c r="K624" s="725"/>
      <c r="L624" s="725"/>
      <c r="M624" s="725"/>
      <c r="N624" s="725"/>
      <c r="O624" s="726"/>
      <c r="P624" s="725"/>
      <c r="Q624" s="725"/>
    </row>
    <row r="625" spans="2:17" customFormat="false">
      <c r="B625" s="725"/>
      <c r="C625" s="725"/>
      <c r="D625" s="725"/>
      <c r="E625" s="725"/>
      <c r="F625" s="725"/>
      <c r="G625" s="725"/>
      <c r="H625" s="725"/>
      <c r="I625" s="725"/>
      <c r="J625" s="725"/>
      <c r="K625" s="725"/>
      <c r="L625" s="725"/>
      <c r="M625" s="725"/>
      <c r="N625" s="725"/>
      <c r="O625" s="726"/>
      <c r="P625" s="725"/>
      <c r="Q625" s="725"/>
    </row>
    <row r="626" spans="2:17" customFormat="false">
      <c r="B626" s="725"/>
      <c r="C626" s="725"/>
      <c r="D626" s="725"/>
      <c r="E626" s="725"/>
      <c r="F626" s="725"/>
      <c r="G626" s="725"/>
      <c r="H626" s="725"/>
      <c r="I626" s="725"/>
      <c r="J626" s="725"/>
      <c r="K626" s="725"/>
      <c r="L626" s="725"/>
      <c r="M626" s="725"/>
      <c r="N626" s="725"/>
      <c r="O626" s="726"/>
      <c r="P626" s="725"/>
      <c r="Q626" s="725"/>
    </row>
    <row r="627" spans="2:17" customFormat="false">
      <c r="B627" s="725"/>
      <c r="C627" s="725"/>
      <c r="D627" s="725"/>
      <c r="E627" s="725"/>
      <c r="F627" s="725"/>
      <c r="G627" s="725"/>
      <c r="H627" s="725"/>
      <c r="I627" s="725"/>
      <c r="J627" s="725"/>
      <c r="K627" s="725"/>
      <c r="L627" s="725"/>
      <c r="M627" s="725"/>
      <c r="N627" s="725"/>
      <c r="O627" s="726"/>
      <c r="P627" s="725"/>
      <c r="Q627" s="725"/>
    </row>
    <row r="628" spans="2:17" customFormat="false">
      <c r="B628" s="725"/>
      <c r="C628" s="725"/>
      <c r="D628" s="725"/>
      <c r="E628" s="725"/>
      <c r="F628" s="725"/>
      <c r="G628" s="725"/>
      <c r="H628" s="725"/>
      <c r="I628" s="725"/>
      <c r="J628" s="725"/>
      <c r="K628" s="725"/>
      <c r="L628" s="725"/>
      <c r="M628" s="725"/>
      <c r="N628" s="725"/>
      <c r="O628" s="726"/>
      <c r="P628" s="725"/>
      <c r="Q628" s="725"/>
    </row>
    <row r="629" spans="2:17" customFormat="false">
      <c r="B629" s="725"/>
      <c r="C629" s="725"/>
      <c r="D629" s="725"/>
      <c r="E629" s="725"/>
      <c r="F629" s="725"/>
      <c r="G629" s="725"/>
      <c r="H629" s="725"/>
      <c r="I629" s="725"/>
      <c r="J629" s="725"/>
      <c r="K629" s="725"/>
      <c r="L629" s="725"/>
      <c r="M629" s="725"/>
      <c r="N629" s="725"/>
      <c r="O629" s="726"/>
      <c r="P629" s="725"/>
      <c r="Q629" s="725"/>
    </row>
    <row r="630" spans="2:17" customFormat="false">
      <c r="B630" s="725"/>
      <c r="C630" s="725"/>
      <c r="D630" s="725"/>
      <c r="E630" s="725"/>
      <c r="F630" s="725"/>
      <c r="G630" s="725"/>
      <c r="H630" s="725"/>
      <c r="I630" s="725"/>
      <c r="J630" s="725"/>
      <c r="K630" s="725"/>
      <c r="L630" s="725"/>
      <c r="M630" s="725"/>
      <c r="N630" s="725"/>
      <c r="O630" s="726"/>
      <c r="P630" s="725"/>
      <c r="Q630" s="725"/>
    </row>
    <row r="631" spans="2:17" customFormat="false">
      <c r="B631" s="725"/>
      <c r="C631" s="725"/>
      <c r="D631" s="725"/>
      <c r="E631" s="725"/>
      <c r="F631" s="725"/>
      <c r="G631" s="725"/>
      <c r="H631" s="725"/>
      <c r="I631" s="725"/>
      <c r="J631" s="725"/>
      <c r="K631" s="725"/>
      <c r="L631" s="725"/>
      <c r="M631" s="725"/>
      <c r="N631" s="725"/>
      <c r="O631" s="726"/>
      <c r="P631" s="725"/>
      <c r="Q631" s="725"/>
    </row>
    <row r="632" spans="2:17" customFormat="false">
      <c r="B632" s="725"/>
      <c r="C632" s="725"/>
      <c r="D632" s="725"/>
      <c r="E632" s="725"/>
      <c r="F632" s="725"/>
      <c r="G632" s="725"/>
      <c r="H632" s="725"/>
      <c r="I632" s="725"/>
      <c r="J632" s="725"/>
      <c r="K632" s="725"/>
      <c r="L632" s="725"/>
      <c r="M632" s="725"/>
      <c r="N632" s="725"/>
      <c r="O632" s="726"/>
      <c r="P632" s="725"/>
      <c r="Q632" s="725"/>
    </row>
    <row r="633" spans="2:17" customFormat="false">
      <c r="B633" s="725"/>
      <c r="C633" s="725"/>
      <c r="D633" s="725"/>
      <c r="E633" s="725"/>
      <c r="F633" s="725"/>
      <c r="G633" s="725"/>
      <c r="H633" s="725"/>
      <c r="I633" s="725"/>
      <c r="J633" s="725"/>
      <c r="K633" s="725"/>
      <c r="L633" s="725"/>
      <c r="M633" s="725"/>
      <c r="N633" s="725"/>
      <c r="O633" s="726"/>
      <c r="P633" s="725"/>
      <c r="Q633" s="725"/>
    </row>
    <row r="634" spans="2:17" customFormat="false">
      <c r="B634" s="725"/>
      <c r="C634" s="725"/>
      <c r="D634" s="725"/>
      <c r="E634" s="725"/>
      <c r="F634" s="725"/>
      <c r="G634" s="725"/>
      <c r="H634" s="725"/>
      <c r="I634" s="725"/>
      <c r="J634" s="725"/>
      <c r="K634" s="725"/>
      <c r="L634" s="725"/>
      <c r="M634" s="725"/>
      <c r="N634" s="725"/>
      <c r="O634" s="726"/>
      <c r="P634" s="725"/>
      <c r="Q634" s="725"/>
    </row>
    <row r="635" spans="2:17" customFormat="false">
      <c r="B635" s="725"/>
      <c r="C635" s="725"/>
      <c r="D635" s="725"/>
      <c r="E635" s="725"/>
      <c r="F635" s="725"/>
      <c r="G635" s="725"/>
      <c r="H635" s="725"/>
      <c r="I635" s="725"/>
      <c r="J635" s="725"/>
      <c r="K635" s="725"/>
      <c r="L635" s="725"/>
      <c r="M635" s="725"/>
      <c r="N635" s="725"/>
      <c r="O635" s="726"/>
      <c r="P635" s="725"/>
      <c r="Q635" s="725"/>
    </row>
    <row r="636" spans="2:17" customFormat="false">
      <c r="B636" s="725"/>
      <c r="C636" s="725"/>
      <c r="D636" s="725"/>
      <c r="E636" s="725"/>
      <c r="F636" s="725"/>
      <c r="G636" s="725"/>
      <c r="H636" s="725"/>
      <c r="I636" s="725"/>
      <c r="J636" s="725"/>
      <c r="K636" s="725"/>
      <c r="L636" s="725"/>
      <c r="M636" s="725"/>
      <c r="N636" s="725"/>
      <c r="O636" s="726"/>
      <c r="P636" s="725"/>
      <c r="Q636" s="725"/>
    </row>
    <row r="637" spans="2:17" customFormat="false">
      <c r="B637" s="725"/>
      <c r="C637" s="725"/>
      <c r="D637" s="725"/>
      <c r="E637" s="725"/>
      <c r="F637" s="725"/>
      <c r="G637" s="725"/>
      <c r="H637" s="725"/>
      <c r="I637" s="725"/>
      <c r="J637" s="725"/>
      <c r="K637" s="725"/>
      <c r="L637" s="725"/>
      <c r="M637" s="725"/>
      <c r="N637" s="725"/>
      <c r="O637" s="726"/>
      <c r="P637" s="725"/>
      <c r="Q637" s="725"/>
    </row>
    <row r="638" spans="2:17" customFormat="false">
      <c r="B638" s="725"/>
      <c r="C638" s="725"/>
      <c r="D638" s="725"/>
      <c r="E638" s="725"/>
      <c r="F638" s="725"/>
      <c r="G638" s="725"/>
      <c r="H638" s="725"/>
      <c r="I638" s="725"/>
      <c r="J638" s="725"/>
      <c r="K638" s="725"/>
      <c r="L638" s="725"/>
      <c r="M638" s="725"/>
      <c r="N638" s="725"/>
      <c r="O638" s="726"/>
      <c r="P638" s="725"/>
      <c r="Q638" s="725"/>
    </row>
    <row r="639" spans="2:17" customFormat="false">
      <c r="B639" s="725"/>
      <c r="C639" s="725"/>
      <c r="D639" s="725"/>
      <c r="E639" s="725"/>
      <c r="F639" s="725"/>
      <c r="G639" s="725"/>
      <c r="H639" s="725"/>
      <c r="I639" s="725"/>
      <c r="J639" s="725"/>
      <c r="K639" s="725"/>
      <c r="L639" s="725"/>
      <c r="M639" s="725"/>
      <c r="N639" s="725"/>
      <c r="O639" s="726"/>
      <c r="P639" s="725"/>
      <c r="Q639" s="725"/>
    </row>
    <row r="640" spans="2:17" customFormat="false">
      <c r="B640" s="725"/>
      <c r="C640" s="725"/>
      <c r="D640" s="725"/>
      <c r="E640" s="725"/>
      <c r="F640" s="725"/>
      <c r="G640" s="725"/>
      <c r="H640" s="725"/>
      <c r="I640" s="725"/>
      <c r="J640" s="725"/>
      <c r="K640" s="725"/>
      <c r="L640" s="725"/>
      <c r="M640" s="725"/>
      <c r="N640" s="725"/>
      <c r="O640" s="726"/>
      <c r="P640" s="725"/>
      <c r="Q640" s="725"/>
    </row>
    <row r="641" spans="2:17" customFormat="false">
      <c r="B641" s="725"/>
      <c r="C641" s="725"/>
      <c r="D641" s="725"/>
      <c r="E641" s="725"/>
      <c r="F641" s="725"/>
      <c r="G641" s="725"/>
      <c r="H641" s="725"/>
      <c r="I641" s="725"/>
      <c r="J641" s="725"/>
      <c r="K641" s="725"/>
      <c r="L641" s="725"/>
      <c r="M641" s="725"/>
      <c r="N641" s="725"/>
      <c r="O641" s="726"/>
      <c r="P641" s="725"/>
      <c r="Q641" s="725"/>
    </row>
    <row r="642" spans="2:17" customFormat="false">
      <c r="B642" s="725"/>
      <c r="C642" s="725"/>
      <c r="D642" s="725"/>
      <c r="E642" s="725"/>
      <c r="F642" s="725"/>
      <c r="G642" s="725"/>
      <c r="H642" s="725"/>
      <c r="I642" s="725"/>
      <c r="J642" s="725"/>
      <c r="K642" s="725"/>
      <c r="L642" s="725"/>
      <c r="M642" s="725"/>
      <c r="N642" s="725"/>
      <c r="O642" s="726"/>
      <c r="P642" s="725"/>
      <c r="Q642" s="725"/>
    </row>
    <row r="643" spans="2:17" customFormat="false">
      <c r="B643" s="725"/>
      <c r="C643" s="725"/>
      <c r="D643" s="725"/>
      <c r="E643" s="725"/>
      <c r="F643" s="725"/>
      <c r="G643" s="725"/>
      <c r="H643" s="725"/>
      <c r="I643" s="725"/>
      <c r="J643" s="725"/>
      <c r="K643" s="725"/>
      <c r="L643" s="725"/>
      <c r="M643" s="725"/>
      <c r="N643" s="725"/>
      <c r="O643" s="726"/>
      <c r="P643" s="725"/>
      <c r="Q643" s="725"/>
    </row>
    <row r="644" spans="2:17" customFormat="false">
      <c r="B644" s="725"/>
      <c r="C644" s="725"/>
      <c r="D644" s="725"/>
      <c r="E644" s="725"/>
      <c r="F644" s="725"/>
      <c r="G644" s="725"/>
      <c r="H644" s="725"/>
      <c r="I644" s="725"/>
      <c r="J644" s="725"/>
      <c r="K644" s="725"/>
      <c r="L644" s="725"/>
      <c r="M644" s="725"/>
      <c r="N644" s="725"/>
      <c r="O644" s="726"/>
      <c r="P644" s="725"/>
      <c r="Q644" s="725"/>
    </row>
    <row r="645" spans="2:17" customFormat="false">
      <c r="B645" s="725"/>
      <c r="C645" s="725"/>
      <c r="D645" s="725"/>
      <c r="E645" s="725"/>
      <c r="F645" s="725"/>
      <c r="G645" s="725"/>
      <c r="H645" s="725"/>
      <c r="I645" s="725"/>
      <c r="J645" s="725"/>
      <c r="K645" s="725"/>
      <c r="L645" s="725"/>
      <c r="M645" s="725"/>
      <c r="N645" s="725"/>
      <c r="O645" s="726"/>
      <c r="P645" s="725"/>
      <c r="Q645" s="725"/>
    </row>
    <row r="646" spans="2:17" customFormat="false">
      <c r="B646" s="725"/>
      <c r="C646" s="725"/>
      <c r="D646" s="725"/>
      <c r="E646" s="725"/>
      <c r="F646" s="725"/>
      <c r="G646" s="725"/>
      <c r="H646" s="725"/>
      <c r="I646" s="725"/>
      <c r="J646" s="725"/>
      <c r="K646" s="725"/>
      <c r="L646" s="725"/>
      <c r="M646" s="725"/>
      <c r="N646" s="725"/>
      <c r="O646" s="726"/>
      <c r="P646" s="725"/>
      <c r="Q646" s="725"/>
    </row>
    <row r="647" spans="2:17" customFormat="false">
      <c r="B647" s="725"/>
      <c r="C647" s="725"/>
      <c r="D647" s="725"/>
      <c r="E647" s="725"/>
      <c r="F647" s="725"/>
      <c r="G647" s="725"/>
      <c r="H647" s="725"/>
      <c r="I647" s="725"/>
      <c r="J647" s="725"/>
      <c r="K647" s="725"/>
      <c r="L647" s="725"/>
      <c r="M647" s="725"/>
      <c r="N647" s="725"/>
      <c r="O647" s="726"/>
      <c r="P647" s="725"/>
      <c r="Q647" s="725"/>
    </row>
    <row r="648" spans="2:17" customFormat="false">
      <c r="B648" s="725"/>
      <c r="C648" s="725"/>
      <c r="D648" s="725"/>
      <c r="E648" s="725"/>
      <c r="F648" s="725"/>
      <c r="G648" s="725"/>
      <c r="H648" s="725"/>
      <c r="I648" s="725"/>
      <c r="J648" s="725"/>
      <c r="K648" s="725"/>
      <c r="L648" s="725"/>
      <c r="M648" s="725"/>
      <c r="N648" s="725"/>
      <c r="O648" s="726"/>
      <c r="P648" s="725"/>
      <c r="Q648" s="725"/>
    </row>
    <row r="649" spans="2:17" customFormat="false">
      <c r="B649" s="725"/>
      <c r="C649" s="725"/>
      <c r="D649" s="725"/>
      <c r="E649" s="725"/>
      <c r="F649" s="725"/>
      <c r="G649" s="725"/>
      <c r="H649" s="725"/>
      <c r="I649" s="725"/>
      <c r="J649" s="725"/>
      <c r="K649" s="725"/>
      <c r="L649" s="725"/>
      <c r="M649" s="725"/>
      <c r="N649" s="725"/>
      <c r="O649" s="726"/>
      <c r="P649" s="725"/>
      <c r="Q649" s="725"/>
    </row>
    <row r="650" spans="2:17" customFormat="false">
      <c r="B650" s="725"/>
      <c r="C650" s="725"/>
      <c r="D650" s="725"/>
      <c r="E650" s="725"/>
      <c r="F650" s="725"/>
      <c r="G650" s="725"/>
      <c r="H650" s="725"/>
      <c r="I650" s="725"/>
      <c r="J650" s="725"/>
      <c r="K650" s="725"/>
      <c r="L650" s="725"/>
      <c r="M650" s="725"/>
      <c r="N650" s="725"/>
      <c r="O650" s="726"/>
      <c r="P650" s="725"/>
      <c r="Q650" s="725"/>
    </row>
    <row r="651" spans="2:17" customFormat="false">
      <c r="B651" s="725"/>
      <c r="C651" s="725"/>
      <c r="D651" s="725"/>
      <c r="E651" s="725"/>
      <c r="F651" s="725"/>
      <c r="G651" s="725"/>
      <c r="H651" s="725"/>
      <c r="I651" s="725"/>
      <c r="J651" s="725"/>
      <c r="K651" s="725"/>
      <c r="L651" s="725"/>
      <c r="M651" s="725"/>
      <c r="N651" s="725"/>
      <c r="O651" s="726"/>
      <c r="P651" s="725"/>
      <c r="Q651" s="725"/>
    </row>
    <row r="652" spans="2:17" customFormat="false">
      <c r="B652" s="725"/>
      <c r="C652" s="725"/>
      <c r="D652" s="725"/>
      <c r="E652" s="725"/>
      <c r="F652" s="725"/>
      <c r="G652" s="725"/>
      <c r="H652" s="725"/>
      <c r="I652" s="725"/>
      <c r="J652" s="725"/>
      <c r="K652" s="725"/>
      <c r="L652" s="725"/>
      <c r="M652" s="725"/>
      <c r="N652" s="725"/>
      <c r="O652" s="726"/>
      <c r="P652" s="725"/>
      <c r="Q652" s="725"/>
    </row>
    <row r="653" spans="2:17" customFormat="false">
      <c r="B653" s="725"/>
      <c r="C653" s="725"/>
      <c r="D653" s="725"/>
      <c r="E653" s="725"/>
      <c r="F653" s="725"/>
      <c r="G653" s="725"/>
      <c r="H653" s="725"/>
      <c r="I653" s="725"/>
      <c r="J653" s="725"/>
      <c r="K653" s="725"/>
      <c r="L653" s="725"/>
      <c r="M653" s="725"/>
      <c r="N653" s="725"/>
      <c r="O653" s="726"/>
      <c r="P653" s="725"/>
      <c r="Q653" s="725"/>
    </row>
    <row r="654" spans="2:17" customFormat="false">
      <c r="B654" s="725"/>
      <c r="C654" s="725"/>
      <c r="D654" s="725"/>
      <c r="E654" s="725"/>
      <c r="F654" s="725"/>
      <c r="G654" s="725"/>
      <c r="H654" s="725"/>
      <c r="I654" s="725"/>
      <c r="J654" s="725"/>
      <c r="K654" s="725"/>
      <c r="L654" s="725"/>
      <c r="M654" s="725"/>
      <c r="N654" s="725"/>
      <c r="O654" s="726"/>
      <c r="P654" s="725"/>
      <c r="Q654" s="725"/>
    </row>
    <row r="655" spans="2:17" customFormat="false">
      <c r="B655" s="725"/>
      <c r="C655" s="725"/>
      <c r="D655" s="725"/>
      <c r="E655" s="725"/>
      <c r="F655" s="725"/>
      <c r="G655" s="725"/>
      <c r="H655" s="725"/>
      <c r="I655" s="725"/>
      <c r="J655" s="725"/>
      <c r="K655" s="725"/>
      <c r="L655" s="725"/>
      <c r="M655" s="725"/>
      <c r="N655" s="725"/>
      <c r="O655" s="726"/>
      <c r="P655" s="725"/>
      <c r="Q655" s="725"/>
    </row>
    <row r="656" spans="2:17" customFormat="false">
      <c r="B656" s="725"/>
      <c r="C656" s="725"/>
      <c r="D656" s="725"/>
      <c r="E656" s="725"/>
      <c r="F656" s="725"/>
      <c r="G656" s="725"/>
      <c r="H656" s="725"/>
      <c r="I656" s="725"/>
      <c r="J656" s="725"/>
      <c r="K656" s="725"/>
      <c r="L656" s="725"/>
      <c r="M656" s="725"/>
      <c r="N656" s="725"/>
      <c r="O656" s="726"/>
      <c r="P656" s="725"/>
      <c r="Q656" s="725"/>
    </row>
    <row r="657" spans="2:17" customFormat="false">
      <c r="B657" s="725"/>
      <c r="C657" s="725"/>
      <c r="D657" s="725"/>
      <c r="E657" s="725"/>
      <c r="F657" s="725"/>
      <c r="G657" s="725"/>
      <c r="H657" s="725"/>
      <c r="I657" s="725"/>
      <c r="J657" s="725"/>
      <c r="K657" s="725"/>
      <c r="L657" s="725"/>
      <c r="M657" s="725"/>
      <c r="N657" s="725"/>
      <c r="O657" s="726"/>
      <c r="P657" s="725"/>
      <c r="Q657" s="725"/>
    </row>
    <row r="658" spans="2:17" customFormat="false">
      <c r="B658" s="725"/>
      <c r="C658" s="725"/>
      <c r="D658" s="725"/>
      <c r="E658" s="725"/>
      <c r="F658" s="725"/>
      <c r="G658" s="725"/>
      <c r="H658" s="725"/>
      <c r="I658" s="725"/>
      <c r="J658" s="725"/>
      <c r="K658" s="725"/>
      <c r="L658" s="725"/>
      <c r="M658" s="725"/>
      <c r="N658" s="725"/>
      <c r="O658" s="726"/>
      <c r="P658" s="725"/>
      <c r="Q658" s="725"/>
    </row>
    <row r="659" spans="2:17" customFormat="false">
      <c r="B659" s="725"/>
      <c r="C659" s="725"/>
      <c r="D659" s="725"/>
      <c r="E659" s="725"/>
      <c r="F659" s="725"/>
      <c r="G659" s="725"/>
      <c r="H659" s="725"/>
      <c r="I659" s="725"/>
      <c r="J659" s="725"/>
      <c r="K659" s="725"/>
      <c r="L659" s="725"/>
      <c r="M659" s="725"/>
      <c r="N659" s="725"/>
      <c r="O659" s="726"/>
      <c r="P659" s="725"/>
      <c r="Q659" s="725"/>
    </row>
    <row r="660" spans="2:17" customFormat="false">
      <c r="B660" s="725"/>
      <c r="C660" s="725"/>
      <c r="D660" s="725"/>
      <c r="E660" s="725"/>
      <c r="F660" s="725"/>
      <c r="G660" s="725"/>
      <c r="H660" s="725"/>
      <c r="I660" s="725"/>
      <c r="J660" s="725"/>
      <c r="K660" s="725"/>
      <c r="L660" s="725"/>
      <c r="M660" s="725"/>
      <c r="N660" s="725"/>
      <c r="O660" s="726"/>
      <c r="P660" s="725"/>
      <c r="Q660" s="725"/>
    </row>
    <row r="661" spans="2:17" customFormat="false">
      <c r="B661" s="725"/>
      <c r="C661" s="725"/>
      <c r="D661" s="725"/>
      <c r="E661" s="725"/>
      <c r="F661" s="725"/>
      <c r="G661" s="725"/>
      <c r="H661" s="725"/>
      <c r="I661" s="725"/>
      <c r="J661" s="725"/>
      <c r="K661" s="725"/>
      <c r="L661" s="725"/>
      <c r="M661" s="725"/>
      <c r="N661" s="725"/>
      <c r="O661" s="726"/>
      <c r="P661" s="725"/>
      <c r="Q661" s="725"/>
    </row>
    <row r="662" spans="2:17" customFormat="false">
      <c r="B662" s="725"/>
      <c r="C662" s="725"/>
      <c r="D662" s="725"/>
      <c r="E662" s="725"/>
      <c r="F662" s="725"/>
      <c r="G662" s="725"/>
      <c r="H662" s="725"/>
      <c r="I662" s="725"/>
      <c r="J662" s="725"/>
      <c r="K662" s="725"/>
      <c r="L662" s="725"/>
      <c r="M662" s="725"/>
      <c r="N662" s="725"/>
      <c r="O662" s="726"/>
      <c r="P662" s="725"/>
      <c r="Q662" s="725"/>
    </row>
    <row r="663" spans="2:17" customFormat="false">
      <c r="B663" s="725"/>
      <c r="C663" s="725"/>
      <c r="D663" s="725"/>
      <c r="E663" s="725"/>
      <c r="F663" s="725"/>
      <c r="G663" s="725"/>
      <c r="H663" s="725"/>
      <c r="I663" s="725"/>
      <c r="J663" s="725"/>
      <c r="K663" s="725"/>
      <c r="L663" s="725"/>
      <c r="M663" s="725"/>
      <c r="N663" s="725"/>
      <c r="O663" s="726"/>
      <c r="P663" s="725"/>
      <c r="Q663" s="725"/>
    </row>
    <row r="664" spans="2:17" customFormat="false">
      <c r="B664" s="725"/>
      <c r="C664" s="725"/>
      <c r="D664" s="725"/>
      <c r="E664" s="725"/>
      <c r="F664" s="725"/>
      <c r="G664" s="725"/>
      <c r="H664" s="725"/>
      <c r="I664" s="725"/>
      <c r="J664" s="725"/>
      <c r="K664" s="725"/>
      <c r="L664" s="725"/>
      <c r="M664" s="725"/>
      <c r="N664" s="725"/>
      <c r="O664" s="726"/>
      <c r="P664" s="725"/>
      <c r="Q664" s="725"/>
    </row>
    <row r="665" spans="2:17" customFormat="false">
      <c r="B665" s="725"/>
      <c r="C665" s="725"/>
      <c r="D665" s="725"/>
      <c r="E665" s="725"/>
      <c r="F665" s="725"/>
      <c r="G665" s="725"/>
      <c r="H665" s="725"/>
      <c r="I665" s="725"/>
      <c r="J665" s="725"/>
      <c r="K665" s="725"/>
      <c r="L665" s="725"/>
      <c r="M665" s="725"/>
      <c r="N665" s="725"/>
      <c r="O665" s="726"/>
      <c r="P665" s="725"/>
      <c r="Q665" s="725"/>
    </row>
    <row r="667" spans="2:17" customFormat="false">
      <c r="B667" s="725"/>
      <c r="C667" s="725"/>
      <c r="D667" s="725"/>
      <c r="E667" s="725"/>
      <c r="F667" s="725"/>
      <c r="G667" s="725"/>
      <c r="H667" s="725"/>
      <c r="I667" s="725"/>
      <c r="J667" s="725"/>
      <c r="K667" s="725"/>
      <c r="L667" s="725"/>
      <c r="M667" s="725"/>
      <c r="N667" s="725"/>
      <c r="O667" s="726"/>
      <c r="P667" s="725"/>
      <c r="Q667" s="725"/>
    </row>
    <row r="669" spans="2:17" customFormat="false">
      <c r="B669" s="725"/>
      <c r="C669" s="725"/>
      <c r="D669" s="725"/>
      <c r="E669" s="725"/>
      <c r="F669" s="725"/>
      <c r="G669" s="725"/>
      <c r="H669" s="725"/>
      <c r="I669" s="725"/>
      <c r="J669" s="725"/>
      <c r="K669" s="725"/>
      <c r="L669" s="725"/>
      <c r="M669" s="725"/>
      <c r="N669" s="725"/>
      <c r="O669" s="726"/>
      <c r="P669" s="725"/>
      <c r="Q669" s="725"/>
    </row>
    <row r="670" spans="2:17" customFormat="false">
      <c r="B670" s="725"/>
      <c r="C670" s="725"/>
      <c r="D670" s="725"/>
      <c r="E670" s="725"/>
      <c r="F670" s="725"/>
      <c r="G670" s="725"/>
      <c r="H670" s="725"/>
      <c r="I670" s="725"/>
      <c r="J670" s="725"/>
      <c r="K670" s="725"/>
      <c r="L670" s="725"/>
      <c r="M670" s="725"/>
      <c r="N670" s="725"/>
      <c r="O670" s="726"/>
      <c r="P670" s="725"/>
      <c r="Q670" s="725"/>
    </row>
    <row r="671" spans="2:17" customFormat="false">
      <c r="B671" s="725"/>
      <c r="C671" s="725"/>
      <c r="D671" s="725"/>
      <c r="E671" s="725"/>
      <c r="F671" s="725"/>
      <c r="G671" s="725"/>
      <c r="H671" s="725"/>
      <c r="I671" s="725"/>
      <c r="J671" s="725"/>
      <c r="K671" s="725"/>
      <c r="L671" s="725"/>
      <c r="M671" s="725"/>
      <c r="N671" s="725"/>
      <c r="O671" s="726"/>
      <c r="P671" s="725"/>
      <c r="Q671" s="725"/>
    </row>
    <row r="672" spans="2:17" customFormat="false">
      <c r="B672" s="725"/>
      <c r="C672" s="725"/>
      <c r="D672" s="725"/>
      <c r="E672" s="725"/>
      <c r="F672" s="725"/>
      <c r="G672" s="725"/>
      <c r="H672" s="725"/>
      <c r="I672" s="725"/>
      <c r="J672" s="725"/>
      <c r="K672" s="725"/>
      <c r="L672" s="725"/>
      <c r="M672" s="725"/>
      <c r="N672" s="725"/>
      <c r="O672" s="726"/>
      <c r="P672" s="725"/>
      <c r="Q672" s="725"/>
    </row>
    <row r="673" spans="2:17" customFormat="false">
      <c r="B673" s="725"/>
      <c r="C673" s="725"/>
      <c r="D673" s="725"/>
      <c r="E673" s="725"/>
      <c r="F673" s="725"/>
      <c r="G673" s="725"/>
      <c r="H673" s="725"/>
      <c r="I673" s="725"/>
      <c r="J673" s="725"/>
      <c r="K673" s="725"/>
      <c r="L673" s="725"/>
      <c r="M673" s="725"/>
      <c r="N673" s="725"/>
      <c r="O673" s="726"/>
      <c r="P673" s="725"/>
      <c r="Q673" s="725"/>
    </row>
    <row r="674" spans="2:17" customFormat="false">
      <c r="B674" s="725"/>
      <c r="C674" s="725"/>
      <c r="D674" s="725"/>
      <c r="E674" s="725"/>
      <c r="F674" s="725"/>
      <c r="G674" s="725"/>
      <c r="H674" s="725"/>
      <c r="I674" s="725"/>
      <c r="J674" s="725"/>
      <c r="K674" s="725"/>
      <c r="L674" s="725"/>
      <c r="M674" s="725"/>
      <c r="N674" s="725"/>
      <c r="O674" s="726"/>
      <c r="P674" s="725"/>
      <c r="Q674" s="725"/>
    </row>
    <row r="675" spans="2:17" customFormat="false">
      <c r="B675" s="725"/>
      <c r="C675" s="725"/>
      <c r="D675" s="725"/>
      <c r="E675" s="725"/>
      <c r="F675" s="725"/>
      <c r="G675" s="725"/>
      <c r="H675" s="725"/>
      <c r="I675" s="725"/>
      <c r="J675" s="725"/>
      <c r="K675" s="725"/>
      <c r="L675" s="725"/>
      <c r="M675" s="725"/>
      <c r="N675" s="725"/>
      <c r="O675" s="726"/>
      <c r="P675" s="725"/>
      <c r="Q675" s="725"/>
    </row>
    <row r="676" spans="2:17" customFormat="false">
      <c r="B676" s="725"/>
      <c r="C676" s="725"/>
      <c r="D676" s="725"/>
      <c r="E676" s="725"/>
      <c r="F676" s="725"/>
      <c r="G676" s="725"/>
      <c r="H676" s="725"/>
      <c r="I676" s="725"/>
      <c r="J676" s="725"/>
      <c r="K676" s="725"/>
      <c r="L676" s="725"/>
      <c r="M676" s="725"/>
      <c r="N676" s="725"/>
      <c r="O676" s="726"/>
      <c r="P676" s="725"/>
      <c r="Q676" s="725"/>
    </row>
    <row r="677" spans="2:17" customFormat="false">
      <c r="B677" s="725"/>
      <c r="C677" s="725"/>
      <c r="D677" s="725"/>
      <c r="E677" s="725"/>
      <c r="F677" s="725"/>
      <c r="G677" s="725"/>
      <c r="H677" s="725"/>
      <c r="I677" s="725"/>
      <c r="J677" s="725"/>
      <c r="K677" s="725"/>
      <c r="L677" s="725"/>
      <c r="M677" s="725"/>
      <c r="N677" s="725"/>
      <c r="O677" s="726"/>
      <c r="P677" s="725"/>
      <c r="Q677" s="725"/>
    </row>
    <row r="678" spans="2:17" customFormat="false">
      <c r="B678" s="725"/>
      <c r="C678" s="725"/>
      <c r="D678" s="725"/>
      <c r="E678" s="725"/>
      <c r="F678" s="725"/>
      <c r="G678" s="725"/>
      <c r="H678" s="725"/>
      <c r="I678" s="725"/>
      <c r="J678" s="725"/>
      <c r="K678" s="725"/>
      <c r="L678" s="725"/>
      <c r="M678" s="725"/>
      <c r="N678" s="725"/>
      <c r="O678" s="726"/>
      <c r="P678" s="725"/>
      <c r="Q678" s="725"/>
    </row>
    <row r="679" spans="2:17" customFormat="false">
      <c r="B679" s="725"/>
      <c r="C679" s="725"/>
      <c r="D679" s="725"/>
      <c r="E679" s="725"/>
      <c r="F679" s="725"/>
      <c r="G679" s="725"/>
      <c r="H679" s="725"/>
      <c r="I679" s="725"/>
      <c r="J679" s="725"/>
      <c r="K679" s="725"/>
      <c r="L679" s="725"/>
      <c r="M679" s="725"/>
      <c r="N679" s="725"/>
      <c r="O679" s="726"/>
      <c r="P679" s="725"/>
      <c r="Q679" s="725"/>
    </row>
    <row r="680" spans="2:17" customFormat="false">
      <c r="B680" s="725"/>
      <c r="C680" s="725"/>
      <c r="D680" s="725"/>
      <c r="E680" s="725"/>
      <c r="F680" s="725"/>
      <c r="G680" s="725"/>
      <c r="H680" s="725"/>
      <c r="I680" s="725"/>
      <c r="J680" s="725"/>
      <c r="K680" s="725"/>
      <c r="L680" s="725"/>
      <c r="M680" s="725"/>
      <c r="N680" s="725"/>
      <c r="O680" s="726"/>
      <c r="P680" s="725"/>
      <c r="Q680" s="725"/>
    </row>
    <row r="681" spans="2:17" customFormat="false">
      <c r="B681" s="725"/>
      <c r="C681" s="725"/>
      <c r="D681" s="725"/>
      <c r="E681" s="725"/>
      <c r="F681" s="725"/>
      <c r="G681" s="725"/>
      <c r="H681" s="725"/>
      <c r="I681" s="725"/>
      <c r="J681" s="725"/>
      <c r="K681" s="725"/>
      <c r="L681" s="725"/>
      <c r="M681" s="725"/>
      <c r="N681" s="725"/>
      <c r="O681" s="726"/>
      <c r="P681" s="725"/>
      <c r="Q681" s="725"/>
    </row>
    <row r="682" spans="2:17" customFormat="false">
      <c r="B682" s="725"/>
      <c r="C682" s="725"/>
      <c r="D682" s="725"/>
      <c r="E682" s="725"/>
      <c r="F682" s="725"/>
      <c r="G682" s="725"/>
      <c r="H682" s="725"/>
      <c r="I682" s="725"/>
      <c r="J682" s="725"/>
      <c r="K682" s="725"/>
      <c r="L682" s="725"/>
      <c r="M682" s="725"/>
      <c r="N682" s="725"/>
      <c r="O682" s="726"/>
      <c r="P682" s="725"/>
      <c r="Q682" s="725"/>
    </row>
    <row r="683" spans="2:17" customFormat="false">
      <c r="B683" s="725"/>
      <c r="C683" s="725"/>
      <c r="D683" s="725"/>
      <c r="E683" s="725"/>
      <c r="F683" s="725"/>
      <c r="G683" s="725"/>
      <c r="H683" s="725"/>
      <c r="I683" s="725"/>
      <c r="J683" s="725"/>
      <c r="K683" s="725"/>
      <c r="L683" s="725"/>
      <c r="M683" s="725"/>
      <c r="N683" s="725"/>
      <c r="O683" s="726"/>
      <c r="P683" s="725"/>
      <c r="Q683" s="725"/>
    </row>
    <row r="684" spans="2:17" customFormat="false">
      <c r="B684" s="725"/>
      <c r="C684" s="725"/>
      <c r="D684" s="725"/>
      <c r="E684" s="725"/>
      <c r="F684" s="725"/>
      <c r="G684" s="725"/>
      <c r="H684" s="725"/>
      <c r="I684" s="725"/>
      <c r="J684" s="725"/>
      <c r="K684" s="725"/>
      <c r="L684" s="725"/>
      <c r="M684" s="725"/>
      <c r="N684" s="725"/>
      <c r="O684" s="726"/>
      <c r="P684" s="725"/>
      <c r="Q684" s="725"/>
    </row>
    <row r="685" spans="2:17" customFormat="false">
      <c r="B685" s="725"/>
      <c r="C685" s="725"/>
      <c r="D685" s="725"/>
      <c r="E685" s="725"/>
      <c r="F685" s="725"/>
      <c r="G685" s="725"/>
      <c r="H685" s="725"/>
      <c r="I685" s="725"/>
      <c r="J685" s="725"/>
      <c r="K685" s="725"/>
      <c r="L685" s="725"/>
      <c r="M685" s="725"/>
      <c r="N685" s="725"/>
      <c r="O685" s="726"/>
      <c r="P685" s="725"/>
      <c r="Q685" s="725"/>
    </row>
    <row r="686" spans="2:17" customFormat="false">
      <c r="B686" s="725"/>
      <c r="C686" s="725"/>
      <c r="D686" s="725"/>
      <c r="E686" s="725"/>
      <c r="F686" s="725"/>
      <c r="G686" s="725"/>
      <c r="H686" s="725"/>
      <c r="I686" s="725"/>
      <c r="J686" s="725"/>
      <c r="K686" s="725"/>
      <c r="L686" s="725"/>
      <c r="M686" s="725"/>
      <c r="N686" s="725"/>
      <c r="O686" s="726"/>
      <c r="P686" s="725"/>
      <c r="Q686" s="725"/>
    </row>
    <row r="687" spans="2:17" customFormat="false">
      <c r="B687" s="725"/>
      <c r="C687" s="725"/>
      <c r="D687" s="725"/>
      <c r="E687" s="725"/>
      <c r="F687" s="725"/>
      <c r="G687" s="725"/>
      <c r="H687" s="725"/>
      <c r="I687" s="725"/>
      <c r="J687" s="725"/>
      <c r="K687" s="725"/>
      <c r="L687" s="725"/>
      <c r="M687" s="725"/>
      <c r="N687" s="725"/>
      <c r="O687" s="726"/>
      <c r="P687" s="725"/>
      <c r="Q687" s="725"/>
    </row>
    <row r="688" spans="2:17" customFormat="false">
      <c r="B688" s="725"/>
      <c r="C688" s="725"/>
      <c r="D688" s="725"/>
      <c r="E688" s="725"/>
      <c r="F688" s="725"/>
      <c r="G688" s="725"/>
      <c r="H688" s="725"/>
      <c r="I688" s="725"/>
      <c r="J688" s="725"/>
      <c r="K688" s="725"/>
      <c r="L688" s="725"/>
      <c r="M688" s="725"/>
      <c r="N688" s="725"/>
      <c r="O688" s="726"/>
      <c r="P688" s="725"/>
      <c r="Q688" s="725"/>
    </row>
    <row r="689" spans="2:17" customFormat="false">
      <c r="B689" s="725"/>
      <c r="C689" s="725"/>
      <c r="D689" s="725"/>
      <c r="E689" s="725"/>
      <c r="F689" s="725"/>
      <c r="G689" s="725"/>
      <c r="H689" s="725"/>
      <c r="I689" s="725"/>
      <c r="J689" s="725"/>
      <c r="K689" s="725"/>
      <c r="L689" s="725"/>
      <c r="M689" s="725"/>
      <c r="N689" s="725"/>
      <c r="O689" s="726"/>
      <c r="P689" s="725"/>
      <c r="Q689" s="725"/>
    </row>
    <row r="690" spans="2:17" customFormat="false">
      <c r="B690" s="725"/>
      <c r="C690" s="725"/>
      <c r="D690" s="725"/>
      <c r="E690" s="725"/>
      <c r="F690" s="725"/>
      <c r="G690" s="725"/>
      <c r="H690" s="725"/>
      <c r="I690" s="725"/>
      <c r="J690" s="725"/>
      <c r="K690" s="725"/>
      <c r="L690" s="725"/>
      <c r="M690" s="725"/>
      <c r="N690" s="725"/>
      <c r="O690" s="726"/>
      <c r="P690" s="725"/>
      <c r="Q690" s="725"/>
    </row>
    <row r="691" spans="2:17" customFormat="false">
      <c r="B691" s="725"/>
      <c r="C691" s="725"/>
      <c r="D691" s="725"/>
      <c r="E691" s="725"/>
      <c r="F691" s="725"/>
      <c r="G691" s="725"/>
      <c r="H691" s="725"/>
      <c r="I691" s="725"/>
      <c r="J691" s="725"/>
      <c r="K691" s="725"/>
      <c r="L691" s="725"/>
      <c r="M691" s="725"/>
      <c r="N691" s="725"/>
      <c r="O691" s="726"/>
      <c r="P691" s="725"/>
      <c r="Q691" s="725"/>
    </row>
    <row r="692" spans="2:17" customFormat="false">
      <c r="B692" s="725"/>
      <c r="C692" s="725"/>
      <c r="D692" s="725"/>
      <c r="E692" s="725"/>
      <c r="F692" s="725"/>
      <c r="G692" s="725"/>
      <c r="H692" s="725"/>
      <c r="I692" s="725"/>
      <c r="J692" s="725"/>
      <c r="K692" s="725"/>
      <c r="L692" s="725"/>
      <c r="M692" s="725"/>
      <c r="N692" s="725"/>
      <c r="O692" s="726"/>
      <c r="P692" s="725"/>
      <c r="Q692" s="725"/>
    </row>
    <row r="693" spans="2:17" customFormat="false">
      <c r="B693" s="725"/>
      <c r="C693" s="725"/>
      <c r="D693" s="725"/>
      <c r="E693" s="725"/>
      <c r="F693" s="725"/>
      <c r="G693" s="725"/>
      <c r="H693" s="725"/>
      <c r="I693" s="725"/>
      <c r="J693" s="725"/>
      <c r="K693" s="725"/>
      <c r="L693" s="725"/>
      <c r="M693" s="725"/>
      <c r="N693" s="725"/>
      <c r="O693" s="726"/>
      <c r="P693" s="725"/>
      <c r="Q693" s="725"/>
    </row>
    <row r="694" spans="2:17" customFormat="false">
      <c r="B694" s="725"/>
      <c r="C694" s="725"/>
      <c r="D694" s="725"/>
      <c r="E694" s="725"/>
      <c r="F694" s="725"/>
      <c r="G694" s="725"/>
      <c r="H694" s="725"/>
      <c r="I694" s="725"/>
      <c r="J694" s="725"/>
      <c r="K694" s="725"/>
      <c r="L694" s="725"/>
      <c r="M694" s="725"/>
      <c r="N694" s="725"/>
      <c r="O694" s="726"/>
      <c r="P694" s="725"/>
      <c r="Q694" s="725"/>
    </row>
    <row r="695" spans="2:17" customFormat="false">
      <c r="B695" s="725"/>
      <c r="C695" s="725"/>
      <c r="D695" s="725"/>
      <c r="E695" s="725"/>
      <c r="F695" s="725"/>
      <c r="G695" s="725"/>
      <c r="H695" s="725"/>
      <c r="I695" s="725"/>
      <c r="J695" s="725"/>
      <c r="K695" s="725"/>
      <c r="L695" s="725"/>
      <c r="M695" s="725"/>
      <c r="N695" s="725"/>
      <c r="O695" s="726"/>
      <c r="P695" s="725"/>
      <c r="Q695" s="725"/>
    </row>
    <row r="696" spans="2:17" customFormat="false">
      <c r="B696" s="725"/>
      <c r="C696" s="725"/>
      <c r="D696" s="725"/>
      <c r="E696" s="725"/>
      <c r="F696" s="725"/>
      <c r="G696" s="725"/>
      <c r="H696" s="725"/>
      <c r="I696" s="725"/>
      <c r="J696" s="725"/>
      <c r="K696" s="725"/>
      <c r="L696" s="725"/>
      <c r="M696" s="725"/>
      <c r="N696" s="725"/>
      <c r="O696" s="726"/>
      <c r="P696" s="725"/>
      <c r="Q696" s="725"/>
    </row>
    <row r="697" spans="2:17" customFormat="false">
      <c r="B697" s="725"/>
      <c r="C697" s="725"/>
      <c r="D697" s="725"/>
      <c r="E697" s="725"/>
      <c r="F697" s="725"/>
      <c r="G697" s="725"/>
      <c r="H697" s="725"/>
      <c r="I697" s="725"/>
      <c r="J697" s="725"/>
      <c r="K697" s="725"/>
      <c r="L697" s="725"/>
      <c r="M697" s="725"/>
      <c r="N697" s="725"/>
      <c r="O697" s="726"/>
      <c r="P697" s="725"/>
      <c r="Q697" s="725"/>
    </row>
    <row r="698" spans="2:17" customFormat="false">
      <c r="B698" s="725"/>
      <c r="C698" s="725"/>
      <c r="D698" s="725"/>
      <c r="E698" s="725"/>
      <c r="F698" s="725"/>
      <c r="G698" s="725"/>
      <c r="H698" s="725"/>
      <c r="I698" s="725"/>
      <c r="J698" s="725"/>
      <c r="K698" s="725"/>
      <c r="L698" s="725"/>
      <c r="M698" s="725"/>
      <c r="N698" s="725"/>
      <c r="O698" s="726"/>
      <c r="P698" s="725"/>
      <c r="Q698" s="725"/>
    </row>
    <row r="699" spans="2:17" customFormat="false">
      <c r="B699" s="725"/>
      <c r="C699" s="725"/>
      <c r="D699" s="725"/>
      <c r="E699" s="725"/>
      <c r="F699" s="725"/>
      <c r="G699" s="725"/>
      <c r="H699" s="725"/>
      <c r="I699" s="725"/>
      <c r="J699" s="725"/>
      <c r="K699" s="725"/>
      <c r="L699" s="725"/>
      <c r="M699" s="725"/>
      <c r="N699" s="725"/>
      <c r="O699" s="726"/>
      <c r="P699" s="725"/>
      <c r="Q699" s="725"/>
    </row>
    <row r="700" spans="2:17" customFormat="false">
      <c r="B700" s="725"/>
      <c r="C700" s="725"/>
      <c r="D700" s="725"/>
      <c r="E700" s="725"/>
      <c r="F700" s="725"/>
      <c r="G700" s="725"/>
      <c r="H700" s="725"/>
      <c r="I700" s="725"/>
      <c r="J700" s="725"/>
      <c r="K700" s="725"/>
      <c r="L700" s="725"/>
      <c r="M700" s="725"/>
      <c r="N700" s="725"/>
      <c r="O700" s="726"/>
      <c r="P700" s="725"/>
      <c r="Q700" s="725"/>
    </row>
    <row r="701" spans="2:17" customFormat="false">
      <c r="B701" s="725"/>
      <c r="C701" s="725"/>
      <c r="D701" s="725"/>
      <c r="E701" s="725"/>
      <c r="F701" s="725"/>
      <c r="G701" s="725"/>
      <c r="H701" s="725"/>
      <c r="I701" s="725"/>
      <c r="J701" s="725"/>
      <c r="K701" s="725"/>
      <c r="L701" s="725"/>
      <c r="M701" s="725"/>
      <c r="N701" s="725"/>
      <c r="O701" s="726"/>
      <c r="P701" s="725"/>
      <c r="Q701" s="725"/>
    </row>
    <row r="702" spans="2:17" customFormat="false">
      <c r="B702" s="725"/>
      <c r="C702" s="725"/>
      <c r="D702" s="725"/>
      <c r="E702" s="725"/>
      <c r="F702" s="725"/>
      <c r="G702" s="725"/>
      <c r="H702" s="725"/>
      <c r="I702" s="725"/>
      <c r="J702" s="725"/>
      <c r="K702" s="725"/>
      <c r="L702" s="725"/>
      <c r="M702" s="725"/>
      <c r="N702" s="725"/>
      <c r="O702" s="726"/>
      <c r="P702" s="725"/>
      <c r="Q702" s="725"/>
    </row>
    <row r="703" spans="2:17" customFormat="false">
      <c r="B703" s="725"/>
      <c r="C703" s="725"/>
      <c r="D703" s="725"/>
      <c r="E703" s="725"/>
      <c r="F703" s="725"/>
      <c r="G703" s="725"/>
      <c r="H703" s="725"/>
      <c r="I703" s="725"/>
      <c r="J703" s="725"/>
      <c r="K703" s="725"/>
      <c r="L703" s="725"/>
      <c r="M703" s="725"/>
      <c r="N703" s="725"/>
      <c r="O703" s="726"/>
      <c r="P703" s="725"/>
      <c r="Q703" s="725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4" customWidth="1"/>
    <col min="28" max="28" width="3.7109375" style="46" customWidth="1"/>
  </cols>
  <sheetData>
    <row r="1" spans="2:27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  <c r="P1" s="1085"/>
      <c r="Q1" s="1085"/>
      <c r="R1" s="1085"/>
      <c r="S1" s="1085"/>
      <c r="T1" s="1085"/>
      <c r="U1" s="1085"/>
      <c r="V1" s="1085"/>
      <c r="W1" s="1085"/>
      <c r="X1" s="1085"/>
      <c r="Y1" s="1085"/>
      <c r="Z1" s="1085"/>
      <c r="AA1" s="1053"/>
    </row>
    <row r="2" spans="2:27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  <c r="P2" s="1085"/>
      <c r="Q2" s="1085"/>
      <c r="R2" s="1085"/>
      <c r="S2" s="1085"/>
      <c r="T2" s="1085"/>
      <c r="U2" s="1085"/>
      <c r="V2" s="1085"/>
      <c r="W2" s="1085"/>
      <c r="X2" s="1085"/>
      <c r="Y2" s="1085"/>
      <c r="Z2" s="1085"/>
      <c r="AA2" s="1053"/>
    </row>
    <row r="3" spans="2:27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1085"/>
      <c r="Q3" s="1085"/>
      <c r="R3" s="1085"/>
      <c r="S3" s="1085"/>
      <c r="T3" s="1085"/>
      <c r="U3" s="1085"/>
      <c r="V3" s="1085"/>
      <c r="W3" s="1085"/>
      <c r="X3" s="1085"/>
      <c r="Y3" s="1085"/>
      <c r="Z3" s="1085"/>
      <c r="AA3" s="1053"/>
    </row>
    <row r="4" spans="8:8" customFormat="false" ht="16.5" customHeight="1">
      <c r="H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06" t="s">
        <v>594</v>
      </c>
    </row>
    <row r="7" spans="2:24" customFormat="false" ht="15.75" customHeight="1" thickBot="1">
      <c r="B7" s="173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2" t="s">
        <v>23</v>
      </c>
      <c r="V8" s="1093"/>
      <c r="W8" s="1093"/>
      <c r="X8" s="1094"/>
      <c r="Z8" s="700"/>
      <c r="AA8" s="1055"/>
      <c r="AB8" s="701"/>
    </row>
    <row r="9" spans="2:28" customFormat="false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1" t="s">
        <v>250</v>
      </c>
      <c r="J9" s="926"/>
      <c r="K9" s="926"/>
      <c r="L9" s="932" t="s">
        <v>357</v>
      </c>
      <c r="M9" s="926"/>
      <c r="N9" s="927"/>
      <c r="O9" s="928" t="s">
        <v>372</v>
      </c>
      <c r="P9" s="933"/>
      <c r="Q9" s="934"/>
      <c r="R9" s="930" t="s">
        <v>384</v>
      </c>
      <c r="S9" s="935"/>
      <c r="T9" s="935"/>
      <c r="U9" s="936"/>
      <c r="V9" s="937"/>
      <c r="W9" s="937"/>
      <c r="X9" s="938" t="s">
        <v>24</v>
      </c>
      <c r="Y9" s="935"/>
      <c r="Z9" s="929" t="str">
        <f>YourData!$J$4</f>
        <v>Tested Prg</v>
      </c>
      <c r="AA9" s="1056"/>
      <c r="AB9" s="702"/>
    </row>
    <row r="10" spans="2:28" customFormat="false" ht="12" customHeight="1">
      <c r="B10" s="154" t="s">
        <v>796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0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597</v>
      </c>
      <c r="X10" s="24" t="s">
        <v>598</v>
      </c>
      <c r="Z10" s="703" t="str">
        <f>YourData!$J$8</f>
        <v>Org</v>
      </c>
      <c r="AA10" s="1057" t="s">
        <v>75</v>
      </c>
      <c r="AB10" s="699" t="s">
        <v>76</v>
      </c>
    </row>
    <row r="11" spans="2:28" customFormat="false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4" t="str">
        <f>A!T1050</f>
        <v/>
      </c>
      <c r="AA11" s="1058" t="str">
        <f>A!U1050</f>
        <v/>
      </c>
      <c r="AB11" s="705" t="str">
        <f>A!V1050</f>
        <v/>
      </c>
    </row>
    <row r="12" spans="2:28" customFormat="false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4" t="str">
        <f>A!T1051</f>
        <v/>
      </c>
      <c r="AA12" s="1058" t="str">
        <f>A!U1051</f>
        <v/>
      </c>
      <c r="AB12" s="705" t="str">
        <f>A!V1051</f>
        <v/>
      </c>
    </row>
    <row r="13" spans="2:28" customFormat="false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4" t="str">
        <f>A!T1052</f>
        <v/>
      </c>
      <c r="AA13" s="1058" t="str">
        <f>A!U1052</f>
        <v/>
      </c>
      <c r="AB13" s="705" t="str">
        <f>A!V1052</f>
        <v/>
      </c>
    </row>
    <row r="14" spans="2:28" customFormat="false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4" t="str">
        <f>A!T1053</f>
        <v/>
      </c>
      <c r="AA14" s="1058" t="str">
        <f>A!U1053</f>
        <v/>
      </c>
      <c r="AB14" s="705" t="str">
        <f>A!V1053</f>
        <v/>
      </c>
    </row>
    <row r="15" spans="2:28" customFormat="false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4" t="str">
        <f>A!T1054</f>
        <v/>
      </c>
      <c r="AA15" s="1058" t="str">
        <f>A!U1054</f>
        <v/>
      </c>
      <c r="AB15" s="705" t="str">
        <f>A!V1054</f>
        <v/>
      </c>
    </row>
    <row r="16" spans="2:28" customFormat="false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4" t="str">
        <f>A!T1055</f>
        <v/>
      </c>
      <c r="AA16" s="1058" t="str">
        <f>A!U1055</f>
        <v/>
      </c>
      <c r="AB16" s="705" t="str">
        <f>A!V1055</f>
        <v/>
      </c>
    </row>
    <row r="17" spans="2:28" customFormat="false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4" t="str">
        <f>A!T1056</f>
        <v/>
      </c>
      <c r="AA17" s="1058" t="str">
        <f>A!U1056</f>
        <v/>
      </c>
      <c r="AB17" s="705" t="str">
        <f>A!V1056</f>
        <v/>
      </c>
    </row>
    <row r="18" spans="2:28" customFormat="false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4" t="str">
        <f>A!T1057</f>
        <v/>
      </c>
      <c r="AA18" s="1058" t="str">
        <f>A!U1057</f>
        <v/>
      </c>
      <c r="AB18" s="705" t="str">
        <f>A!V1057</f>
        <v/>
      </c>
    </row>
    <row r="19" spans="2:28" customFormat="false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4" t="str">
        <f>A!T1058</f>
        <v/>
      </c>
      <c r="AA19" s="1058" t="str">
        <f>A!U1058</f>
        <v/>
      </c>
      <c r="AB19" s="705" t="str">
        <f>A!V1058</f>
        <v/>
      </c>
    </row>
    <row r="20" spans="2:28" customFormat="false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4" t="str">
        <f>A!T1059</f>
        <v/>
      </c>
      <c r="AA20" s="1058" t="str">
        <f>A!U1059</f>
        <v/>
      </c>
      <c r="AB20" s="705" t="str">
        <f>A!V1059</f>
        <v/>
      </c>
    </row>
    <row r="21" spans="2:28" customFormat="false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4" t="str">
        <f>A!T1060</f>
        <v/>
      </c>
      <c r="AA21" s="1058" t="str">
        <f>A!U1060</f>
        <v/>
      </c>
      <c r="AB21" s="705" t="str">
        <f>A!V1060</f>
        <v/>
      </c>
    </row>
    <row r="22" spans="2:28" customFormat="false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4" t="str">
        <f>A!T1061</f>
        <v/>
      </c>
      <c r="AA22" s="1058" t="str">
        <f>A!U1061</f>
        <v/>
      </c>
      <c r="AB22" s="705" t="str">
        <f>A!V1061</f>
        <v/>
      </c>
    </row>
    <row r="23" spans="2:28" customFormat="false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4" t="str">
        <f>A!T1062</f>
        <v/>
      </c>
      <c r="AA23" s="1058" t="str">
        <f>A!U1062</f>
        <v/>
      </c>
      <c r="AB23" s="705" t="str">
        <f>A!V1062</f>
        <v/>
      </c>
    </row>
    <row r="24" spans="2:28" customFormat="false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4" t="str">
        <f>A!T1063</f>
        <v/>
      </c>
      <c r="AA24" s="1058" t="str">
        <f>A!U1063</f>
        <v/>
      </c>
      <c r="AB24" s="705" t="str">
        <f>A!V1063</f>
        <v/>
      </c>
    </row>
    <row r="25" spans="2:28" customFormat="false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4" t="str">
        <f>A!T1064</f>
        <v/>
      </c>
      <c r="AA25" s="1058" t="str">
        <f>A!U1064</f>
        <v/>
      </c>
      <c r="AB25" s="705" t="str">
        <f>A!V1064</f>
        <v/>
      </c>
    </row>
    <row r="26" spans="2:28" customFormat="false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4" t="str">
        <f>A!T1065</f>
        <v/>
      </c>
      <c r="AA26" s="1058" t="str">
        <f>A!U1065</f>
        <v/>
      </c>
      <c r="AB26" s="705" t="str">
        <f>A!V1065</f>
        <v/>
      </c>
    </row>
    <row r="27" spans="2:28" customFormat="false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4" t="str">
        <f>A!T1066</f>
        <v/>
      </c>
      <c r="AA27" s="1058" t="str">
        <f>A!U1066</f>
        <v/>
      </c>
      <c r="AB27" s="705" t="str">
        <f>A!V1066</f>
        <v/>
      </c>
    </row>
    <row r="28" spans="2:28" customFormat="false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4" t="str">
        <f>A!T1067</f>
        <v/>
      </c>
      <c r="AA28" s="1058" t="str">
        <f>A!U1067</f>
        <v/>
      </c>
      <c r="AB28" s="705" t="str">
        <f>A!V1067</f>
        <v/>
      </c>
    </row>
    <row r="29" spans="2:28" customFormat="false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4" t="str">
        <f>A!T1068</f>
        <v/>
      </c>
      <c r="AA29" s="1058" t="str">
        <f>A!U1068</f>
        <v/>
      </c>
      <c r="AB29" s="705" t="str">
        <f>A!V1068</f>
        <v/>
      </c>
    </row>
    <row r="30" spans="2:28" customFormat="false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6" t="str">
        <f>A!T1069</f>
        <v/>
      </c>
      <c r="AA30" s="1059" t="str">
        <f>A!U1069</f>
        <v/>
      </c>
      <c r="AB30" s="707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2" t="s">
        <v>23</v>
      </c>
      <c r="V31" s="1093"/>
      <c r="W31" s="1093"/>
      <c r="X31" s="1094"/>
      <c r="Z31" s="704"/>
      <c r="AA31" s="1058"/>
      <c r="AB31" s="705"/>
    </row>
    <row r="32" spans="2:28" customFormat="false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1" t="s">
        <v>250</v>
      </c>
      <c r="J32" s="926"/>
      <c r="K32" s="926"/>
      <c r="L32" s="932" t="s">
        <v>357</v>
      </c>
      <c r="M32" s="926"/>
      <c r="N32" s="927"/>
      <c r="O32" s="928" t="s">
        <v>372</v>
      </c>
      <c r="P32" s="933"/>
      <c r="Q32" s="934"/>
      <c r="R32" s="930" t="s">
        <v>384</v>
      </c>
      <c r="S32" s="935"/>
      <c r="T32" s="935"/>
      <c r="U32" s="936"/>
      <c r="V32" s="937"/>
      <c r="W32" s="937"/>
      <c r="X32" s="938" t="s">
        <v>24</v>
      </c>
      <c r="Y32" s="935"/>
      <c r="Z32" s="929" t="str">
        <f>YourData!$J$4</f>
        <v>Tested Prg</v>
      </c>
      <c r="AA32" s="1056"/>
      <c r="AB32" s="702"/>
    </row>
    <row r="33" spans="2:28" customFormat="false" ht="12" customHeight="1">
      <c r="B33" s="154" t="s">
        <v>796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0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597</v>
      </c>
      <c r="X33" s="24" t="s">
        <v>598</v>
      </c>
      <c r="Z33" s="703" t="str">
        <f>YourData!$J$8</f>
        <v>Org</v>
      </c>
      <c r="AA33" s="1057" t="s">
        <v>75</v>
      </c>
      <c r="AB33" s="699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4" t="str">
        <f>A!T1140</f>
        <v/>
      </c>
      <c r="AA34" s="1058" t="str">
        <f>A!U1140</f>
        <v/>
      </c>
      <c r="AB34" s="705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4" t="str">
        <f>A!T1141</f>
        <v/>
      </c>
      <c r="AA35" s="1058" t="str">
        <f>A!U1141</f>
        <v/>
      </c>
      <c r="AB35" s="705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4" t="str">
        <f>A!T1142</f>
        <v/>
      </c>
      <c r="AA36" s="1058" t="str">
        <f>A!U1142</f>
        <v/>
      </c>
      <c r="AB36" s="705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4" t="str">
        <f>A!T1143</f>
        <v/>
      </c>
      <c r="AA37" s="1058" t="str">
        <f>A!U1143</f>
        <v/>
      </c>
      <c r="AB37" s="705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4" t="str">
        <f>A!T1144</f>
        <v/>
      </c>
      <c r="AA38" s="1058" t="str">
        <f>A!U1144</f>
        <v/>
      </c>
      <c r="AB38" s="705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4" t="str">
        <f>A!T1145</f>
        <v/>
      </c>
      <c r="AA39" s="1058" t="str">
        <f>A!U1145</f>
        <v/>
      </c>
      <c r="AB39" s="705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4" t="str">
        <f>A!T1146</f>
        <v/>
      </c>
      <c r="AA40" s="1058" t="str">
        <f>A!U1146</f>
        <v/>
      </c>
      <c r="AB40" s="705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4" t="str">
        <f>A!T1147</f>
        <v/>
      </c>
      <c r="AA41" s="1058" t="str">
        <f>A!U1147</f>
        <v/>
      </c>
      <c r="AB41" s="705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4" t="str">
        <f>A!T1148</f>
        <v/>
      </c>
      <c r="AA42" s="1058" t="str">
        <f>A!U1148</f>
        <v/>
      </c>
      <c r="AB42" s="705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4" t="str">
        <f>A!T1149</f>
        <v/>
      </c>
      <c r="AA43" s="1058" t="str">
        <f>A!U1149</f>
        <v/>
      </c>
      <c r="AB43" s="705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4" t="str">
        <f>A!T1150</f>
        <v/>
      </c>
      <c r="AA44" s="1058" t="str">
        <f>A!U1150</f>
        <v/>
      </c>
      <c r="AB44" s="705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4" t="str">
        <f>A!T1151</f>
        <v/>
      </c>
      <c r="AA45" s="1058" t="str">
        <f>A!U1151</f>
        <v/>
      </c>
      <c r="AB45" s="705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4" t="str">
        <f>A!T1152</f>
        <v/>
      </c>
      <c r="AA46" s="1058" t="str">
        <f>A!U1152</f>
        <v/>
      </c>
      <c r="AB46" s="705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4" t="str">
        <f>A!T1153</f>
        <v/>
      </c>
      <c r="AA47" s="1058" t="str">
        <f>A!U1153</f>
        <v/>
      </c>
      <c r="AB47" s="705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4" t="str">
        <f>A!T1154</f>
        <v/>
      </c>
      <c r="AA48" s="1058" t="str">
        <f>A!U1154</f>
        <v/>
      </c>
      <c r="AB48" s="705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4" t="str">
        <f>A!T1155</f>
        <v/>
      </c>
      <c r="AA49" s="1058" t="str">
        <f>A!U1155</f>
        <v/>
      </c>
      <c r="AB49" s="705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4" t="str">
        <f>A!T1156</f>
        <v/>
      </c>
      <c r="AA50" s="1058" t="str">
        <f>A!U1156</f>
        <v/>
      </c>
      <c r="AB50" s="705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4" t="str">
        <f>A!T1157</f>
        <v/>
      </c>
      <c r="AA51" s="1058" t="str">
        <f>A!U1157</f>
        <v/>
      </c>
      <c r="AB51" s="705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4" t="str">
        <f>A!T1158</f>
        <v/>
      </c>
      <c r="AA52" s="1058" t="str">
        <f>A!U1158</f>
        <v/>
      </c>
      <c r="AB52" s="705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6" t="str">
        <f>A!T1159</f>
        <v/>
      </c>
      <c r="AA53" s="1059" t="str">
        <f>A!U1159</f>
        <v/>
      </c>
      <c r="AB53" s="707" t="str">
        <f>A!V1159</f>
        <v/>
      </c>
    </row>
    <row r="54" spans="2:28" customFormat="false" ht="12" customHeight="1" thickTop="1">
      <c r="B54" s="767" t="s">
        <v>800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1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3"/>
      <c r="AA54" s="1060"/>
      <c r="AB54" s="682"/>
    </row>
    <row r="55" spans="2:28" customFormat="false" ht="15.75" customHeight="1" thickBot="1">
      <c r="B55" s="643" t="s">
        <v>2184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2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3"/>
      <c r="AA55" s="1060"/>
      <c r="AB55" s="682"/>
    </row>
    <row r="56" spans="2:28" customFormat="false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3"/>
      <c r="O56" s="571"/>
      <c r="P56" s="572"/>
      <c r="Q56" s="571"/>
      <c r="R56" s="20"/>
      <c r="S56" s="20"/>
      <c r="T56" s="20"/>
      <c r="U56" s="1092" t="s">
        <v>23</v>
      </c>
      <c r="V56" s="1093"/>
      <c r="W56" s="1093"/>
      <c r="X56" s="1094"/>
      <c r="Z56" s="708"/>
      <c r="AA56" s="1061"/>
      <c r="AB56" s="709"/>
    </row>
    <row r="57" spans="2:28" customFormat="false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1" t="s">
        <v>250</v>
      </c>
      <c r="J57" s="926"/>
      <c r="K57" s="926"/>
      <c r="L57" s="932" t="s">
        <v>357</v>
      </c>
      <c r="M57" s="926"/>
      <c r="N57" s="927"/>
      <c r="O57" s="928" t="s">
        <v>372</v>
      </c>
      <c r="P57" s="933"/>
      <c r="Q57" s="934"/>
      <c r="R57" s="930" t="s">
        <v>384</v>
      </c>
      <c r="S57" s="935"/>
      <c r="T57" s="935"/>
      <c r="U57" s="936"/>
      <c r="V57" s="937"/>
      <c r="W57" s="937"/>
      <c r="X57" s="938" t="s">
        <v>24</v>
      </c>
      <c r="Y57" s="935"/>
      <c r="Z57" s="929" t="str">
        <f>YourData!$J$4</f>
        <v>Tested Prg</v>
      </c>
      <c r="AA57" s="1056"/>
      <c r="AB57" s="702"/>
    </row>
    <row r="58" spans="2:28" customFormat="false" ht="12" customHeight="1">
      <c r="B58" s="574" t="s">
        <v>796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4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597</v>
      </c>
      <c r="X58" s="24" t="s">
        <v>598</v>
      </c>
      <c r="Z58" s="703" t="str">
        <f>YourData!$J$8</f>
        <v>Org</v>
      </c>
      <c r="AA58" s="1057" t="s">
        <v>75</v>
      </c>
      <c r="AB58" s="699" t="s">
        <v>76</v>
      </c>
    </row>
    <row r="59" spans="2:28" customFormat="false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4" t="str">
        <f>A!T1080</f>
        <v/>
      </c>
      <c r="AA59" s="1058" t="str">
        <f>A!U1080</f>
        <v/>
      </c>
      <c r="AB59" s="705" t="str">
        <f>A!V1080</f>
        <v/>
      </c>
    </row>
    <row r="60" spans="2:28" customFormat="false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4" t="str">
        <f>A!T1081</f>
        <v/>
      </c>
      <c r="AA60" s="1058" t="str">
        <f>A!U1081</f>
        <v/>
      </c>
      <c r="AB60" s="705" t="str">
        <f>A!V1081</f>
        <v/>
      </c>
    </row>
    <row r="61" spans="2:28" customFormat="false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4" t="str">
        <f>A!T1082</f>
        <v/>
      </c>
      <c r="AA61" s="1058" t="str">
        <f>A!U1082</f>
        <v/>
      </c>
      <c r="AB61" s="705" t="str">
        <f>A!V1082</f>
        <v/>
      </c>
    </row>
    <row r="62" spans="2:28" customFormat="false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4" t="str">
        <f>A!T1083</f>
        <v/>
      </c>
      <c r="AA62" s="1058" t="str">
        <f>A!U1083</f>
        <v/>
      </c>
      <c r="AB62" s="705" t="str">
        <f>A!V1083</f>
        <v/>
      </c>
    </row>
    <row r="63" spans="2:28" customFormat="false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4" t="str">
        <f>A!T1084</f>
        <v/>
      </c>
      <c r="AA63" s="1058" t="str">
        <f>A!U1084</f>
        <v/>
      </c>
      <c r="AB63" s="705" t="str">
        <f>A!V1084</f>
        <v/>
      </c>
    </row>
    <row r="64" spans="2:28" customFormat="false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4" t="str">
        <f>A!T1085</f>
        <v/>
      </c>
      <c r="AA64" s="1058" t="str">
        <f>A!U1085</f>
        <v/>
      </c>
      <c r="AB64" s="705" t="str">
        <f>A!V1085</f>
        <v/>
      </c>
    </row>
    <row r="65" spans="2:28" customFormat="false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4" t="str">
        <f>A!T1086</f>
        <v/>
      </c>
      <c r="AA65" s="1058" t="str">
        <f>A!U1086</f>
        <v/>
      </c>
      <c r="AB65" s="705" t="str">
        <f>A!V1086</f>
        <v/>
      </c>
    </row>
    <row r="66" spans="2:28" customFormat="false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4" t="str">
        <f>A!T1087</f>
        <v/>
      </c>
      <c r="AA66" s="1058" t="str">
        <f>A!U1087</f>
        <v/>
      </c>
      <c r="AB66" s="705" t="str">
        <f>A!V1087</f>
        <v/>
      </c>
    </row>
    <row r="67" spans="2:28" customFormat="false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4" t="str">
        <f>A!T1088</f>
        <v/>
      </c>
      <c r="AA67" s="1058" t="str">
        <f>A!U1088</f>
        <v/>
      </c>
      <c r="AB67" s="705" t="str">
        <f>A!V1088</f>
        <v/>
      </c>
    </row>
    <row r="68" spans="2:28" customFormat="false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4" t="str">
        <f>A!T1089</f>
        <v/>
      </c>
      <c r="AA68" s="1058" t="str">
        <f>A!U1089</f>
        <v/>
      </c>
      <c r="AB68" s="705" t="str">
        <f>A!V1089</f>
        <v/>
      </c>
    </row>
    <row r="69" spans="2:28" customFormat="false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4" t="str">
        <f>A!T1090</f>
        <v/>
      </c>
      <c r="AA69" s="1058" t="str">
        <f>A!U1090</f>
        <v/>
      </c>
      <c r="AB69" s="705" t="str">
        <f>A!V1090</f>
        <v/>
      </c>
    </row>
    <row r="70" spans="2:28" customFormat="false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4" t="str">
        <f>A!T1091</f>
        <v/>
      </c>
      <c r="AA70" s="1058" t="str">
        <f>A!U1091</f>
        <v/>
      </c>
      <c r="AB70" s="705" t="str">
        <f>A!V1091</f>
        <v/>
      </c>
    </row>
    <row r="71" spans="2:28" customFormat="false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4" t="str">
        <f>A!T1092</f>
        <v/>
      </c>
      <c r="AA71" s="1058" t="str">
        <f>A!U1092</f>
        <v/>
      </c>
      <c r="AB71" s="705" t="str">
        <f>A!V1092</f>
        <v/>
      </c>
    </row>
    <row r="72" spans="2:28" customFormat="false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4" t="str">
        <f>A!T1093</f>
        <v/>
      </c>
      <c r="AA72" s="1058" t="str">
        <f>A!U1093</f>
        <v/>
      </c>
      <c r="AB72" s="705" t="str">
        <f>A!V1093</f>
        <v/>
      </c>
    </row>
    <row r="73" spans="2:28" customFormat="false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4" t="str">
        <f>A!T1094</f>
        <v/>
      </c>
      <c r="AA73" s="1058" t="str">
        <f>A!U1094</f>
        <v/>
      </c>
      <c r="AB73" s="705" t="str">
        <f>A!V1094</f>
        <v/>
      </c>
    </row>
    <row r="74" spans="2:28" customFormat="false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4" t="str">
        <f>A!T1095</f>
        <v/>
      </c>
      <c r="AA74" s="1058" t="str">
        <f>A!U1095</f>
        <v/>
      </c>
      <c r="AB74" s="705" t="str">
        <f>A!V1095</f>
        <v/>
      </c>
    </row>
    <row r="75" spans="2:28" customFormat="false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4" t="str">
        <f>A!T1096</f>
        <v/>
      </c>
      <c r="AA75" s="1058" t="str">
        <f>A!U1096</f>
        <v/>
      </c>
      <c r="AB75" s="705" t="str">
        <f>A!V1096</f>
        <v/>
      </c>
    </row>
    <row r="76" spans="2:28" customFormat="false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4" t="str">
        <f>A!T1097</f>
        <v/>
      </c>
      <c r="AA76" s="1058" t="str">
        <f>A!U1097</f>
        <v/>
      </c>
      <c r="AB76" s="705" t="str">
        <f>A!V1097</f>
        <v/>
      </c>
    </row>
    <row r="77" spans="2:28" customFormat="false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4" t="str">
        <f>A!T1098</f>
        <v/>
      </c>
      <c r="AA77" s="1058" t="str">
        <f>A!U1098</f>
        <v/>
      </c>
      <c r="AB77" s="705" t="str">
        <f>A!V1098</f>
        <v/>
      </c>
    </row>
    <row r="78" spans="2:28" customFormat="false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6" t="str">
        <f>A!T1099</f>
        <v/>
      </c>
      <c r="AA78" s="1059" t="str">
        <f>A!U1099</f>
        <v/>
      </c>
      <c r="AB78" s="707" t="str">
        <f>A!V1099</f>
        <v/>
      </c>
    </row>
    <row r="79" spans="2:28" customFormat="false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3"/>
      <c r="O79" s="571"/>
      <c r="P79" s="572"/>
      <c r="Q79" s="571"/>
      <c r="R79" s="20"/>
      <c r="S79" s="20"/>
      <c r="T79" s="20"/>
      <c r="U79" s="1092" t="s">
        <v>23</v>
      </c>
      <c r="V79" s="1093"/>
      <c r="W79" s="1093"/>
      <c r="X79" s="1094"/>
      <c r="Z79" s="704"/>
      <c r="AA79" s="1058"/>
      <c r="AB79" s="705"/>
    </row>
    <row r="80" spans="2:28" customFormat="false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1" t="s">
        <v>250</v>
      </c>
      <c r="J80" s="926"/>
      <c r="K80" s="926"/>
      <c r="L80" s="932" t="s">
        <v>357</v>
      </c>
      <c r="M80" s="926"/>
      <c r="N80" s="927"/>
      <c r="O80" s="928" t="s">
        <v>372</v>
      </c>
      <c r="P80" s="933"/>
      <c r="Q80" s="934"/>
      <c r="R80" s="930" t="s">
        <v>384</v>
      </c>
      <c r="S80" s="935"/>
      <c r="T80" s="935"/>
      <c r="U80" s="936"/>
      <c r="V80" s="937"/>
      <c r="W80" s="937"/>
      <c r="X80" s="938" t="s">
        <v>24</v>
      </c>
      <c r="Y80" s="935"/>
      <c r="Z80" s="929" t="str">
        <f>YourData!$J$4</f>
        <v>Tested Prg</v>
      </c>
      <c r="AA80" s="1056"/>
      <c r="AB80" s="702"/>
    </row>
    <row r="81" spans="2:28" customFormat="false" ht="12" customHeight="1">
      <c r="B81" s="574" t="s">
        <v>796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4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597</v>
      </c>
      <c r="X81" s="24" t="s">
        <v>598</v>
      </c>
      <c r="Z81" s="703" t="str">
        <f>YourData!$J$8</f>
        <v>Org</v>
      </c>
      <c r="AA81" s="1057" t="s">
        <v>75</v>
      </c>
      <c r="AB81" s="699" t="s">
        <v>76</v>
      </c>
    </row>
    <row r="82" spans="2:28" customFormat="false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4" t="str">
        <f>A!T1110</f>
        <v/>
      </c>
      <c r="AA82" s="1058" t="str">
        <f>A!U1110</f>
        <v/>
      </c>
      <c r="AB82" s="705" t="str">
        <f>A!V1110</f>
        <v/>
      </c>
    </row>
    <row r="83" spans="2:28" customFormat="false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4" t="str">
        <f>A!T1111</f>
        <v/>
      </c>
      <c r="AA83" s="1058" t="str">
        <f>A!U1111</f>
        <v/>
      </c>
      <c r="AB83" s="705" t="str">
        <f>A!V1111</f>
        <v/>
      </c>
    </row>
    <row r="84" spans="2:28" customFormat="false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4" t="str">
        <f>A!T1112</f>
        <v/>
      </c>
      <c r="AA84" s="1058" t="str">
        <f>A!U1112</f>
        <v/>
      </c>
      <c r="AB84" s="705" t="str">
        <f>A!V1112</f>
        <v/>
      </c>
    </row>
    <row r="85" spans="2:28" customFormat="false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4" t="str">
        <f>A!T1113</f>
        <v/>
      </c>
      <c r="AA85" s="1058" t="str">
        <f>A!U1113</f>
        <v/>
      </c>
      <c r="AB85" s="705" t="str">
        <f>A!V1113</f>
        <v/>
      </c>
    </row>
    <row r="86" spans="2:28" customFormat="false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4" t="str">
        <f>A!T1114</f>
        <v/>
      </c>
      <c r="AA86" s="1058" t="str">
        <f>A!U1114</f>
        <v/>
      </c>
      <c r="AB86" s="705" t="str">
        <f>A!V1114</f>
        <v/>
      </c>
    </row>
    <row r="87" spans="2:28" customFormat="false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4" t="str">
        <f>A!T1115</f>
        <v/>
      </c>
      <c r="AA87" s="1058" t="str">
        <f>A!U1115</f>
        <v/>
      </c>
      <c r="AB87" s="705" t="str">
        <f>A!V1115</f>
        <v/>
      </c>
    </row>
    <row r="88" spans="2:28" customFormat="false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4" t="str">
        <f>A!T1116</f>
        <v/>
      </c>
      <c r="AA88" s="1058" t="str">
        <f>A!U1116</f>
        <v/>
      </c>
      <c r="AB88" s="705" t="str">
        <f>A!V1116</f>
        <v/>
      </c>
    </row>
    <row r="89" spans="2:28" customFormat="false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4" t="str">
        <f>A!T1117</f>
        <v/>
      </c>
      <c r="AA89" s="1058" t="str">
        <f>A!U1117</f>
        <v/>
      </c>
      <c r="AB89" s="705" t="str">
        <f>A!V1117</f>
        <v/>
      </c>
    </row>
    <row r="90" spans="2:28" customFormat="false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4" t="str">
        <f>A!T1118</f>
        <v/>
      </c>
      <c r="AA90" s="1058" t="str">
        <f>A!U1118</f>
        <v/>
      </c>
      <c r="AB90" s="705" t="str">
        <f>A!V1118</f>
        <v/>
      </c>
    </row>
    <row r="91" spans="2:28" customFormat="false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4" t="str">
        <f>A!T1119</f>
        <v/>
      </c>
      <c r="AA91" s="1058" t="str">
        <f>A!U1119</f>
        <v/>
      </c>
      <c r="AB91" s="705" t="str">
        <f>A!V1119</f>
        <v/>
      </c>
    </row>
    <row r="92" spans="2:28" customFormat="false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4" t="str">
        <f>A!T1120</f>
        <v/>
      </c>
      <c r="AA92" s="1058" t="str">
        <f>A!U1120</f>
        <v/>
      </c>
      <c r="AB92" s="705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4" t="str">
        <f>A!T1121</f>
        <v/>
      </c>
      <c r="AA93" s="1058" t="str">
        <f>A!U1121</f>
        <v/>
      </c>
      <c r="AB93" s="705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4" t="str">
        <f>A!T1122</f>
        <v/>
      </c>
      <c r="AA94" s="1058" t="str">
        <f>A!U1122</f>
        <v/>
      </c>
      <c r="AB94" s="705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4" t="str">
        <f>A!T1123</f>
        <v/>
      </c>
      <c r="AA95" s="1058" t="str">
        <f>A!U1123</f>
        <v/>
      </c>
      <c r="AB95" s="705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4" t="str">
        <f>A!T1124</f>
        <v/>
      </c>
      <c r="AA96" s="1058" t="str">
        <f>A!U1124</f>
        <v/>
      </c>
      <c r="AB96" s="705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4" t="str">
        <f>A!T1125</f>
        <v/>
      </c>
      <c r="AA97" s="1058" t="str">
        <f>A!U1125</f>
        <v/>
      </c>
      <c r="AB97" s="705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4" t="str">
        <f>A!T1126</f>
        <v/>
      </c>
      <c r="AA98" s="1058" t="str">
        <f>A!U1126</f>
        <v/>
      </c>
      <c r="AB98" s="705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4" t="str">
        <f>A!T1127</f>
        <v/>
      </c>
      <c r="AA99" s="1058" t="str">
        <f>A!U1127</f>
        <v/>
      </c>
      <c r="AB99" s="705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4" t="str">
        <f>A!T1128</f>
        <v/>
      </c>
      <c r="AA100" s="1058" t="str">
        <f>A!U1128</f>
        <v/>
      </c>
      <c r="AB100" s="705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6" t="str">
        <f>A!T1129</f>
        <v/>
      </c>
      <c r="AA101" s="1059" t="str">
        <f>A!U1129</f>
        <v/>
      </c>
      <c r="AB101" s="707" t="str">
        <f>A!V1129</f>
        <v/>
      </c>
    </row>
    <row r="102" spans="2:28" customFormat="false" ht="12" customHeight="1" thickTop="1">
      <c r="B102" s="767" t="s">
        <v>800</v>
      </c>
      <c r="J102" s="105"/>
      <c r="K102" s="30"/>
      <c r="N102" s="25"/>
      <c r="Z102" s="683"/>
      <c r="AA102" s="1060"/>
      <c r="AB102" s="682"/>
    </row>
    <row r="103" spans="2:28" customFormat="false" ht="15.75" customHeight="1" thickBot="1">
      <c r="B103" s="173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3"/>
      <c r="AA103" s="1060"/>
      <c r="AB103" s="682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3"/>
      <c r="O104" s="20"/>
      <c r="P104" s="20"/>
      <c r="Q104" s="20"/>
      <c r="R104" s="20"/>
      <c r="S104" s="20"/>
      <c r="T104" s="126"/>
      <c r="U104" s="1092" t="s">
        <v>23</v>
      </c>
      <c r="V104" s="1093"/>
      <c r="W104" s="1093"/>
      <c r="X104" s="1094"/>
      <c r="Z104" s="708"/>
      <c r="AA104" s="1061"/>
      <c r="AB104" s="709"/>
    </row>
    <row r="105" spans="2:28" customFormat="false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1" t="s">
        <v>250</v>
      </c>
      <c r="J105" s="926"/>
      <c r="K105" s="926"/>
      <c r="L105" s="932" t="s">
        <v>357</v>
      </c>
      <c r="M105" s="926"/>
      <c r="N105" s="927"/>
      <c r="O105" s="928" t="s">
        <v>372</v>
      </c>
      <c r="P105" s="933"/>
      <c r="Q105" s="934"/>
      <c r="R105" s="930" t="s">
        <v>384</v>
      </c>
      <c r="S105" s="935"/>
      <c r="T105" s="935"/>
      <c r="U105" s="936"/>
      <c r="V105" s="937"/>
      <c r="W105" s="937"/>
      <c r="X105" s="938" t="s">
        <v>24</v>
      </c>
      <c r="Y105" s="935"/>
      <c r="Z105" s="929" t="str">
        <f>YourData!$J$4</f>
        <v>Tested Prg</v>
      </c>
      <c r="AA105" s="1056"/>
      <c r="AB105" s="702"/>
    </row>
    <row r="106" spans="2:28" customFormat="false" ht="12" customHeight="1">
      <c r="B106" s="154" t="s">
        <v>796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4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703" t="str">
        <f>YourData!$J$8</f>
        <v>Org</v>
      </c>
      <c r="AA106" s="1057" t="s">
        <v>75</v>
      </c>
      <c r="AB106" s="699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6">
        <f>AVERAGE(C107,F107,I107,L107,O107,R107)</f>
        <v>3.9283592320566343</v>
      </c>
      <c r="X107" s="26">
        <f>ABS((V107-U107)/W107)</f>
        <v>7.9253835774360459E-2</v>
      </c>
      <c r="Z107" s="710" t="str">
        <f>A!T1190</f>
        <v/>
      </c>
      <c r="AA107" s="1058" t="str">
        <f>A!U1190</f>
        <v/>
      </c>
      <c r="AB107" s="705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6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0" t="str">
        <f>A!T1191</f>
        <v/>
      </c>
      <c r="AA108" s="1058" t="str">
        <f>A!U1191</f>
        <v/>
      </c>
      <c r="AB108" s="705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6">
        <f t="shared" si="18"/>
        <v>4.4235245538875025</v>
      </c>
      <c r="X109" s="26">
        <f t="shared" si="19"/>
        <v>0.27206696804712716</v>
      </c>
      <c r="Z109" s="710" t="str">
        <f>A!T1192</f>
        <v/>
      </c>
      <c r="AA109" s="1058" t="str">
        <f>A!U1192</f>
        <v/>
      </c>
      <c r="AB109" s="705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6">
        <f t="shared" si="18"/>
        <v>4.3526253549269764</v>
      </c>
      <c r="X110" s="26">
        <f t="shared" si="19"/>
        <v>0.35495818592591005</v>
      </c>
      <c r="Z110" s="710" t="str">
        <f>A!T1193</f>
        <v/>
      </c>
      <c r="AA110" s="1058" t="str">
        <f>A!U1193</f>
        <v/>
      </c>
      <c r="AB110" s="705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6">
        <f t="shared" si="18"/>
        <v>4.3470136720288624</v>
      </c>
      <c r="X111" s="26">
        <f t="shared" si="19"/>
        <v>0.31952970586166074</v>
      </c>
      <c r="Z111" s="710" t="str">
        <f>A!T1194</f>
        <v/>
      </c>
      <c r="AA111" s="1058" t="str">
        <f>A!U1194</f>
        <v/>
      </c>
      <c r="AB111" s="705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6">
        <f t="shared" si="18"/>
        <v>4.0479445186532237</v>
      </c>
      <c r="X112" s="26">
        <f t="shared" si="19"/>
        <v>0.17100797845852009</v>
      </c>
      <c r="Z112" s="710" t="str">
        <f>A!T1195</f>
        <v/>
      </c>
      <c r="AA112" s="1058" t="str">
        <f>A!U1195</f>
        <v/>
      </c>
      <c r="AB112" s="705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6">
        <f t="shared" si="18"/>
        <v>4.4305543472268711</v>
      </c>
      <c r="X113" s="26">
        <f t="shared" si="19"/>
        <v>1.2275251499780714E-2</v>
      </c>
      <c r="Z113" s="710" t="str">
        <f>A!T1196</f>
        <v/>
      </c>
      <c r="AA113" s="1058" t="str">
        <f>A!U1196</f>
        <v/>
      </c>
      <c r="AB113" s="705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6">
        <f t="shared" si="18"/>
        <v>4.2124788311892676</v>
      </c>
      <c r="X114" s="26">
        <f t="shared" si="19"/>
        <v>0.17234507972471771</v>
      </c>
      <c r="Z114" s="710" t="str">
        <f>A!T1197</f>
        <v/>
      </c>
      <c r="AA114" s="1058" t="str">
        <f>A!U1197</f>
        <v/>
      </c>
      <c r="AB114" s="705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6">
        <f t="shared" si="18"/>
        <v>3.8714774041223072</v>
      </c>
      <c r="X115" s="26">
        <f t="shared" si="19"/>
        <v>1.6272857471134522E-2</v>
      </c>
      <c r="Z115" s="710" t="str">
        <f>A!T1198</f>
        <v/>
      </c>
      <c r="AA115" s="1058" t="str">
        <f>A!U1198</f>
        <v/>
      </c>
      <c r="AB115" s="705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6">
        <f t="shared" si="18"/>
        <v>3.8217301321704062</v>
      </c>
      <c r="X116" s="26">
        <f t="shared" si="19"/>
        <v>4.7360748598229252E-2</v>
      </c>
      <c r="Z116" s="710" t="str">
        <f>A!T1199</f>
        <v/>
      </c>
      <c r="AA116" s="1058" t="str">
        <f>A!U1199</f>
        <v/>
      </c>
      <c r="AB116" s="705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6">
        <f t="shared" si="18"/>
        <v>3.8135937287188604</v>
      </c>
      <c r="X117" s="26">
        <f t="shared" si="19"/>
        <v>4.4839595448319045E-2</v>
      </c>
      <c r="Z117" s="710" t="str">
        <f>A!T1200</f>
        <v/>
      </c>
      <c r="AA117" s="1058" t="str">
        <f>A!U1200</f>
        <v/>
      </c>
      <c r="AB117" s="705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6">
        <f t="shared" si="18"/>
        <v>3.8056607561714761</v>
      </c>
      <c r="X118" s="26">
        <f t="shared" si="19"/>
        <v>3.2707821157624946E-2</v>
      </c>
      <c r="Z118" s="710" t="str">
        <f>A!T1201</f>
        <v/>
      </c>
      <c r="AA118" s="1058" t="str">
        <f>A!U1201</f>
        <v/>
      </c>
      <c r="AB118" s="705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6">
        <f t="shared" si="18"/>
        <v>4.9109542055416462</v>
      </c>
      <c r="X119" s="26">
        <f t="shared" si="19"/>
        <v>0.65710244179401456</v>
      </c>
      <c r="Z119" s="710" t="str">
        <f>A!T1202</f>
        <v/>
      </c>
      <c r="AA119" s="1058" t="str">
        <f>A!U1202</f>
        <v/>
      </c>
      <c r="AB119" s="705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6">
        <f t="shared" si="18"/>
        <v>5.2107963419592203</v>
      </c>
      <c r="X120" s="26">
        <f t="shared" si="19"/>
        <v>0.5444465325108655</v>
      </c>
      <c r="Z120" s="710" t="str">
        <f>A!T1203</f>
        <v/>
      </c>
      <c r="AA120" s="1058" t="str">
        <f>A!U1203</f>
        <v/>
      </c>
      <c r="AB120" s="705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6">
        <f t="shared" si="18"/>
        <v>4.1568541565309971</v>
      </c>
      <c r="X121" s="26">
        <f t="shared" si="19"/>
        <v>0.2632449569231351</v>
      </c>
      <c r="Z121" s="710" t="str">
        <f>A!T1204</f>
        <v/>
      </c>
      <c r="AA121" s="1058" t="str">
        <f>A!U1204</f>
        <v/>
      </c>
      <c r="AB121" s="705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6">
        <f t="shared" si="18"/>
        <v>4.6541147936198177</v>
      </c>
      <c r="X122" s="26">
        <f t="shared" si="19"/>
        <v>0.4829041662917602</v>
      </c>
      <c r="Z122" s="710" t="str">
        <f>A!T1205</f>
        <v/>
      </c>
      <c r="AA122" s="1058" t="str">
        <f>A!U1205</f>
        <v/>
      </c>
      <c r="AB122" s="705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6">
        <f t="shared" si="18"/>
        <v>5.1359717000840623</v>
      </c>
      <c r="X123" s="26">
        <f t="shared" si="19"/>
        <v>0.3748073611792862</v>
      </c>
      <c r="Z123" s="710" t="str">
        <f>A!T1206</f>
        <v/>
      </c>
      <c r="AA123" s="1058" t="str">
        <f>A!U1206</f>
        <v/>
      </c>
      <c r="AB123" s="705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6">
        <f t="shared" si="18"/>
        <v>3.9136872196867043</v>
      </c>
      <c r="X124" s="26">
        <f t="shared" si="19"/>
        <v>4.2422271023918184E-2</v>
      </c>
      <c r="Z124" s="710" t="str">
        <f>A!T1207</f>
        <v/>
      </c>
      <c r="AA124" s="1058" t="str">
        <f>A!U1207</f>
        <v/>
      </c>
      <c r="AB124" s="705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6">
        <f t="shared" si="18"/>
        <v>3.5699215755850702</v>
      </c>
      <c r="X125" s="26">
        <f t="shared" si="19"/>
        <v>6.7476053271655137E-2</v>
      </c>
      <c r="Z125" s="710" t="str">
        <f>A!T1208</f>
        <v/>
      </c>
      <c r="AA125" s="1058" t="str">
        <f>A!U1208</f>
        <v/>
      </c>
      <c r="AB125" s="705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6">
        <f t="shared" si="18"/>
        <v>4.2410065237507411</v>
      </c>
      <c r="X126" s="26">
        <f t="shared" si="19"/>
        <v>6.4020521746699741E-2</v>
      </c>
      <c r="Z126" s="711" t="str">
        <f>A!T1209</f>
        <v/>
      </c>
      <c r="AA126" s="1059" t="str">
        <f>A!U1209</f>
        <v/>
      </c>
      <c r="AB126" s="707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3"/>
      <c r="O127" s="20"/>
      <c r="P127" s="162"/>
      <c r="Q127" s="176"/>
      <c r="R127" s="176"/>
      <c r="S127" s="176"/>
      <c r="T127" s="176"/>
      <c r="U127" s="1092" t="s">
        <v>23</v>
      </c>
      <c r="V127" s="1093"/>
      <c r="W127" s="1093"/>
      <c r="X127" s="1094"/>
      <c r="Z127" s="710"/>
      <c r="AA127" s="1058"/>
      <c r="AB127" s="705"/>
    </row>
    <row r="128" spans="2:28" customFormat="false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1" t="s">
        <v>250</v>
      </c>
      <c r="J128" s="926"/>
      <c r="K128" s="926"/>
      <c r="L128" s="932" t="s">
        <v>357</v>
      </c>
      <c r="M128" s="926"/>
      <c r="N128" s="927"/>
      <c r="O128" s="928" t="s">
        <v>372</v>
      </c>
      <c r="P128" s="933"/>
      <c r="Q128" s="934"/>
      <c r="R128" s="930" t="s">
        <v>384</v>
      </c>
      <c r="S128" s="935"/>
      <c r="T128" s="935"/>
      <c r="U128" s="936"/>
      <c r="V128" s="937"/>
      <c r="W128" s="937"/>
      <c r="X128" s="938" t="s">
        <v>24</v>
      </c>
      <c r="Y128" s="935"/>
      <c r="Z128" s="929" t="str">
        <f>YourData!$J$4</f>
        <v>Tested Prg</v>
      </c>
      <c r="AA128" s="1056"/>
      <c r="AB128" s="702"/>
    </row>
    <row r="129" spans="2:28" customFormat="false" ht="12" customHeight="1">
      <c r="B129" s="154" t="s">
        <v>796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4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597</v>
      </c>
      <c r="X129" s="24" t="s">
        <v>598</v>
      </c>
      <c r="Z129" s="703" t="str">
        <f>YourData!$J$8</f>
        <v>Org</v>
      </c>
      <c r="AA129" s="1057" t="s">
        <v>75</v>
      </c>
      <c r="AB129" s="699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6">
        <f>AVERAGE(C130,F130,I130,L130,O130,R130)</f>
        <v>2.794870673905701</v>
      </c>
      <c r="X130" s="26">
        <f>ABS((V130-U130)/W130)</f>
        <v>1.0186942268121705E-2</v>
      </c>
      <c r="Z130" s="710" t="str">
        <f>A!T1220</f>
        <v/>
      </c>
      <c r="AA130" s="1058" t="str">
        <f>A!U1220</f>
        <v/>
      </c>
      <c r="AB130" s="705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6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0" t="str">
        <f>A!T1221</f>
        <v/>
      </c>
      <c r="AA131" s="1058" t="str">
        <f>A!U1221</f>
        <v/>
      </c>
      <c r="AB131" s="705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6">
        <f t="shared" si="22"/>
        <v>2.8195397137365448</v>
      </c>
      <c r="X132" s="26">
        <f t="shared" si="23"/>
        <v>1.4368501848843208E-2</v>
      </c>
      <c r="Z132" s="710" t="str">
        <f>A!T1222</f>
        <v/>
      </c>
      <c r="AA132" s="1058" t="str">
        <f>A!U1222</f>
        <v/>
      </c>
      <c r="AB132" s="705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6">
        <f t="shared" si="22"/>
        <v>2.8219361117684159</v>
      </c>
      <c r="X133" s="26">
        <f t="shared" si="23"/>
        <v>1.6332090843952745E-2</v>
      </c>
      <c r="Z133" s="710" t="str">
        <f>A!T1223</f>
        <v/>
      </c>
      <c r="AA133" s="1058" t="str">
        <f>A!U1223</f>
        <v/>
      </c>
      <c r="AB133" s="705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6">
        <f t="shared" si="22"/>
        <v>2.8219361117684159</v>
      </c>
      <c r="X134" s="26">
        <f t="shared" si="23"/>
        <v>1.6332090843952745E-2</v>
      </c>
      <c r="Z134" s="710" t="str">
        <f>A!T1224</f>
        <v/>
      </c>
      <c r="AA134" s="1058" t="str">
        <f>A!U1224</f>
        <v/>
      </c>
      <c r="AB134" s="705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6">
        <f t="shared" si="22"/>
        <v>2.7944776757651599</v>
      </c>
      <c r="X135" s="26">
        <f t="shared" si="23"/>
        <v>1.0188527141386391E-2</v>
      </c>
      <c r="Z135" s="710" t="str">
        <f>A!T1225</f>
        <v/>
      </c>
      <c r="AA135" s="1058" t="str">
        <f>A!U1225</f>
        <v/>
      </c>
      <c r="AB135" s="705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6">
        <f t="shared" si="22"/>
        <v>2.8221031032123243</v>
      </c>
      <c r="X136" s="26">
        <f t="shared" si="23"/>
        <v>1.5977469265866066E-2</v>
      </c>
      <c r="Z136" s="710" t="str">
        <f>A!T1226</f>
        <v/>
      </c>
      <c r="AA136" s="1058" t="str">
        <f>A!U1226</f>
        <v/>
      </c>
      <c r="AB136" s="705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6">
        <f t="shared" si="22"/>
        <v>2.7684879165174952</v>
      </c>
      <c r="X137" s="26">
        <f t="shared" si="23"/>
        <v>2.7451808457087695E-2</v>
      </c>
      <c r="Z137" s="710" t="str">
        <f>A!T1227</f>
        <v/>
      </c>
      <c r="AA137" s="1058" t="str">
        <f>A!U1227</f>
        <v/>
      </c>
      <c r="AB137" s="705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6">
        <f t="shared" si="22"/>
        <v>2.7987080391253603</v>
      </c>
      <c r="X138" s="26">
        <f t="shared" si="23"/>
        <v>8.6353571579093832E-3</v>
      </c>
      <c r="Z138" s="710" t="str">
        <f>A!T1228</f>
        <v/>
      </c>
      <c r="AA138" s="1058" t="str">
        <f>A!U1228</f>
        <v/>
      </c>
      <c r="AB138" s="705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6">
        <f t="shared" si="22"/>
        <v>2.7967189786170303</v>
      </c>
      <c r="X139" s="26">
        <f t="shared" si="23"/>
        <v>1.0180209888668435E-2</v>
      </c>
      <c r="Z139" s="710" t="str">
        <f>A!T1229</f>
        <v/>
      </c>
      <c r="AA139" s="1058" t="str">
        <f>A!U1229</f>
        <v/>
      </c>
      <c r="AB139" s="705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6">
        <f t="shared" si="22"/>
        <v>2.7663332785017607</v>
      </c>
      <c r="X140" s="26">
        <f t="shared" si="23"/>
        <v>2.747319008545546E-2</v>
      </c>
      <c r="Z140" s="710" t="str">
        <f>A!T1230</f>
        <v/>
      </c>
      <c r="AA140" s="1058" t="str">
        <f>A!U1230</f>
        <v/>
      </c>
      <c r="AB140" s="705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6">
        <f t="shared" si="22"/>
        <v>2.7686020658547528</v>
      </c>
      <c r="X141" s="26">
        <f t="shared" si="23"/>
        <v>2.7450676620273534E-2</v>
      </c>
      <c r="Z141" s="710" t="str">
        <f>A!T1231</f>
        <v/>
      </c>
      <c r="AA141" s="1058" t="str">
        <f>A!U1231</f>
        <v/>
      </c>
      <c r="AB141" s="705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6">
        <f t="shared" si="22"/>
        <v>2.6853527826095953</v>
      </c>
      <c r="X142" s="26">
        <f t="shared" si="23"/>
        <v>2.1598651907343096E-2</v>
      </c>
      <c r="Z142" s="710" t="str">
        <f>A!T1232</f>
        <v/>
      </c>
      <c r="AA142" s="1058" t="str">
        <f>A!U1232</f>
        <v/>
      </c>
      <c r="AB142" s="705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6">
        <f t="shared" si="22"/>
        <v>2.8339971055968665</v>
      </c>
      <c r="X143" s="26">
        <f t="shared" si="23"/>
        <v>8.7508910827828329E-2</v>
      </c>
      <c r="Z143" s="710" t="str">
        <f>A!T1233</f>
        <v/>
      </c>
      <c r="AA143" s="1058" t="str">
        <f>A!U1233</f>
        <v/>
      </c>
      <c r="AB143" s="705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6">
        <f t="shared" si="22"/>
        <v>2.4389459762667438</v>
      </c>
      <c r="X144" s="26">
        <f t="shared" si="23"/>
        <v>8.1312038050022836E-2</v>
      </c>
      <c r="Z144" s="710" t="str">
        <f>A!T1234</f>
        <v/>
      </c>
      <c r="AA144" s="1058" t="str">
        <f>A!U1234</f>
        <v/>
      </c>
      <c r="AB144" s="705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6">
        <f t="shared" si="22"/>
        <v>2.5558128436044525</v>
      </c>
      <c r="X145" s="26">
        <f t="shared" si="23"/>
        <v>7.2305919403681265E-2</v>
      </c>
      <c r="Z145" s="710" t="str">
        <f>A!T1235</f>
        <v/>
      </c>
      <c r="AA145" s="1058" t="str">
        <f>A!U1235</f>
        <v/>
      </c>
      <c r="AB145" s="705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6">
        <f t="shared" si="22"/>
        <v>2.8996261561565553</v>
      </c>
      <c r="X146" s="26">
        <f t="shared" si="23"/>
        <v>4.3317047060551402E-2</v>
      </c>
      <c r="Z146" s="710" t="str">
        <f>A!T1236</f>
        <v/>
      </c>
      <c r="AA146" s="1058" t="str">
        <f>A!U1236</f>
        <v/>
      </c>
      <c r="AB146" s="705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6">
        <f t="shared" si="22"/>
        <v>2.5032508923872139</v>
      </c>
      <c r="X147" s="26">
        <f t="shared" si="23"/>
        <v>2.3439414840334443E-2</v>
      </c>
      <c r="Z147" s="710" t="str">
        <f>A!T1237</f>
        <v/>
      </c>
      <c r="AA147" s="1058" t="str">
        <f>A!U1237</f>
        <v/>
      </c>
      <c r="AB147" s="705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6">
        <f t="shared" si="22"/>
        <v>2.2636187401269692</v>
      </c>
      <c r="X148" s="26">
        <f t="shared" si="23"/>
        <v>0.10600342383730463</v>
      </c>
      <c r="Z148" s="710" t="str">
        <f>A!T1238</f>
        <v/>
      </c>
      <c r="AA148" s="1058" t="str">
        <f>A!U1238</f>
        <v/>
      </c>
      <c r="AB148" s="705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6">
        <f t="shared" si="22"/>
        <v>2.7077533918159489</v>
      </c>
      <c r="X149" s="26">
        <f t="shared" si="23"/>
        <v>2.6809211335644626E-2</v>
      </c>
      <c r="Z149" s="711" t="str">
        <f>A!T1239</f>
        <v/>
      </c>
      <c r="AA149" s="1059" t="str">
        <f>A!U1239</f>
        <v/>
      </c>
      <c r="AB149" s="707" t="str">
        <f>A!V1239</f>
        <v/>
      </c>
    </row>
    <row r="150" spans="2:28" customFormat="false" ht="12" customHeight="1" thickTop="1">
      <c r="B150" s="767" t="s">
        <v>800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5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4"/>
      <c r="AA150" s="1060"/>
      <c r="AB150" s="682"/>
    </row>
    <row r="151" spans="2:28" customFormat="false" ht="15.75" customHeight="1" thickBot="1">
      <c r="B151" s="173" t="s">
        <v>2186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4"/>
      <c r="AA151" s="1060"/>
      <c r="AB151" s="682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3"/>
      <c r="O152" s="20"/>
      <c r="P152" s="162"/>
      <c r="Q152" s="176"/>
      <c r="R152" s="176"/>
      <c r="S152" s="176"/>
      <c r="T152" s="176"/>
      <c r="U152" s="1092" t="s">
        <v>23</v>
      </c>
      <c r="V152" s="1093"/>
      <c r="W152" s="1093"/>
      <c r="X152" s="1094"/>
      <c r="Z152" s="708"/>
      <c r="AA152" s="1061"/>
      <c r="AB152" s="709"/>
    </row>
    <row r="153" spans="2:28" customFormat="false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1" t="s">
        <v>250</v>
      </c>
      <c r="J153" s="926"/>
      <c r="K153" s="926"/>
      <c r="L153" s="932" t="s">
        <v>357</v>
      </c>
      <c r="M153" s="926"/>
      <c r="N153" s="927"/>
      <c r="O153" s="928" t="s">
        <v>372</v>
      </c>
      <c r="P153" s="933"/>
      <c r="Q153" s="934"/>
      <c r="R153" s="930" t="s">
        <v>384</v>
      </c>
      <c r="S153" s="935"/>
      <c r="T153" s="935"/>
      <c r="U153" s="936"/>
      <c r="V153" s="937"/>
      <c r="W153" s="937"/>
      <c r="X153" s="938" t="s">
        <v>24</v>
      </c>
      <c r="Y153" s="935"/>
      <c r="Z153" s="929" t="str">
        <f>YourData!$J$4</f>
        <v>Tested Prg</v>
      </c>
      <c r="AA153" s="1056"/>
      <c r="AB153" s="702"/>
    </row>
    <row r="154" spans="2:28" customFormat="false" ht="12" customHeight="1">
      <c r="B154" s="154" t="s">
        <v>796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4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597</v>
      </c>
      <c r="X154" s="24" t="s">
        <v>598</v>
      </c>
      <c r="Z154" s="703" t="str">
        <f>YourData!$J$8</f>
        <v>Org</v>
      </c>
      <c r="AA154" s="1057" t="s">
        <v>75</v>
      </c>
      <c r="AB154" s="699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5">
        <f>AVERAGE(C155,F155,I155,L155,O155,R155)</f>
        <v>25.443729271670019</v>
      </c>
      <c r="X155" s="26">
        <f>ABS((V155-U155)/W155)</f>
        <v>4.7061669191440232E-2</v>
      </c>
      <c r="Z155" s="712" t="str">
        <f>A!T1250</f>
        <v/>
      </c>
      <c r="AA155" s="1058" t="str">
        <f>A!U1250</f>
        <v/>
      </c>
      <c r="AB155" s="705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5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2" t="str">
        <f>A!T1251</f>
        <v/>
      </c>
      <c r="AA156" s="1058" t="str">
        <f>A!U1251</f>
        <v/>
      </c>
      <c r="AB156" s="705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5">
        <f t="shared" si="26"/>
        <v>31.858221816151868</v>
      </c>
      <c r="X157" s="26">
        <f t="shared" si="27"/>
        <v>2.7007157052431046E-2</v>
      </c>
      <c r="Z157" s="712" t="str">
        <f>A!T1252</f>
        <v/>
      </c>
      <c r="AA157" s="1058" t="str">
        <f>A!U1252</f>
        <v/>
      </c>
      <c r="AB157" s="705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5">
        <f t="shared" si="26"/>
        <v>31.70345773312555</v>
      </c>
      <c r="X158" s="26">
        <f t="shared" si="27"/>
        <v>3.6698003449354338E-2</v>
      </c>
      <c r="Z158" s="712" t="str">
        <f>A!T1253</f>
        <v/>
      </c>
      <c r="AA158" s="1058" t="str">
        <f>A!U1253</f>
        <v/>
      </c>
      <c r="AB158" s="705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5">
        <f t="shared" si="26"/>
        <v>31.784057240157967</v>
      </c>
      <c r="X159" s="26">
        <f t="shared" si="27"/>
        <v>2.5448499319660246E-2</v>
      </c>
      <c r="Z159" s="712" t="str">
        <f>A!T1254</f>
        <v/>
      </c>
      <c r="AA159" s="1058" t="str">
        <f>A!U1254</f>
        <v/>
      </c>
      <c r="AB159" s="705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5">
        <f t="shared" si="26"/>
        <v>34.911039065407316</v>
      </c>
      <c r="X160" s="26">
        <f t="shared" si="27"/>
        <v>1.1974275290423034E-2</v>
      </c>
      <c r="Z160" s="712" t="str">
        <f>A!T1255</f>
        <v/>
      </c>
      <c r="AA160" s="1058" t="str">
        <f>A!U1255</f>
        <v/>
      </c>
      <c r="AB160" s="705" t="str">
        <f>A!V1255</f>
        <v/>
      </c>
    </row>
    <row r="161" spans="2:28" customFormat="false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5">
        <f t="shared" si="26"/>
        <v>32.956509147833565</v>
      </c>
      <c r="X161" s="26">
        <f t="shared" si="27"/>
        <v>3.786642290907305E-2</v>
      </c>
      <c r="Z161" s="712" t="str">
        <f>A!T1256</f>
        <v/>
      </c>
      <c r="AA161" s="1058" t="str">
        <f>A!U1256</f>
        <v/>
      </c>
      <c r="AB161" s="705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5">
        <f t="shared" si="26"/>
        <v>27.290934785680356</v>
      </c>
      <c r="X162" s="26">
        <f t="shared" si="27"/>
        <v>0.10223174918375905</v>
      </c>
      <c r="Z162" s="712" t="str">
        <f>A!T1257</f>
        <v/>
      </c>
      <c r="AA162" s="1058" t="str">
        <f>A!U1257</f>
        <v/>
      </c>
      <c r="AB162" s="705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5">
        <f t="shared" si="26"/>
        <v>25.808900000000001</v>
      </c>
      <c r="X163" s="26">
        <f t="shared" si="27"/>
        <v>6.6473193355780447E-2</v>
      </c>
      <c r="Z163" s="712" t="str">
        <f>A!T1258</f>
        <v/>
      </c>
      <c r="AA163" s="1058" t="str">
        <f>A!U1258</f>
        <v/>
      </c>
      <c r="AB163" s="705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5">
        <f t="shared" si="26"/>
        <v>25.53047512600094</v>
      </c>
      <c r="X164" s="26">
        <f t="shared" si="27"/>
        <v>4.8080749141450808E-2</v>
      </c>
      <c r="Z164" s="712" t="str">
        <f>A!T1259</f>
        <v/>
      </c>
      <c r="AA164" s="1058" t="str">
        <f>A!U1259</f>
        <v/>
      </c>
      <c r="AB164" s="705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5">
        <f t="shared" si="26"/>
        <v>25.774448714017858</v>
      </c>
      <c r="X165" s="26">
        <f t="shared" si="27"/>
        <v>8.5206727572655516E-2</v>
      </c>
      <c r="Z165" s="712" t="str">
        <f>A!T1260</f>
        <v/>
      </c>
      <c r="AA165" s="1058" t="str">
        <f>A!U1260</f>
        <v/>
      </c>
      <c r="AB165" s="705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5">
        <f t="shared" si="26"/>
        <v>25.705634144817719</v>
      </c>
      <c r="X166" s="26">
        <f t="shared" si="27"/>
        <v>7.9446757251974601E-2</v>
      </c>
      <c r="Z166" s="712" t="str">
        <f>A!T1261</f>
        <v/>
      </c>
      <c r="AA166" s="1058" t="str">
        <f>A!U1261</f>
        <v/>
      </c>
      <c r="AB166" s="705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5">
        <f t="shared" si="26"/>
        <v>25.174205149062185</v>
      </c>
      <c r="X167" s="26">
        <f t="shared" si="27"/>
        <v>3.1999783145364079E-2</v>
      </c>
      <c r="Z167" s="712" t="str">
        <f>A!T1262</f>
        <v/>
      </c>
      <c r="AA167" s="1058" t="str">
        <f>A!U1262</f>
        <v/>
      </c>
      <c r="AB167" s="705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5">
        <f t="shared" si="26"/>
        <v>25.223355145235882</v>
      </c>
      <c r="X168" s="26">
        <f t="shared" si="27"/>
        <v>4.362897490235576E-2</v>
      </c>
      <c r="Z168" s="712" t="str">
        <f>A!T1263</f>
        <v/>
      </c>
      <c r="AA168" s="1058" t="str">
        <f>A!U1263</f>
        <v/>
      </c>
      <c r="AB168" s="705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5">
        <f t="shared" si="26"/>
        <v>16.295611791812082</v>
      </c>
      <c r="X169" s="26">
        <f t="shared" si="27"/>
        <v>0.22211680637520925</v>
      </c>
      <c r="Z169" s="712" t="str">
        <f>A!T1264</f>
        <v/>
      </c>
      <c r="AA169" s="1058" t="str">
        <f>A!U1264</f>
        <v/>
      </c>
      <c r="AB169" s="705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5">
        <f t="shared" si="26"/>
        <v>20.368252993544218</v>
      </c>
      <c r="X170" s="26">
        <f t="shared" si="27"/>
        <v>4.9522265805241425E-2</v>
      </c>
      <c r="Z170" s="712" t="str">
        <f>A!T1265</f>
        <v/>
      </c>
      <c r="AA170" s="1058" t="str">
        <f>A!U1265</f>
        <v/>
      </c>
      <c r="AB170" s="705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5">
        <f t="shared" si="26"/>
        <v>35.199914445282552</v>
      </c>
      <c r="X171" s="26">
        <f t="shared" si="27"/>
        <v>3.0696475981051883E-2</v>
      </c>
      <c r="Z171" s="712" t="str">
        <f>A!T1266</f>
        <v/>
      </c>
      <c r="AA171" s="1058" t="str">
        <f>A!U1266</f>
        <v/>
      </c>
      <c r="AB171" s="705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5">
        <f t="shared" si="26"/>
        <v>25.209377331146118</v>
      </c>
      <c r="X172" s="26">
        <f t="shared" si="27"/>
        <v>4.4269240978879104E-2</v>
      </c>
      <c r="Z172" s="712" t="str">
        <f>A!T1267</f>
        <v/>
      </c>
      <c r="AA172" s="1058" t="str">
        <f>A!U1267</f>
        <v/>
      </c>
      <c r="AB172" s="705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5">
        <f t="shared" si="26"/>
        <v>15.236173880128016</v>
      </c>
      <c r="X173" s="26">
        <f t="shared" si="27"/>
        <v>7.5248550523260807E-2</v>
      </c>
      <c r="Z173" s="712" t="str">
        <f>A!T1268</f>
        <v/>
      </c>
      <c r="AA173" s="1058" t="str">
        <f>A!U1268</f>
        <v/>
      </c>
      <c r="AB173" s="705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5">
        <f t="shared" si="26"/>
        <v>35.111916838441623</v>
      </c>
      <c r="X174" s="26">
        <f t="shared" si="27"/>
        <v>1.9124561130904213E-2</v>
      </c>
      <c r="Z174" s="713" t="str">
        <f>A!T1269</f>
        <v/>
      </c>
      <c r="AA174" s="1059" t="str">
        <f>A!U1269</f>
        <v/>
      </c>
      <c r="AB174" s="707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3"/>
      <c r="O175" s="20"/>
      <c r="P175" s="162"/>
      <c r="Q175" s="176"/>
      <c r="R175" s="176"/>
      <c r="S175" s="176"/>
      <c r="T175" s="176"/>
      <c r="U175" s="1092" t="s">
        <v>23</v>
      </c>
      <c r="V175" s="1093"/>
      <c r="W175" s="1093"/>
      <c r="X175" s="1094"/>
      <c r="Z175" s="712"/>
      <c r="AA175" s="1058"/>
      <c r="AB175" s="705"/>
    </row>
    <row r="176" spans="2:28" customFormat="false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1" t="s">
        <v>250</v>
      </c>
      <c r="J176" s="926"/>
      <c r="K176" s="926"/>
      <c r="L176" s="932" t="s">
        <v>357</v>
      </c>
      <c r="M176" s="926"/>
      <c r="N176" s="927"/>
      <c r="O176" s="928" t="s">
        <v>372</v>
      </c>
      <c r="P176" s="933"/>
      <c r="Q176" s="934"/>
      <c r="R176" s="930" t="s">
        <v>384</v>
      </c>
      <c r="S176" s="935"/>
      <c r="T176" s="935"/>
      <c r="U176" s="936"/>
      <c r="V176" s="937"/>
      <c r="W176" s="937"/>
      <c r="X176" s="938" t="s">
        <v>24</v>
      </c>
      <c r="Y176" s="935"/>
      <c r="Z176" s="929" t="str">
        <f>YourData!$J$4</f>
        <v>Tested Prg</v>
      </c>
      <c r="AA176" s="1056"/>
      <c r="AB176" s="702"/>
    </row>
    <row r="177" spans="2:28" customFormat="false" ht="12" customHeight="1">
      <c r="B177" s="154" t="s">
        <v>796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4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597</v>
      </c>
      <c r="X177" s="24" t="s">
        <v>598</v>
      </c>
      <c r="Z177" s="703" t="str">
        <f>YourData!$J$8</f>
        <v>Org</v>
      </c>
      <c r="AA177" s="1057" t="s">
        <v>75</v>
      </c>
      <c r="AB177" s="699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5">
        <f>AVERAGE(C178,F178,I178,L178,O178,R178)</f>
        <v>8.2262525172998391</v>
      </c>
      <c r="X178" s="26">
        <f>ABS((V178-U178)/W178)</f>
        <v>0.23096786732528493</v>
      </c>
      <c r="Z178" s="712" t="str">
        <f>A!T1280</f>
        <v/>
      </c>
      <c r="AA178" s="1058" t="str">
        <f>A!U1280</f>
        <v/>
      </c>
      <c r="AB178" s="705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5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2" t="str">
        <f>A!T1281</f>
        <v/>
      </c>
      <c r="AA179" s="1058" t="str">
        <f>A!U1281</f>
        <v/>
      </c>
      <c r="AB179" s="705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5">
        <f t="shared" si="30"/>
        <v>8.7139519054930741</v>
      </c>
      <c r="X180" s="26">
        <f t="shared" si="31"/>
        <v>0.44067261807806773</v>
      </c>
      <c r="Z180" s="712" t="str">
        <f>A!T1282</f>
        <v/>
      </c>
      <c r="AA180" s="1058" t="str">
        <f>A!U1282</f>
        <v/>
      </c>
      <c r="AB180" s="705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5">
        <f t="shared" si="30"/>
        <v>8.2259911665341896</v>
      </c>
      <c r="X181" s="26">
        <f t="shared" si="31"/>
        <v>0.23097520548402395</v>
      </c>
      <c r="Z181" s="712" t="str">
        <f>A!T1283</f>
        <v/>
      </c>
      <c r="AA181" s="1058" t="str">
        <f>A!U1283</f>
        <v/>
      </c>
      <c r="AB181" s="705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5">
        <f t="shared" si="30"/>
        <v>8.2259911665341896</v>
      </c>
      <c r="X182" s="26">
        <f t="shared" si="31"/>
        <v>0.23097520548402395</v>
      </c>
      <c r="Z182" s="712" t="str">
        <f>A!T1284</f>
        <v/>
      </c>
      <c r="AA182" s="1058" t="str">
        <f>A!U1284</f>
        <v/>
      </c>
      <c r="AB182" s="705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5">
        <f t="shared" si="30"/>
        <v>8.2262525172998391</v>
      </c>
      <c r="X183" s="26">
        <f t="shared" si="31"/>
        <v>0.23096786732528493</v>
      </c>
      <c r="Z183" s="712" t="str">
        <f>A!T1285</f>
        <v/>
      </c>
      <c r="AA183" s="1058" t="str">
        <f>A!U1285</f>
        <v/>
      </c>
      <c r="AB183" s="705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5">
        <f t="shared" si="30"/>
        <v>8.2262824888333643</v>
      </c>
      <c r="X184" s="26">
        <f t="shared" si="31"/>
        <v>0.23096702581987977</v>
      </c>
      <c r="Z184" s="712" t="str">
        <f>A!T1286</f>
        <v/>
      </c>
      <c r="AA184" s="1058" t="str">
        <f>A!U1286</f>
        <v/>
      </c>
      <c r="AB184" s="705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5">
        <f t="shared" si="30"/>
        <v>8.2715030207598002</v>
      </c>
      <c r="X185" s="26">
        <f t="shared" si="31"/>
        <v>0.2297043228094561</v>
      </c>
      <c r="Z185" s="712" t="str">
        <f>A!T1287</f>
        <v/>
      </c>
      <c r="AA185" s="1058" t="str">
        <f>A!U1287</f>
        <v/>
      </c>
      <c r="AB185" s="705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5">
        <f t="shared" si="30"/>
        <v>8.1599950000000003</v>
      </c>
      <c r="X186" s="26">
        <f t="shared" si="31"/>
        <v>0.23284327992848039</v>
      </c>
      <c r="Z186" s="712" t="str">
        <f>A!T1288</f>
        <v/>
      </c>
      <c r="AA186" s="1058" t="str">
        <f>A!U1288</f>
        <v/>
      </c>
      <c r="AB186" s="705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5">
        <f t="shared" si="30"/>
        <v>8.2715030207598002</v>
      </c>
      <c r="X187" s="26">
        <f t="shared" si="31"/>
        <v>0.2297043228094561</v>
      </c>
      <c r="Z187" s="712" t="str">
        <f>A!T1289</f>
        <v/>
      </c>
      <c r="AA187" s="1058" t="str">
        <f>A!U1289</f>
        <v/>
      </c>
      <c r="AB187" s="705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5">
        <f t="shared" si="30"/>
        <v>8.2715030207598002</v>
      </c>
      <c r="X188" s="26">
        <f t="shared" si="31"/>
        <v>0.2297043228094561</v>
      </c>
      <c r="Z188" s="712" t="str">
        <f>A!T1290</f>
        <v/>
      </c>
      <c r="AA188" s="1058" t="str">
        <f>A!U1290</f>
        <v/>
      </c>
      <c r="AB188" s="705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5">
        <f t="shared" si="30"/>
        <v>8.2735030207598008</v>
      </c>
      <c r="X189" s="26">
        <f t="shared" si="31"/>
        <v>0.22844011723421498</v>
      </c>
      <c r="Z189" s="712" t="str">
        <f>A!T1291</f>
        <v/>
      </c>
      <c r="AA189" s="1058" t="str">
        <f>A!U1291</f>
        <v/>
      </c>
      <c r="AB189" s="705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5">
        <f t="shared" si="30"/>
        <v>11.009299790835621</v>
      </c>
      <c r="X190" s="26">
        <f t="shared" si="31"/>
        <v>1.4623999987176282</v>
      </c>
      <c r="Z190" s="712" t="str">
        <f>A!T1292</f>
        <v/>
      </c>
      <c r="AA190" s="1058" t="str">
        <f>A!U1292</f>
        <v/>
      </c>
      <c r="AB190" s="705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5">
        <f t="shared" si="30"/>
        <v>11.009299792935829</v>
      </c>
      <c r="X191" s="26">
        <f t="shared" si="31"/>
        <v>1.4623999984386511</v>
      </c>
      <c r="Z191" s="712" t="str">
        <f>A!T1293</f>
        <v/>
      </c>
      <c r="AA191" s="1058" t="str">
        <f>A!U1293</f>
        <v/>
      </c>
      <c r="AB191" s="705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5">
        <f t="shared" si="30"/>
        <v>9.2033704131695586</v>
      </c>
      <c r="X192" s="26">
        <f t="shared" si="31"/>
        <v>0.61716520633269389</v>
      </c>
      <c r="Z192" s="712" t="str">
        <f>A!T1294</f>
        <v/>
      </c>
      <c r="AA192" s="1058" t="str">
        <f>A!U1294</f>
        <v/>
      </c>
      <c r="AB192" s="705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5">
        <f t="shared" si="30"/>
        <v>9.6569801223254235</v>
      </c>
      <c r="X193" s="26">
        <f t="shared" si="31"/>
        <v>0.8325584083385219</v>
      </c>
      <c r="Z193" s="712" t="str">
        <f>A!T1295</f>
        <v/>
      </c>
      <c r="AA193" s="1058" t="str">
        <f>A!U1295</f>
        <v/>
      </c>
      <c r="AB193" s="705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5">
        <f t="shared" si="30"/>
        <v>12.51980893207937</v>
      </c>
      <c r="X194" s="26">
        <f t="shared" si="31"/>
        <v>2.002426725200527</v>
      </c>
      <c r="Z194" s="712" t="str">
        <f>A!T1296</f>
        <v/>
      </c>
      <c r="AA194" s="1058" t="str">
        <f>A!U1296</f>
        <v/>
      </c>
      <c r="AB194" s="705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5">
        <f t="shared" si="30"/>
        <v>11.008267263396895</v>
      </c>
      <c r="X195" s="26">
        <f t="shared" si="31"/>
        <v>1.4625371654568562</v>
      </c>
      <c r="Z195" s="712" t="str">
        <f>A!T1297</f>
        <v/>
      </c>
      <c r="AA195" s="1058" t="str">
        <f>A!U1297</f>
        <v/>
      </c>
      <c r="AB195" s="705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5">
        <f t="shared" si="30"/>
        <v>9.4200758330045318</v>
      </c>
      <c r="X196" s="26">
        <f t="shared" si="31"/>
        <v>0.74946318109927712</v>
      </c>
      <c r="Z196" s="712" t="str">
        <f>A!T1298</f>
        <v/>
      </c>
      <c r="AA196" s="1058" t="str">
        <f>A!U1298</f>
        <v/>
      </c>
      <c r="AB196" s="705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7">
        <f t="shared" si="30"/>
        <v>12.520287189920206</v>
      </c>
      <c r="X197" s="29">
        <f t="shared" si="31"/>
        <v>2.0023502352392741</v>
      </c>
      <c r="Z197" s="713" t="str">
        <f>A!T1299</f>
        <v/>
      </c>
      <c r="AA197" s="1059" t="str">
        <f>A!U1299</f>
        <v/>
      </c>
      <c r="AB197" s="707" t="str">
        <f>A!V1299</f>
        <v/>
      </c>
    </row>
    <row r="198" spans="2:28" customFormat="false" ht="12" customHeight="1" thickTop="1">
      <c r="B198" s="767" t="s">
        <v>800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3"/>
      <c r="AA198" s="1060"/>
      <c r="AB198" s="682"/>
    </row>
    <row r="199" spans="2:28" customFormat="false" ht="15.75" customHeight="1" thickBot="1">
      <c r="B199" s="173" t="s">
        <v>2187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3"/>
      <c r="AA199" s="1060"/>
      <c r="AB199" s="682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3"/>
      <c r="O200" s="20"/>
      <c r="P200" s="162"/>
      <c r="Q200" s="176"/>
      <c r="R200" s="176"/>
      <c r="S200" s="176"/>
      <c r="T200" s="176"/>
      <c r="U200" s="1092" t="s">
        <v>23</v>
      </c>
      <c r="V200" s="1093"/>
      <c r="W200" s="1093"/>
      <c r="X200" s="1094"/>
      <c r="Z200" s="708"/>
      <c r="AA200" s="1061"/>
      <c r="AB200" s="709"/>
    </row>
    <row r="201" spans="2:28" customFormat="false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1" t="s">
        <v>250</v>
      </c>
      <c r="J201" s="926"/>
      <c r="K201" s="926"/>
      <c r="L201" s="932" t="s">
        <v>357</v>
      </c>
      <c r="M201" s="926"/>
      <c r="N201" s="927"/>
      <c r="O201" s="928" t="s">
        <v>372</v>
      </c>
      <c r="P201" s="933"/>
      <c r="Q201" s="934"/>
      <c r="R201" s="930" t="s">
        <v>384</v>
      </c>
      <c r="S201" s="935"/>
      <c r="T201" s="935"/>
      <c r="U201" s="936"/>
      <c r="V201" s="937"/>
      <c r="W201" s="937"/>
      <c r="X201" s="938" t="s">
        <v>24</v>
      </c>
      <c r="Y201" s="935"/>
      <c r="Z201" s="929" t="str">
        <f>YourData!$J$4</f>
        <v>Tested Prg</v>
      </c>
      <c r="AA201" s="1056"/>
      <c r="AB201" s="702"/>
    </row>
    <row r="202" spans="2:28" customFormat="false" ht="12" customHeight="1">
      <c r="B202" s="154" t="s">
        <v>796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4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597</v>
      </c>
      <c r="X202" s="24" t="s">
        <v>598</v>
      </c>
      <c r="Z202" s="703" t="str">
        <f>YourData!$J$8</f>
        <v>Org</v>
      </c>
      <c r="AA202" s="1057" t="s">
        <v>75</v>
      </c>
      <c r="AB202" s="699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88">
        <f>AVERAGE(C203,F203,I203,L203,O203,R203)</f>
        <v>1.3544584448652532E-2</v>
      </c>
      <c r="X203" s="26">
        <f>ABS((V203-U203)/W203)</f>
        <v>3.8074257793217346E-2</v>
      </c>
      <c r="Z203" s="714" t="str">
        <f>A!T1310</f>
        <v/>
      </c>
      <c r="AA203" s="1058" t="str">
        <f>A!U1310</f>
        <v/>
      </c>
      <c r="AB203" s="705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88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4" t="str">
        <f>A!T1311</f>
        <v/>
      </c>
      <c r="AA204" s="1058" t="str">
        <f>A!U1311</f>
        <v/>
      </c>
      <c r="AB204" s="705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88">
        <f t="shared" si="34"/>
        <v>1.7728538563599881E-2</v>
      </c>
      <c r="X205" s="26">
        <f t="shared" si="35"/>
        <v>2.6505286846643661E-2</v>
      </c>
      <c r="Z205" s="714" t="str">
        <f>A!T1312</f>
        <v/>
      </c>
      <c r="AA205" s="1058" t="str">
        <f>A!U1312</f>
        <v/>
      </c>
      <c r="AB205" s="705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88">
        <f t="shared" si="34"/>
        <v>1.763833399270882E-2</v>
      </c>
      <c r="X206" s="26">
        <f t="shared" si="35"/>
        <v>5.0379131987194556E-2</v>
      </c>
      <c r="Z206" s="714" t="str">
        <f>A!T1313</f>
        <v/>
      </c>
      <c r="AA206" s="1058" t="str">
        <f>A!U1313</f>
        <v/>
      </c>
      <c r="AB206" s="705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88">
        <f t="shared" si="34"/>
        <v>1.7621731477958247E-2</v>
      </c>
      <c r="X207" s="26">
        <f t="shared" si="35"/>
        <v>3.4014818620391879E-2</v>
      </c>
      <c r="Z207" s="714" t="str">
        <f>A!T1314</f>
        <v/>
      </c>
      <c r="AA207" s="1058" t="str">
        <f>A!U1314</f>
        <v/>
      </c>
      <c r="AB207" s="705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88">
        <f t="shared" si="34"/>
        <v>1.7804502706277914E-2</v>
      </c>
      <c r="X208" s="26">
        <f t="shared" si="35"/>
        <v>0.19214240669545612</v>
      </c>
      <c r="Z208" s="714" t="str">
        <f>A!T1315</f>
        <v/>
      </c>
      <c r="AA208" s="1058" t="str">
        <f>A!U1315</f>
        <v/>
      </c>
      <c r="AB208" s="705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88">
        <f t="shared" si="34"/>
        <v>1.3608432589751631E-2</v>
      </c>
      <c r="X209" s="26">
        <f t="shared" si="35"/>
        <v>3.3816939274576539E-2</v>
      </c>
      <c r="Z209" s="714" t="str">
        <f>A!T1316</f>
        <v/>
      </c>
      <c r="AA209" s="1058" t="str">
        <f>A!U1316</f>
        <v/>
      </c>
      <c r="AB209" s="705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88">
        <f t="shared" si="34"/>
        <v>1.702396773536374E-2</v>
      </c>
      <c r="X210" s="26">
        <f t="shared" si="35"/>
        <v>2.4892042194195638E-2</v>
      </c>
      <c r="Z210" s="714" t="str">
        <f>A!T1317</f>
        <v/>
      </c>
      <c r="AA210" s="1058" t="str">
        <f>A!U1317</f>
        <v/>
      </c>
      <c r="AB210" s="705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88">
        <f t="shared" si="34"/>
        <v>1.6983874999999999E-2</v>
      </c>
      <c r="X211" s="26">
        <f t="shared" si="35"/>
        <v>2.7349471189584217E-2</v>
      </c>
      <c r="Z211" s="714" t="str">
        <f>A!T1318</f>
        <v/>
      </c>
      <c r="AA211" s="1058" t="str">
        <f>A!U1318</f>
        <v/>
      </c>
      <c r="AB211" s="705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88">
        <f t="shared" si="34"/>
        <v>1.4477879347313241E-2</v>
      </c>
      <c r="X212" s="26">
        <f t="shared" si="35"/>
        <v>4.1442533509670802E-2</v>
      </c>
      <c r="Z212" s="714" t="str">
        <f>A!T1319</f>
        <v/>
      </c>
      <c r="AA212" s="1058" t="str">
        <f>A!U1319</f>
        <v/>
      </c>
      <c r="AB212" s="705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88">
        <f t="shared" si="34"/>
        <v>1.5873023430410759E-2</v>
      </c>
      <c r="X213" s="26">
        <f t="shared" si="35"/>
        <v>3.9727781084972762E-2</v>
      </c>
      <c r="Z213" s="714" t="str">
        <f>A!T1320</f>
        <v/>
      </c>
      <c r="AA213" s="1058" t="str">
        <f>A!U1320</f>
        <v/>
      </c>
      <c r="AB213" s="705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88">
        <f t="shared" si="34"/>
        <v>1.3567801338656978E-2</v>
      </c>
      <c r="X214" s="26">
        <f t="shared" si="35"/>
        <v>3.5908544637360242E-2</v>
      </c>
      <c r="Z214" s="714" t="str">
        <f>A!T1321</f>
        <v/>
      </c>
      <c r="AA214" s="1058" t="str">
        <f>A!U1321</f>
        <v/>
      </c>
      <c r="AB214" s="705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88">
        <f t="shared" si="34"/>
        <v>1.1719641050934817E-2</v>
      </c>
      <c r="X215" s="26">
        <f t="shared" si="35"/>
        <v>3.413073815670277E-2</v>
      </c>
      <c r="Z215" s="714" t="str">
        <f>A!T1322</f>
        <v/>
      </c>
      <c r="AA215" s="1058" t="str">
        <f>A!U1322</f>
        <v/>
      </c>
      <c r="AB215" s="705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88">
        <f t="shared" si="34"/>
        <v>1.1762658739042484E-2</v>
      </c>
      <c r="X216" s="26">
        <f t="shared" si="35"/>
        <v>3.4005917273815446E-2</v>
      </c>
      <c r="Z216" s="714" t="str">
        <f>A!T1323</f>
        <v/>
      </c>
      <c r="AA216" s="1058" t="str">
        <f>A!U1323</f>
        <v/>
      </c>
      <c r="AB216" s="705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88">
        <f t="shared" si="34"/>
        <v>8.038326013190553E-3</v>
      </c>
      <c r="X217" s="26">
        <f t="shared" si="35"/>
        <v>0.44491277350384079</v>
      </c>
      <c r="Z217" s="714" t="str">
        <f>A!T1324</f>
        <v/>
      </c>
      <c r="AA217" s="1058" t="str">
        <f>A!U1324</f>
        <v/>
      </c>
      <c r="AB217" s="705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88">
        <f t="shared" si="34"/>
        <v>1.0322554229109798E-2</v>
      </c>
      <c r="X218" s="26">
        <f t="shared" si="35"/>
        <v>0.45425042303174062</v>
      </c>
      <c r="Z218" s="714" t="str">
        <f>A!T1325</f>
        <v/>
      </c>
      <c r="AA218" s="1058" t="str">
        <f>A!U1325</f>
        <v/>
      </c>
      <c r="AB218" s="705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88">
        <f t="shared" si="34"/>
        <v>1.7890715423277016E-2</v>
      </c>
      <c r="X219" s="26">
        <f t="shared" si="35"/>
        <v>6.6285361518811883E-2</v>
      </c>
      <c r="Z219" s="714" t="str">
        <f>A!T1326</f>
        <v/>
      </c>
      <c r="AA219" s="1058" t="str">
        <f>A!U1326</f>
        <v/>
      </c>
      <c r="AB219" s="705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88">
        <f t="shared" si="34"/>
        <v>7.0376139348871753E-3</v>
      </c>
      <c r="X220" s="26">
        <f t="shared" si="35"/>
        <v>0.37072223968787882</v>
      </c>
      <c r="Z220" s="714" t="str">
        <f>A!T1327</f>
        <v/>
      </c>
      <c r="AA220" s="1058" t="str">
        <f>A!U1327</f>
        <v/>
      </c>
      <c r="AB220" s="705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88">
        <f t="shared" si="34"/>
        <v>5.6259306015229568E-3</v>
      </c>
      <c r="X221" s="26">
        <f t="shared" si="35"/>
        <v>0.62559136584176689</v>
      </c>
      <c r="Z221" s="714" t="str">
        <f>A!T1328</f>
        <v/>
      </c>
      <c r="AA221" s="1058" t="str">
        <f>A!U1328</f>
        <v/>
      </c>
      <c r="AB221" s="705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88">
        <f t="shared" si="34"/>
        <v>8.7472806015545506E-3</v>
      </c>
      <c r="X222" s="26">
        <f t="shared" si="35"/>
        <v>0.63002437569232617</v>
      </c>
      <c r="Z222" s="715" t="str">
        <f>A!T1329</f>
        <v/>
      </c>
      <c r="AA222" s="1059" t="str">
        <f>A!U1329</f>
        <v/>
      </c>
      <c r="AB222" s="707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3"/>
      <c r="O223" s="20"/>
      <c r="P223" s="162"/>
      <c r="Q223" s="176"/>
      <c r="R223" s="176"/>
      <c r="S223" s="176"/>
      <c r="T223" s="176"/>
      <c r="U223" s="1092" t="s">
        <v>23</v>
      </c>
      <c r="V223" s="1093"/>
      <c r="W223" s="1093"/>
      <c r="X223" s="1094"/>
      <c r="Z223" s="714"/>
      <c r="AA223" s="1058"/>
      <c r="AB223" s="705"/>
    </row>
    <row r="224" spans="2:28" customFormat="false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1" t="s">
        <v>250</v>
      </c>
      <c r="J224" s="926"/>
      <c r="K224" s="926"/>
      <c r="L224" s="932" t="s">
        <v>357</v>
      </c>
      <c r="M224" s="926"/>
      <c r="N224" s="927"/>
      <c r="O224" s="928" t="s">
        <v>372</v>
      </c>
      <c r="P224" s="933"/>
      <c r="Q224" s="934"/>
      <c r="R224" s="930" t="s">
        <v>384</v>
      </c>
      <c r="S224" s="935"/>
      <c r="T224" s="935"/>
      <c r="U224" s="936"/>
      <c r="V224" s="937"/>
      <c r="W224" s="937"/>
      <c r="X224" s="938" t="s">
        <v>24</v>
      </c>
      <c r="Y224" s="935"/>
      <c r="Z224" s="929" t="str">
        <f>YourData!$J$4</f>
        <v>Tested Prg</v>
      </c>
      <c r="AA224" s="1056"/>
      <c r="AB224" s="702"/>
    </row>
    <row r="225" spans="2:28" customFormat="false" ht="12" customHeight="1">
      <c r="B225" s="154" t="s">
        <v>796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4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597</v>
      </c>
      <c r="X225" s="24" t="s">
        <v>598</v>
      </c>
      <c r="Z225" s="703" t="str">
        <f>YourData!$J$8</f>
        <v>Org</v>
      </c>
      <c r="AA225" s="1057" t="s">
        <v>75</v>
      </c>
      <c r="AB225" s="699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88">
        <f>AVERAGE(C226,F226,I226,L226,O226,R226)</f>
        <v>1.8570922370072249E-3</v>
      </c>
      <c r="X226" s="26">
        <f>ABS((V226-U226)/W226)</f>
        <v>0.14538857824052689</v>
      </c>
      <c r="Z226" s="714" t="str">
        <f>A!T1340</f>
        <v/>
      </c>
      <c r="AA226" s="1058" t="str">
        <f>A!U1340</f>
        <v/>
      </c>
      <c r="AB226" s="705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88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4" t="str">
        <f>A!T1341</f>
        <v/>
      </c>
      <c r="AA227" s="1058" t="str">
        <f>A!U1341</f>
        <v/>
      </c>
      <c r="AB227" s="705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88">
        <f t="shared" si="38"/>
        <v>1.8580701046851582E-3</v>
      </c>
      <c r="X228" s="26">
        <f t="shared" si="39"/>
        <v>0.14531206294056939</v>
      </c>
      <c r="Z228" s="714" t="str">
        <f>A!T1342</f>
        <v/>
      </c>
      <c r="AA228" s="1058" t="str">
        <f>A!U1342</f>
        <v/>
      </c>
      <c r="AB228" s="705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88">
        <f t="shared" si="38"/>
        <v>1.8570893977022517E-3</v>
      </c>
      <c r="X229" s="26">
        <f t="shared" si="39"/>
        <v>0.14538880052520192</v>
      </c>
      <c r="Z229" s="714" t="str">
        <f>A!T1343</f>
        <v/>
      </c>
      <c r="AA229" s="1058" t="str">
        <f>A!U1343</f>
        <v/>
      </c>
      <c r="AB229" s="705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88">
        <f t="shared" si="38"/>
        <v>1.8570893977022517E-3</v>
      </c>
      <c r="X230" s="26">
        <f t="shared" si="39"/>
        <v>0.14538880052520192</v>
      </c>
      <c r="Z230" s="714" t="str">
        <f>A!T1344</f>
        <v/>
      </c>
      <c r="AA230" s="1058" t="str">
        <f>A!U1344</f>
        <v/>
      </c>
      <c r="AB230" s="705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88">
        <f t="shared" si="38"/>
        <v>1.8570922370072249E-3</v>
      </c>
      <c r="X231" s="26">
        <f t="shared" si="39"/>
        <v>0.14538857824052689</v>
      </c>
      <c r="Z231" s="714" t="str">
        <f>A!T1345</f>
        <v/>
      </c>
      <c r="AA231" s="1058" t="str">
        <f>A!U1345</f>
        <v/>
      </c>
      <c r="AB231" s="705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88">
        <f t="shared" si="38"/>
        <v>1.8570922332874884E-3</v>
      </c>
      <c r="X232" s="26">
        <f t="shared" si="39"/>
        <v>0.14538857853173873</v>
      </c>
      <c r="Z232" s="714" t="str">
        <f>A!T1346</f>
        <v/>
      </c>
      <c r="AA232" s="1058" t="str">
        <f>A!U1346</f>
        <v/>
      </c>
      <c r="AB232" s="705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88">
        <f t="shared" si="38"/>
        <v>1.8349106848497398E-3</v>
      </c>
      <c r="X233" s="26">
        <f t="shared" si="39"/>
        <v>0.14714612663673615</v>
      </c>
      <c r="Z233" s="714" t="str">
        <f>A!T1347</f>
        <v/>
      </c>
      <c r="AA233" s="1058" t="str">
        <f>A!U1347</f>
        <v/>
      </c>
      <c r="AB233" s="705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88">
        <f t="shared" si="38"/>
        <v>1.8117124999999998E-3</v>
      </c>
      <c r="X234" s="26">
        <f t="shared" si="39"/>
        <v>0.14903026832347852</v>
      </c>
      <c r="Z234" s="714" t="str">
        <f>A!T1348</f>
        <v/>
      </c>
      <c r="AA234" s="1058" t="str">
        <f>A!U1348</f>
        <v/>
      </c>
      <c r="AB234" s="705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88">
        <f t="shared" si="38"/>
        <v>1.834910684152426E-3</v>
      </c>
      <c r="X235" s="26">
        <f t="shared" si="39"/>
        <v>0.1471461266926555</v>
      </c>
      <c r="Z235" s="714" t="str">
        <f>A!T1349</f>
        <v/>
      </c>
      <c r="AA235" s="1058" t="str">
        <f>A!U1349</f>
        <v/>
      </c>
      <c r="AB235" s="705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88">
        <f t="shared" si="38"/>
        <v>1.8349106848497398E-3</v>
      </c>
      <c r="X236" s="26">
        <f t="shared" si="39"/>
        <v>0.14714612663673615</v>
      </c>
      <c r="Z236" s="714" t="str">
        <f>A!T1350</f>
        <v/>
      </c>
      <c r="AA236" s="1058" t="str">
        <f>A!U1350</f>
        <v/>
      </c>
      <c r="AB236" s="705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88">
        <f t="shared" si="38"/>
        <v>1.8349106840598079E-3</v>
      </c>
      <c r="X237" s="26">
        <f t="shared" si="39"/>
        <v>0.14714612670008279</v>
      </c>
      <c r="Z237" s="714" t="str">
        <f>A!T1351</f>
        <v/>
      </c>
      <c r="AA237" s="1058" t="str">
        <f>A!U1351</f>
        <v/>
      </c>
      <c r="AB237" s="705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88">
        <f t="shared" si="38"/>
        <v>7.7601012178920552E-3</v>
      </c>
      <c r="X238" s="26">
        <f t="shared" si="39"/>
        <v>0.44747354480296969</v>
      </c>
      <c r="Z238" s="714" t="str">
        <f>A!T1352</f>
        <v/>
      </c>
      <c r="AA238" s="1058" t="str">
        <f>A!U1352</f>
        <v/>
      </c>
      <c r="AB238" s="705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88">
        <f t="shared" si="38"/>
        <v>7.8101012194368002E-3</v>
      </c>
      <c r="X239" s="26">
        <f t="shared" si="39"/>
        <v>0.47021669717423031</v>
      </c>
      <c r="Z239" s="714" t="str">
        <f>A!T1353</f>
        <v/>
      </c>
      <c r="AA239" s="1058" t="str">
        <f>A!U1353</f>
        <v/>
      </c>
      <c r="AB239" s="705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88">
        <f t="shared" si="38"/>
        <v>6.4298169473992048E-3</v>
      </c>
      <c r="X240" s="26">
        <f t="shared" si="39"/>
        <v>7.2636593517473785E-2</v>
      </c>
      <c r="Z240" s="714" t="str">
        <f>A!T1354</f>
        <v/>
      </c>
      <c r="AA240" s="1058" t="str">
        <f>A!U1354</f>
        <v/>
      </c>
      <c r="AB240" s="705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88">
        <f t="shared" si="38"/>
        <v>7.1360453730433156E-3</v>
      </c>
      <c r="X241" s="26">
        <f t="shared" si="39"/>
        <v>0.14132617539256195</v>
      </c>
      <c r="Z241" s="714" t="str">
        <f>A!T1355</f>
        <v/>
      </c>
      <c r="AA241" s="1058" t="str">
        <f>A!U1355</f>
        <v/>
      </c>
      <c r="AB241" s="705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88">
        <f t="shared" si="38"/>
        <v>9.0466876551287094E-3</v>
      </c>
      <c r="X242" s="26">
        <f t="shared" si="39"/>
        <v>0.94668682356295553</v>
      </c>
      <c r="Z242" s="714" t="str">
        <f>A!T1356</f>
        <v/>
      </c>
      <c r="AA242" s="1058" t="str">
        <f>A!U1356</f>
        <v/>
      </c>
      <c r="AB242" s="705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88">
        <f t="shared" si="38"/>
        <v>6.2566910836364476E-3</v>
      </c>
      <c r="X243" s="26">
        <f t="shared" si="39"/>
        <v>0.20470793865715051</v>
      </c>
      <c r="Z243" s="714" t="str">
        <f>A!T1357</f>
        <v/>
      </c>
      <c r="AA243" s="1058" t="str">
        <f>A!U1357</f>
        <v/>
      </c>
      <c r="AB243" s="705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88">
        <f t="shared" si="38"/>
        <v>3.845299743068885E-3</v>
      </c>
      <c r="X244" s="26">
        <f t="shared" si="39"/>
        <v>0.24627468943271799</v>
      </c>
      <c r="Z244" s="714" t="str">
        <f>A!T1358</f>
        <v/>
      </c>
      <c r="AA244" s="1058" t="str">
        <f>A!U1358</f>
        <v/>
      </c>
      <c r="AB244" s="705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88">
        <f t="shared" si="38"/>
        <v>6.6671259023308501E-3</v>
      </c>
      <c r="X245" s="26">
        <f t="shared" si="39"/>
        <v>0.11879631667419144</v>
      </c>
      <c r="Z245" s="715" t="str">
        <f>A!T1359</f>
        <v/>
      </c>
      <c r="AA245" s="1059" t="str">
        <f>A!U1359</f>
        <v/>
      </c>
      <c r="AB245" s="707" t="str">
        <f>A!V1359</f>
        <v/>
      </c>
    </row>
    <row r="246" spans="2:28" customFormat="false" ht="12" customHeight="1" thickTop="1">
      <c r="B246" s="767" t="s">
        <v>800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5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5"/>
      <c r="AA246" s="1060"/>
      <c r="AB246" s="682"/>
    </row>
    <row r="247" spans="2:28" customFormat="false" ht="15.75" customHeight="1" thickBot="1">
      <c r="B247" s="173" t="s">
        <v>2188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5"/>
      <c r="AA247" s="1060"/>
      <c r="AB247" s="682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3"/>
      <c r="O248" s="20"/>
      <c r="P248" s="162"/>
      <c r="Q248" s="176"/>
      <c r="R248" s="176"/>
      <c r="S248" s="176"/>
      <c r="T248" s="176"/>
      <c r="U248" s="1092" t="s">
        <v>23</v>
      </c>
      <c r="V248" s="1093"/>
      <c r="W248" s="1093"/>
      <c r="X248" s="1094"/>
      <c r="Z248" s="708"/>
      <c r="AA248" s="1061"/>
      <c r="AB248" s="709"/>
    </row>
    <row r="249" spans="2:28" customFormat="false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1" t="s">
        <v>250</v>
      </c>
      <c r="J249" s="926"/>
      <c r="K249" s="926"/>
      <c r="L249" s="932" t="s">
        <v>357</v>
      </c>
      <c r="M249" s="926"/>
      <c r="N249" s="927"/>
      <c r="O249" s="928" t="s">
        <v>372</v>
      </c>
      <c r="P249" s="933"/>
      <c r="Q249" s="934"/>
      <c r="R249" s="930" t="s">
        <v>384</v>
      </c>
      <c r="S249" s="935"/>
      <c r="T249" s="935"/>
      <c r="U249" s="936"/>
      <c r="V249" s="937"/>
      <c r="W249" s="937"/>
      <c r="X249" s="938" t="s">
        <v>24</v>
      </c>
      <c r="Y249" s="935"/>
      <c r="Z249" s="929" t="str">
        <f>YourData!$J$4</f>
        <v>Tested Prg</v>
      </c>
      <c r="AA249" s="1056"/>
      <c r="AB249" s="702"/>
    </row>
    <row r="250" spans="2:28" customFormat="false" ht="12" customHeight="1">
      <c r="B250" s="154" t="s">
        <v>796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4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597</v>
      </c>
      <c r="X250" s="24" t="s">
        <v>598</v>
      </c>
      <c r="Z250" s="703" t="str">
        <f>YourData!$J$8</f>
        <v>Org</v>
      </c>
      <c r="AA250" s="1057" t="s">
        <v>75</v>
      </c>
      <c r="AB250" s="699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5">
        <f>AVERAGE(C251,F251,I251,L251,O251,R251)</f>
        <v>68.466085838268683</v>
      </c>
      <c r="X251" s="26">
        <f>ABS((V251-U251)/W251)</f>
        <v>2.7897023418453026E-2</v>
      </c>
      <c r="Z251" s="712" t="str">
        <f>A!T1370</f>
        <v/>
      </c>
      <c r="AA251" s="1058" t="str">
        <f>A!U1370</f>
        <v/>
      </c>
      <c r="AB251" s="705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5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2" t="str">
        <f>A!T1371</f>
        <v/>
      </c>
      <c r="AA252" s="1058" t="str">
        <f>A!U1371</f>
        <v/>
      </c>
      <c r="AB252" s="705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5">
        <f t="shared" si="42"/>
        <v>82.793731442859311</v>
      </c>
      <c r="X253" s="26">
        <f t="shared" si="43"/>
        <v>2.215385111934328E-2</v>
      </c>
      <c r="Z253" s="712" t="str">
        <f>A!T1372</f>
        <v/>
      </c>
      <c r="AA253" s="1058" t="str">
        <f>A!U1372</f>
        <v/>
      </c>
      <c r="AB253" s="705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5">
        <f t="shared" si="42"/>
        <v>77.439092617614975</v>
      </c>
      <c r="X254" s="26">
        <f t="shared" si="43"/>
        <v>3.4866111013623073E-2</v>
      </c>
      <c r="Z254" s="712" t="str">
        <f>A!T1373</f>
        <v/>
      </c>
      <c r="AA254" s="1058" t="str">
        <f>A!U1373</f>
        <v/>
      </c>
      <c r="AB254" s="705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5">
        <f t="shared" si="42"/>
        <v>80.600879160252049</v>
      </c>
      <c r="X255" s="26">
        <f t="shared" si="43"/>
        <v>1.7874494856756865E-2</v>
      </c>
      <c r="Z255" s="712" t="str">
        <f>A!T1374</f>
        <v/>
      </c>
      <c r="AA255" s="1058" t="str">
        <f>A!U1374</f>
        <v/>
      </c>
      <c r="AB255" s="705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5">
        <f t="shared" si="42"/>
        <v>73.674419171602096</v>
      </c>
      <c r="X256" s="26">
        <f t="shared" si="43"/>
        <v>0.17309515451603241</v>
      </c>
      <c r="Z256" s="712" t="str">
        <f>A!T1375</f>
        <v/>
      </c>
      <c r="AA256" s="1058" t="str">
        <f>A!U1375</f>
        <v/>
      </c>
      <c r="AB256" s="705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5">
        <f t="shared" si="42"/>
        <v>68.466058091297569</v>
      </c>
      <c r="X257" s="26">
        <f t="shared" si="43"/>
        <v>2.7897034724170409E-2</v>
      </c>
      <c r="Z257" s="712" t="str">
        <f>A!T1376</f>
        <v/>
      </c>
      <c r="AA257" s="1058" t="str">
        <f>A!U1376</f>
        <v/>
      </c>
      <c r="AB257" s="705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5">
        <f t="shared" si="42"/>
        <v>85.167944077875021</v>
      </c>
      <c r="X258" s="26">
        <f t="shared" si="43"/>
        <v>3.0018336449008615E-2</v>
      </c>
      <c r="Z258" s="712" t="str">
        <f>A!T1377</f>
        <v/>
      </c>
      <c r="AA258" s="1058" t="str">
        <f>A!U1377</f>
        <v/>
      </c>
      <c r="AB258" s="705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5">
        <f t="shared" si="42"/>
        <v>84.746175000000008</v>
      </c>
      <c r="X259" s="26">
        <f t="shared" si="43"/>
        <v>3.4872370345918363E-2</v>
      </c>
      <c r="Z259" s="712" t="str">
        <f>A!T1378</f>
        <v/>
      </c>
      <c r="AA259" s="1058" t="str">
        <f>A!U1378</f>
        <v/>
      </c>
      <c r="AB259" s="705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5">
        <f t="shared" si="42"/>
        <v>72.803028786136821</v>
      </c>
      <c r="X260" s="26">
        <f t="shared" si="43"/>
        <v>5.0394881382993244E-2</v>
      </c>
      <c r="Z260" s="712" t="str">
        <f>A!T1379</f>
        <v/>
      </c>
      <c r="AA260" s="1058" t="str">
        <f>A!U1379</f>
        <v/>
      </c>
      <c r="AB260" s="705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5">
        <f t="shared" si="42"/>
        <v>79.450283767531943</v>
      </c>
      <c r="X261" s="26">
        <f t="shared" si="43"/>
        <v>2.9109006639002094E-2</v>
      </c>
      <c r="Z261" s="712" t="str">
        <f>A!T1380</f>
        <v/>
      </c>
      <c r="AA261" s="1058" t="str">
        <f>A!U1380</f>
        <v/>
      </c>
      <c r="AB261" s="705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5">
        <f t="shared" si="42"/>
        <v>68.560303007253907</v>
      </c>
      <c r="X262" s="26">
        <f t="shared" si="43"/>
        <v>2.6837687689409879E-2</v>
      </c>
      <c r="Z262" s="712" t="str">
        <f>A!T1381</f>
        <v/>
      </c>
      <c r="AA262" s="1058" t="str">
        <f>A!U1381</f>
        <v/>
      </c>
      <c r="AB262" s="705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5">
        <f t="shared" si="42"/>
        <v>90.02</v>
      </c>
      <c r="X263" s="26">
        <f t="shared" si="43"/>
        <v>0.44345700955343259</v>
      </c>
      <c r="Z263" s="712" t="str">
        <f>A!T1382</f>
        <v/>
      </c>
      <c r="AA263" s="1058" t="str">
        <f>A!U1382</f>
        <v/>
      </c>
      <c r="AB263" s="705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5">
        <f t="shared" si="42"/>
        <v>89.377499999999998</v>
      </c>
      <c r="X264" s="26">
        <f t="shared" si="43"/>
        <v>0.47539928953036281</v>
      </c>
      <c r="Z264" s="712" t="str">
        <f>A!T1383</f>
        <v/>
      </c>
      <c r="AA264" s="1058" t="str">
        <f>A!U1383</f>
        <v/>
      </c>
      <c r="AB264" s="705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5">
        <f t="shared" si="42"/>
        <v>87.703387511386467</v>
      </c>
      <c r="X265" s="26">
        <f t="shared" si="43"/>
        <v>0.26487004275614862</v>
      </c>
      <c r="Z265" s="712" t="str">
        <f>A!T1384</f>
        <v/>
      </c>
      <c r="AA265" s="1058" t="str">
        <f>A!U1384</f>
        <v/>
      </c>
      <c r="AB265" s="705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5">
        <f t="shared" si="42"/>
        <v>92.83</v>
      </c>
      <c r="X266" s="26">
        <f t="shared" si="43"/>
        <v>0.30895184746310467</v>
      </c>
      <c r="Z266" s="712" t="str">
        <f>A!T1385</f>
        <v/>
      </c>
      <c r="AA266" s="1058" t="str">
        <f>A!U1385</f>
        <v/>
      </c>
      <c r="AB266" s="705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5">
        <f t="shared" si="42"/>
        <v>87.78</v>
      </c>
      <c r="X267" s="26">
        <f t="shared" si="43"/>
        <v>0.55684666210982003</v>
      </c>
      <c r="Z267" s="712" t="str">
        <f>A!T1386</f>
        <v/>
      </c>
      <c r="AA267" s="1058" t="str">
        <f>A!U1386</f>
        <v/>
      </c>
      <c r="AB267" s="705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5">
        <f t="shared" si="42"/>
        <v>75.553678945195472</v>
      </c>
      <c r="X268" s="26">
        <f t="shared" si="43"/>
        <v>0.79612557085953661</v>
      </c>
      <c r="Z268" s="712" t="str">
        <f>A!T1387</f>
        <v/>
      </c>
      <c r="AA268" s="1058" t="str">
        <f>A!U1387</f>
        <v/>
      </c>
      <c r="AB268" s="705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5">
        <f t="shared" si="42"/>
        <v>50.853606265428148</v>
      </c>
      <c r="X269" s="26">
        <f t="shared" si="43"/>
        <v>0.41914431571966199</v>
      </c>
      <c r="Z269" s="712" t="str">
        <f>A!T1388</f>
        <v/>
      </c>
      <c r="AA269" s="1058" t="str">
        <f>A!U1388</f>
        <v/>
      </c>
      <c r="AB269" s="705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5">
        <f t="shared" si="42"/>
        <v>77.063007574892126</v>
      </c>
      <c r="X270" s="26">
        <f t="shared" si="43"/>
        <v>0.9454601149480506</v>
      </c>
      <c r="Z270" s="713" t="str">
        <f>A!T1389</f>
        <v/>
      </c>
      <c r="AA270" s="1059" t="str">
        <f>A!U1389</f>
        <v/>
      </c>
      <c r="AB270" s="707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3"/>
      <c r="O271" s="20"/>
      <c r="P271" s="162"/>
      <c r="Q271" s="176"/>
      <c r="R271" s="176"/>
      <c r="S271" s="176"/>
      <c r="T271" s="176"/>
      <c r="U271" s="1092" t="s">
        <v>23</v>
      </c>
      <c r="V271" s="1093"/>
      <c r="W271" s="1093"/>
      <c r="X271" s="1094"/>
      <c r="Z271" s="712"/>
      <c r="AA271" s="1058"/>
      <c r="AB271" s="705"/>
    </row>
    <row r="272" spans="2:28" customFormat="false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1" t="s">
        <v>250</v>
      </c>
      <c r="J272" s="926"/>
      <c r="K272" s="926"/>
      <c r="L272" s="932" t="s">
        <v>357</v>
      </c>
      <c r="M272" s="926"/>
      <c r="N272" s="927"/>
      <c r="O272" s="928" t="s">
        <v>372</v>
      </c>
      <c r="P272" s="933"/>
      <c r="Q272" s="934"/>
      <c r="R272" s="930" t="s">
        <v>384</v>
      </c>
      <c r="S272" s="935"/>
      <c r="T272" s="935"/>
      <c r="U272" s="936"/>
      <c r="V272" s="937"/>
      <c r="W272" s="937"/>
      <c r="X272" s="938" t="s">
        <v>24</v>
      </c>
      <c r="Y272" s="935"/>
      <c r="Z272" s="929" t="str">
        <f>YourData!$J$4</f>
        <v>Tested Prg</v>
      </c>
      <c r="AA272" s="1056"/>
      <c r="AB272" s="702"/>
    </row>
    <row r="273" spans="2:28" customFormat="false" ht="12" customHeight="1">
      <c r="B273" s="154" t="s">
        <v>796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4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597</v>
      </c>
      <c r="X273" s="24" t="s">
        <v>598</v>
      </c>
      <c r="Z273" s="703" t="str">
        <f>YourData!$J$8</f>
        <v>Org</v>
      </c>
      <c r="AA273" s="1057" t="s">
        <v>75</v>
      </c>
      <c r="AB273" s="699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5">
        <f>AVERAGE(C274,F274,I274,L274,O274,R274)</f>
        <v>13.602258315939599</v>
      </c>
      <c r="X274" s="26">
        <f>ABS((V274-U274)/W274)</f>
        <v>0.22275712823725308</v>
      </c>
      <c r="Z274" s="712" t="str">
        <f>A!T1400</f>
        <v/>
      </c>
      <c r="AA274" s="1058" t="str">
        <f>A!U1400</f>
        <v/>
      </c>
      <c r="AB274" s="705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5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2" t="str">
        <f>A!T1401</f>
        <v/>
      </c>
      <c r="AA275" s="1058" t="str">
        <f>A!U1401</f>
        <v/>
      </c>
      <c r="AB275" s="705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5">
        <f t="shared" si="46"/>
        <v>13.305460257839718</v>
      </c>
      <c r="X276" s="26">
        <f t="shared" si="47"/>
        <v>0.22772605691822584</v>
      </c>
      <c r="Z276" s="712" t="str">
        <f>A!T1402</f>
        <v/>
      </c>
      <c r="AA276" s="1058" t="str">
        <f>A!U1402</f>
        <v/>
      </c>
      <c r="AB276" s="705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5">
        <f t="shared" si="46"/>
        <v>13.602275834038101</v>
      </c>
      <c r="X277" s="26">
        <f t="shared" si="47"/>
        <v>0.22275684135281093</v>
      </c>
      <c r="Z277" s="712" t="str">
        <f>A!T1403</f>
        <v/>
      </c>
      <c r="AA277" s="1058" t="str">
        <f>A!U1403</f>
        <v/>
      </c>
      <c r="AB277" s="705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5">
        <f t="shared" si="46"/>
        <v>13.602275834038101</v>
      </c>
      <c r="X278" s="26">
        <f t="shared" si="47"/>
        <v>0.22275684135281093</v>
      </c>
      <c r="Z278" s="712" t="str">
        <f>A!T1404</f>
        <v/>
      </c>
      <c r="AA278" s="1058" t="str">
        <f>A!U1404</f>
        <v/>
      </c>
      <c r="AB278" s="705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5">
        <f t="shared" si="46"/>
        <v>13.602258315939599</v>
      </c>
      <c r="X279" s="26">
        <f t="shared" si="47"/>
        <v>0.22275712823725308</v>
      </c>
      <c r="Z279" s="712" t="str">
        <f>A!T1405</f>
        <v/>
      </c>
      <c r="AA279" s="1058" t="str">
        <f>A!U1405</f>
        <v/>
      </c>
      <c r="AB279" s="705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5">
        <f t="shared" si="46"/>
        <v>13.602248784714215</v>
      </c>
      <c r="X280" s="26">
        <f t="shared" si="47"/>
        <v>0.22275728432529623</v>
      </c>
      <c r="Z280" s="712" t="str">
        <f>A!T1406</f>
        <v/>
      </c>
      <c r="AA280" s="1058" t="str">
        <f>A!U1406</f>
        <v/>
      </c>
      <c r="AB280" s="705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5">
        <f t="shared" si="46"/>
        <v>13.128914245007058</v>
      </c>
      <c r="X281" s="26">
        <f t="shared" si="47"/>
        <v>0.19803617812408081</v>
      </c>
      <c r="Z281" s="712" t="str">
        <f>A!T1407</f>
        <v/>
      </c>
      <c r="AA281" s="1058" t="str">
        <f>A!U1407</f>
        <v/>
      </c>
      <c r="AB281" s="705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5">
        <f t="shared" si="46"/>
        <v>12.932274999999999</v>
      </c>
      <c r="X282" s="26">
        <f t="shared" si="47"/>
        <v>0.20182063867339659</v>
      </c>
      <c r="Z282" s="712" t="str">
        <f>A!T1408</f>
        <v/>
      </c>
      <c r="AA282" s="1058" t="str">
        <f>A!U1408</f>
        <v/>
      </c>
      <c r="AB282" s="705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5">
        <f t="shared" si="46"/>
        <v>13.133119889758461</v>
      </c>
      <c r="X283" s="26">
        <f t="shared" si="47"/>
        <v>0.19949562799949322</v>
      </c>
      <c r="Z283" s="712" t="str">
        <f>A!T1409</f>
        <v/>
      </c>
      <c r="AA283" s="1058" t="str">
        <f>A!U1409</f>
        <v/>
      </c>
      <c r="AB283" s="705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5">
        <f t="shared" si="46"/>
        <v>13.130674243263261</v>
      </c>
      <c r="X284" s="26">
        <f t="shared" si="47"/>
        <v>0.19877120943268159</v>
      </c>
      <c r="Z284" s="712" t="str">
        <f>A!T1410</f>
        <v/>
      </c>
      <c r="AA284" s="1058" t="str">
        <f>A!U1410</f>
        <v/>
      </c>
      <c r="AB284" s="705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5">
        <f t="shared" si="46"/>
        <v>13.12249422708534</v>
      </c>
      <c r="X285" s="26">
        <f t="shared" si="47"/>
        <v>0.19584691412516822</v>
      </c>
      <c r="Z285" s="712" t="str">
        <f>A!T1411</f>
        <v/>
      </c>
      <c r="AA285" s="1058" t="str">
        <f>A!U1411</f>
        <v/>
      </c>
      <c r="AB285" s="705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5">
        <f t="shared" si="46"/>
        <v>53.850538834231344</v>
      </c>
      <c r="X286" s="26">
        <f t="shared" si="47"/>
        <v>4.339335106968302E-2</v>
      </c>
      <c r="Z286" s="712" t="str">
        <f>A!T1412</f>
        <v/>
      </c>
      <c r="AA286" s="1058" t="str">
        <f>A!U1412</f>
        <v/>
      </c>
      <c r="AB286" s="705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5">
        <f t="shared" si="46"/>
        <v>53.631575484099052</v>
      </c>
      <c r="X287" s="26">
        <f t="shared" si="47"/>
        <v>5.9675702373224164E-2</v>
      </c>
      <c r="Z287" s="712" t="str">
        <f>A!T1413</f>
        <v/>
      </c>
      <c r="AA287" s="1058" t="str">
        <f>A!U1413</f>
        <v/>
      </c>
      <c r="AB287" s="705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5">
        <f t="shared" si="46"/>
        <v>61.4736310197219</v>
      </c>
      <c r="X288" s="26">
        <f t="shared" si="47"/>
        <v>1.4640423626697138E-2</v>
      </c>
      <c r="Z288" s="712" t="str">
        <f>A!T1414</f>
        <v/>
      </c>
      <c r="AA288" s="1058" t="str">
        <f>A!U1414</f>
        <v/>
      </c>
      <c r="AB288" s="705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5">
        <f t="shared" si="46"/>
        <v>58.913809489434179</v>
      </c>
      <c r="X289" s="26">
        <f t="shared" si="47"/>
        <v>3.4457116550306748E-2</v>
      </c>
      <c r="Z289" s="712" t="str">
        <f>A!T1415</f>
        <v/>
      </c>
      <c r="AA289" s="1058" t="str">
        <f>A!U1415</f>
        <v/>
      </c>
      <c r="AB289" s="705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5">
        <f t="shared" si="46"/>
        <v>45.445051217950976</v>
      </c>
      <c r="X290" s="26">
        <f t="shared" si="47"/>
        <v>8.4757410731719482E-2</v>
      </c>
      <c r="Z290" s="712" t="str">
        <f>A!T1416</f>
        <v/>
      </c>
      <c r="AA290" s="1058" t="str">
        <f>A!U1416</f>
        <v/>
      </c>
      <c r="AB290" s="705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5">
        <f t="shared" si="46"/>
        <v>31.325279504846527</v>
      </c>
      <c r="X291" s="26">
        <f t="shared" si="47"/>
        <v>0.19242343930094907</v>
      </c>
      <c r="Z291" s="712" t="str">
        <f>A!T1417</f>
        <v/>
      </c>
      <c r="AA291" s="1058" t="str">
        <f>A!U1417</f>
        <v/>
      </c>
      <c r="AB291" s="705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5">
        <f t="shared" si="46"/>
        <v>35.804161936606427</v>
      </c>
      <c r="X292" s="26">
        <f t="shared" si="47"/>
        <v>0.24410569965231232</v>
      </c>
      <c r="Z292" s="712" t="str">
        <f>A!T1418</f>
        <v/>
      </c>
      <c r="AA292" s="1058" t="str">
        <f>A!U1418</f>
        <v/>
      </c>
      <c r="AB292" s="705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7">
        <f t="shared" si="46"/>
        <v>18.872845693798226</v>
      </c>
      <c r="X293" s="29">
        <f t="shared" si="47"/>
        <v>0.15978512456078367</v>
      </c>
      <c r="Z293" s="713" t="str">
        <f>A!T1419</f>
        <v/>
      </c>
      <c r="AA293" s="1059" t="str">
        <f>A!U1419</f>
        <v/>
      </c>
      <c r="AB293" s="707" t="str">
        <f>A!V1419</f>
        <v/>
      </c>
    </row>
    <row r="294" spans="2:28" customFormat="false" ht="12" customHeight="1" thickTop="1">
      <c r="B294" s="767" t="s">
        <v>800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3"/>
      <c r="AA294" s="1060"/>
      <c r="AB294" s="682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3"/>
      <c r="AA295" s="1060"/>
      <c r="AB295" s="682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3"/>
      <c r="AA296" s="1060"/>
      <c r="AB296" s="682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3"/>
      <c r="AA297" s="1060"/>
      <c r="AB297" s="682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3"/>
      <c r="AA298" s="1060"/>
      <c r="AB298" s="682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3"/>
      <c r="AA299" s="1060"/>
      <c r="AB299" s="682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3"/>
      <c r="AA300" s="1060"/>
      <c r="AB300" s="682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3"/>
      <c r="AA301" s="1060"/>
      <c r="AB301" s="682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3"/>
      <c r="AA302" s="1060"/>
      <c r="AB302" s="682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3"/>
      <c r="AA303" s="1060"/>
      <c r="AB303" s="682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3"/>
      <c r="AA304" s="1060"/>
      <c r="AB304" s="682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3"/>
      <c r="AA305" s="1060"/>
      <c r="AB305" s="682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3"/>
      <c r="AA306" s="1060"/>
      <c r="AB306" s="682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3"/>
      <c r="AA307" s="1060"/>
      <c r="AB307" s="682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3"/>
      <c r="AA308" s="1060"/>
      <c r="AB308" s="682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3"/>
      <c r="AA309" s="1060"/>
      <c r="AB309" s="682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3"/>
      <c r="AA310" s="1060"/>
      <c r="AB310" s="682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3"/>
      <c r="AA311" s="1060"/>
      <c r="AB311" s="682"/>
    </row>
    <row r="312" spans="4:28" customFormat="false" ht="12" customHeight="1">
      <c r="D312" s="46"/>
      <c r="E312" s="115"/>
      <c r="H312" s="115"/>
      <c r="K312" s="115"/>
      <c r="M312" s="105"/>
      <c r="Z312" s="683"/>
      <c r="AA312" s="1060"/>
      <c r="AB312" s="682"/>
    </row>
    <row r="313" spans="4:28" customFormat="false" ht="12" customHeight="1">
      <c r="D313" s="46"/>
      <c r="E313" s="115"/>
      <c r="H313" s="115"/>
      <c r="K313" s="115"/>
      <c r="M313" s="105"/>
      <c r="Z313" s="683"/>
      <c r="AA313" s="1060"/>
      <c r="AB313" s="682"/>
    </row>
    <row r="314" spans="4:28" customFormat="false" ht="12" customHeight="1">
      <c r="D314" s="46"/>
      <c r="E314" s="115"/>
      <c r="H314" s="115"/>
      <c r="K314" s="115"/>
      <c r="M314" s="105"/>
      <c r="Z314" s="683"/>
      <c r="AA314" s="1060"/>
      <c r="AB314" s="682"/>
    </row>
    <row r="315" spans="5:28" customFormat="false" ht="12" customHeight="1">
      <c r="E315" s="115"/>
      <c r="H315" s="115"/>
      <c r="K315" s="115"/>
      <c r="M315" s="105"/>
      <c r="Z315" s="683"/>
      <c r="AA315" s="1060"/>
      <c r="AB315" s="682"/>
    </row>
    <row r="316" spans="5:28" customFormat="false" ht="12" customHeight="1">
      <c r="E316" s="115"/>
      <c r="H316" s="115"/>
      <c r="K316" s="115"/>
      <c r="M316" s="105"/>
      <c r="Z316" s="683"/>
      <c r="AA316" s="1060"/>
      <c r="AB316" s="682"/>
    </row>
    <row r="317" spans="5:28" customFormat="false" ht="12" customHeight="1">
      <c r="E317" s="115"/>
      <c r="H317" s="115"/>
      <c r="K317" s="115"/>
      <c r="M317" s="105"/>
      <c r="Z317" s="683"/>
      <c r="AA317" s="1060"/>
      <c r="AB317" s="682"/>
    </row>
    <row r="318" spans="5:28" customFormat="false" ht="12" customHeight="1">
      <c r="E318" s="115"/>
      <c r="H318" s="115"/>
      <c r="K318" s="115"/>
      <c r="M318" s="105"/>
      <c r="Z318" s="683"/>
      <c r="AA318" s="1060"/>
      <c r="AB318" s="682"/>
    </row>
    <row r="319" spans="5:28" customFormat="false" ht="12" customHeight="1">
      <c r="E319" s="115"/>
      <c r="K319" s="115"/>
      <c r="M319" s="105"/>
      <c r="Z319" s="683"/>
      <c r="AA319" s="1060"/>
      <c r="AB319" s="682"/>
    </row>
    <row r="320" spans="5:28" customFormat="false" ht="12" customHeight="1">
      <c r="E320" s="115"/>
      <c r="K320" s="115"/>
      <c r="M320" s="105"/>
      <c r="Z320" s="683"/>
      <c r="AA320" s="1060"/>
      <c r="AB320" s="682"/>
    </row>
    <row r="321" spans="5:28" customFormat="false" ht="12" customHeight="1">
      <c r="E321" s="115"/>
      <c r="K321" s="115"/>
      <c r="M321" s="105"/>
      <c r="Z321" s="683"/>
      <c r="AA321" s="1060"/>
      <c r="AB321" s="682"/>
    </row>
    <row r="322" spans="5:28" customFormat="false" ht="12" customHeight="1">
      <c r="E322" s="115"/>
      <c r="K322" s="115"/>
      <c r="M322" s="105"/>
      <c r="Z322" s="683"/>
      <c r="AA322" s="1060"/>
      <c r="AB322" s="682"/>
    </row>
    <row r="323" spans="5:28" customFormat="false" ht="12" customHeight="1">
      <c r="E323" s="115"/>
      <c r="K323" s="115"/>
      <c r="M323" s="105"/>
      <c r="Z323" s="683"/>
      <c r="AA323" s="1060"/>
      <c r="AB323" s="682"/>
    </row>
    <row r="324" spans="5:28" customFormat="false" ht="12" customHeight="1">
      <c r="E324" s="115"/>
      <c r="K324" s="115"/>
      <c r="M324" s="105"/>
      <c r="Z324" s="683"/>
      <c r="AA324" s="1060"/>
      <c r="AB324" s="682"/>
    </row>
    <row r="325" spans="5:28" customFormat="false" ht="12" customHeight="1">
      <c r="E325" s="115"/>
      <c r="K325" s="115"/>
      <c r="M325" s="105"/>
      <c r="Z325" s="683"/>
      <c r="AA325" s="1060"/>
      <c r="AB325" s="682"/>
    </row>
    <row r="326" spans="5:28" customFormat="false" ht="12" customHeight="1">
      <c r="E326" s="115"/>
      <c r="K326" s="115"/>
      <c r="M326" s="105"/>
      <c r="Z326" s="683"/>
      <c r="AA326" s="1060"/>
      <c r="AB326" s="682"/>
    </row>
    <row r="327" spans="5:28" customFormat="false" ht="12" customHeight="1">
      <c r="E327" s="115"/>
      <c r="K327" s="115"/>
      <c r="M327" s="105"/>
      <c r="Z327" s="683"/>
      <c r="AA327" s="1060"/>
      <c r="AB327" s="682"/>
    </row>
    <row r="328" spans="5:28" customFormat="false" ht="12" customHeight="1">
      <c r="E328" s="115"/>
      <c r="K328" s="115"/>
      <c r="Z328" s="683"/>
      <c r="AA328" s="1060"/>
      <c r="AB328" s="682"/>
    </row>
    <row r="329" spans="5:28" customFormat="false" ht="12" customHeight="1">
      <c r="E329" s="115"/>
      <c r="K329" s="115"/>
      <c r="Z329" s="683"/>
      <c r="AA329" s="1060"/>
      <c r="AB329" s="682"/>
    </row>
    <row r="330" spans="5:28" customFormat="false" ht="12" customHeight="1">
      <c r="E330" s="115"/>
      <c r="K330" s="115"/>
      <c r="Z330" s="683"/>
      <c r="AA330" s="1060"/>
      <c r="AB330" s="682"/>
    </row>
    <row r="331" spans="11:28" customFormat="false" ht="12" customHeight="1">
      <c r="K331" s="115"/>
      <c r="Z331" s="683"/>
      <c r="AA331" s="1060"/>
      <c r="AB331" s="682"/>
    </row>
    <row r="332" spans="11:28" customFormat="false" ht="12" customHeight="1">
      <c r="K332" s="115"/>
      <c r="Z332" s="683"/>
      <c r="AA332" s="1060"/>
      <c r="AB332" s="682"/>
    </row>
    <row r="333" spans="11:28" customFormat="false" ht="12" customHeight="1">
      <c r="K333" s="115"/>
      <c r="Z333" s="683"/>
      <c r="AA333" s="1060"/>
      <c r="AB333" s="682"/>
    </row>
    <row r="334" spans="11:26" customFormat="false" ht="12" customHeight="1">
      <c r="K334" s="115"/>
      <c r="Z334" s="716"/>
    </row>
    <row r="335" spans="11:26" customFormat="false" ht="12" customHeight="1">
      <c r="K335" s="115"/>
      <c r="Z335" s="716"/>
    </row>
    <row r="336" spans="11:26" customFormat="false" ht="12" customHeight="1">
      <c r="K336" s="115"/>
      <c r="Z336" s="716"/>
    </row>
    <row r="337" spans="11:26" customFormat="false" ht="12" customHeight="1">
      <c r="K337" s="115"/>
      <c r="Z337" s="716"/>
    </row>
    <row r="338" spans="11:26" customFormat="false" ht="12" customHeight="1">
      <c r="K338" s="115"/>
      <c r="Z338" s="716"/>
    </row>
    <row r="339" spans="11:26" customFormat="false" ht="12" customHeight="1">
      <c r="K339" s="115"/>
      <c r="Z339" s="716"/>
    </row>
    <row r="340" spans="11:26" customFormat="false" ht="12" customHeight="1">
      <c r="K340" s="115"/>
      <c r="Z340" s="716"/>
    </row>
    <row r="341" spans="11:26" customFormat="false" ht="12" customHeight="1">
      <c r="K341" s="115"/>
      <c r="Z341" s="716"/>
    </row>
    <row r="342" spans="11:26" customFormat="false" ht="12" customHeight="1">
      <c r="K342" s="115"/>
      <c r="Z342" s="716"/>
    </row>
    <row r="343" spans="11:26" customFormat="false" ht="12" customHeight="1">
      <c r="K343" s="115"/>
      <c r="Z343" s="716"/>
    </row>
    <row r="344" spans="11:26" customFormat="false" ht="12" customHeight="1">
      <c r="K344" s="115"/>
      <c r="Z344" s="716"/>
    </row>
    <row r="345" spans="11:26" customFormat="false" ht="12" customHeight="1">
      <c r="K345" s="115"/>
      <c r="Z345" s="716"/>
    </row>
    <row r="346" spans="11:26" customFormat="false" ht="12" customHeight="1">
      <c r="K346" s="115"/>
      <c r="Z346" s="716"/>
    </row>
    <row r="347" spans="11:26" customFormat="false" ht="12" customHeight="1">
      <c r="K347" s="115"/>
      <c r="Z347" s="716"/>
    </row>
    <row r="348" spans="11:26" customFormat="false" ht="12" customHeight="1">
      <c r="K348" s="115"/>
      <c r="Z348" s="716"/>
    </row>
    <row r="349" spans="11:26" customFormat="false" ht="12" customHeight="1">
      <c r="K349" s="115"/>
      <c r="Z349" s="716"/>
    </row>
    <row r="350" spans="11:26" customFormat="false" ht="12" customHeight="1">
      <c r="K350" s="115"/>
      <c r="Z350" s="716"/>
    </row>
    <row r="351" spans="11:26" customFormat="false" ht="12" customHeight="1">
      <c r="K351" s="115"/>
      <c r="Z351" s="716"/>
    </row>
    <row r="352" spans="11:26" customFormat="false" ht="12" customHeight="1">
      <c r="K352" s="115"/>
      <c r="Z352" s="716"/>
    </row>
    <row r="353" spans="11:26" customFormat="false" ht="12" customHeight="1">
      <c r="K353" s="115"/>
      <c r="Z353" s="716"/>
    </row>
    <row r="354" spans="11:26" customFormat="false" ht="12" customHeight="1">
      <c r="K354" s="115"/>
      <c r="Z354" s="716"/>
    </row>
    <row r="355" spans="11:26" customFormat="false" ht="12" customHeight="1">
      <c r="K355" s="115"/>
      <c r="Z355" s="716"/>
    </row>
    <row r="356" spans="11:26" customFormat="false" ht="12" customHeight="1">
      <c r="K356" s="115"/>
      <c r="Z356" s="716"/>
    </row>
    <row r="357" spans="11:26" customFormat="false" ht="12" customHeight="1">
      <c r="K357" s="115"/>
      <c r="Z357" s="716"/>
    </row>
    <row r="358" spans="11:26" customFormat="false" ht="12" customHeight="1">
      <c r="K358" s="115"/>
      <c r="Z358" s="716"/>
    </row>
    <row r="359" spans="11:26" customFormat="false" ht="12" customHeight="1">
      <c r="K359" s="115"/>
      <c r="Z359" s="716"/>
    </row>
    <row r="360" spans="11:26" customFormat="false" ht="12" customHeight="1">
      <c r="K360" s="115"/>
      <c r="Z360" s="716"/>
    </row>
    <row r="361" spans="11:26" customFormat="false" ht="12" customHeight="1">
      <c r="K361" s="115"/>
      <c r="Z361" s="716"/>
    </row>
    <row r="362" spans="11:26" customFormat="false" ht="12" customHeight="1">
      <c r="K362" s="115"/>
      <c r="Z362" s="716"/>
    </row>
    <row r="363" spans="11:26" customFormat="false" ht="12" customHeight="1">
      <c r="K363" s="115"/>
      <c r="Z363" s="716"/>
    </row>
    <row r="364" spans="11:26" customFormat="false" ht="12" customHeight="1">
      <c r="K364" s="115"/>
      <c r="Z364" s="716"/>
    </row>
    <row r="365" spans="11:26" customFormat="false" ht="12" customHeight="1">
      <c r="K365" s="115"/>
      <c r="Z365" s="716"/>
    </row>
    <row r="366" spans="11:26" customFormat="false" ht="12" customHeight="1">
      <c r="K366" s="115"/>
      <c r="Z366" s="716"/>
    </row>
    <row r="367" spans="11:26" customFormat="false" ht="12" customHeight="1">
      <c r="K367" s="115"/>
      <c r="Z367" s="716"/>
    </row>
    <row r="368" spans="11:26" customFormat="false" ht="12" customHeight="1">
      <c r="K368" s="115"/>
      <c r="Z368" s="716"/>
    </row>
    <row r="369" spans="11:26" customFormat="false" ht="12" customHeight="1">
      <c r="K369" s="115"/>
      <c r="Z369" s="716"/>
    </row>
    <row r="370" spans="11:26" customFormat="false" ht="12" customHeight="1">
      <c r="K370" s="115"/>
      <c r="Z370" s="716"/>
    </row>
    <row r="371" spans="11:26" customFormat="false" ht="12" customHeight="1">
      <c r="K371" s="115"/>
      <c r="Z371" s="716"/>
    </row>
    <row r="372" spans="11:26" customFormat="false" ht="12" customHeight="1">
      <c r="K372" s="115"/>
      <c r="Z372" s="716"/>
    </row>
    <row r="373" spans="11:26" customFormat="false" ht="12" customHeight="1">
      <c r="K373" s="115"/>
      <c r="Z373" s="716"/>
    </row>
    <row r="374" spans="11:26" customFormat="false" ht="12" customHeight="1">
      <c r="K374" s="115"/>
      <c r="Z374" s="716"/>
    </row>
    <row r="375" spans="11:26" customFormat="false" ht="12" customHeight="1">
      <c r="K375" s="115"/>
      <c r="Z375" s="716"/>
    </row>
    <row r="376" spans="11:26" customFormat="false" ht="12" customHeight="1">
      <c r="K376" s="115"/>
      <c r="Z376" s="716"/>
    </row>
    <row r="377" spans="11:26" customFormat="false" ht="12" customHeight="1">
      <c r="K377" s="115"/>
      <c r="Z377" s="716"/>
    </row>
    <row r="378" spans="11:26" customFormat="false" ht="12" customHeight="1">
      <c r="K378" s="115"/>
      <c r="Z378" s="716"/>
    </row>
    <row r="379" spans="11:26" customFormat="false" ht="12" customHeight="1">
      <c r="K379" s="115"/>
      <c r="Z379" s="716"/>
    </row>
    <row r="380" spans="11:26" customFormat="false" ht="12" customHeight="1">
      <c r="K380" s="115"/>
      <c r="Z380" s="716"/>
    </row>
    <row r="381" spans="11:26" customFormat="false" ht="12" customHeight="1">
      <c r="K381" s="115"/>
      <c r="Z381" s="716"/>
    </row>
    <row r="382" spans="11:26" customFormat="false" ht="12" customHeight="1">
      <c r="K382" s="115"/>
      <c r="Z382" s="716"/>
    </row>
    <row r="383" spans="11:26" customFormat="false" ht="12" customHeight="1">
      <c r="K383" s="115"/>
      <c r="Z383" s="716"/>
    </row>
    <row r="384" spans="11:26" customFormat="false" ht="12" customHeight="1">
      <c r="K384" s="115"/>
      <c r="Z384" s="716"/>
    </row>
    <row r="385" spans="11:26" customFormat="false" ht="12" customHeight="1">
      <c r="K385" s="115"/>
      <c r="Z385" s="716"/>
    </row>
    <row r="386" spans="11:26" customFormat="false" ht="12" customHeight="1">
      <c r="K386" s="115"/>
      <c r="Z386" s="716"/>
    </row>
    <row r="387" spans="26:26" customFormat="false" ht="12" customHeight="1">
      <c r="Z387" s="716"/>
    </row>
    <row r="388" spans="26:26" customFormat="false" ht="12" customHeight="1">
      <c r="Z388" s="716"/>
    </row>
    <row r="389" spans="26:26" customFormat="false" ht="12" customHeight="1">
      <c r="Z389" s="716"/>
    </row>
    <row r="390" spans="26:26" customFormat="false" ht="12" customHeight="1">
      <c r="Z390" s="716"/>
    </row>
    <row r="391" spans="26:26" customFormat="false" ht="12" customHeight="1">
      <c r="Z391" s="716"/>
    </row>
    <row r="392" spans="26:26" customFormat="false" ht="12" customHeight="1">
      <c r="Z392" s="716"/>
    </row>
    <row r="393" spans="26:26" customFormat="false" ht="12" customHeight="1">
      <c r="Z393" s="716"/>
    </row>
    <row r="394" spans="26:26" customFormat="false" ht="12" customHeight="1">
      <c r="Z394" s="716"/>
    </row>
    <row r="395" spans="26:26" customFormat="false" ht="12" customHeight="1">
      <c r="Z395" s="716"/>
    </row>
    <row r="396" spans="26:26" customFormat="false" ht="12" customHeight="1">
      <c r="Z396" s="716"/>
    </row>
    <row r="397" spans="26:26" customFormat="false" ht="12" customHeight="1">
      <c r="Z397" s="716"/>
    </row>
    <row r="398" spans="26:26" customFormat="false" ht="12" customHeight="1">
      <c r="Z398" s="716"/>
    </row>
    <row r="399" spans="26:26" customFormat="false" ht="12" customHeight="1">
      <c r="Z399" s="716"/>
    </row>
    <row r="400" spans="26:26" customFormat="false" ht="12" customHeight="1">
      <c r="Z400" s="716"/>
    </row>
    <row r="401" spans="26:26" customFormat="false" ht="12" customHeight="1">
      <c r="Z401" s="716"/>
    </row>
    <row r="402" spans="26:26" customFormat="false" ht="12" customHeight="1">
      <c r="Z402" s="716"/>
    </row>
    <row r="403" spans="26:26" customFormat="false" ht="12" customHeight="1">
      <c r="Z403" s="716"/>
    </row>
    <row r="404" spans="26:26" customFormat="false" ht="12" customHeight="1">
      <c r="Z404" s="716"/>
    </row>
    <row r="405" spans="26:26" customFormat="false" ht="12" customHeight="1">
      <c r="Z405" s="716"/>
    </row>
    <row r="406" spans="26:26" customFormat="false" ht="12" customHeight="1">
      <c r="Z406" s="716"/>
    </row>
    <row r="407" spans="26:26" customFormat="false" ht="12" customHeight="1">
      <c r="Z407" s="716"/>
    </row>
    <row r="408" spans="26:26" customFormat="false" ht="12" customHeight="1">
      <c r="Z408" s="716"/>
    </row>
    <row r="409" spans="26:26" customFormat="false" ht="12" customHeight="1">
      <c r="Z409" s="716"/>
    </row>
    <row r="410" spans="26:26" customFormat="false" ht="12" customHeight="1">
      <c r="Z410" s="716"/>
    </row>
    <row r="411" spans="26:26" customFormat="false" ht="12" customHeight="1">
      <c r="Z411" s="716"/>
    </row>
    <row r="412" spans="26:26" customFormat="false" ht="12" customHeight="1">
      <c r="Z412" s="716"/>
    </row>
    <row r="413" spans="26:26" customFormat="false" ht="12" customHeight="1">
      <c r="Z413" s="716"/>
    </row>
    <row r="414" spans="26:26" customFormat="false" ht="12" customHeight="1">
      <c r="Z414" s="716"/>
    </row>
    <row r="415" spans="26:26" customFormat="false" ht="12" customHeight="1">
      <c r="Z415" s="716"/>
    </row>
    <row r="416" spans="26:26" customFormat="false" ht="12" customHeight="1">
      <c r="Z416" s="716"/>
    </row>
    <row r="417" spans="26:26" customFormat="false" ht="12" customHeight="1">
      <c r="Z417" s="716"/>
    </row>
    <row r="418" spans="26:26" customFormat="false" ht="12" customHeight="1">
      <c r="Z418" s="716"/>
    </row>
    <row r="419" spans="26:26" customFormat="false" ht="12" customHeight="1">
      <c r="Z419" s="716"/>
    </row>
    <row r="420" spans="26:26" customFormat="false" ht="12" customHeight="1">
      <c r="Z420" s="716"/>
    </row>
    <row r="421" spans="26:26" customFormat="false" ht="12" customHeight="1">
      <c r="Z421" s="716"/>
    </row>
    <row r="422" spans="26:26" customFormat="false" ht="12" customHeight="1">
      <c r="Z422" s="716"/>
    </row>
    <row r="423" spans="26:26" customFormat="false" ht="12" customHeight="1">
      <c r="Z423" s="716"/>
    </row>
    <row r="424" spans="26:26" customFormat="false" ht="12" customHeight="1">
      <c r="Z424" s="716"/>
    </row>
    <row r="425" spans="26:26" customFormat="false" ht="12" customHeight="1">
      <c r="Z425" s="716"/>
    </row>
    <row r="426" spans="26:26" customFormat="false" ht="12" customHeight="1">
      <c r="Z426" s="716"/>
    </row>
    <row r="427" spans="26:26" customFormat="false" ht="12" customHeight="1">
      <c r="Z427" s="716"/>
    </row>
    <row r="428" spans="26:26" customFormat="false" ht="12" customHeight="1">
      <c r="Z428" s="716"/>
    </row>
    <row r="429" spans="26:26" customFormat="false" ht="12" customHeight="1">
      <c r="Z429" s="716"/>
    </row>
    <row r="430" spans="26:26" customFormat="false" ht="12" customHeight="1">
      <c r="Z430" s="716"/>
    </row>
    <row r="431" spans="26:26" customFormat="false" ht="12" customHeight="1">
      <c r="Z431" s="716"/>
    </row>
    <row r="432" spans="26:26" customFormat="false" ht="12" customHeight="1">
      <c r="Z432" s="716"/>
    </row>
    <row r="433" spans="26:26" customFormat="false" ht="12" customHeight="1">
      <c r="Z433" s="716"/>
    </row>
    <row r="434" spans="26:26" customFormat="false" ht="12" customHeight="1">
      <c r="Z434" s="716"/>
    </row>
    <row r="435" spans="26:26" customFormat="false" ht="12" customHeight="1">
      <c r="Z435" s="716"/>
    </row>
    <row r="436" spans="26:26" customFormat="false" ht="12" customHeight="1">
      <c r="Z436" s="716"/>
    </row>
    <row r="437" spans="26:26" customFormat="false" ht="12" customHeight="1">
      <c r="Z437" s="716"/>
    </row>
    <row r="438" spans="26:26" customFormat="false" ht="12" customHeight="1">
      <c r="Z438" s="716"/>
    </row>
    <row r="439" spans="26:26" customFormat="false" ht="12" customHeight="1">
      <c r="Z439" s="716"/>
    </row>
    <row r="440" spans="26:26" customFormat="false" ht="12" customHeight="1">
      <c r="Z440" s="716"/>
    </row>
    <row r="441" spans="26:26" customFormat="false" ht="12" customHeight="1">
      <c r="Z441" s="716"/>
    </row>
    <row r="442" spans="26:26" customFormat="false" ht="12" customHeight="1">
      <c r="Z442" s="716"/>
    </row>
    <row r="443" spans="26:26" customFormat="false" ht="12" customHeight="1">
      <c r="Z443" s="716"/>
    </row>
    <row r="444" spans="26:26" customFormat="false">
      <c r="Z444" s="716"/>
    </row>
    <row r="445" spans="26:26" customFormat="false">
      <c r="Z445" s="716"/>
    </row>
    <row r="446" spans="26:26" customFormat="false">
      <c r="Z446" s="716"/>
    </row>
    <row r="447" spans="26:26" customFormat="false">
      <c r="Z447" s="716"/>
    </row>
    <row r="448" spans="26:26" customFormat="false">
      <c r="Z448" s="716"/>
    </row>
    <row r="449" spans="26:26" customFormat="false">
      <c r="Z449" s="716"/>
    </row>
    <row r="450" spans="26:26" customFormat="false">
      <c r="Z450" s="716"/>
    </row>
    <row r="451" spans="26:26" customFormat="false">
      <c r="Z451" s="716"/>
    </row>
    <row r="452" spans="26:26" customFormat="false">
      <c r="Z452" s="716"/>
    </row>
    <row r="453" spans="26:26" customFormat="false">
      <c r="Z453" s="716"/>
    </row>
    <row r="454" spans="26:26" customFormat="false">
      <c r="Z454" s="716"/>
    </row>
    <row r="455" spans="26:26" customFormat="false">
      <c r="Z455" s="716"/>
    </row>
    <row r="456" spans="26:26" customFormat="false">
      <c r="Z456" s="716"/>
    </row>
    <row r="457" spans="26:26" customFormat="false">
      <c r="Z457" s="716"/>
    </row>
    <row r="458" spans="26:26" customFormat="false">
      <c r="Z458" s="716"/>
    </row>
    <row r="459" spans="26:26" customFormat="false">
      <c r="Z459" s="716"/>
    </row>
    <row r="460" spans="26:26" customFormat="false">
      <c r="Z460" s="716"/>
    </row>
    <row r="461" spans="26:26" customFormat="false">
      <c r="Z461" s="716"/>
    </row>
    <row r="462" spans="26:26" customFormat="false">
      <c r="Z462" s="716"/>
    </row>
    <row r="463" spans="26:26" customFormat="false">
      <c r="Z463" s="716"/>
    </row>
    <row r="464" spans="26:26" customFormat="false">
      <c r="Z464" s="716"/>
    </row>
    <row r="465" spans="26:26" customFormat="false">
      <c r="Z465" s="716"/>
    </row>
    <row r="466" spans="26:26" customFormat="false">
      <c r="Z466" s="716"/>
    </row>
    <row r="467" spans="26:26" customFormat="false">
      <c r="Z467" s="716"/>
    </row>
    <row r="468" spans="26:26" customFormat="false">
      <c r="Z468" s="716"/>
    </row>
    <row r="469" spans="26:26" customFormat="false">
      <c r="Z469" s="716"/>
    </row>
    <row r="470" spans="26:26" customFormat="false">
      <c r="Z470" s="716"/>
    </row>
    <row r="471" spans="26:26" customFormat="false">
      <c r="Z471" s="716"/>
    </row>
    <row r="472" spans="26:26" customFormat="false">
      <c r="Z472" s="716"/>
    </row>
    <row r="473" spans="26:26" customFormat="false">
      <c r="Z473" s="716"/>
    </row>
    <row r="474" spans="26:26" customFormat="false">
      <c r="Z474" s="716"/>
    </row>
    <row r="475" spans="26:26" customFormat="false">
      <c r="Z475" s="716"/>
    </row>
    <row r="476" spans="26:26" customFormat="false">
      <c r="Z476" s="716"/>
    </row>
    <row r="477" spans="26:26" customFormat="false">
      <c r="Z477" s="716"/>
    </row>
    <row r="478" spans="26:26" customFormat="false">
      <c r="Z478" s="716"/>
    </row>
    <row r="479" spans="26:26" customFormat="false">
      <c r="Z479" s="716"/>
    </row>
    <row r="480" spans="26:26" customFormat="false">
      <c r="Z480" s="716"/>
    </row>
    <row r="481" spans="26:26" customFormat="false">
      <c r="Z481" s="716"/>
    </row>
    <row r="482" spans="26:26" customFormat="false">
      <c r="Z482" s="716"/>
    </row>
    <row r="483" spans="26:26" customFormat="false">
      <c r="Z483" s="716"/>
    </row>
    <row r="484" spans="26:26" customFormat="false">
      <c r="Z484" s="716"/>
    </row>
    <row r="485" spans="26:26" customFormat="false">
      <c r="Z485" s="716"/>
    </row>
    <row r="486" spans="26:26" customFormat="false">
      <c r="Z486" s="716"/>
    </row>
    <row r="487" spans="26:26" customFormat="false">
      <c r="Z487" s="716"/>
    </row>
    <row r="488" spans="26:26" customFormat="false">
      <c r="Z488" s="716"/>
    </row>
    <row r="489" spans="26:26" customFormat="false">
      <c r="Z489" s="716"/>
    </row>
    <row r="490" spans="26:26" customFormat="false">
      <c r="Z490" s="716"/>
    </row>
    <row r="491" spans="26:26" customFormat="false">
      <c r="Z491" s="716"/>
    </row>
    <row r="492" spans="26:26" customFormat="false">
      <c r="Z492" s="716"/>
    </row>
    <row r="493" spans="26:26" customFormat="false">
      <c r="Z493" s="716"/>
    </row>
    <row r="494" spans="26:26" customFormat="false">
      <c r="Z494" s="716"/>
    </row>
    <row r="495" spans="26:26" customFormat="false">
      <c r="Z495" s="716"/>
    </row>
    <row r="496" spans="26:26" customFormat="false">
      <c r="Z496" s="716"/>
    </row>
    <row r="497" spans="26:26" customFormat="false">
      <c r="Z497" s="716"/>
    </row>
    <row r="498" spans="26:26" customFormat="false">
      <c r="Z498" s="716"/>
    </row>
    <row r="499" spans="26:26" customFormat="false">
      <c r="Z499" s="716"/>
    </row>
    <row r="500" spans="26:26" customFormat="false">
      <c r="Z500" s="716"/>
    </row>
    <row r="501" spans="26:26" customFormat="false">
      <c r="Z501" s="716"/>
    </row>
    <row r="502" spans="26:26" customFormat="false">
      <c r="Z502" s="716"/>
    </row>
    <row r="503" spans="26:26" customFormat="false">
      <c r="Z503" s="716"/>
    </row>
    <row r="504" spans="26:26" customFormat="false">
      <c r="Z504" s="716"/>
    </row>
    <row r="505" spans="26:26" customFormat="false">
      <c r="Z505" s="716"/>
    </row>
    <row r="506" spans="26:26" customFormat="false">
      <c r="Z506" s="716"/>
    </row>
    <row r="507" spans="26:26" customFormat="false">
      <c r="Z507" s="716"/>
    </row>
    <row r="508" spans="26:26" customFormat="false">
      <c r="Z508" s="716"/>
    </row>
    <row r="509" spans="26:26" customFormat="false">
      <c r="Z509" s="716"/>
    </row>
    <row r="510" spans="26:26" customFormat="false">
      <c r="Z510" s="716"/>
    </row>
    <row r="511" spans="26:26" customFormat="false">
      <c r="Z511" s="716"/>
    </row>
    <row r="512" spans="26:26" customFormat="false">
      <c r="Z512" s="716"/>
    </row>
    <row r="513" spans="26:26" customFormat="false">
      <c r="Z513" s="716"/>
    </row>
    <row r="514" spans="26:26" customFormat="false">
      <c r="Z514" s="716"/>
    </row>
    <row r="515" spans="26:26" customFormat="false">
      <c r="Z515" s="716"/>
    </row>
    <row r="516" spans="26:26" customFormat="false">
      <c r="Z516" s="716"/>
    </row>
    <row r="517" spans="26:26" customFormat="false">
      <c r="Z517" s="716"/>
    </row>
    <row r="518" spans="26:26" customFormat="false">
      <c r="Z518" s="716"/>
    </row>
    <row r="519" spans="26:26" customFormat="false">
      <c r="Z519" s="716"/>
    </row>
    <row r="520" spans="26:26" customFormat="false">
      <c r="Z520" s="716"/>
    </row>
    <row r="521" spans="26:26" customFormat="false">
      <c r="Z521" s="716"/>
    </row>
    <row r="522" spans="26:26" customFormat="false">
      <c r="Z522" s="716"/>
    </row>
    <row r="523" spans="26:26" customFormat="false">
      <c r="Z523" s="716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2022-05-09T21:28:56Z</dcterms:modified>
  <cp:lastModifiedBy>Microsoft Office User</cp:lastModifiedBy>
  <cp:lastPrinted>2017-11-14T16:21:31Z</cp:lastPrinted>
</cp:coreProperties>
</file>